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Ministerio" sheetId="1" state="visible" r:id="rId2"/>
    <sheet name="Simulación" sheetId="2" state="visible" r:id="rId3"/>
    <sheet name="ModeloDatosMinisterio" sheetId="3" state="visible" r:id="rId4"/>
    <sheet name="ModeloDatosModificados" sheetId="4" state="visible" r:id="rId5"/>
    <sheet name="Diferencia" sheetId="5" state="visible" r:id="rId6"/>
    <sheet name="Diferencia cumulada" sheetId="6" state="visible" r:id="rId7"/>
  </sheets>
  <definedNames>
    <definedName function="false" hidden="false" localSheetId="0" name="Print_Titles" vbProcedure="false">DatosMinisterio!$1:$9</definedName>
    <definedName function="false" hidden="false" localSheetId="0" name="Print_Titles_0" vbProcedure="false">DatosMinisterio!$1:$9</definedName>
    <definedName function="false" hidden="false" localSheetId="0" name="Print_Titles_0_0" vbProcedure="false">DatosMinisterio!$1:$9</definedName>
    <definedName function="false" hidden="false" localSheetId="0" name="Print_Titles_0_0_0" vbProcedure="false">DatosMinisterio!$1:$9</definedName>
    <definedName function="false" hidden="false" localSheetId="0" name="Print_Titles_0_0_0_0" vbProcedure="false">DatosMinisterio!$1:$9</definedName>
    <definedName function="false" hidden="false" localSheetId="0" name="Print_Titles_0_0_0_0_0" vbProcedure="false">DatosMinisterio!$1:$9</definedName>
    <definedName function="false" hidden="false" localSheetId="0" name="_xlnm.Print_Area" vbProcedure="false">#REF!</definedName>
    <definedName function="false" hidden="false" localSheetId="0" name="_xlnm.Sheet_Title" vbProcedure="false">"DatosMinisterio"</definedName>
    <definedName function="false" hidden="false" localSheetId="2" name="_xlnm.Print_Area" vbProcedure="false">#REF!</definedName>
    <definedName function="false" hidden="false" localSheetId="2" name="_xlnm.Sheet_Title" vbProcedure="false">"ModeloDatosMinisterio"</definedName>
    <definedName function="false" hidden="false" localSheetId="3" name="_xlnm.Print_Area" vbProcedure="false">#REF!</definedName>
    <definedName function="false" hidden="false" localSheetId="3" name="_xlnm.Sheet_Title" vbProcedure="false">"ModeloDatosModificados"</definedName>
    <definedName function="false" hidden="false" localSheetId="4" name="_xlnm.Print_Area" vbProcedure="false">#REF!</definedName>
    <definedName function="false" hidden="false" localSheetId="4" name="_xlnm.Sheet_Title" vbProcedure="false">"Diferencia"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<sst xmlns="http://schemas.openxmlformats.org/spreadsheetml/2006/main" count="4993" uniqueCount="238">
  <si>
    <t xml:space="preserve">APORTE FISCAL DIRECTO (AFD)</t>
  </si>
  <si>
    <t xml:space="preserve">Periodo 2006-2019</t>
  </si>
  <si>
    <t xml:space="preserve">Miles de pesos nominales</t>
  </si>
  <si>
    <t xml:space="preserve">Decreto 128, año 1991 (última modificación DTO-116, Educación 21.06.2002)</t>
  </si>
  <si>
    <t xml:space="preserve">Santiago, julio de 2019</t>
  </si>
  <si>
    <t xml:space="preserve">Fuente: Unidad de Finanzas-Unidad de Análisis, Departamento de Fortalecimiento Institucional, MINEDUC</t>
  </si>
  <si>
    <t xml:space="preserve">Tabla 1.</t>
  </si>
  <si>
    <t xml:space="preserve">APORTE FISCAL DIRECTO AÑO 2020</t>
  </si>
  <si>
    <t xml:space="preserve">INSTITUCIÓN</t>
  </si>
  <si>
    <t xml:space="preserve">VARIABLES DE LA ASIGNACIÓN DEL  5% </t>
  </si>
  <si>
    <t xml:space="preserve">% Asignación 5%</t>
  </si>
  <si>
    <t xml:space="preserve">M$ Asignado 5%</t>
  </si>
  <si>
    <t xml:space="preserve">M$ Asignado 95%</t>
  </si>
  <si>
    <t xml:space="preserve">M$ Total Asignado</t>
  </si>
  <si>
    <t xml:space="preserve">Alumnos Pregrado
(2018)</t>
  </si>
  <si>
    <t xml:space="preserve">N° Carreras Pregrado
(2018)</t>
  </si>
  <si>
    <t xml:space="preserve">JCE Totales
(2019)</t>
  </si>
  <si>
    <t xml:space="preserve">JCE              (Phd + Msc)
(2019)</t>
  </si>
  <si>
    <t xml:space="preserve">Total Proyectos 
(2019)</t>
  </si>
  <si>
    <t xml:space="preserve">Publicaciones ISI
(2019)</t>
  </si>
  <si>
    <t xml:space="preserve">Publicaciones Scielo
(2019)</t>
  </si>
  <si>
    <t xml:space="preserve">Total Publicaciones
(ISI + 1/3 Scielo)</t>
  </si>
  <si>
    <t xml:space="preserve">U.de Chile</t>
  </si>
  <si>
    <t xml:space="preserve">P.U.Católica de Chile</t>
  </si>
  <si>
    <t xml:space="preserve">U. de Concepción</t>
  </si>
  <si>
    <t xml:space="preserve">U. Católica de Valparaíso</t>
  </si>
  <si>
    <t xml:space="preserve">U. Téc. Federico Sta.Maria</t>
  </si>
  <si>
    <t xml:space="preserve">U. de Santiago</t>
  </si>
  <si>
    <t xml:space="preserve">U. Austral</t>
  </si>
  <si>
    <t xml:space="preserve">U. Católica del Norte</t>
  </si>
  <si>
    <t xml:space="preserve">U. de Valparaíso</t>
  </si>
  <si>
    <t xml:space="preserve">U. de Antofagasta</t>
  </si>
  <si>
    <t xml:space="preserve">U. de la Serena</t>
  </si>
  <si>
    <t xml:space="preserve">U. de Bio Bio</t>
  </si>
  <si>
    <t xml:space="preserve">U. de la Frontera</t>
  </si>
  <si>
    <t xml:space="preserve">U. de Magallanes</t>
  </si>
  <si>
    <t xml:space="preserve">U. de Talca</t>
  </si>
  <si>
    <t xml:space="preserve">U. de Atacama</t>
  </si>
  <si>
    <t xml:space="preserve">U. de Tarapacá</t>
  </si>
  <si>
    <t xml:space="preserve">U. Arturo Prat</t>
  </si>
  <si>
    <t xml:space="preserve">U. Metropolitana</t>
  </si>
  <si>
    <t xml:space="preserve">U. de Playa Ancha</t>
  </si>
  <si>
    <t xml:space="preserve">U.Tecnológica Metropolitana</t>
  </si>
  <si>
    <t xml:space="preserve">U. de Los Lagos</t>
  </si>
  <si>
    <t xml:space="preserve">U. Católica de Maule</t>
  </si>
  <si>
    <t xml:space="preserve">U. Católica de Temuco</t>
  </si>
  <si>
    <t xml:space="preserve">U. C.de la Sant.Concepción</t>
  </si>
  <si>
    <t xml:space="preserve">U. de O'Higgins</t>
  </si>
  <si>
    <t xml:space="preserve">U. de Aysén</t>
  </si>
  <si>
    <t xml:space="preserve">TOTAL</t>
  </si>
  <si>
    <t xml:space="preserve">Nota 1: JCE corresponde a Jornadas Completas Equivalentes. Phd corresponde a Académicos con doctorado. Msc corresponde a Académicos con Magister.</t>
  </si>
  <si>
    <t xml:space="preserve">Nota 2: Los proyectos utilizados en el calculo son: FONDECYT Regular, Post Doctorado, Iniciación a la Investigación, FONDAP, FONDEF, Milenio, Proyectos de Astronomia, FONIS, PIA y Proyectos de Investigación conjunta</t>
  </si>
  <si>
    <t xml:space="preserve">Tabla 2.</t>
  </si>
  <si>
    <t xml:space="preserve">APORTE FISCAL DIRECTO AÑO 2019</t>
  </si>
  <si>
    <t xml:space="preserve">Alumnos Pregrado
(2017)</t>
  </si>
  <si>
    <t xml:space="preserve">N° Carreras Pregrado
(2017)</t>
  </si>
  <si>
    <t xml:space="preserve">JCE Totales
(2018)</t>
  </si>
  <si>
    <t xml:space="preserve">JCE              (Phd + Msc)
(2018)</t>
  </si>
  <si>
    <t xml:space="preserve">Total Proyectos 
(2018)</t>
  </si>
  <si>
    <t xml:space="preserve">Publicaciones ISI
(2018)</t>
  </si>
  <si>
    <t xml:space="preserve">Publicaciones Scielo
(2018)</t>
  </si>
  <si>
    <t xml:space="preserve">Tabla 3.</t>
  </si>
  <si>
    <t xml:space="preserve">APORTE FISCAL DIRECTO AÑO 2018</t>
  </si>
  <si>
    <t xml:space="preserve">Alumnos Pregrado
(2016)</t>
  </si>
  <si>
    <t xml:space="preserve">N° Carreras Pregrado
(2016)</t>
  </si>
  <si>
    <t xml:space="preserve">JCE Totales
(2017)</t>
  </si>
  <si>
    <t xml:space="preserve">JCE              (Phd + Msc)
(2017)</t>
  </si>
  <si>
    <t xml:space="preserve">Total Proyectos 
(2017)</t>
  </si>
  <si>
    <t xml:space="preserve">Publicaciones ISI
(2017)</t>
  </si>
  <si>
    <t xml:space="preserve">Publicaciones Scielo
(2017)</t>
  </si>
  <si>
    <t xml:space="preserve">Tabla 4.</t>
  </si>
  <si>
    <t xml:space="preserve">APORTE FISCAL DIRECTO AÑO 2017</t>
  </si>
  <si>
    <t xml:space="preserve">Alumnos Pregrado
(2015)</t>
  </si>
  <si>
    <t xml:space="preserve">N° Carreras Pregrado
(2015)</t>
  </si>
  <si>
    <t xml:space="preserve">JCE Totales
(2016)</t>
  </si>
  <si>
    <t xml:space="preserve">JCE              (Phd + Msc)
(2016)</t>
  </si>
  <si>
    <t xml:space="preserve">Total Proyectos 
(2016)</t>
  </si>
  <si>
    <t xml:space="preserve">Publicaciones ISI
(2016)</t>
  </si>
  <si>
    <t xml:space="preserve">Publicaciones Scielo
(2016)</t>
  </si>
  <si>
    <t xml:space="preserve">U. DE CHILE</t>
  </si>
  <si>
    <t xml:space="preserve">P. U. C. DE CHILE</t>
  </si>
  <si>
    <t xml:space="preserve">U. DE CONCEPCIÓN</t>
  </si>
  <si>
    <t xml:space="preserve">P. U. C. DE VALPARAISO</t>
  </si>
  <si>
    <t xml:space="preserve">U. TÉCNICA FEDERICO STA. MARÍA</t>
  </si>
  <si>
    <t xml:space="preserve">U. DE SANTIAGO</t>
  </si>
  <si>
    <t xml:space="preserve">U. AUSTRAL DE CHILE</t>
  </si>
  <si>
    <t xml:space="preserve">U. C. DEL NORTE</t>
  </si>
  <si>
    <t xml:space="preserve">U. DE VALPARAÍSO</t>
  </si>
  <si>
    <t xml:space="preserve">U. DE ANTOFAGASTA</t>
  </si>
  <si>
    <t xml:space="preserve">U. DE LA SERENA</t>
  </si>
  <si>
    <t xml:space="preserve">U. DEL BÍO-BÍO</t>
  </si>
  <si>
    <t xml:space="preserve">U. DE LA FRONTERA</t>
  </si>
  <si>
    <t xml:space="preserve">U. DE MAGALLANES</t>
  </si>
  <si>
    <t xml:space="preserve">U. DE TALCA</t>
  </si>
  <si>
    <t xml:space="preserve">U. DE ATACAMA</t>
  </si>
  <si>
    <t xml:space="preserve">U. DE TARAPACÁ</t>
  </si>
  <si>
    <t xml:space="preserve">U. ARTURO PRAT</t>
  </si>
  <si>
    <t xml:space="preserve">U. METROPOLITANA DE CS. DE LA ED.</t>
  </si>
  <si>
    <t xml:space="preserve">U. DE PLAYA ANCHA</t>
  </si>
  <si>
    <t xml:space="preserve">U. TECNOLÓGICA METROPOLITANA</t>
  </si>
  <si>
    <t xml:space="preserve">U. DE LOS LAGOS</t>
  </si>
  <si>
    <t xml:space="preserve">U. C. DEL MAULE</t>
  </si>
  <si>
    <t xml:space="preserve">U. C. DE TEMUCO</t>
  </si>
  <si>
    <t xml:space="preserve">U. C. DE LA STMA. CONCEPCIÓN</t>
  </si>
  <si>
    <t xml:space="preserve">Tabla 5.</t>
  </si>
  <si>
    <t xml:space="preserve">APORTE FISCAL DIRECTO AÑO 2016</t>
  </si>
  <si>
    <t xml:space="preserve">Alumnos Pregrado
(2014)</t>
  </si>
  <si>
    <t xml:space="preserve">N° Carreras Pregrado
(2014)</t>
  </si>
  <si>
    <t xml:space="preserve">JCE Totales
(2015)</t>
  </si>
  <si>
    <t xml:space="preserve">JCE              (Phd + Msc)
(2015)</t>
  </si>
  <si>
    <t xml:space="preserve">Total Proyectos 
(2015)</t>
  </si>
  <si>
    <t xml:space="preserve">Publicaciones ISI
(2015)</t>
  </si>
  <si>
    <t xml:space="preserve">Publicaciones Scielo
(2015)</t>
  </si>
  <si>
    <t xml:space="preserve">Tabla 6.</t>
  </si>
  <si>
    <t xml:space="preserve">APORTE FISCAL DIRECTO AÑO 2015</t>
  </si>
  <si>
    <t xml:space="preserve">Alumnos Pregrado
(2013)</t>
  </si>
  <si>
    <t xml:space="preserve">N° Carreras Pregrado
(2013)</t>
  </si>
  <si>
    <t xml:space="preserve">JCE Totales
(2014)</t>
  </si>
  <si>
    <t xml:space="preserve">JCE              (Phd + Msc)
(2014)</t>
  </si>
  <si>
    <t xml:space="preserve">Total Proyectos 
(2014)</t>
  </si>
  <si>
    <t xml:space="preserve">Publicaciones ISI
(2014)</t>
  </si>
  <si>
    <t xml:space="preserve">Publicaciones Scielo
(2014)</t>
  </si>
  <si>
    <t xml:space="preserve">Tabla 7.</t>
  </si>
  <si>
    <t xml:space="preserve">APORTE FISCAL DIRECTO AÑO 2014</t>
  </si>
  <si>
    <t xml:space="preserve">Alumnos Pregrado
(2012)</t>
  </si>
  <si>
    <t xml:space="preserve">N° Carreras Pregrado
(2012)</t>
  </si>
  <si>
    <t xml:space="preserve">JCE Totales
(2013)</t>
  </si>
  <si>
    <t xml:space="preserve">JCE              (Phd + Msc)
(2013)</t>
  </si>
  <si>
    <t xml:space="preserve">Total Proyectos 
(2013)</t>
  </si>
  <si>
    <t xml:space="preserve">Publicaciones ISI
(2013)</t>
  </si>
  <si>
    <t xml:space="preserve">Publicaciones Scielo
(2013)</t>
  </si>
  <si>
    <t xml:space="preserve">Tabla 8.</t>
  </si>
  <si>
    <t xml:space="preserve">APORTE FISCAL DIRECTO AÑO 2013</t>
  </si>
  <si>
    <t xml:space="preserve">Alumnos Pregrado
(2011)</t>
  </si>
  <si>
    <t xml:space="preserve">N° Carreras Pregrado
(2011)</t>
  </si>
  <si>
    <t xml:space="preserve">JCE Totales
(2012)</t>
  </si>
  <si>
    <t xml:space="preserve">JCE              (Phd + Msc)
(2012)</t>
  </si>
  <si>
    <t xml:space="preserve">Total Proyectos 
(2012)</t>
  </si>
  <si>
    <t xml:space="preserve">Publicaciones ISI
(2012)</t>
  </si>
  <si>
    <t xml:space="preserve">Publicaciones Scielo
(2012)</t>
  </si>
  <si>
    <t xml:space="preserve">Tabla 9.</t>
  </si>
  <si>
    <t xml:space="preserve">APORTE FISCAL DIRECTO AÑO 2012</t>
  </si>
  <si>
    <t xml:space="preserve">Alumnos Pregrado
(2010)</t>
  </si>
  <si>
    <t xml:space="preserve">N° Carreras Pregrado
(2010)</t>
  </si>
  <si>
    <t xml:space="preserve">JCE Totales
(2011)</t>
  </si>
  <si>
    <t xml:space="preserve">JCE              (Phd + Msc)
(2011)</t>
  </si>
  <si>
    <t xml:space="preserve">Total Proyectos 
(2011)</t>
  </si>
  <si>
    <t xml:space="preserve">Publicaciones ISI
(2011)</t>
  </si>
  <si>
    <t xml:space="preserve">Publicaciones Scielo
(2011)</t>
  </si>
  <si>
    <t xml:space="preserve">Tabla 10.</t>
  </si>
  <si>
    <t xml:space="preserve">APORTE FISCAL DIRECTO AÑO 2011</t>
  </si>
  <si>
    <t xml:space="preserve">Alumnos Pregrado
(2009)</t>
  </si>
  <si>
    <t xml:space="preserve">N° Carreras Pregrado
(2009)</t>
  </si>
  <si>
    <t xml:space="preserve">JCE Totales
(2010)</t>
  </si>
  <si>
    <t xml:space="preserve">JCE              (Phd + Msc)
(2010)</t>
  </si>
  <si>
    <t xml:space="preserve">Total Proyectos 
(2010)</t>
  </si>
  <si>
    <t xml:space="preserve">Publicaciones ISI
(2010)</t>
  </si>
  <si>
    <t xml:space="preserve">Publicaciones Scielo
(2010)</t>
  </si>
  <si>
    <t xml:space="preserve">Tabla 11.</t>
  </si>
  <si>
    <t xml:space="preserve">APORTE FISCAL DIRECTO AÑO 2010</t>
  </si>
  <si>
    <t xml:space="preserve">Alumnos Pregrado
(2008)</t>
  </si>
  <si>
    <t xml:space="preserve">N° Carreras Pregrado
(2008)</t>
  </si>
  <si>
    <t xml:space="preserve">JCE Totales
(2009)</t>
  </si>
  <si>
    <t xml:space="preserve">JCE              (Phd + Msc)
(2009)</t>
  </si>
  <si>
    <t xml:space="preserve">Total Proyectos 
(2009)</t>
  </si>
  <si>
    <t xml:space="preserve">Publicaciones ISI
(2009)</t>
  </si>
  <si>
    <t xml:space="preserve">Publicaciones Scielo
(2009)</t>
  </si>
  <si>
    <t xml:space="preserve">Nota 2: Los proyectos utilizados en el calculo son: FONDECYT Regular, Post Doctorado, Iniciación a la Investigación, FONDAP, FONDEF, Milenio.</t>
  </si>
  <si>
    <t xml:space="preserve">Tabla 12.</t>
  </si>
  <si>
    <t xml:space="preserve">APORTE FISCAL DIRECTO AÑO 2009</t>
  </si>
  <si>
    <t xml:space="preserve">Alumnos Pregrado
(2007)</t>
  </si>
  <si>
    <t xml:space="preserve">N° Carreras Pregrado
(2007)</t>
  </si>
  <si>
    <t xml:space="preserve">JCE Totales
(2008)</t>
  </si>
  <si>
    <t xml:space="preserve">JCE              (Phd + Msc)
(2008)</t>
  </si>
  <si>
    <t xml:space="preserve">Total Proyectos 
(2008)</t>
  </si>
  <si>
    <t xml:space="preserve">Publicaciones ISI
(2008)</t>
  </si>
  <si>
    <t xml:space="preserve">Publicaciones Scielo
(2008)</t>
  </si>
  <si>
    <t xml:space="preserve">Tabla 13.</t>
  </si>
  <si>
    <t xml:space="preserve">APORTE FISCAL DIRECTO AÑO 2008</t>
  </si>
  <si>
    <t xml:space="preserve">Alumnos Pregrado
(2006)</t>
  </si>
  <si>
    <t xml:space="preserve">N° Carreras Pregrado
(2006)</t>
  </si>
  <si>
    <t xml:space="preserve">JCE Totales
(2007)</t>
  </si>
  <si>
    <t xml:space="preserve">JCE              (Phd + Msc)
(2007)</t>
  </si>
  <si>
    <t xml:space="preserve">Total Proyectos 
(2007)</t>
  </si>
  <si>
    <t xml:space="preserve">Publicaciones ISI
(2007)</t>
  </si>
  <si>
    <t xml:space="preserve">Publicaciones Scielo
(2007)</t>
  </si>
  <si>
    <t xml:space="preserve">Tabla 14.</t>
  </si>
  <si>
    <t xml:space="preserve">APORTE FISCAL DIRECTO AÑO 2007</t>
  </si>
  <si>
    <t xml:space="preserve">Alumnos Pregrado
(2005)</t>
  </si>
  <si>
    <t xml:space="preserve">N° Carreras Pregrado
(2005)</t>
  </si>
  <si>
    <t xml:space="preserve">JCE Totales
(2006)</t>
  </si>
  <si>
    <t xml:space="preserve">JCE              (Phd + Msc)
(2006)</t>
  </si>
  <si>
    <t xml:space="preserve">Total Proyectos 
(2006)</t>
  </si>
  <si>
    <t xml:space="preserve">Publicaciones ISI
(2006)</t>
  </si>
  <si>
    <t xml:space="preserve">Publicaciones Scielo
(2006)</t>
  </si>
  <si>
    <t xml:space="preserve">Tabla 15.</t>
  </si>
  <si>
    <t xml:space="preserve">APORTE FISCAL DIRECTO AÑO 2006</t>
  </si>
  <si>
    <t xml:space="preserve">Alumnos Pregrado
(2004)</t>
  </si>
  <si>
    <t xml:space="preserve">N° Carreras Pregrado
(2004)</t>
  </si>
  <si>
    <t xml:space="preserve">JCE Totales
(2005)</t>
  </si>
  <si>
    <t xml:space="preserve">JCE              (Phd + Msc)
(2005)</t>
  </si>
  <si>
    <t xml:space="preserve">Total Proyectos 
(2005)</t>
  </si>
  <si>
    <t xml:space="preserve">Publicaciones ISI
(2005)</t>
  </si>
  <si>
    <t xml:space="preserve">Publicaciones Scielo
(2005)</t>
  </si>
  <si>
    <t xml:space="preserve">P. U. Católica de Valparaíso</t>
  </si>
  <si>
    <t xml:space="preserve">Tabla 1. Variación en el número de publicaciones WoS</t>
  </si>
  <si>
    <t xml:space="preserve">Tabla 2. Variación en el número de proyectos</t>
  </si>
  <si>
    <t xml:space="preserve">Tabla 3. Variación en el número de JCE (PhD + MsC)</t>
  </si>
  <si>
    <t xml:space="preserve">Tabla 4. Variación en el número de JCE</t>
  </si>
  <si>
    <t xml:space="preserve">Tabla 5. Variación en el número de carreras de pregrado</t>
  </si>
  <si>
    <t xml:space="preserve">Tabla 6. Variación en el número de alumnos de pregrado</t>
  </si>
  <si>
    <t xml:space="preserve">Tabla 6. Variación en el número de publicaciones Scielo</t>
  </si>
  <si>
    <t xml:space="preserve">SIMULACIÓN DEL APORTE FISCAL DIRECTO (AFD)</t>
  </si>
  <si>
    <t xml:space="preserve">CAMBIOS SIMULADOS EN LAS VARIABLES DE LA ASIGNACIÓN DEL  5% </t>
  </si>
  <si>
    <t xml:space="preserve">Variación % Asignación 5%</t>
  </si>
  <si>
    <t xml:space="preserve">Variación M$ Asignado 5%</t>
  </si>
  <si>
    <t xml:space="preserve">% Asignación 95%</t>
  </si>
  <si>
    <t xml:space="preserve">Variación M$ Asignado 95%</t>
  </si>
  <si>
    <t xml:space="preserve">Asignación total M$</t>
  </si>
  <si>
    <t xml:space="preserve">Variación asignación total M$</t>
  </si>
  <si>
    <t xml:space="preserve">VARIABLES SIMULADAS DE LA ASIGNACIÓN DEL  5% </t>
  </si>
  <si>
    <t xml:space="preserve">Alumnos pregrado / carreras</t>
  </si>
  <si>
    <t xml:space="preserve">Alumnos pregrado / JCE</t>
  </si>
  <si>
    <t xml:space="preserve">JCE (master + PhD) / JCE</t>
  </si>
  <si>
    <t xml:space="preserve">Proyectos / JCE</t>
  </si>
  <si>
    <t xml:space="preserve">Total publicaciones / JCE</t>
  </si>
  <si>
    <t xml:space="preserve">total</t>
  </si>
  <si>
    <t xml:space="preserve">coeficiente</t>
  </si>
  <si>
    <t xml:space="preserve">coeficiente corregido</t>
  </si>
  <si>
    <t xml:space="preserve">suma ponderada</t>
  </si>
  <si>
    <t xml:space="preserve">% AFD 5%</t>
  </si>
  <si>
    <t xml:space="preserve">M$ AFD 5%</t>
  </si>
  <si>
    <t xml:space="preserve">promedio:</t>
  </si>
  <si>
    <t xml:space="preserve">deviación est:</t>
  </si>
  <si>
    <t xml:space="preserve">elections</t>
  </si>
  <si>
    <t xml:space="preserve">corrección ad-hoc (redondeo)</t>
  </si>
  <si>
    <t xml:space="preserve">Periodo 2006-2018</t>
  </si>
  <si>
    <t xml:space="preserve">Total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</si>
</sst>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_-* #,##0.00_-;\-* #,##0.00_-;_-* \-??_-;_-@_-"/>
    <numFmt numFmtId="166" formatCode="_-* #,##0_-;\-* #,##0_-;_-* \-??_-;_-@_-"/>
    <numFmt numFmtId="167" formatCode="0%"/>
    <numFmt numFmtId="168" formatCode="0.00%"/>
    <numFmt numFmtId="169" formatCode="_-* #,##0.000_-;\-* #,##0.000_-;_-* \-??_-;_-@_-"/>
    <numFmt numFmtId="170" formatCode="_-* #,##0.000000000_-;\-* #,##0.000000000_-;_-* \-??_-;_-@_-"/>
    <numFmt numFmtId="171" formatCode="0"/>
    <numFmt numFmtId="172" formatCode="General"/>
    <numFmt numFmtId="173" formatCode="#,##0"/>
    <numFmt numFmtId="174" formatCode="#,##0.0000"/>
    <numFmt numFmtId="175" formatCode="0&quot; (no se modifican los datos del ministerio)&quot;"/>
    <numFmt numFmtId="176" formatCode="#,##0.0"/>
    <numFmt numFmtId="177" formatCode="#,##0.00"/>
    <numFmt numFmtId="178" formatCode="0.0000000%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9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name val="Arial"/>
      <family val="2"/>
      <charset val="1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2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2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2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2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2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2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2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6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6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2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2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2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2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2" fillId="2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6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1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2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2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2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1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2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2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2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2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1090800</xdr:colOff>
      <xdr:row>4</xdr:row>
      <xdr:rowOff>43560</xdr:rowOff>
    </xdr:to>
    <xdr:pic>
      <xdr:nvPicPr>
        <xdr:cNvPr id="0" name="Picture 0" descr=""/>
        <xdr:cNvPicPr/>
      </xdr:nvPicPr>
      <xdr:blipFill>
        <a:blip r:embed="rId1"/>
        <a:stretch/>
      </xdr:blipFill>
      <xdr:spPr>
        <a:xfrm>
          <a:off x="0" y="0"/>
          <a:ext cx="1090800" cy="924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56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48" activeCellId="0" sqref="148:148"/>
    </sheetView>
  </sheetViews>
  <sheetFormatPr defaultColWidth="9.8671875" defaultRowHeight="12.8" zeroHeight="false" outlineLevelRow="0" outlineLevelCol="0"/>
  <cols>
    <col collapsed="false" customWidth="true" hidden="false" outlineLevel="0" max="1" min="1" style="1" width="27.6"/>
    <col collapsed="false" customWidth="true" hidden="false" outlineLevel="0" max="8" min="2" style="1" width="10.35"/>
    <col collapsed="false" customWidth="true" hidden="false" outlineLevel="0" max="9" min="9" style="1" width="11.53"/>
    <col collapsed="false" customWidth="true" hidden="false" outlineLevel="0" max="10" min="10" style="1" width="10.35"/>
    <col collapsed="false" customWidth="false" hidden="false" outlineLevel="0" max="11" min="11" style="1" width="9.85"/>
    <col collapsed="false" customWidth="true" hidden="false" outlineLevel="0" max="14" min="12" style="1" width="10.35"/>
    <col collapsed="false" customWidth="false" hidden="false" outlineLevel="0" max="1024" min="15" style="1" width="9.85"/>
  </cols>
  <sheetData>
    <row r="1" s="3" customFormat="true" ht="17.3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3" customFormat="tru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="3" customFormat="true" ht="17.3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3" customFormat="true" ht="17.35" hidden="false" customHeight="false" outlineLevel="0" collapsed="false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7.3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="3" customFormat="true" ht="17.3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="3" customFormat="true" ht="15" hidden="false" customHeight="false" outlineLevel="0" collapsed="false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="3" customFormat="true" ht="15" hidden="false" customHeight="false" outlineLevel="0" collapsed="false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="3" customFormat="true" ht="12.8" hidden="false" customHeight="false" outlineLevel="0" collapsed="false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="3" customFormat="true" ht="12.8" hidden="false" customHeight="false" outlineLevel="0" collapsed="false"/>
    <row r="11" s="3" customFormat="true" ht="12.8" hidden="false" customHeight="false" outlineLevel="0" collapsed="false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="3" customFormat="true" ht="12.8" hidden="false" customHeight="false" outlineLevel="0" collapsed="false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="3" customFormat="true" ht="12.8" hidden="false" customHeight="true" outlineLevel="0" collapsed="false">
      <c r="A13" s="8" t="s">
        <v>8</v>
      </c>
      <c r="B13" s="9" t="s">
        <v>9</v>
      </c>
      <c r="C13" s="9"/>
      <c r="D13" s="9"/>
      <c r="E13" s="9"/>
      <c r="F13" s="9"/>
      <c r="G13" s="9"/>
      <c r="H13" s="9"/>
      <c r="I13" s="9"/>
      <c r="J13" s="8" t="s">
        <v>10</v>
      </c>
      <c r="K13" s="8" t="s">
        <v>11</v>
      </c>
      <c r="L13" s="8" t="s">
        <v>12</v>
      </c>
      <c r="M13" s="8" t="s">
        <v>13</v>
      </c>
    </row>
    <row r="14" s="3" customFormat="true" ht="28.3" hidden="false" customHeight="false" outlineLevel="0" collapsed="false">
      <c r="A14" s="8"/>
      <c r="B14" s="10" t="s">
        <v>14</v>
      </c>
      <c r="C14" s="10" t="s">
        <v>15</v>
      </c>
      <c r="D14" s="10" t="s">
        <v>16</v>
      </c>
      <c r="E14" s="10" t="s">
        <v>17</v>
      </c>
      <c r="F14" s="10" t="s">
        <v>18</v>
      </c>
      <c r="G14" s="10" t="s">
        <v>19</v>
      </c>
      <c r="H14" s="10" t="s">
        <v>20</v>
      </c>
      <c r="I14" s="8" t="s">
        <v>21</v>
      </c>
      <c r="J14" s="8"/>
      <c r="K14" s="8"/>
      <c r="L14" s="8"/>
      <c r="M14" s="8"/>
    </row>
    <row r="15" s="3" customFormat="true" ht="12.8" hidden="false" customHeight="false" outlineLevel="0" collapsed="false">
      <c r="A15" s="11" t="s">
        <v>22</v>
      </c>
      <c r="B15" s="12" t="n">
        <v>32434</v>
      </c>
      <c r="C15" s="12" t="n">
        <v>78</v>
      </c>
      <c r="D15" s="12" t="n">
        <v>2346.14576479301</v>
      </c>
      <c r="E15" s="12" t="n">
        <v>1665.73769585944</v>
      </c>
      <c r="F15" s="12" t="n">
        <v>830.5</v>
      </c>
      <c r="G15" s="12" t="n">
        <v>2432</v>
      </c>
      <c r="H15" s="12" t="n">
        <v>290</v>
      </c>
      <c r="I15" s="12" t="n">
        <v>2527.7</v>
      </c>
      <c r="J15" s="13" t="n">
        <v>0.083019125522997</v>
      </c>
      <c r="K15" s="12" t="n">
        <v>1011247</v>
      </c>
      <c r="L15" s="12" t="n">
        <v>39071470</v>
      </c>
      <c r="M15" s="12" t="n">
        <f aca="false">+K15+L15</f>
        <v>40082717</v>
      </c>
    </row>
    <row r="16" s="3" customFormat="true" ht="12.8" hidden="false" customHeight="false" outlineLevel="0" collapsed="false">
      <c r="A16" s="14" t="s">
        <v>23</v>
      </c>
      <c r="B16" s="15" t="n">
        <v>26579</v>
      </c>
      <c r="C16" s="15" t="n">
        <v>79</v>
      </c>
      <c r="D16" s="15" t="n">
        <v>2252.28195587828</v>
      </c>
      <c r="E16" s="15" t="n">
        <v>1588.93650133282</v>
      </c>
      <c r="F16" s="15" t="n">
        <v>768</v>
      </c>
      <c r="G16" s="15" t="n">
        <v>2216</v>
      </c>
      <c r="H16" s="15" t="n">
        <v>183</v>
      </c>
      <c r="I16" s="15" t="n">
        <v>2276.39</v>
      </c>
      <c r="J16" s="16" t="n">
        <v>0.0717670014895331</v>
      </c>
      <c r="K16" s="15" t="n">
        <v>874186</v>
      </c>
      <c r="L16" s="15" t="n">
        <v>25877573</v>
      </c>
      <c r="M16" s="15" t="n">
        <f aca="false">+K16+L16</f>
        <v>26751759</v>
      </c>
    </row>
    <row r="17" s="3" customFormat="true" ht="12.8" hidden="false" customHeight="false" outlineLevel="0" collapsed="false">
      <c r="A17" s="14" t="s">
        <v>24</v>
      </c>
      <c r="B17" s="15" t="n">
        <v>25023</v>
      </c>
      <c r="C17" s="15" t="n">
        <v>97</v>
      </c>
      <c r="D17" s="15" t="n">
        <v>1474.37764661018</v>
      </c>
      <c r="E17" s="15" t="n">
        <v>1208.6156653999</v>
      </c>
      <c r="F17" s="15" t="n">
        <v>418</v>
      </c>
      <c r="G17" s="15" t="n">
        <v>1122</v>
      </c>
      <c r="H17" s="15" t="n">
        <v>83</v>
      </c>
      <c r="I17" s="15" t="n">
        <v>1149.39</v>
      </c>
      <c r="J17" s="16" t="n">
        <v>0.0529896079185315</v>
      </c>
      <c r="K17" s="15" t="n">
        <v>645461</v>
      </c>
      <c r="L17" s="15" t="n">
        <v>16081736</v>
      </c>
      <c r="M17" s="15" t="n">
        <f aca="false">+K17+L17</f>
        <v>16727197</v>
      </c>
    </row>
    <row r="18" s="3" customFormat="true" ht="12.8" hidden="false" customHeight="false" outlineLevel="0" collapsed="false">
      <c r="A18" s="14" t="s">
        <v>25</v>
      </c>
      <c r="B18" s="15" t="n">
        <v>15411</v>
      </c>
      <c r="C18" s="15" t="n">
        <v>59</v>
      </c>
      <c r="D18" s="15" t="n">
        <v>658.482848130661</v>
      </c>
      <c r="E18" s="15" t="n">
        <v>564.917890039107</v>
      </c>
      <c r="F18" s="15" t="n">
        <v>206</v>
      </c>
      <c r="G18" s="15" t="n">
        <v>621</v>
      </c>
      <c r="H18" s="15" t="n">
        <v>63</v>
      </c>
      <c r="I18" s="15" t="n">
        <v>641.79</v>
      </c>
      <c r="J18" s="16" t="n">
        <v>0.0883722007042019</v>
      </c>
      <c r="K18" s="15" t="n">
        <v>1076452</v>
      </c>
      <c r="L18" s="15" t="n">
        <v>14667077</v>
      </c>
      <c r="M18" s="15" t="n">
        <f aca="false">+K18+L18</f>
        <v>15743529</v>
      </c>
    </row>
    <row r="19" s="3" customFormat="true" ht="12.8" hidden="false" customHeight="false" outlineLevel="0" collapsed="false">
      <c r="A19" s="14" t="s">
        <v>26</v>
      </c>
      <c r="B19" s="15" t="n">
        <v>18275</v>
      </c>
      <c r="C19" s="15" t="n">
        <v>110</v>
      </c>
      <c r="D19" s="15" t="n">
        <v>748.605566680802</v>
      </c>
      <c r="E19" s="15" t="n">
        <v>524.796362135348</v>
      </c>
      <c r="F19" s="15" t="n">
        <v>169</v>
      </c>
      <c r="G19" s="15" t="n">
        <v>533</v>
      </c>
      <c r="H19" s="15" t="n">
        <v>5</v>
      </c>
      <c r="I19" s="15" t="n">
        <v>534.65</v>
      </c>
      <c r="J19" s="16" t="n">
        <v>0.0375872432338738</v>
      </c>
      <c r="K19" s="15" t="n">
        <v>457846</v>
      </c>
      <c r="L19" s="15" t="n">
        <v>12567996</v>
      </c>
      <c r="M19" s="15" t="n">
        <f aca="false">+K19+L19</f>
        <v>13025842</v>
      </c>
    </row>
    <row r="20" s="3" customFormat="true" ht="12.8" hidden="false" customHeight="false" outlineLevel="0" collapsed="false">
      <c r="A20" s="14" t="s">
        <v>27</v>
      </c>
      <c r="B20" s="15" t="n">
        <v>21848</v>
      </c>
      <c r="C20" s="15" t="n">
        <v>100</v>
      </c>
      <c r="D20" s="15" t="n">
        <v>1082.89178310075</v>
      </c>
      <c r="E20" s="15" t="n">
        <v>706.970850251791</v>
      </c>
      <c r="F20" s="15" t="n">
        <v>226</v>
      </c>
      <c r="G20" s="15" t="n">
        <v>618</v>
      </c>
      <c r="H20" s="15" t="n">
        <v>40</v>
      </c>
      <c r="I20" s="15" t="n">
        <v>631.2</v>
      </c>
      <c r="J20" s="16" t="n">
        <v>0.0209205740870664</v>
      </c>
      <c r="K20" s="15" t="n">
        <v>254831</v>
      </c>
      <c r="L20" s="15" t="n">
        <v>11977246</v>
      </c>
      <c r="M20" s="15" t="n">
        <f aca="false">+K20+L20</f>
        <v>12232077</v>
      </c>
    </row>
    <row r="21" s="3" customFormat="true" ht="12.8" hidden="false" customHeight="false" outlineLevel="0" collapsed="false">
      <c r="A21" s="14" t="s">
        <v>28</v>
      </c>
      <c r="B21" s="15" t="n">
        <v>15313</v>
      </c>
      <c r="C21" s="15" t="n">
        <v>73</v>
      </c>
      <c r="D21" s="15" t="n">
        <v>889.528120219471</v>
      </c>
      <c r="E21" s="15" t="n">
        <v>688.759938401289</v>
      </c>
      <c r="F21" s="15" t="n">
        <v>186</v>
      </c>
      <c r="G21" s="15" t="n">
        <v>669</v>
      </c>
      <c r="H21" s="15" t="n">
        <v>45</v>
      </c>
      <c r="I21" s="15" t="n">
        <v>683.85</v>
      </c>
      <c r="J21" s="16" t="n">
        <v>0.0359114919030408</v>
      </c>
      <c r="K21" s="15" t="n">
        <v>437434</v>
      </c>
      <c r="L21" s="15" t="n">
        <v>9516238</v>
      </c>
      <c r="M21" s="15" t="n">
        <f aca="false">+K21+L21</f>
        <v>9953672</v>
      </c>
    </row>
    <row r="22" s="3" customFormat="true" ht="12.8" hidden="false" customHeight="false" outlineLevel="0" collapsed="false">
      <c r="A22" s="14" t="s">
        <v>29</v>
      </c>
      <c r="B22" s="15" t="n">
        <v>10837</v>
      </c>
      <c r="C22" s="15" t="n">
        <v>51</v>
      </c>
      <c r="D22" s="15" t="n">
        <v>652.010401961088</v>
      </c>
      <c r="E22" s="15" t="n">
        <v>383.132730920712</v>
      </c>
      <c r="F22" s="15" t="n">
        <v>79</v>
      </c>
      <c r="G22" s="15" t="n">
        <v>377</v>
      </c>
      <c r="H22" s="15" t="n">
        <v>49</v>
      </c>
      <c r="I22" s="15" t="n">
        <v>393.17</v>
      </c>
      <c r="J22" s="16" t="n">
        <v>0.0118116263520308</v>
      </c>
      <c r="K22" s="15" t="n">
        <v>143876</v>
      </c>
      <c r="L22" s="15" t="n">
        <v>9093543</v>
      </c>
      <c r="M22" s="15" t="n">
        <f aca="false">+K22+L22</f>
        <v>9237419</v>
      </c>
    </row>
    <row r="23" s="3" customFormat="true" ht="12.8" hidden="false" customHeight="false" outlineLevel="0" collapsed="false">
      <c r="A23" s="14" t="s">
        <v>30</v>
      </c>
      <c r="B23" s="15" t="n">
        <v>15481</v>
      </c>
      <c r="C23" s="15" t="n">
        <v>62</v>
      </c>
      <c r="D23" s="15" t="n">
        <v>893.040662911584</v>
      </c>
      <c r="E23" s="15" t="n">
        <v>630.77383060246</v>
      </c>
      <c r="F23" s="15" t="n">
        <v>131</v>
      </c>
      <c r="G23" s="15" t="n">
        <v>411</v>
      </c>
      <c r="H23" s="15" t="n">
        <v>46</v>
      </c>
      <c r="I23" s="15" t="n">
        <v>426.18</v>
      </c>
      <c r="J23" s="16" t="n">
        <v>0.0134507398122111</v>
      </c>
      <c r="K23" s="15" t="n">
        <v>163842</v>
      </c>
      <c r="L23" s="15" t="n">
        <v>4255872</v>
      </c>
      <c r="M23" s="15" t="n">
        <f aca="false">+K23+L23</f>
        <v>4419714</v>
      </c>
    </row>
    <row r="24" s="3" customFormat="true" ht="12.8" hidden="false" customHeight="false" outlineLevel="0" collapsed="false">
      <c r="A24" s="14" t="s">
        <v>31</v>
      </c>
      <c r="B24" s="15" t="n">
        <v>8050</v>
      </c>
      <c r="C24" s="15" t="n">
        <v>69</v>
      </c>
      <c r="D24" s="15" t="n">
        <v>420.67230767277</v>
      </c>
      <c r="E24" s="15" t="n">
        <v>281.567194036406</v>
      </c>
      <c r="F24" s="15" t="n">
        <v>47</v>
      </c>
      <c r="G24" s="15" t="n">
        <v>301</v>
      </c>
      <c r="H24" s="15" t="n">
        <v>11</v>
      </c>
      <c r="I24" s="15" t="n">
        <v>304.63</v>
      </c>
      <c r="J24" s="16" t="n">
        <v>0.0201479908222658</v>
      </c>
      <c r="K24" s="15" t="n">
        <v>245421</v>
      </c>
      <c r="L24" s="15" t="n">
        <v>4100726</v>
      </c>
      <c r="M24" s="15" t="n">
        <f aca="false">+K24+L24</f>
        <v>4346147</v>
      </c>
    </row>
    <row r="25" s="3" customFormat="true" ht="12.8" hidden="false" customHeight="false" outlineLevel="0" collapsed="false">
      <c r="A25" s="14" t="s">
        <v>32</v>
      </c>
      <c r="B25" s="15" t="n">
        <v>7517</v>
      </c>
      <c r="C25" s="15" t="n">
        <v>45</v>
      </c>
      <c r="D25" s="15" t="n">
        <v>357.634861427233</v>
      </c>
      <c r="E25" s="15" t="n">
        <v>200.814805194805</v>
      </c>
      <c r="F25" s="15" t="n">
        <v>32</v>
      </c>
      <c r="G25" s="15" t="n">
        <v>184</v>
      </c>
      <c r="H25" s="15" t="n">
        <v>14</v>
      </c>
      <c r="I25" s="15" t="n">
        <v>188.62</v>
      </c>
      <c r="J25" s="16" t="n">
        <v>0.0113992406575142</v>
      </c>
      <c r="K25" s="15" t="n">
        <v>138853</v>
      </c>
      <c r="L25" s="15" t="n">
        <v>4465524</v>
      </c>
      <c r="M25" s="15" t="n">
        <f aca="false">+K25+L25</f>
        <v>4604377</v>
      </c>
    </row>
    <row r="26" s="3" customFormat="true" ht="12.8" hidden="false" customHeight="false" outlineLevel="0" collapsed="false">
      <c r="A26" s="14" t="s">
        <v>33</v>
      </c>
      <c r="B26" s="15" t="n">
        <v>12435</v>
      </c>
      <c r="C26" s="15" t="n">
        <v>55</v>
      </c>
      <c r="D26" s="15" t="n">
        <v>502.380168172182</v>
      </c>
      <c r="E26" s="15" t="n">
        <v>453.034014326028</v>
      </c>
      <c r="F26" s="15" t="n">
        <v>78</v>
      </c>
      <c r="G26" s="15" t="n">
        <v>247</v>
      </c>
      <c r="H26" s="15" t="n">
        <v>25</v>
      </c>
      <c r="I26" s="15" t="n">
        <v>255.25</v>
      </c>
      <c r="J26" s="16" t="n">
        <v>0.0515294744339868</v>
      </c>
      <c r="K26" s="15" t="n">
        <v>627675</v>
      </c>
      <c r="L26" s="15" t="n">
        <v>7025154</v>
      </c>
      <c r="M26" s="15" t="n">
        <f aca="false">+K26+L26</f>
        <v>7652829</v>
      </c>
    </row>
    <row r="27" s="3" customFormat="true" ht="12.8" hidden="false" customHeight="false" outlineLevel="0" collapsed="false">
      <c r="A27" s="14" t="s">
        <v>34</v>
      </c>
      <c r="B27" s="15" t="n">
        <v>10014</v>
      </c>
      <c r="C27" s="15" t="n">
        <v>53</v>
      </c>
      <c r="D27" s="15" t="n">
        <v>419.935214785215</v>
      </c>
      <c r="E27" s="15" t="n">
        <v>321.576123876124</v>
      </c>
      <c r="F27" s="15" t="n">
        <v>166</v>
      </c>
      <c r="G27" s="15" t="n">
        <v>552</v>
      </c>
      <c r="H27" s="15" t="n">
        <v>58</v>
      </c>
      <c r="I27" s="15" t="n">
        <v>571.14</v>
      </c>
      <c r="J27" s="16" t="n">
        <v>0.136103799556171</v>
      </c>
      <c r="K27" s="15" t="n">
        <v>1657865</v>
      </c>
      <c r="L27" s="15" t="n">
        <v>13014922</v>
      </c>
      <c r="M27" s="15" t="n">
        <f aca="false">+K27+L27</f>
        <v>14672787</v>
      </c>
    </row>
    <row r="28" s="3" customFormat="true" ht="12.8" hidden="false" customHeight="false" outlineLevel="0" collapsed="false">
      <c r="A28" s="14" t="s">
        <v>35</v>
      </c>
      <c r="B28" s="15" t="n">
        <v>4534</v>
      </c>
      <c r="C28" s="15" t="n">
        <v>74</v>
      </c>
      <c r="D28" s="15" t="n">
        <v>213.045454545455</v>
      </c>
      <c r="E28" s="15" t="n">
        <v>147.5</v>
      </c>
      <c r="F28" s="15" t="n">
        <v>20</v>
      </c>
      <c r="G28" s="15" t="n">
        <v>118</v>
      </c>
      <c r="H28" s="15" t="n">
        <v>12</v>
      </c>
      <c r="I28" s="15" t="n">
        <v>121.96</v>
      </c>
      <c r="J28" s="16" t="n">
        <v>0.0160913350585108</v>
      </c>
      <c r="K28" s="15" t="n">
        <v>196007</v>
      </c>
      <c r="L28" s="15" t="n">
        <v>2275463</v>
      </c>
      <c r="M28" s="15" t="n">
        <f aca="false">+K28+L28</f>
        <v>2471470</v>
      </c>
    </row>
    <row r="29" s="3" customFormat="true" ht="12.8" hidden="false" customHeight="false" outlineLevel="0" collapsed="false">
      <c r="A29" s="14" t="s">
        <v>36</v>
      </c>
      <c r="B29" s="15" t="n">
        <v>10521</v>
      </c>
      <c r="C29" s="15" t="n">
        <v>57</v>
      </c>
      <c r="D29" s="15" t="n">
        <v>572.827782356404</v>
      </c>
      <c r="E29" s="15" t="n">
        <v>528.236873265495</v>
      </c>
      <c r="F29" s="15" t="n">
        <v>126</v>
      </c>
      <c r="G29" s="15" t="n">
        <v>381</v>
      </c>
      <c r="H29" s="15" t="n">
        <v>45</v>
      </c>
      <c r="I29" s="15" t="n">
        <v>395.85</v>
      </c>
      <c r="J29" s="16" t="n">
        <v>0.0585863536060248</v>
      </c>
      <c r="K29" s="15" t="n">
        <v>713634</v>
      </c>
      <c r="L29" s="15" t="n">
        <v>15942673</v>
      </c>
      <c r="M29" s="15" t="n">
        <f aca="false">+K29+L29</f>
        <v>16656307</v>
      </c>
    </row>
    <row r="30" s="3" customFormat="true" ht="12.8" hidden="false" customHeight="false" outlineLevel="0" collapsed="false">
      <c r="A30" s="14" t="s">
        <v>37</v>
      </c>
      <c r="B30" s="15" t="n">
        <v>7107</v>
      </c>
      <c r="C30" s="15" t="n">
        <v>71</v>
      </c>
      <c r="D30" s="15" t="n">
        <v>333.568181818182</v>
      </c>
      <c r="E30" s="15" t="n">
        <v>175.25</v>
      </c>
      <c r="F30" s="15" t="n">
        <v>16</v>
      </c>
      <c r="G30" s="15" t="n">
        <v>133</v>
      </c>
      <c r="H30" s="15" t="n">
        <v>10</v>
      </c>
      <c r="I30" s="15" t="n">
        <v>136.3</v>
      </c>
      <c r="J30" s="16" t="n">
        <v>0.00816525390781567</v>
      </c>
      <c r="K30" s="15" t="n">
        <v>99460</v>
      </c>
      <c r="L30" s="15" t="n">
        <v>1794039</v>
      </c>
      <c r="M30" s="15" t="n">
        <f aca="false">+K30+L30</f>
        <v>1893499</v>
      </c>
    </row>
    <row r="31" s="3" customFormat="true" ht="12.8" hidden="false" customHeight="false" outlineLevel="0" collapsed="false">
      <c r="A31" s="14" t="s">
        <v>38</v>
      </c>
      <c r="B31" s="15" t="n">
        <v>8919</v>
      </c>
      <c r="C31" s="15" t="n">
        <v>67</v>
      </c>
      <c r="D31" s="15" t="n">
        <v>352.204545454545</v>
      </c>
      <c r="E31" s="15" t="n">
        <v>300.579545454545</v>
      </c>
      <c r="F31" s="15" t="n">
        <v>39</v>
      </c>
      <c r="G31" s="15" t="n">
        <v>249</v>
      </c>
      <c r="H31" s="15" t="n">
        <v>33</v>
      </c>
      <c r="I31" s="15" t="n">
        <v>259.89</v>
      </c>
      <c r="J31" s="16" t="n">
        <v>0.0504649232813859</v>
      </c>
      <c r="K31" s="15" t="n">
        <v>614708</v>
      </c>
      <c r="L31" s="15" t="n">
        <v>10591779</v>
      </c>
      <c r="M31" s="15" t="n">
        <f aca="false">+K31+L31</f>
        <v>11206487</v>
      </c>
    </row>
    <row r="32" s="3" customFormat="true" ht="12.8" hidden="false" customHeight="false" outlineLevel="0" collapsed="false">
      <c r="A32" s="14" t="s">
        <v>39</v>
      </c>
      <c r="B32" s="15" t="n">
        <v>13265</v>
      </c>
      <c r="C32" s="15" t="n">
        <v>134</v>
      </c>
      <c r="D32" s="15" t="n">
        <v>474.321236409767</v>
      </c>
      <c r="E32" s="15" t="n">
        <v>269.646993985525</v>
      </c>
      <c r="F32" s="15" t="n">
        <v>21</v>
      </c>
      <c r="G32" s="15" t="n">
        <v>77</v>
      </c>
      <c r="H32" s="15" t="n">
        <v>26</v>
      </c>
      <c r="I32" s="15" t="n">
        <v>85.58</v>
      </c>
      <c r="J32" s="16" t="n">
        <v>0.0217758867841462</v>
      </c>
      <c r="K32" s="15" t="n">
        <v>265250</v>
      </c>
      <c r="L32" s="15" t="n">
        <v>2334745</v>
      </c>
      <c r="M32" s="15" t="n">
        <f aca="false">+K32+L32</f>
        <v>2599995</v>
      </c>
    </row>
    <row r="33" s="3" customFormat="true" ht="12.8" hidden="false" customHeight="false" outlineLevel="0" collapsed="false">
      <c r="A33" s="14" t="s">
        <v>40</v>
      </c>
      <c r="B33" s="15" t="n">
        <v>4853</v>
      </c>
      <c r="C33" s="15" t="n">
        <v>22</v>
      </c>
      <c r="D33" s="15" t="n">
        <v>322.686393146005</v>
      </c>
      <c r="E33" s="15" t="n">
        <v>223.147302236914</v>
      </c>
      <c r="F33" s="15" t="n">
        <v>2</v>
      </c>
      <c r="G33" s="15" t="n">
        <v>32</v>
      </c>
      <c r="H33" s="15" t="n">
        <v>5</v>
      </c>
      <c r="I33" s="15" t="n">
        <v>33.65</v>
      </c>
      <c r="J33" s="16" t="n">
        <v>0.00468468394232449</v>
      </c>
      <c r="K33" s="15" t="n">
        <v>57064</v>
      </c>
      <c r="L33" s="15" t="n">
        <v>4214660</v>
      </c>
      <c r="M33" s="15" t="n">
        <f aca="false">+K33+L33</f>
        <v>4271724</v>
      </c>
    </row>
    <row r="34" s="3" customFormat="true" ht="12.8" hidden="false" customHeight="false" outlineLevel="0" collapsed="false">
      <c r="A34" s="14" t="s">
        <v>41</v>
      </c>
      <c r="B34" s="15" t="n">
        <v>8273</v>
      </c>
      <c r="C34" s="15" t="n">
        <v>76</v>
      </c>
      <c r="D34" s="15" t="n">
        <v>374.756643124355</v>
      </c>
      <c r="E34" s="15" t="n">
        <v>306.954112321824</v>
      </c>
      <c r="F34" s="15" t="n">
        <v>34</v>
      </c>
      <c r="G34" s="15" t="n">
        <v>85</v>
      </c>
      <c r="H34" s="15" t="n">
        <v>17</v>
      </c>
      <c r="I34" s="15" t="n">
        <v>90.61</v>
      </c>
      <c r="J34" s="16" t="n">
        <v>0.024143815100431</v>
      </c>
      <c r="K34" s="15" t="n">
        <v>294093</v>
      </c>
      <c r="L34" s="15" t="n">
        <v>3123713</v>
      </c>
      <c r="M34" s="15" t="n">
        <f aca="false">+K34+L34</f>
        <v>3417806</v>
      </c>
    </row>
    <row r="35" s="3" customFormat="true" ht="12.8" hidden="false" customHeight="false" outlineLevel="0" collapsed="false">
      <c r="A35" s="14" t="s">
        <v>42</v>
      </c>
      <c r="B35" s="15" t="n">
        <v>8976</v>
      </c>
      <c r="C35" s="15" t="n">
        <v>44</v>
      </c>
      <c r="D35" s="15" t="n">
        <v>348.818592897527</v>
      </c>
      <c r="E35" s="15" t="n">
        <v>225.904956533891</v>
      </c>
      <c r="F35" s="15" t="n">
        <v>23</v>
      </c>
      <c r="G35" s="15" t="n">
        <v>94</v>
      </c>
      <c r="H35" s="15" t="n">
        <v>7</v>
      </c>
      <c r="I35" s="15" t="n">
        <v>96.31</v>
      </c>
      <c r="J35" s="16" t="n">
        <v>0.0177325008407745</v>
      </c>
      <c r="K35" s="15" t="n">
        <v>215998</v>
      </c>
      <c r="L35" s="15" t="n">
        <v>4406260</v>
      </c>
      <c r="M35" s="15" t="n">
        <f aca="false">+K35+L35</f>
        <v>4622258</v>
      </c>
    </row>
    <row r="36" s="3" customFormat="true" ht="12.8" hidden="false" customHeight="false" outlineLevel="0" collapsed="false">
      <c r="A36" s="14" t="s">
        <v>43</v>
      </c>
      <c r="B36" s="15" t="n">
        <v>9776</v>
      </c>
      <c r="C36" s="15" t="n">
        <v>125</v>
      </c>
      <c r="D36" s="15" t="n">
        <v>470.584581105169</v>
      </c>
      <c r="E36" s="15" t="n">
        <v>310.207575757576</v>
      </c>
      <c r="F36" s="15" t="n">
        <v>40</v>
      </c>
      <c r="G36" s="15" t="n">
        <v>134</v>
      </c>
      <c r="H36" s="15" t="n">
        <v>26</v>
      </c>
      <c r="I36" s="15" t="n">
        <v>142.58</v>
      </c>
      <c r="J36" s="16" t="n">
        <v>0.00872372864467961</v>
      </c>
      <c r="K36" s="15" t="n">
        <v>106263</v>
      </c>
      <c r="L36" s="15" t="n">
        <v>2606153</v>
      </c>
      <c r="M36" s="15" t="n">
        <f aca="false">+K36+L36</f>
        <v>2712416</v>
      </c>
    </row>
    <row r="37" s="3" customFormat="true" ht="12.8" hidden="false" customHeight="false" outlineLevel="0" collapsed="false">
      <c r="A37" s="14" t="s">
        <v>44</v>
      </c>
      <c r="B37" s="15" t="n">
        <v>8152</v>
      </c>
      <c r="C37" s="15" t="n">
        <v>34</v>
      </c>
      <c r="D37" s="15" t="n">
        <v>442.755103218379</v>
      </c>
      <c r="E37" s="15" t="n">
        <v>306.007982006258</v>
      </c>
      <c r="F37" s="15" t="n">
        <v>32</v>
      </c>
      <c r="G37" s="15" t="n">
        <v>190</v>
      </c>
      <c r="H37" s="15" t="n">
        <v>33</v>
      </c>
      <c r="I37" s="15" t="n">
        <v>200.89</v>
      </c>
      <c r="J37" s="16" t="n">
        <v>0.0100101153449379</v>
      </c>
      <c r="K37" s="15" t="n">
        <v>121932</v>
      </c>
      <c r="L37" s="15" t="n">
        <v>2527036</v>
      </c>
      <c r="M37" s="15" t="n">
        <f aca="false">+K37+L37</f>
        <v>2648968</v>
      </c>
    </row>
    <row r="38" s="3" customFormat="true" ht="12.8" hidden="false" customHeight="false" outlineLevel="0" collapsed="false">
      <c r="A38" s="14" t="s">
        <v>45</v>
      </c>
      <c r="B38" s="15" t="n">
        <v>11057</v>
      </c>
      <c r="C38" s="15" t="n">
        <v>63</v>
      </c>
      <c r="D38" s="15" t="n">
        <v>514.993097593895</v>
      </c>
      <c r="E38" s="15" t="n">
        <v>350.056830669331</v>
      </c>
      <c r="F38" s="15" t="n">
        <v>48</v>
      </c>
      <c r="G38" s="15" t="n">
        <v>150</v>
      </c>
      <c r="H38" s="15" t="n">
        <v>27</v>
      </c>
      <c r="I38" s="15" t="n">
        <v>158.91</v>
      </c>
      <c r="J38" s="16" t="n">
        <v>0.010862261311641</v>
      </c>
      <c r="K38" s="15" t="n">
        <v>132312</v>
      </c>
      <c r="L38" s="15" t="n">
        <v>2076127</v>
      </c>
      <c r="M38" s="15" t="n">
        <f aca="false">+K38+L38</f>
        <v>2208439</v>
      </c>
    </row>
    <row r="39" s="3" customFormat="true" ht="12.8" hidden="false" customHeight="false" outlineLevel="0" collapsed="false">
      <c r="A39" s="14" t="s">
        <v>46</v>
      </c>
      <c r="B39" s="15" t="n">
        <v>13640</v>
      </c>
      <c r="C39" s="15" t="n">
        <v>104</v>
      </c>
      <c r="D39" s="15" t="n">
        <v>560.264224885289</v>
      </c>
      <c r="E39" s="15" t="n">
        <v>359.363172320832</v>
      </c>
      <c r="F39" s="15" t="n">
        <v>53</v>
      </c>
      <c r="G39" s="15" t="n">
        <v>227</v>
      </c>
      <c r="H39" s="15" t="n">
        <v>23</v>
      </c>
      <c r="I39" s="15" t="n">
        <v>234.59</v>
      </c>
      <c r="J39" s="16" t="n">
        <v>0.0161956403685109</v>
      </c>
      <c r="K39" s="15" t="n">
        <v>197277</v>
      </c>
      <c r="L39" s="15" t="n">
        <v>1674813</v>
      </c>
      <c r="M39" s="15" t="n">
        <f aca="false">+K39+L39</f>
        <v>1872090</v>
      </c>
    </row>
    <row r="40" s="3" customFormat="true" ht="12.8" hidden="false" customHeight="false" outlineLevel="0" collapsed="false">
      <c r="A40" s="14" t="s">
        <v>47</v>
      </c>
      <c r="B40" s="15" t="n">
        <v>1328</v>
      </c>
      <c r="C40" s="15" t="n">
        <v>20</v>
      </c>
      <c r="D40" s="15" t="n">
        <v>77.9494103935281</v>
      </c>
      <c r="E40" s="15" t="n">
        <v>70.5857740298917</v>
      </c>
      <c r="F40" s="15" t="n">
        <v>27</v>
      </c>
      <c r="G40" s="15" t="n">
        <v>64</v>
      </c>
      <c r="H40" s="15" t="n">
        <v>4</v>
      </c>
      <c r="I40" s="15" t="n">
        <v>65.32</v>
      </c>
      <c r="J40" s="16" t="n">
        <v>0.0844855283644517</v>
      </c>
      <c r="K40" s="15" t="n">
        <v>1029109</v>
      </c>
      <c r="L40" s="15" t="n">
        <v>3138327</v>
      </c>
      <c r="M40" s="15" t="n">
        <f aca="false">+K40+L40</f>
        <v>4167436</v>
      </c>
    </row>
    <row r="41" s="3" customFormat="true" ht="12.8" hidden="false" customHeight="false" outlineLevel="0" collapsed="false">
      <c r="A41" s="17" t="s">
        <v>48</v>
      </c>
      <c r="B41" s="18" t="n">
        <v>199</v>
      </c>
      <c r="C41" s="18" t="n">
        <v>6</v>
      </c>
      <c r="D41" s="18" t="n">
        <v>28.2898407148407</v>
      </c>
      <c r="E41" s="18" t="n">
        <v>22.1989316239316</v>
      </c>
      <c r="F41" s="18" t="n">
        <v>7</v>
      </c>
      <c r="G41" s="18" t="n">
        <v>18</v>
      </c>
      <c r="H41" s="18" t="n">
        <v>0</v>
      </c>
      <c r="I41" s="18" t="n">
        <v>18</v>
      </c>
      <c r="J41" s="19" t="n">
        <v>0.0330678569509417</v>
      </c>
      <c r="K41" s="18" t="n">
        <v>402796</v>
      </c>
      <c r="L41" s="18" t="n">
        <v>3016090</v>
      </c>
      <c r="M41" s="18" t="n">
        <f aca="false">+K41+L41</f>
        <v>3418886</v>
      </c>
    </row>
    <row r="42" s="3" customFormat="true" ht="12.8" hidden="false" customHeight="false" outlineLevel="0" collapsed="false">
      <c r="A42" s="20" t="s">
        <v>49</v>
      </c>
      <c r="B42" s="21" t="n">
        <f aca="false">SUM(B15:B41)</f>
        <v>329817</v>
      </c>
      <c r="C42" s="21" t="n">
        <f aca="false">SUM(C15:C41)</f>
        <v>1828</v>
      </c>
      <c r="D42" s="21" t="n">
        <f aca="false">SUM(D15:D41)</f>
        <v>17785.0523900066</v>
      </c>
      <c r="E42" s="21" t="n">
        <f aca="false">SUM(E15:E41)</f>
        <v>12815.2736525822</v>
      </c>
      <c r="F42" s="21" t="n">
        <f aca="false">SUM(F15:F41)</f>
        <v>3824.5</v>
      </c>
      <c r="G42" s="21" t="n">
        <f aca="false">SUM(G15:G41)</f>
        <v>12235</v>
      </c>
      <c r="H42" s="21" t="n">
        <f aca="false">SUM(H15:H41)</f>
        <v>1180</v>
      </c>
      <c r="I42" s="21" t="n">
        <f aca="false">SUM(I15:I41)</f>
        <v>12624.4</v>
      </c>
      <c r="J42" s="21" t="n">
        <f aca="false">SUM(J15:J41)</f>
        <v>1</v>
      </c>
      <c r="K42" s="21" t="n">
        <f aca="false">SUM(K15:K41)</f>
        <v>12180892</v>
      </c>
      <c r="L42" s="21" t="n">
        <f aca="false">SUM(L15:L41)</f>
        <v>231436955</v>
      </c>
      <c r="M42" s="21" t="n">
        <f aca="false">SUM(M15:M41)</f>
        <v>243617847</v>
      </c>
    </row>
    <row r="43" s="3" customFormat="true" ht="12.8" hidden="false" customHeight="false" outlineLevel="0" collapsed="false">
      <c r="A43" s="22" t="s">
        <v>50</v>
      </c>
    </row>
    <row r="44" s="3" customFormat="true" ht="12.8" hidden="false" customHeight="false" outlineLevel="0" collapsed="false">
      <c r="A44" s="22" t="s">
        <v>51</v>
      </c>
    </row>
    <row r="45" s="3" customFormat="true" ht="12.8" hidden="false" customHeight="false" outlineLevel="0" collapsed="false"/>
    <row r="46" s="3" customFormat="true" ht="12.8" hidden="false" customHeight="false" outlineLevel="0" collapsed="false">
      <c r="A46" s="7" t="s">
        <v>52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="3" customFormat="true" ht="12.8" hidden="false" customHeight="false" outlineLevel="0" collapsed="false">
      <c r="A47" s="7" t="s">
        <v>53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="3" customFormat="true" ht="12.8" hidden="false" customHeight="true" outlineLevel="0" collapsed="false">
      <c r="A48" s="8" t="s">
        <v>8</v>
      </c>
      <c r="B48" s="9" t="s">
        <v>9</v>
      </c>
      <c r="C48" s="9"/>
      <c r="D48" s="9"/>
      <c r="E48" s="9"/>
      <c r="F48" s="9"/>
      <c r="G48" s="9"/>
      <c r="H48" s="9"/>
      <c r="I48" s="9"/>
      <c r="J48" s="8" t="s">
        <v>10</v>
      </c>
      <c r="K48" s="8" t="s">
        <v>11</v>
      </c>
      <c r="L48" s="8" t="s">
        <v>12</v>
      </c>
      <c r="M48" s="8" t="s">
        <v>13</v>
      </c>
    </row>
    <row r="49" s="3" customFormat="true" ht="28.3" hidden="false" customHeight="false" outlineLevel="0" collapsed="false">
      <c r="A49" s="8"/>
      <c r="B49" s="10" t="s">
        <v>54</v>
      </c>
      <c r="C49" s="10" t="s">
        <v>55</v>
      </c>
      <c r="D49" s="10" t="s">
        <v>56</v>
      </c>
      <c r="E49" s="10" t="s">
        <v>57</v>
      </c>
      <c r="F49" s="10" t="s">
        <v>58</v>
      </c>
      <c r="G49" s="10" t="s">
        <v>59</v>
      </c>
      <c r="H49" s="10" t="s">
        <v>60</v>
      </c>
      <c r="I49" s="8" t="s">
        <v>21</v>
      </c>
      <c r="J49" s="8"/>
      <c r="K49" s="8"/>
      <c r="L49" s="8"/>
      <c r="M49" s="8"/>
    </row>
    <row r="50" s="3" customFormat="true" ht="12.8" hidden="false" customHeight="false" outlineLevel="0" collapsed="false">
      <c r="A50" s="11" t="s">
        <v>22</v>
      </c>
      <c r="B50" s="12" t="n">
        <v>31095</v>
      </c>
      <c r="C50" s="12" t="n">
        <v>77</v>
      </c>
      <c r="D50" s="12" t="n">
        <v>2297.19764758572</v>
      </c>
      <c r="E50" s="12" t="n">
        <v>1574.74565071734</v>
      </c>
      <c r="F50" s="12" t="n">
        <v>831.5</v>
      </c>
      <c r="G50" s="12" t="n">
        <v>2407</v>
      </c>
      <c r="H50" s="12" t="n">
        <v>284</v>
      </c>
      <c r="I50" s="12" t="n">
        <v>2500.72</v>
      </c>
      <c r="J50" s="13" t="n">
        <v>0.0973242477728659</v>
      </c>
      <c r="K50" s="12" t="n">
        <v>1167126</v>
      </c>
      <c r="L50" s="12" t="n">
        <v>39323417</v>
      </c>
      <c r="M50" s="12" t="n">
        <f aca="false">+K50+L50</f>
        <v>40490543</v>
      </c>
    </row>
    <row r="51" s="3" customFormat="true" ht="12.8" hidden="false" customHeight="false" outlineLevel="0" collapsed="false">
      <c r="A51" s="14" t="s">
        <v>23</v>
      </c>
      <c r="B51" s="15" t="n">
        <v>26624</v>
      </c>
      <c r="C51" s="15" t="n">
        <v>75</v>
      </c>
      <c r="D51" s="15" t="n">
        <v>2238.60421146454</v>
      </c>
      <c r="E51" s="15" t="n">
        <v>1548.25402593578</v>
      </c>
      <c r="F51" s="15" t="n">
        <v>786</v>
      </c>
      <c r="G51" s="15" t="n">
        <v>2248</v>
      </c>
      <c r="H51" s="15" t="n">
        <v>203</v>
      </c>
      <c r="I51" s="15" t="n">
        <v>2314.99</v>
      </c>
      <c r="J51" s="16" t="n">
        <v>0.0877940002349737</v>
      </c>
      <c r="K51" s="15" t="n">
        <v>1052838</v>
      </c>
      <c r="L51" s="15" t="n">
        <v>25764606</v>
      </c>
      <c r="M51" s="15" t="n">
        <f aca="false">+K51+L51</f>
        <v>26817444</v>
      </c>
    </row>
    <row r="52" s="3" customFormat="true" ht="12.8" hidden="false" customHeight="false" outlineLevel="0" collapsed="false">
      <c r="A52" s="14" t="s">
        <v>24</v>
      </c>
      <c r="B52" s="15" t="n">
        <v>24547</v>
      </c>
      <c r="C52" s="15" t="n">
        <v>90</v>
      </c>
      <c r="D52" s="15" t="n">
        <v>1462.06886174944</v>
      </c>
      <c r="E52" s="15" t="n">
        <v>1165.81645382302</v>
      </c>
      <c r="F52" s="15" t="n">
        <v>349</v>
      </c>
      <c r="G52" s="15" t="n">
        <v>1143</v>
      </c>
      <c r="H52" s="15" t="n">
        <v>93</v>
      </c>
      <c r="I52" s="15" t="n">
        <v>1173.69</v>
      </c>
      <c r="J52" s="16" t="n">
        <v>0.0555654533607035</v>
      </c>
      <c r="K52" s="15" t="n">
        <v>666348</v>
      </c>
      <c r="L52" s="15" t="n">
        <v>15999475</v>
      </c>
      <c r="M52" s="15" t="n">
        <f aca="false">+K52+L52</f>
        <v>16665823</v>
      </c>
    </row>
    <row r="53" s="3" customFormat="true" ht="12.8" hidden="false" customHeight="false" outlineLevel="0" collapsed="false">
      <c r="A53" s="14" t="s">
        <v>25</v>
      </c>
      <c r="B53" s="15" t="n">
        <v>14619</v>
      </c>
      <c r="C53" s="15" t="n">
        <v>52</v>
      </c>
      <c r="D53" s="15" t="n">
        <v>652.179955847292</v>
      </c>
      <c r="E53" s="15" t="n">
        <v>550.123213004177</v>
      </c>
      <c r="F53" s="15" t="n">
        <v>202</v>
      </c>
      <c r="G53" s="15" t="n">
        <v>603</v>
      </c>
      <c r="H53" s="15" t="n">
        <v>58</v>
      </c>
      <c r="I53" s="15" t="n">
        <v>622.14</v>
      </c>
      <c r="J53" s="16" t="n">
        <v>0.0985299576066261</v>
      </c>
      <c r="K53" s="15" t="n">
        <v>1181585</v>
      </c>
      <c r="L53" s="15" t="n">
        <v>14018199</v>
      </c>
      <c r="M53" s="15" t="n">
        <f aca="false">+K53+L53</f>
        <v>15199784</v>
      </c>
    </row>
    <row r="54" s="3" customFormat="true" ht="12.8" hidden="false" customHeight="false" outlineLevel="0" collapsed="false">
      <c r="A54" s="14" t="s">
        <v>26</v>
      </c>
      <c r="B54" s="15" t="n">
        <v>15151</v>
      </c>
      <c r="C54" s="15" t="n">
        <v>76</v>
      </c>
      <c r="D54" s="15" t="n">
        <v>672.210041999508</v>
      </c>
      <c r="E54" s="15" t="n">
        <v>421.298290461157</v>
      </c>
      <c r="F54" s="15" t="n">
        <v>160</v>
      </c>
      <c r="G54" s="15" t="n">
        <v>535</v>
      </c>
      <c r="H54" s="15" t="n">
        <v>3</v>
      </c>
      <c r="I54" s="15" t="n">
        <v>535.99</v>
      </c>
      <c r="J54" s="16" t="n">
        <v>0.049752501505615</v>
      </c>
      <c r="K54" s="15" t="n">
        <v>596639</v>
      </c>
      <c r="L54" s="15" t="n">
        <v>12427825</v>
      </c>
      <c r="M54" s="15" t="n">
        <f aca="false">+K54+L54</f>
        <v>13024464</v>
      </c>
    </row>
    <row r="55" s="3" customFormat="true" ht="12.8" hidden="false" customHeight="false" outlineLevel="0" collapsed="false">
      <c r="A55" s="14" t="s">
        <v>27</v>
      </c>
      <c r="B55" s="15" t="n">
        <v>18895</v>
      </c>
      <c r="C55" s="15" t="n">
        <v>66</v>
      </c>
      <c r="D55" s="15" t="n">
        <v>1140.16026249561</v>
      </c>
      <c r="E55" s="15" t="n">
        <v>720.619873664664</v>
      </c>
      <c r="F55" s="15" t="n">
        <v>210</v>
      </c>
      <c r="G55" s="15" t="n">
        <v>631</v>
      </c>
      <c r="H55" s="15" t="n">
        <v>54</v>
      </c>
      <c r="I55" s="15" t="n">
        <v>648.82</v>
      </c>
      <c r="J55" s="16" t="n">
        <v>0.0210786772288064</v>
      </c>
      <c r="K55" s="15" t="n">
        <v>252778</v>
      </c>
      <c r="L55" s="15" t="n">
        <v>12159480</v>
      </c>
      <c r="M55" s="15" t="n">
        <f aca="false">+K55+L55</f>
        <v>12412258</v>
      </c>
    </row>
    <row r="56" s="3" customFormat="true" ht="12.8" hidden="false" customHeight="false" outlineLevel="0" collapsed="false">
      <c r="A56" s="14" t="s">
        <v>28</v>
      </c>
      <c r="B56" s="15" t="n">
        <v>14330</v>
      </c>
      <c r="C56" s="15" t="n">
        <v>73</v>
      </c>
      <c r="D56" s="15" t="n">
        <v>917.480920338957</v>
      </c>
      <c r="E56" s="15" t="n">
        <v>669.144556702593</v>
      </c>
      <c r="F56" s="15" t="n">
        <v>177</v>
      </c>
      <c r="G56" s="15" t="n">
        <v>628</v>
      </c>
      <c r="H56" s="15" t="n">
        <v>39</v>
      </c>
      <c r="I56" s="15" t="n">
        <v>640.87</v>
      </c>
      <c r="J56" s="16" t="n">
        <v>0.0330027962923313</v>
      </c>
      <c r="K56" s="15" t="n">
        <v>395774</v>
      </c>
      <c r="L56" s="15" t="n">
        <v>9466093</v>
      </c>
      <c r="M56" s="15" t="n">
        <f aca="false">+K56+L56</f>
        <v>9861867</v>
      </c>
    </row>
    <row r="57" s="3" customFormat="true" ht="12.8" hidden="false" customHeight="false" outlineLevel="0" collapsed="false">
      <c r="A57" s="14" t="s">
        <v>29</v>
      </c>
      <c r="B57" s="15" t="n">
        <v>10643</v>
      </c>
      <c r="C57" s="15" t="n">
        <v>52</v>
      </c>
      <c r="D57" s="15" t="n">
        <v>633.137049544421</v>
      </c>
      <c r="E57" s="15" t="n">
        <v>373.113088909293</v>
      </c>
      <c r="F57" s="15" t="n">
        <v>72</v>
      </c>
      <c r="G57" s="15" t="n">
        <v>394</v>
      </c>
      <c r="H57" s="15" t="n">
        <v>31</v>
      </c>
      <c r="I57" s="15" t="n">
        <v>404.23</v>
      </c>
      <c r="J57" s="16" t="n">
        <v>0.0182563387300751</v>
      </c>
      <c r="K57" s="15" t="n">
        <v>218932</v>
      </c>
      <c r="L57" s="15" t="n">
        <v>9204888</v>
      </c>
      <c r="M57" s="15" t="n">
        <f aca="false">+K57+L57</f>
        <v>9423820</v>
      </c>
    </row>
    <row r="58" s="3" customFormat="true" ht="12.8" hidden="false" customHeight="false" outlineLevel="0" collapsed="false">
      <c r="A58" s="14" t="s">
        <v>30</v>
      </c>
      <c r="B58" s="15" t="n">
        <v>14936</v>
      </c>
      <c r="C58" s="15" t="n">
        <v>61</v>
      </c>
      <c r="D58" s="15" t="n">
        <v>881.328478412968</v>
      </c>
      <c r="E58" s="15" t="n">
        <v>590.575324082353</v>
      </c>
      <c r="F58" s="15" t="n">
        <v>143</v>
      </c>
      <c r="G58" s="15" t="n">
        <v>400</v>
      </c>
      <c r="H58" s="15" t="n">
        <v>51</v>
      </c>
      <c r="I58" s="15" t="n">
        <v>416.83</v>
      </c>
      <c r="J58" s="16" t="n">
        <v>0.0175102295160787</v>
      </c>
      <c r="K58" s="15" t="n">
        <v>209985</v>
      </c>
      <c r="L58" s="15" t="n">
        <v>4200460</v>
      </c>
      <c r="M58" s="15" t="n">
        <f aca="false">+K58+L58</f>
        <v>4410445</v>
      </c>
    </row>
    <row r="59" s="3" customFormat="true" ht="12.8" hidden="false" customHeight="false" outlineLevel="0" collapsed="false">
      <c r="A59" s="14" t="s">
        <v>31</v>
      </c>
      <c r="B59" s="15" t="n">
        <v>6684</v>
      </c>
      <c r="C59" s="15" t="n">
        <v>54</v>
      </c>
      <c r="D59" s="15" t="n">
        <v>429.812662540667</v>
      </c>
      <c r="E59" s="15" t="n">
        <v>286.049675527679</v>
      </c>
      <c r="F59" s="15" t="n">
        <v>40</v>
      </c>
      <c r="G59" s="15" t="n">
        <v>240</v>
      </c>
      <c r="H59" s="15" t="n">
        <v>12</v>
      </c>
      <c r="I59" s="15" t="n">
        <v>243.96</v>
      </c>
      <c r="J59" s="16" t="n">
        <v>0.0152648231100368</v>
      </c>
      <c r="K59" s="15" t="n">
        <v>183058</v>
      </c>
      <c r="L59" s="15" t="n">
        <v>4066606</v>
      </c>
      <c r="M59" s="15" t="n">
        <f aca="false">+K59+L59</f>
        <v>4249664</v>
      </c>
    </row>
    <row r="60" s="3" customFormat="true" ht="12.8" hidden="false" customHeight="false" outlineLevel="0" collapsed="false">
      <c r="A60" s="14" t="s">
        <v>32</v>
      </c>
      <c r="B60" s="15" t="n">
        <v>7404</v>
      </c>
      <c r="C60" s="15" t="n">
        <v>42</v>
      </c>
      <c r="D60" s="15" t="n">
        <v>357.951168831169</v>
      </c>
      <c r="E60" s="15" t="n">
        <v>194.126623376623</v>
      </c>
      <c r="F60" s="15" t="n">
        <v>31</v>
      </c>
      <c r="G60" s="15" t="n">
        <v>201</v>
      </c>
      <c r="H60" s="15" t="n">
        <v>17</v>
      </c>
      <c r="I60" s="15" t="n">
        <v>206.61</v>
      </c>
      <c r="J60" s="16" t="n">
        <v>0.0187833487284884</v>
      </c>
      <c r="K60" s="15" t="n">
        <v>225252</v>
      </c>
      <c r="L60" s="15" t="n">
        <v>4402459</v>
      </c>
      <c r="M60" s="15" t="n">
        <f aca="false">+K60+L60</f>
        <v>4627711</v>
      </c>
    </row>
    <row r="61" s="3" customFormat="true" ht="12.8" hidden="false" customHeight="false" outlineLevel="0" collapsed="false">
      <c r="A61" s="14" t="s">
        <v>33</v>
      </c>
      <c r="B61" s="15" t="n">
        <v>11445</v>
      </c>
      <c r="C61" s="15" t="n">
        <v>41</v>
      </c>
      <c r="D61" s="15" t="n">
        <v>499.116882063745</v>
      </c>
      <c r="E61" s="15" t="n">
        <v>437.889609336472</v>
      </c>
      <c r="F61" s="15" t="n">
        <v>59</v>
      </c>
      <c r="G61" s="15" t="n">
        <v>234</v>
      </c>
      <c r="H61" s="15" t="n">
        <v>22</v>
      </c>
      <c r="I61" s="15" t="n">
        <v>241.26</v>
      </c>
      <c r="J61" s="16" t="n">
        <v>0.0505701335048557</v>
      </c>
      <c r="K61" s="15" t="n">
        <v>606444</v>
      </c>
      <c r="L61" s="15" t="n">
        <v>6673863</v>
      </c>
      <c r="M61" s="15" t="n">
        <f aca="false">+K61+L61</f>
        <v>7280307</v>
      </c>
    </row>
    <row r="62" s="3" customFormat="true" ht="12.8" hidden="false" customHeight="false" outlineLevel="0" collapsed="false">
      <c r="A62" s="14" t="s">
        <v>34</v>
      </c>
      <c r="B62" s="15" t="n">
        <v>9484</v>
      </c>
      <c r="C62" s="15" t="n">
        <v>49</v>
      </c>
      <c r="D62" s="15" t="n">
        <v>425.510938690939</v>
      </c>
      <c r="E62" s="15" t="n">
        <v>308.47002960003</v>
      </c>
      <c r="F62" s="15" t="n">
        <v>176</v>
      </c>
      <c r="G62" s="15" t="n">
        <v>448</v>
      </c>
      <c r="H62" s="15" t="n">
        <v>66</v>
      </c>
      <c r="I62" s="15" t="n">
        <v>469.78</v>
      </c>
      <c r="J62" s="16" t="n">
        <v>0.12206380422771</v>
      </c>
      <c r="K62" s="15" t="n">
        <v>1463806</v>
      </c>
      <c r="L62" s="15" t="n">
        <v>12023817</v>
      </c>
      <c r="M62" s="15" t="n">
        <f aca="false">+K62+L62</f>
        <v>13487623</v>
      </c>
    </row>
    <row r="63" s="3" customFormat="true" ht="12.8" hidden="false" customHeight="false" outlineLevel="0" collapsed="false">
      <c r="A63" s="14" t="s">
        <v>35</v>
      </c>
      <c r="B63" s="15" t="n">
        <v>3084</v>
      </c>
      <c r="C63" s="15" t="n">
        <v>27</v>
      </c>
      <c r="D63" s="15" t="n">
        <v>212.045454545455</v>
      </c>
      <c r="E63" s="15" t="n">
        <v>142.5</v>
      </c>
      <c r="F63" s="15" t="n">
        <v>28</v>
      </c>
      <c r="G63" s="15" t="n">
        <v>133</v>
      </c>
      <c r="H63" s="15" t="n">
        <v>16</v>
      </c>
      <c r="I63" s="15" t="n">
        <v>138.28</v>
      </c>
      <c r="J63" s="16" t="n">
        <v>0.020739942754733</v>
      </c>
      <c r="K63" s="15" t="n">
        <v>248716</v>
      </c>
      <c r="L63" s="15" t="n">
        <v>2109392</v>
      </c>
      <c r="M63" s="15" t="n">
        <f aca="false">+K63+L63</f>
        <v>2358108</v>
      </c>
    </row>
    <row r="64" s="3" customFormat="true" ht="12.8" hidden="false" customHeight="false" outlineLevel="0" collapsed="false">
      <c r="A64" s="14" t="s">
        <v>36</v>
      </c>
      <c r="B64" s="15" t="n">
        <v>9680</v>
      </c>
      <c r="C64" s="15" t="n">
        <v>43</v>
      </c>
      <c r="D64" s="15" t="n">
        <v>526.627676065913</v>
      </c>
      <c r="E64" s="15" t="n">
        <v>484.195857884095</v>
      </c>
      <c r="F64" s="15" t="n">
        <v>129</v>
      </c>
      <c r="G64" s="15" t="n">
        <v>306</v>
      </c>
      <c r="H64" s="15" t="n">
        <v>44</v>
      </c>
      <c r="I64" s="15" t="n">
        <v>320.52</v>
      </c>
      <c r="J64" s="16" t="n">
        <v>0.0674057735200981</v>
      </c>
      <c r="K64" s="15" t="n">
        <v>808339</v>
      </c>
      <c r="L64" s="15" t="n">
        <v>15713370</v>
      </c>
      <c r="M64" s="15" t="n">
        <f aca="false">+K64+L64</f>
        <v>16521709</v>
      </c>
    </row>
    <row r="65" s="3" customFormat="true" ht="12.8" hidden="false" customHeight="false" outlineLevel="0" collapsed="false">
      <c r="A65" s="14" t="s">
        <v>37</v>
      </c>
      <c r="B65" s="15" t="n">
        <v>6928</v>
      </c>
      <c r="C65" s="15" t="n">
        <v>70</v>
      </c>
      <c r="D65" s="15" t="n">
        <v>330.545454545455</v>
      </c>
      <c r="E65" s="15" t="n">
        <v>151.5</v>
      </c>
      <c r="F65" s="15" t="n">
        <v>5</v>
      </c>
      <c r="G65" s="15" t="n">
        <v>98</v>
      </c>
      <c r="H65" s="15" t="n">
        <v>11</v>
      </c>
      <c r="I65" s="15" t="n">
        <v>101.63</v>
      </c>
      <c r="J65" s="16" t="n">
        <v>0.0108606589206587</v>
      </c>
      <c r="K65" s="15" t="n">
        <v>130242</v>
      </c>
      <c r="L65" s="15" t="n">
        <v>1728956</v>
      </c>
      <c r="M65" s="15" t="n">
        <f aca="false">+K65+L65</f>
        <v>1859198</v>
      </c>
    </row>
    <row r="66" s="3" customFormat="true" ht="12.8" hidden="false" customHeight="false" outlineLevel="0" collapsed="false">
      <c r="A66" s="14" t="s">
        <v>38</v>
      </c>
      <c r="B66" s="15" t="n">
        <v>8452</v>
      </c>
      <c r="C66" s="15" t="n">
        <v>72</v>
      </c>
      <c r="D66" s="15" t="n">
        <v>358</v>
      </c>
      <c r="E66" s="15" t="n">
        <v>311.840909090909</v>
      </c>
      <c r="F66" s="15" t="n">
        <v>41</v>
      </c>
      <c r="G66" s="15" t="n">
        <v>244</v>
      </c>
      <c r="H66" s="15" t="n">
        <v>43</v>
      </c>
      <c r="I66" s="15" t="n">
        <v>258.19</v>
      </c>
      <c r="J66" s="16" t="n">
        <v>0.06133374852837</v>
      </c>
      <c r="K66" s="15" t="n">
        <v>735523</v>
      </c>
      <c r="L66" s="15" t="n">
        <v>10240948</v>
      </c>
      <c r="M66" s="15" t="n">
        <f aca="false">+K66+L66</f>
        <v>10976471</v>
      </c>
    </row>
    <row r="67" s="3" customFormat="true" ht="12.8" hidden="false" customHeight="false" outlineLevel="0" collapsed="false">
      <c r="A67" s="14" t="s">
        <v>39</v>
      </c>
      <c r="B67" s="15" t="n">
        <v>4089</v>
      </c>
      <c r="C67" s="15" t="n">
        <v>38</v>
      </c>
      <c r="D67" s="15" t="n">
        <v>468.664552114552</v>
      </c>
      <c r="E67" s="15" t="n">
        <v>247.882084582085</v>
      </c>
      <c r="F67" s="15" t="n">
        <v>24</v>
      </c>
      <c r="G67" s="15" t="n">
        <v>70</v>
      </c>
      <c r="H67" s="15" t="n">
        <v>19</v>
      </c>
      <c r="I67" s="15" t="n">
        <v>76.27</v>
      </c>
      <c r="J67" s="16" t="n">
        <v>0.00195377552838719</v>
      </c>
      <c r="K67" s="15" t="n">
        <v>23430</v>
      </c>
      <c r="L67" s="15" t="n">
        <v>2396113</v>
      </c>
      <c r="M67" s="15" t="n">
        <f aca="false">+K67+L67</f>
        <v>2419543</v>
      </c>
    </row>
    <row r="68" s="3" customFormat="true" ht="12.8" hidden="false" customHeight="false" outlineLevel="0" collapsed="false">
      <c r="A68" s="14" t="s">
        <v>40</v>
      </c>
      <c r="B68" s="15" t="n">
        <v>4699</v>
      </c>
      <c r="C68" s="15" t="n">
        <v>23</v>
      </c>
      <c r="D68" s="15" t="n">
        <v>311.528039371521</v>
      </c>
      <c r="E68" s="15" t="n">
        <v>210.022794616276</v>
      </c>
      <c r="F68" s="15" t="n">
        <v>1</v>
      </c>
      <c r="G68" s="15" t="n">
        <v>31</v>
      </c>
      <c r="H68" s="15" t="n">
        <v>6</v>
      </c>
      <c r="I68" s="15" t="n">
        <v>32.98</v>
      </c>
      <c r="J68" s="16" t="n">
        <v>0.00644744706673822</v>
      </c>
      <c r="K68" s="15" t="n">
        <v>77319</v>
      </c>
      <c r="L68" s="15" t="n">
        <v>4290417</v>
      </c>
      <c r="M68" s="15" t="n">
        <f aca="false">+K68+L68</f>
        <v>4367736</v>
      </c>
    </row>
    <row r="69" s="3" customFormat="true" ht="12.8" hidden="false" customHeight="false" outlineLevel="0" collapsed="false">
      <c r="A69" s="14" t="s">
        <v>41</v>
      </c>
      <c r="B69" s="15" t="n">
        <v>6951</v>
      </c>
      <c r="C69" s="15" t="n">
        <v>76</v>
      </c>
      <c r="D69" s="15" t="n">
        <v>391.904728051949</v>
      </c>
      <c r="E69" s="15" t="n">
        <v>305.652444502165</v>
      </c>
      <c r="F69" s="15" t="n">
        <v>41</v>
      </c>
      <c r="G69" s="15" t="n">
        <v>88</v>
      </c>
      <c r="H69" s="15" t="n">
        <v>22</v>
      </c>
      <c r="I69" s="15" t="n">
        <v>95.26</v>
      </c>
      <c r="J69" s="16" t="n">
        <v>0.0205396323002227</v>
      </c>
      <c r="K69" s="15" t="n">
        <v>246314</v>
      </c>
      <c r="L69" s="15" t="n">
        <v>2990852</v>
      </c>
      <c r="M69" s="15" t="n">
        <f aca="false">+K69+L69</f>
        <v>3237166</v>
      </c>
    </row>
    <row r="70" s="3" customFormat="true" ht="12.8" hidden="false" customHeight="false" outlineLevel="0" collapsed="false">
      <c r="A70" s="14" t="s">
        <v>42</v>
      </c>
      <c r="B70" s="15" t="n">
        <v>8132</v>
      </c>
      <c r="C70" s="15" t="n">
        <v>36</v>
      </c>
      <c r="D70" s="15" t="n">
        <v>336.670815706672</v>
      </c>
      <c r="E70" s="15" t="n">
        <v>193.630546346402</v>
      </c>
      <c r="F70" s="15" t="n">
        <v>14</v>
      </c>
      <c r="G70" s="15" t="n">
        <v>83</v>
      </c>
      <c r="H70" s="15" t="n">
        <v>0</v>
      </c>
      <c r="I70" s="15" t="n">
        <v>83</v>
      </c>
      <c r="J70" s="16" t="n">
        <v>0.0185681957223411</v>
      </c>
      <c r="K70" s="15" t="n">
        <v>222672</v>
      </c>
      <c r="L70" s="15" t="n">
        <v>4343623</v>
      </c>
      <c r="M70" s="15" t="n">
        <f aca="false">+K70+L70</f>
        <v>4566295</v>
      </c>
    </row>
    <row r="71" s="3" customFormat="true" ht="12.8" hidden="false" customHeight="false" outlineLevel="0" collapsed="false">
      <c r="A71" s="14" t="s">
        <v>43</v>
      </c>
      <c r="B71" s="15" t="n">
        <v>4482</v>
      </c>
      <c r="C71" s="15" t="n">
        <v>38</v>
      </c>
      <c r="D71" s="15" t="n">
        <v>456.251532634033</v>
      </c>
      <c r="E71" s="15" t="n">
        <v>292.288578088578</v>
      </c>
      <c r="F71" s="15" t="n">
        <v>37</v>
      </c>
      <c r="G71" s="15" t="n">
        <v>122</v>
      </c>
      <c r="H71" s="15" t="n">
        <v>13</v>
      </c>
      <c r="I71" s="15" t="n">
        <v>126.29</v>
      </c>
      <c r="J71" s="16" t="n">
        <v>0.0054304539104988</v>
      </c>
      <c r="K71" s="15" t="n">
        <v>65123</v>
      </c>
      <c r="L71" s="15" t="n">
        <v>2635685</v>
      </c>
      <c r="M71" s="15" t="n">
        <f aca="false">+K71+L71</f>
        <v>2700808</v>
      </c>
    </row>
    <row r="72" s="3" customFormat="true" ht="12.8" hidden="false" customHeight="false" outlineLevel="0" collapsed="false">
      <c r="A72" s="14" t="s">
        <v>44</v>
      </c>
      <c r="B72" s="15" t="n">
        <v>7332</v>
      </c>
      <c r="C72" s="15" t="n">
        <v>31</v>
      </c>
      <c r="D72" s="15" t="n">
        <v>410.595888810015</v>
      </c>
      <c r="E72" s="15" t="n">
        <v>286.857387470085</v>
      </c>
      <c r="F72" s="15" t="n">
        <v>23</v>
      </c>
      <c r="G72" s="15" t="n">
        <v>126</v>
      </c>
      <c r="H72" s="15" t="n">
        <v>22</v>
      </c>
      <c r="I72" s="15" t="n">
        <v>133.26</v>
      </c>
      <c r="J72" s="16" t="n">
        <v>0.0125302859102789</v>
      </c>
      <c r="K72" s="15" t="n">
        <v>150265</v>
      </c>
      <c r="L72" s="15" t="n">
        <v>2468553</v>
      </c>
      <c r="M72" s="15" t="n">
        <f aca="false">+K72+L72</f>
        <v>2618818</v>
      </c>
    </row>
    <row r="73" s="3" customFormat="true" ht="12.8" hidden="false" customHeight="false" outlineLevel="0" collapsed="false">
      <c r="A73" s="14" t="s">
        <v>45</v>
      </c>
      <c r="B73" s="15" t="n">
        <v>9938</v>
      </c>
      <c r="C73" s="15" t="n">
        <v>55</v>
      </c>
      <c r="D73" s="15" t="n">
        <v>486.251614076376</v>
      </c>
      <c r="E73" s="15" t="n">
        <v>338.649665333629</v>
      </c>
      <c r="F73" s="15" t="n">
        <v>34</v>
      </c>
      <c r="G73" s="15" t="n">
        <v>120</v>
      </c>
      <c r="H73" s="15" t="n">
        <v>21</v>
      </c>
      <c r="I73" s="15" t="n">
        <v>126.93</v>
      </c>
      <c r="J73" s="16" t="n">
        <v>0.0154225529000387</v>
      </c>
      <c r="K73" s="15" t="n">
        <v>184949</v>
      </c>
      <c r="L73" s="15" t="n">
        <v>1966583</v>
      </c>
      <c r="M73" s="15" t="n">
        <f aca="false">+K73+L73</f>
        <v>2151532</v>
      </c>
    </row>
    <row r="74" s="3" customFormat="true" ht="12.8" hidden="false" customHeight="false" outlineLevel="0" collapsed="false">
      <c r="A74" s="14" t="s">
        <v>46</v>
      </c>
      <c r="B74" s="15" t="n">
        <v>9022</v>
      </c>
      <c r="C74" s="15" t="n">
        <v>40</v>
      </c>
      <c r="D74" s="15" t="n">
        <v>494.119856039039</v>
      </c>
      <c r="E74" s="15" t="n">
        <v>311.385694676621</v>
      </c>
      <c r="F74" s="15" t="n">
        <v>35</v>
      </c>
      <c r="G74" s="15" t="n">
        <v>163</v>
      </c>
      <c r="H74" s="15" t="n">
        <v>25</v>
      </c>
      <c r="I74" s="15" t="n">
        <v>171.25</v>
      </c>
      <c r="J74" s="16" t="n">
        <v>0.0103185715823599</v>
      </c>
      <c r="K74" s="15" t="n">
        <v>123742</v>
      </c>
      <c r="L74" s="15" t="n">
        <v>1611900</v>
      </c>
      <c r="M74" s="15" t="n">
        <f aca="false">+K74+L74</f>
        <v>1735642</v>
      </c>
    </row>
    <row r="75" s="3" customFormat="true" ht="12.8" hidden="false" customHeight="false" outlineLevel="0" collapsed="false">
      <c r="A75" s="14" t="s">
        <v>47</v>
      </c>
      <c r="B75" s="15" t="n">
        <v>435</v>
      </c>
      <c r="C75" s="15" t="n">
        <v>10</v>
      </c>
      <c r="D75" s="15" t="n">
        <v>67.0369163226917</v>
      </c>
      <c r="E75" s="15" t="n">
        <v>52.3891890499644</v>
      </c>
      <c r="F75" s="15" t="n">
        <v>10</v>
      </c>
      <c r="G75" s="15" t="n">
        <v>40</v>
      </c>
      <c r="H75" s="15" t="n">
        <v>3</v>
      </c>
      <c r="I75" s="15" t="n">
        <v>40.99</v>
      </c>
      <c r="J75" s="16" t="n">
        <v>0.0278323344342573</v>
      </c>
      <c r="K75" s="15" t="n">
        <v>333769</v>
      </c>
      <c r="L75" s="15" t="n">
        <v>2918542</v>
      </c>
      <c r="M75" s="15" t="n">
        <f aca="false">+K75+L75</f>
        <v>3252311</v>
      </c>
    </row>
    <row r="76" s="3" customFormat="true" ht="12.8" hidden="false" customHeight="false" outlineLevel="0" collapsed="false">
      <c r="A76" s="17" t="s">
        <v>48</v>
      </c>
      <c r="B76" s="18" t="n">
        <v>93</v>
      </c>
      <c r="C76" s="18" t="n">
        <v>6</v>
      </c>
      <c r="D76" s="18" t="n">
        <v>23.6544318181818</v>
      </c>
      <c r="E76" s="18" t="n">
        <v>19.84</v>
      </c>
      <c r="F76" s="18" t="n">
        <v>5</v>
      </c>
      <c r="G76" s="18" t="n">
        <v>9</v>
      </c>
      <c r="H76" s="18" t="n">
        <v>0</v>
      </c>
      <c r="I76" s="18" t="n">
        <v>9</v>
      </c>
      <c r="J76" s="19" t="n">
        <v>0.0351203151018505</v>
      </c>
      <c r="K76" s="18" t="n">
        <v>421168</v>
      </c>
      <c r="L76" s="18" t="n">
        <v>2704466</v>
      </c>
      <c r="M76" s="18" t="n">
        <f aca="false">+K76+L76</f>
        <v>3125634</v>
      </c>
    </row>
    <row r="77" s="3" customFormat="true" ht="12.8" hidden="false" customHeight="false" outlineLevel="0" collapsed="false">
      <c r="A77" s="20" t="s">
        <v>49</v>
      </c>
      <c r="B77" s="21" t="n">
        <f aca="false">SUM(B50:B76)</f>
        <v>289174</v>
      </c>
      <c r="C77" s="21" t="n">
        <f aca="false">SUM(C50:C76)</f>
        <v>1373</v>
      </c>
      <c r="D77" s="21" t="n">
        <f aca="false">SUM(D50:D76)</f>
        <v>17480.6560416668</v>
      </c>
      <c r="E77" s="21" t="n">
        <f aca="false">SUM(E50:E76)</f>
        <v>12188.861566782</v>
      </c>
      <c r="F77" s="21" t="n">
        <f aca="false">SUM(F50:F76)</f>
        <v>3663.5</v>
      </c>
      <c r="G77" s="21" t="n">
        <f aca="false">SUM(G50:G76)</f>
        <v>11745</v>
      </c>
      <c r="H77" s="21" t="n">
        <f aca="false">SUM(H50:H76)</f>
        <v>1178</v>
      </c>
      <c r="I77" s="21" t="n">
        <f aca="false">SUM(I50:I76)</f>
        <v>12133.74</v>
      </c>
      <c r="J77" s="21" t="n">
        <f aca="false">SUM(J50:J76)</f>
        <v>1</v>
      </c>
      <c r="K77" s="21" t="n">
        <f aca="false">SUM(K50:K76)</f>
        <v>11992136</v>
      </c>
      <c r="L77" s="21" t="n">
        <f aca="false">SUM(L50:L76)</f>
        <v>227850588</v>
      </c>
      <c r="M77" s="21" t="n">
        <f aca="false">SUM(M50:M76)</f>
        <v>239842724</v>
      </c>
    </row>
    <row r="78" s="3" customFormat="true" ht="12.8" hidden="false" customHeight="false" outlineLevel="0" collapsed="false">
      <c r="A78" s="22" t="s">
        <v>50</v>
      </c>
    </row>
    <row r="79" s="3" customFormat="true" ht="12.8" hidden="false" customHeight="false" outlineLevel="0" collapsed="false">
      <c r="A79" s="22" t="s">
        <v>51</v>
      </c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customFormat="false" ht="12.8" hidden="false" customHeight="false" outlineLevel="0" collapsed="false">
      <c r="A81" s="7" t="s">
        <v>61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customFormat="false" ht="12.8" hidden="false" customHeight="false" outlineLevel="0" collapsed="false">
      <c r="A82" s="7" t="s">
        <v>62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2.8" hidden="false" customHeight="true" outlineLevel="0" collapsed="false">
      <c r="A83" s="8" t="s">
        <v>8</v>
      </c>
      <c r="B83" s="9" t="s">
        <v>9</v>
      </c>
      <c r="C83" s="9"/>
      <c r="D83" s="9"/>
      <c r="E83" s="9"/>
      <c r="F83" s="9"/>
      <c r="G83" s="9"/>
      <c r="H83" s="9"/>
      <c r="I83" s="9"/>
      <c r="J83" s="8" t="s">
        <v>10</v>
      </c>
      <c r="K83" s="8" t="s">
        <v>11</v>
      </c>
      <c r="L83" s="8" t="s">
        <v>12</v>
      </c>
      <c r="M83" s="8" t="s">
        <v>13</v>
      </c>
    </row>
    <row r="84" customFormat="false" ht="28.3" hidden="false" customHeight="false" outlineLevel="0" collapsed="false">
      <c r="A84" s="8"/>
      <c r="B84" s="10" t="s">
        <v>63</v>
      </c>
      <c r="C84" s="10" t="s">
        <v>64</v>
      </c>
      <c r="D84" s="10" t="s">
        <v>65</v>
      </c>
      <c r="E84" s="10" t="s">
        <v>66</v>
      </c>
      <c r="F84" s="10" t="s">
        <v>67</v>
      </c>
      <c r="G84" s="10" t="s">
        <v>68</v>
      </c>
      <c r="H84" s="10" t="s">
        <v>69</v>
      </c>
      <c r="I84" s="8" t="s">
        <v>21</v>
      </c>
      <c r="J84" s="8"/>
      <c r="K84" s="8"/>
      <c r="L84" s="8"/>
      <c r="M84" s="8"/>
    </row>
    <row r="85" customFormat="false" ht="12.8" hidden="false" customHeight="false" outlineLevel="0" collapsed="false">
      <c r="A85" s="11" t="s">
        <v>22</v>
      </c>
      <c r="B85" s="12" t="n">
        <v>30480</v>
      </c>
      <c r="C85" s="12" t="n">
        <v>77</v>
      </c>
      <c r="D85" s="12" t="n">
        <v>2236.63707702301</v>
      </c>
      <c r="E85" s="12" t="n">
        <v>1499.84219932412</v>
      </c>
      <c r="F85" s="12" t="n">
        <v>855.5</v>
      </c>
      <c r="G85" s="12" t="n">
        <v>2305</v>
      </c>
      <c r="H85" s="12" t="n">
        <v>279</v>
      </c>
      <c r="I85" s="12" t="n">
        <v>2397.07</v>
      </c>
      <c r="J85" s="13" t="n">
        <v>0.104304483167812</v>
      </c>
      <c r="K85" s="12" t="n">
        <v>1220349</v>
      </c>
      <c r="L85" s="12" t="n">
        <v>39163902</v>
      </c>
      <c r="M85" s="12" t="n">
        <f aca="false">+K85+L85</f>
        <v>40384251</v>
      </c>
      <c r="P85" s="23"/>
    </row>
    <row r="86" customFormat="false" ht="12.8" hidden="false" customHeight="false" outlineLevel="0" collapsed="false">
      <c r="A86" s="14" t="s">
        <v>23</v>
      </c>
      <c r="B86" s="15" t="n">
        <v>26767</v>
      </c>
      <c r="C86" s="15" t="n">
        <v>76</v>
      </c>
      <c r="D86" s="15" t="n">
        <v>2232.59710255467</v>
      </c>
      <c r="E86" s="15" t="n">
        <v>1508.93801164558</v>
      </c>
      <c r="F86" s="15" t="n">
        <v>763</v>
      </c>
      <c r="G86" s="15" t="n">
        <v>2171</v>
      </c>
      <c r="H86" s="15" t="n">
        <v>237</v>
      </c>
      <c r="I86" s="15" t="n">
        <v>2249.21</v>
      </c>
      <c r="J86" s="16" t="n">
        <v>0.0876135463888687</v>
      </c>
      <c r="K86" s="15" t="n">
        <v>1025067</v>
      </c>
      <c r="L86" s="15" t="n">
        <v>25434595</v>
      </c>
      <c r="M86" s="15" t="n">
        <f aca="false">+K86+L86</f>
        <v>26459662</v>
      </c>
      <c r="P86" s="23"/>
    </row>
    <row r="87" customFormat="false" ht="12.8" hidden="false" customHeight="false" outlineLevel="0" collapsed="false">
      <c r="A87" s="14" t="s">
        <v>24</v>
      </c>
      <c r="B87" s="15" t="n">
        <v>24666</v>
      </c>
      <c r="C87" s="15" t="n">
        <v>90</v>
      </c>
      <c r="D87" s="15" t="n">
        <v>1432.1590251547</v>
      </c>
      <c r="E87" s="15" t="n">
        <v>1129.66821277559</v>
      </c>
      <c r="F87" s="15" t="n">
        <v>388</v>
      </c>
      <c r="G87" s="15" t="n">
        <v>1050</v>
      </c>
      <c r="H87" s="15" t="n">
        <v>121</v>
      </c>
      <c r="I87" s="15" t="n">
        <v>1089.93</v>
      </c>
      <c r="J87" s="16" t="n">
        <v>0.0639331676705097</v>
      </c>
      <c r="K87" s="15" t="n">
        <v>748010</v>
      </c>
      <c r="L87" s="15" t="n">
        <v>15683086</v>
      </c>
      <c r="M87" s="15" t="n">
        <f aca="false">+K87+L87</f>
        <v>16431096</v>
      </c>
      <c r="P87" s="23"/>
    </row>
    <row r="88" customFormat="false" ht="12.8" hidden="false" customHeight="false" outlineLevel="0" collapsed="false">
      <c r="A88" s="14" t="s">
        <v>25</v>
      </c>
      <c r="B88" s="15" t="n">
        <v>14121</v>
      </c>
      <c r="C88" s="15" t="n">
        <v>52</v>
      </c>
      <c r="D88" s="15" t="n">
        <v>633.0425414256</v>
      </c>
      <c r="E88" s="15" t="n">
        <v>518.952093917781</v>
      </c>
      <c r="F88" s="15" t="n">
        <v>209</v>
      </c>
      <c r="G88" s="15" t="n">
        <v>545</v>
      </c>
      <c r="H88" s="15" t="n">
        <v>69</v>
      </c>
      <c r="I88" s="15" t="n">
        <v>567.77</v>
      </c>
      <c r="J88" s="16" t="n">
        <v>0.0987884612208402</v>
      </c>
      <c r="K88" s="15" t="n">
        <v>1155812</v>
      </c>
      <c r="L88" s="15" t="n">
        <v>13240558</v>
      </c>
      <c r="M88" s="15" t="n">
        <f aca="false">+K88+L88</f>
        <v>14396370</v>
      </c>
    </row>
    <row r="89" customFormat="false" ht="12.8" hidden="false" customHeight="false" outlineLevel="0" collapsed="false">
      <c r="A89" s="14" t="s">
        <v>26</v>
      </c>
      <c r="B89" s="15" t="n">
        <v>15105</v>
      </c>
      <c r="C89" s="15" t="n">
        <v>77</v>
      </c>
      <c r="D89" s="15" t="n">
        <v>677.026002904433</v>
      </c>
      <c r="E89" s="15" t="n">
        <v>405.924592615271</v>
      </c>
      <c r="F89" s="15" t="n">
        <v>169</v>
      </c>
      <c r="G89" s="15" t="n">
        <v>522</v>
      </c>
      <c r="H89" s="15" t="n">
        <v>6</v>
      </c>
      <c r="I89" s="15" t="n">
        <v>523.98</v>
      </c>
      <c r="J89" s="16" t="n">
        <v>0.0525436935573474</v>
      </c>
      <c r="K89" s="15" t="n">
        <v>614754</v>
      </c>
      <c r="L89" s="15" t="n">
        <v>12148338</v>
      </c>
      <c r="M89" s="15" t="n">
        <f aca="false">+K89+L89</f>
        <v>12763092</v>
      </c>
    </row>
    <row r="90" customFormat="false" ht="12.8" hidden="false" customHeight="false" outlineLevel="0" collapsed="false">
      <c r="A90" s="14" t="s">
        <v>27</v>
      </c>
      <c r="B90" s="15" t="n">
        <v>18645</v>
      </c>
      <c r="C90" s="15" t="n">
        <v>68</v>
      </c>
      <c r="D90" s="15" t="n">
        <v>1122.57020204709</v>
      </c>
      <c r="E90" s="15" t="n">
        <v>695.137648514908</v>
      </c>
      <c r="F90" s="15" t="n">
        <v>210</v>
      </c>
      <c r="G90" s="15" t="n">
        <v>565</v>
      </c>
      <c r="H90" s="15" t="n">
        <v>58</v>
      </c>
      <c r="I90" s="15" t="n">
        <v>584.14</v>
      </c>
      <c r="J90" s="16" t="n">
        <v>0.0232106358239348</v>
      </c>
      <c r="K90" s="15" t="n">
        <v>271561</v>
      </c>
      <c r="L90" s="15" t="n">
        <v>12215947</v>
      </c>
      <c r="M90" s="15" t="n">
        <f aca="false">+K90+L90</f>
        <v>12487508</v>
      </c>
    </row>
    <row r="91" customFormat="false" ht="12.8" hidden="false" customHeight="false" outlineLevel="0" collapsed="false">
      <c r="A91" s="14" t="s">
        <v>28</v>
      </c>
      <c r="B91" s="15" t="n">
        <v>13218</v>
      </c>
      <c r="C91" s="15" t="n">
        <v>60</v>
      </c>
      <c r="D91" s="15" t="n">
        <v>911.623530178029</v>
      </c>
      <c r="E91" s="15" t="n">
        <v>628.018791299886</v>
      </c>
      <c r="F91" s="15" t="n">
        <v>184</v>
      </c>
      <c r="G91" s="15" t="n">
        <v>534</v>
      </c>
      <c r="H91" s="15" t="n">
        <v>66</v>
      </c>
      <c r="I91" s="15" t="n">
        <v>555.78</v>
      </c>
      <c r="J91" s="16" t="n">
        <v>0.0309450064661969</v>
      </c>
      <c r="K91" s="15" t="n">
        <v>362052</v>
      </c>
      <c r="L91" s="15" t="n">
        <v>9359409</v>
      </c>
      <c r="M91" s="15" t="n">
        <f aca="false">+K91+L91</f>
        <v>9721461</v>
      </c>
    </row>
    <row r="92" customFormat="false" ht="12.8" hidden="false" customHeight="false" outlineLevel="0" collapsed="false">
      <c r="A92" s="14" t="s">
        <v>29</v>
      </c>
      <c r="B92" s="15" t="n">
        <v>10407</v>
      </c>
      <c r="C92" s="15" t="n">
        <v>52</v>
      </c>
      <c r="D92" s="15" t="n">
        <v>590.900453486354</v>
      </c>
      <c r="E92" s="15" t="n">
        <v>362.663479007765</v>
      </c>
      <c r="F92" s="15" t="n">
        <v>63</v>
      </c>
      <c r="G92" s="15" t="n">
        <v>328</v>
      </c>
      <c r="H92" s="15" t="n">
        <v>34</v>
      </c>
      <c r="I92" s="15" t="n">
        <v>339.22</v>
      </c>
      <c r="J92" s="16" t="n">
        <v>0.0202870625452547</v>
      </c>
      <c r="K92" s="15" t="n">
        <v>237356</v>
      </c>
      <c r="L92" s="15" t="n">
        <v>9215854</v>
      </c>
      <c r="M92" s="15" t="n">
        <f aca="false">+K92+L92</f>
        <v>9453210</v>
      </c>
    </row>
    <row r="93" customFormat="false" ht="12.8" hidden="false" customHeight="false" outlineLevel="0" collapsed="false">
      <c r="A93" s="14" t="s">
        <v>30</v>
      </c>
      <c r="B93" s="15" t="n">
        <v>14737</v>
      </c>
      <c r="C93" s="15" t="n">
        <v>60</v>
      </c>
      <c r="D93" s="15" t="n">
        <v>873.127188768983</v>
      </c>
      <c r="E93" s="15" t="n">
        <v>557.723307022633</v>
      </c>
      <c r="F93" s="15" t="n">
        <v>120</v>
      </c>
      <c r="G93" s="15" t="n">
        <v>409</v>
      </c>
      <c r="H93" s="15" t="n">
        <v>42</v>
      </c>
      <c r="I93" s="15" t="n">
        <v>422.86</v>
      </c>
      <c r="J93" s="16" t="n">
        <v>0.0187009610205235</v>
      </c>
      <c r="K93" s="15" t="n">
        <v>218799</v>
      </c>
      <c r="L93" s="15" t="n">
        <v>4094977</v>
      </c>
      <c r="M93" s="15" t="n">
        <f aca="false">+K93+L93</f>
        <v>4313776</v>
      </c>
    </row>
    <row r="94" customFormat="false" ht="12.8" hidden="false" customHeight="false" outlineLevel="0" collapsed="false">
      <c r="A94" s="14" t="s">
        <v>31</v>
      </c>
      <c r="B94" s="15" t="n">
        <v>6369</v>
      </c>
      <c r="C94" s="15" t="n">
        <v>56</v>
      </c>
      <c r="D94" s="15" t="n">
        <v>399.74839743611</v>
      </c>
      <c r="E94" s="15" t="n">
        <v>256.785057515162</v>
      </c>
      <c r="F94" s="15" t="n">
        <v>39</v>
      </c>
      <c r="G94" s="15" t="n">
        <v>207</v>
      </c>
      <c r="H94" s="15" t="n">
        <v>11</v>
      </c>
      <c r="I94" s="15" t="n">
        <v>210.63</v>
      </c>
      <c r="J94" s="16" t="n">
        <v>0.0173311294064696</v>
      </c>
      <c r="K94" s="15" t="n">
        <v>202772</v>
      </c>
      <c r="L94" s="15" t="n">
        <v>3973540</v>
      </c>
      <c r="M94" s="15" t="n">
        <f aca="false">+K94+L94</f>
        <v>4176312</v>
      </c>
    </row>
    <row r="95" customFormat="false" ht="12.8" hidden="false" customHeight="false" outlineLevel="0" collapsed="false">
      <c r="A95" s="14" t="s">
        <v>32</v>
      </c>
      <c r="B95" s="15" t="n">
        <v>7084</v>
      </c>
      <c r="C95" s="15" t="n">
        <v>41</v>
      </c>
      <c r="D95" s="15" t="n">
        <v>370.415040543213</v>
      </c>
      <c r="E95" s="15" t="n">
        <v>209.558441558442</v>
      </c>
      <c r="F95" s="15" t="n">
        <v>28</v>
      </c>
      <c r="G95" s="15" t="n">
        <v>165</v>
      </c>
      <c r="H95" s="15" t="n">
        <v>14</v>
      </c>
      <c r="I95" s="15" t="n">
        <v>169.62</v>
      </c>
      <c r="J95" s="16" t="n">
        <v>0.0148614762290975</v>
      </c>
      <c r="K95" s="15" t="n">
        <v>173877</v>
      </c>
      <c r="L95" s="15" t="n">
        <v>4347348</v>
      </c>
      <c r="M95" s="15" t="n">
        <f aca="false">+K95+L95</f>
        <v>4521225</v>
      </c>
    </row>
    <row r="96" customFormat="false" ht="12.8" hidden="false" customHeight="false" outlineLevel="0" collapsed="false">
      <c r="A96" s="14" t="s">
        <v>33</v>
      </c>
      <c r="B96" s="15" t="n">
        <v>11028</v>
      </c>
      <c r="C96" s="15" t="n">
        <v>62</v>
      </c>
      <c r="D96" s="15" t="n">
        <v>498.667793161615</v>
      </c>
      <c r="E96" s="15" t="n">
        <v>426.726378193605</v>
      </c>
      <c r="F96" s="15" t="n">
        <v>66</v>
      </c>
      <c r="G96" s="15" t="n">
        <v>198</v>
      </c>
      <c r="H96" s="15" t="n">
        <v>26</v>
      </c>
      <c r="I96" s="15" t="n">
        <v>206.58</v>
      </c>
      <c r="J96" s="16" t="n">
        <v>0.0474535778076458</v>
      </c>
      <c r="K96" s="15" t="n">
        <v>555201</v>
      </c>
      <c r="L96" s="15" t="n">
        <v>6298704</v>
      </c>
      <c r="M96" s="15" t="n">
        <f aca="false">+K96+L96</f>
        <v>6853905</v>
      </c>
    </row>
    <row r="97" customFormat="false" ht="12.8" hidden="false" customHeight="false" outlineLevel="0" collapsed="false">
      <c r="A97" s="14" t="s">
        <v>34</v>
      </c>
      <c r="B97" s="15" t="n">
        <v>9346</v>
      </c>
      <c r="C97" s="15" t="n">
        <v>48</v>
      </c>
      <c r="D97" s="15" t="n">
        <v>423.957992007992</v>
      </c>
      <c r="E97" s="15" t="n">
        <v>300.007992007992</v>
      </c>
      <c r="F97" s="15" t="n">
        <v>160</v>
      </c>
      <c r="G97" s="15" t="n">
        <v>450</v>
      </c>
      <c r="H97" s="15" t="n">
        <v>40</v>
      </c>
      <c r="I97" s="15" t="n">
        <v>463.2</v>
      </c>
      <c r="J97" s="16" t="n">
        <v>0.115224781259667</v>
      </c>
      <c r="K97" s="15" t="n">
        <v>1348115</v>
      </c>
      <c r="L97" s="15" t="n">
        <v>11000071</v>
      </c>
      <c r="M97" s="15" t="n">
        <f aca="false">+K97+L97</f>
        <v>12348186</v>
      </c>
    </row>
    <row r="98" customFormat="false" ht="12.8" hidden="false" customHeight="false" outlineLevel="0" collapsed="false">
      <c r="A98" s="14" t="s">
        <v>35</v>
      </c>
      <c r="B98" s="15" t="n">
        <v>2962</v>
      </c>
      <c r="C98" s="15" t="n">
        <v>27</v>
      </c>
      <c r="D98" s="15" t="n">
        <v>268.07780907203</v>
      </c>
      <c r="E98" s="15" t="n">
        <v>129.128011363636</v>
      </c>
      <c r="F98" s="15" t="n">
        <v>27</v>
      </c>
      <c r="G98" s="15" t="n">
        <v>106</v>
      </c>
      <c r="H98" s="15" t="n">
        <v>15</v>
      </c>
      <c r="I98" s="15" t="n">
        <v>110.95</v>
      </c>
      <c r="J98" s="16" t="n">
        <v>0.00836989925375012</v>
      </c>
      <c r="K98" s="15" t="n">
        <v>97927</v>
      </c>
      <c r="L98" s="15" t="n">
        <v>2068370</v>
      </c>
      <c r="M98" s="15" t="n">
        <f aca="false">+K98+L98</f>
        <v>2166297</v>
      </c>
    </row>
    <row r="99" customFormat="false" ht="12.8" hidden="false" customHeight="false" outlineLevel="0" collapsed="false">
      <c r="A99" s="14" t="s">
        <v>36</v>
      </c>
      <c r="B99" s="15" t="n">
        <v>9342</v>
      </c>
      <c r="C99" s="15" t="n">
        <v>41</v>
      </c>
      <c r="D99" s="15" t="n">
        <v>464.999993629302</v>
      </c>
      <c r="E99" s="15" t="n">
        <v>427.796129992939</v>
      </c>
      <c r="F99" s="15" t="n">
        <v>124</v>
      </c>
      <c r="G99" s="15" t="n">
        <v>312</v>
      </c>
      <c r="H99" s="15" t="n">
        <v>43</v>
      </c>
      <c r="I99" s="15" t="n">
        <v>326.19</v>
      </c>
      <c r="J99" s="16" t="n">
        <v>0.0852199426688161</v>
      </c>
      <c r="K99" s="15" t="n">
        <v>997062</v>
      </c>
      <c r="L99" s="15" t="n">
        <v>15140210</v>
      </c>
      <c r="M99" s="15" t="n">
        <f aca="false">+K99+L99</f>
        <v>16137272</v>
      </c>
    </row>
    <row r="100" customFormat="false" ht="12.8" hidden="false" customHeight="false" outlineLevel="0" collapsed="false">
      <c r="A100" s="14" t="s">
        <v>37</v>
      </c>
      <c r="B100" s="15" t="n">
        <v>6359</v>
      </c>
      <c r="C100" s="15" t="n">
        <v>71</v>
      </c>
      <c r="D100" s="15" t="n">
        <v>317.727272727273</v>
      </c>
      <c r="E100" s="15" t="n">
        <v>138.045454545455</v>
      </c>
      <c r="F100" s="15" t="n">
        <v>5</v>
      </c>
      <c r="G100" s="15" t="n">
        <v>78</v>
      </c>
      <c r="H100" s="15" t="n">
        <v>3</v>
      </c>
      <c r="I100" s="15" t="n">
        <v>78.99</v>
      </c>
      <c r="J100" s="16" t="n">
        <v>0.00946637444002658</v>
      </c>
      <c r="K100" s="15" t="n">
        <v>110755</v>
      </c>
      <c r="L100" s="15" t="n">
        <v>1664843</v>
      </c>
      <c r="M100" s="15" t="n">
        <f aca="false">+K100+L100</f>
        <v>1775598</v>
      </c>
    </row>
    <row r="101" customFormat="false" ht="12.8" hidden="false" customHeight="false" outlineLevel="0" collapsed="false">
      <c r="A101" s="14" t="s">
        <v>38</v>
      </c>
      <c r="B101" s="15" t="n">
        <v>8525</v>
      </c>
      <c r="C101" s="15" t="n">
        <v>63</v>
      </c>
      <c r="D101" s="15" t="n">
        <v>358.227272727273</v>
      </c>
      <c r="E101" s="15" t="n">
        <v>305.340909090909</v>
      </c>
      <c r="F101" s="15" t="n">
        <v>36</v>
      </c>
      <c r="G101" s="15" t="n">
        <v>248</v>
      </c>
      <c r="H101" s="15" t="n">
        <v>32</v>
      </c>
      <c r="I101" s="15" t="n">
        <v>258.56</v>
      </c>
      <c r="J101" s="16" t="n">
        <v>0.0631104544449942</v>
      </c>
      <c r="K101" s="15" t="n">
        <v>738384</v>
      </c>
      <c r="L101" s="15" t="n">
        <v>9778836</v>
      </c>
      <c r="M101" s="15" t="n">
        <f aca="false">+K101+L101</f>
        <v>10517220</v>
      </c>
    </row>
    <row r="102" customFormat="false" ht="12.8" hidden="false" customHeight="false" outlineLevel="0" collapsed="false">
      <c r="A102" s="14" t="s">
        <v>39</v>
      </c>
      <c r="B102" s="15" t="n">
        <v>4326</v>
      </c>
      <c r="C102" s="15" t="n">
        <v>39</v>
      </c>
      <c r="D102" s="15" t="n">
        <v>441.078692556321</v>
      </c>
      <c r="E102" s="15" t="n">
        <v>227.296225023853</v>
      </c>
      <c r="F102" s="15" t="n">
        <v>16</v>
      </c>
      <c r="G102" s="15" t="n">
        <v>52</v>
      </c>
      <c r="H102" s="15" t="n">
        <v>18</v>
      </c>
      <c r="I102" s="15" t="n">
        <v>57.94</v>
      </c>
      <c r="J102" s="16" t="n">
        <v>0.00260270710548618</v>
      </c>
      <c r="K102" s="15" t="n">
        <v>30451</v>
      </c>
      <c r="L102" s="15" t="n">
        <v>2430302</v>
      </c>
      <c r="M102" s="15" t="n">
        <f aca="false">+K102+L102</f>
        <v>2460753</v>
      </c>
    </row>
    <row r="103" customFormat="false" ht="12.8" hidden="false" customHeight="false" outlineLevel="0" collapsed="false">
      <c r="A103" s="14" t="s">
        <v>40</v>
      </c>
      <c r="B103" s="15" t="n">
        <v>4548</v>
      </c>
      <c r="C103" s="15" t="n">
        <v>24</v>
      </c>
      <c r="D103" s="15" t="n">
        <v>325.96198488263</v>
      </c>
      <c r="E103" s="15" t="n">
        <v>212.827439428084</v>
      </c>
      <c r="F103" s="15" t="n">
        <v>3</v>
      </c>
      <c r="G103" s="15" t="n">
        <v>33</v>
      </c>
      <c r="H103" s="15" t="n">
        <v>8</v>
      </c>
      <c r="I103" s="15" t="n">
        <v>35.64</v>
      </c>
      <c r="J103" s="16" t="n">
        <v>0.0069918727338051</v>
      </c>
      <c r="K103" s="15" t="n">
        <v>81804</v>
      </c>
      <c r="L103" s="15" t="n">
        <v>4324356</v>
      </c>
      <c r="M103" s="15" t="n">
        <f aca="false">+K103+L103</f>
        <v>4406160</v>
      </c>
    </row>
    <row r="104" customFormat="false" ht="12.8" hidden="false" customHeight="false" outlineLevel="0" collapsed="false">
      <c r="A104" s="14" t="s">
        <v>41</v>
      </c>
      <c r="B104" s="15" t="n">
        <v>7747</v>
      </c>
      <c r="C104" s="15" t="n">
        <v>52</v>
      </c>
      <c r="D104" s="15" t="n">
        <v>421.979979467411</v>
      </c>
      <c r="E104" s="15" t="n">
        <v>309.352322895154</v>
      </c>
      <c r="F104" s="15" t="n">
        <v>30</v>
      </c>
      <c r="G104" s="15" t="n">
        <v>65</v>
      </c>
      <c r="H104" s="15" t="n">
        <v>18</v>
      </c>
      <c r="I104" s="15" t="n">
        <v>70.94</v>
      </c>
      <c r="J104" s="16" t="n">
        <v>0.0178288074647099</v>
      </c>
      <c r="K104" s="15" t="n">
        <v>208595</v>
      </c>
      <c r="L104" s="15" t="n">
        <v>2862942</v>
      </c>
      <c r="M104" s="15" t="n">
        <f aca="false">+K104+L104</f>
        <v>3071537</v>
      </c>
    </row>
    <row r="105" customFormat="false" ht="12.8" hidden="false" customHeight="false" outlineLevel="0" collapsed="false">
      <c r="A105" s="14" t="s">
        <v>42</v>
      </c>
      <c r="B105" s="15" t="n">
        <v>7970</v>
      </c>
      <c r="C105" s="15" t="n">
        <v>36</v>
      </c>
      <c r="D105" s="15" t="n">
        <v>297.300837347872</v>
      </c>
      <c r="E105" s="15" t="n">
        <v>175.72560295201</v>
      </c>
      <c r="F105" s="15" t="n">
        <v>13</v>
      </c>
      <c r="G105" s="15" t="n">
        <v>61</v>
      </c>
      <c r="H105" s="15" t="n">
        <v>5</v>
      </c>
      <c r="I105" s="15" t="n">
        <v>62.65</v>
      </c>
      <c r="J105" s="16" t="n">
        <v>0.0237867168570179</v>
      </c>
      <c r="K105" s="15" t="n">
        <v>278301</v>
      </c>
      <c r="L105" s="15" t="n">
        <v>4182501</v>
      </c>
      <c r="M105" s="15" t="n">
        <f aca="false">+K105+L105</f>
        <v>4460802</v>
      </c>
    </row>
    <row r="106" customFormat="false" ht="12.8" hidden="false" customHeight="false" outlineLevel="0" collapsed="false">
      <c r="A106" s="14" t="s">
        <v>43</v>
      </c>
      <c r="B106" s="15" t="n">
        <v>4150</v>
      </c>
      <c r="C106" s="15" t="n">
        <v>43</v>
      </c>
      <c r="D106" s="15" t="n">
        <v>430.322988394584</v>
      </c>
      <c r="E106" s="15" t="n">
        <v>254.293442940039</v>
      </c>
      <c r="F106" s="15" t="n">
        <v>36</v>
      </c>
      <c r="G106" s="15" t="n">
        <v>97</v>
      </c>
      <c r="H106" s="15" t="n">
        <v>11</v>
      </c>
      <c r="I106" s="15" t="n">
        <v>100.63</v>
      </c>
      <c r="J106" s="16" t="n">
        <v>0.00564587295741439</v>
      </c>
      <c r="K106" s="15" t="n">
        <v>66056</v>
      </c>
      <c r="L106" s="15" t="n">
        <v>2640732</v>
      </c>
      <c r="M106" s="15" t="n">
        <f aca="false">+K106+L106</f>
        <v>2706788</v>
      </c>
    </row>
    <row r="107" customFormat="false" ht="12.8" hidden="false" customHeight="false" outlineLevel="0" collapsed="false">
      <c r="A107" s="14" t="s">
        <v>44</v>
      </c>
      <c r="B107" s="15" t="n">
        <v>6955</v>
      </c>
      <c r="C107" s="15" t="n">
        <v>28</v>
      </c>
      <c r="D107" s="15" t="n">
        <v>405.875247376136</v>
      </c>
      <c r="E107" s="15" t="n">
        <v>281.932065557954</v>
      </c>
      <c r="F107" s="15" t="n">
        <v>22</v>
      </c>
      <c r="G107" s="15" t="n">
        <v>95</v>
      </c>
      <c r="H107" s="15" t="n">
        <v>24</v>
      </c>
      <c r="I107" s="15" t="n">
        <v>102.92</v>
      </c>
      <c r="J107" s="16" t="n">
        <v>0.0139071564182124</v>
      </c>
      <c r="K107" s="15" t="n">
        <v>162712</v>
      </c>
      <c r="L107" s="15" t="n">
        <v>2372436</v>
      </c>
      <c r="M107" s="15" t="n">
        <f aca="false">+K107+L107</f>
        <v>2535148</v>
      </c>
    </row>
    <row r="108" customFormat="false" ht="12.8" hidden="false" customHeight="false" outlineLevel="0" collapsed="false">
      <c r="A108" s="14" t="s">
        <v>45</v>
      </c>
      <c r="B108" s="15" t="n">
        <v>8404</v>
      </c>
      <c r="C108" s="15" t="n">
        <v>57</v>
      </c>
      <c r="D108" s="15" t="n">
        <v>492.287854220248</v>
      </c>
      <c r="E108" s="15" t="n">
        <v>340.622950932047</v>
      </c>
      <c r="F108" s="15" t="n">
        <v>42</v>
      </c>
      <c r="G108" s="15" t="n">
        <v>125</v>
      </c>
      <c r="H108" s="15" t="n">
        <v>26</v>
      </c>
      <c r="I108" s="15" t="n">
        <v>133.58</v>
      </c>
      <c r="J108" s="16" t="n">
        <v>0.0143306671360642</v>
      </c>
      <c r="K108" s="15" t="n">
        <v>167667</v>
      </c>
      <c r="L108" s="15" t="n">
        <v>1851969</v>
      </c>
      <c r="M108" s="15" t="n">
        <f aca="false">+K108+L108</f>
        <v>2019636</v>
      </c>
    </row>
    <row r="109" customFormat="false" ht="12.8" hidden="false" customHeight="false" outlineLevel="0" collapsed="false">
      <c r="A109" s="14" t="s">
        <v>46</v>
      </c>
      <c r="B109" s="15" t="n">
        <v>8844</v>
      </c>
      <c r="C109" s="15" t="n">
        <v>31</v>
      </c>
      <c r="D109" s="15" t="n">
        <v>497.693353453634</v>
      </c>
      <c r="E109" s="15" t="n">
        <v>285.649839454619</v>
      </c>
      <c r="F109" s="15" t="n">
        <v>24</v>
      </c>
      <c r="G109" s="15" t="n">
        <v>107</v>
      </c>
      <c r="H109" s="15" t="n">
        <v>11</v>
      </c>
      <c r="I109" s="15" t="n">
        <v>110.63</v>
      </c>
      <c r="J109" s="16" t="n">
        <v>0.00894314373743506</v>
      </c>
      <c r="K109" s="15" t="n">
        <v>104634</v>
      </c>
      <c r="L109" s="15" t="n">
        <v>1550751</v>
      </c>
      <c r="M109" s="15" t="n">
        <f aca="false">+K109+L109</f>
        <v>1655385</v>
      </c>
    </row>
    <row r="110" customFormat="false" ht="12.8" hidden="false" customHeight="false" outlineLevel="0" collapsed="false">
      <c r="A110" s="14" t="s">
        <v>47</v>
      </c>
      <c r="B110" s="15" t="n">
        <v>0</v>
      </c>
      <c r="C110" s="15" t="n">
        <v>0</v>
      </c>
      <c r="D110" s="15" t="n">
        <v>34.8609674534894</v>
      </c>
      <c r="E110" s="15" t="n">
        <v>29.0314219989439</v>
      </c>
      <c r="F110" s="15" t="n">
        <v>4</v>
      </c>
      <c r="G110" s="15" t="n">
        <v>14</v>
      </c>
      <c r="H110" s="15" t="n">
        <v>0</v>
      </c>
      <c r="I110" s="15" t="n">
        <v>14</v>
      </c>
      <c r="J110" s="16" t="n">
        <v>0.0316946317861653</v>
      </c>
      <c r="K110" s="15" t="n">
        <v>370823</v>
      </c>
      <c r="L110" s="15" t="n">
        <v>2626453</v>
      </c>
      <c r="M110" s="15" t="n">
        <f aca="false">+K110+L110</f>
        <v>2997276</v>
      </c>
    </row>
    <row r="111" customFormat="false" ht="12.8" hidden="false" customHeight="false" outlineLevel="0" collapsed="false">
      <c r="A111" s="17" t="s">
        <v>48</v>
      </c>
      <c r="B111" s="18" t="n">
        <v>0</v>
      </c>
      <c r="C111" s="18" t="n">
        <v>0</v>
      </c>
      <c r="D111" s="18" t="n">
        <v>15.3522727272727</v>
      </c>
      <c r="E111" s="18" t="n">
        <v>11.2840909090909</v>
      </c>
      <c r="F111" s="18" t="n">
        <v>1</v>
      </c>
      <c r="G111" s="18" t="n">
        <v>3</v>
      </c>
      <c r="H111" s="18" t="n">
        <v>0</v>
      </c>
      <c r="I111" s="18" t="n">
        <v>3</v>
      </c>
      <c r="J111" s="19" t="n">
        <v>0.0129037704319342</v>
      </c>
      <c r="K111" s="18" t="n">
        <v>150972</v>
      </c>
      <c r="L111" s="18" t="n">
        <v>2626453</v>
      </c>
      <c r="M111" s="18" t="n">
        <f aca="false">+K111+L111</f>
        <v>2777425</v>
      </c>
    </row>
    <row r="112" customFormat="false" ht="12.8" hidden="false" customHeight="false" outlineLevel="0" collapsed="false">
      <c r="A112" s="20" t="s">
        <v>49</v>
      </c>
      <c r="B112" s="21" t="n">
        <f aca="false">SUM(B85:B111)</f>
        <v>282105</v>
      </c>
      <c r="C112" s="21" t="n">
        <f aca="false">SUM(C85:C111)</f>
        <v>1331</v>
      </c>
      <c r="D112" s="21" t="n">
        <f aca="false">SUM(D85:D111)</f>
        <v>17174.2188727273</v>
      </c>
      <c r="E112" s="21" t="n">
        <f aca="false">SUM(E85:E111)</f>
        <v>11628.2721124835</v>
      </c>
      <c r="F112" s="21" t="n">
        <f aca="false">SUM(F85:F111)</f>
        <v>3637.5</v>
      </c>
      <c r="G112" s="21" t="n">
        <f aca="false">SUM(G85:G111)</f>
        <v>10845</v>
      </c>
      <c r="H112" s="21" t="n">
        <f aca="false">SUM(H85:H111)</f>
        <v>1217</v>
      </c>
      <c r="I112" s="21" t="n">
        <f aca="false">SUM(I85:I111)</f>
        <v>11246.61</v>
      </c>
      <c r="J112" s="24" t="n">
        <v>1</v>
      </c>
      <c r="K112" s="21" t="n">
        <f aca="false">SUM(K85:K111)</f>
        <v>11699868</v>
      </c>
      <c r="L112" s="21" t="n">
        <f aca="false">SUM(L85:L111)</f>
        <v>222297483</v>
      </c>
      <c r="M112" s="21" t="n">
        <f aca="false">SUM(M85:M111)</f>
        <v>233997351</v>
      </c>
      <c r="N112" s="25"/>
    </row>
    <row r="113" customFormat="false" ht="12.8" hidden="false" customHeight="false" outlineLevel="0" collapsed="false">
      <c r="A113" s="22" t="s">
        <v>50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customFormat="false" ht="12.8" hidden="false" customHeight="false" outlineLevel="0" collapsed="false">
      <c r="A114" s="22" t="s">
        <v>51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customFormat="false" ht="12.8" hidden="false" customHeight="false" outlineLevel="0" collapsed="false">
      <c r="A116" s="7" t="s">
        <v>70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customFormat="false" ht="12.8" hidden="false" customHeight="false" outlineLevel="0" collapsed="false">
      <c r="A117" s="7" t="s">
        <v>71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customFormat="false" ht="12.8" hidden="false" customHeight="true" outlineLevel="0" collapsed="false">
      <c r="A118" s="8" t="s">
        <v>8</v>
      </c>
      <c r="B118" s="9" t="s">
        <v>9</v>
      </c>
      <c r="C118" s="9"/>
      <c r="D118" s="9"/>
      <c r="E118" s="9"/>
      <c r="F118" s="9"/>
      <c r="G118" s="9"/>
      <c r="H118" s="9"/>
      <c r="I118" s="9"/>
      <c r="J118" s="8" t="s">
        <v>10</v>
      </c>
      <c r="K118" s="8" t="s">
        <v>11</v>
      </c>
      <c r="L118" s="8" t="s">
        <v>12</v>
      </c>
      <c r="M118" s="8" t="s">
        <v>13</v>
      </c>
    </row>
    <row r="119" customFormat="false" ht="28.3" hidden="false" customHeight="false" outlineLevel="0" collapsed="false">
      <c r="A119" s="8"/>
      <c r="B119" s="10" t="s">
        <v>72</v>
      </c>
      <c r="C119" s="10" t="s">
        <v>73</v>
      </c>
      <c r="D119" s="10" t="s">
        <v>74</v>
      </c>
      <c r="E119" s="10" t="s">
        <v>75</v>
      </c>
      <c r="F119" s="10" t="s">
        <v>76</v>
      </c>
      <c r="G119" s="10" t="s">
        <v>77</v>
      </c>
      <c r="H119" s="10" t="s">
        <v>78</v>
      </c>
      <c r="I119" s="8" t="s">
        <v>21</v>
      </c>
      <c r="J119" s="8"/>
      <c r="K119" s="8"/>
      <c r="L119" s="8"/>
      <c r="M119" s="8"/>
    </row>
    <row r="120" customFormat="false" ht="12.8" hidden="false" customHeight="false" outlineLevel="0" collapsed="false">
      <c r="A120" s="11" t="s">
        <v>79</v>
      </c>
      <c r="B120" s="12" t="n">
        <v>29492</v>
      </c>
      <c r="C120" s="12" t="n">
        <v>72</v>
      </c>
      <c r="D120" s="12" t="n">
        <v>2170.0114342041</v>
      </c>
      <c r="E120" s="12" t="n">
        <v>1465.02392254146</v>
      </c>
      <c r="F120" s="12" t="n">
        <v>875.5</v>
      </c>
      <c r="G120" s="12" t="n">
        <v>2257</v>
      </c>
      <c r="H120" s="12" t="n">
        <v>256</v>
      </c>
      <c r="I120" s="12" t="n">
        <v>2341.48</v>
      </c>
      <c r="J120" s="13" t="n">
        <v>0.123935867368533</v>
      </c>
      <c r="K120" s="12" t="n">
        <v>1379892</v>
      </c>
      <c r="L120" s="12" t="n">
        <v>38800576</v>
      </c>
      <c r="M120" s="12" t="n">
        <v>40180468</v>
      </c>
      <c r="N120" s="25"/>
    </row>
    <row r="121" customFormat="false" ht="12.8" hidden="false" customHeight="false" outlineLevel="0" collapsed="false">
      <c r="A121" s="14" t="s">
        <v>80</v>
      </c>
      <c r="B121" s="15" t="n">
        <v>25271</v>
      </c>
      <c r="C121" s="15" t="n">
        <v>75</v>
      </c>
      <c r="D121" s="15" t="n">
        <v>2191.49447809381</v>
      </c>
      <c r="E121" s="15" t="n">
        <v>1495.96098270745</v>
      </c>
      <c r="F121" s="15" t="n">
        <v>758</v>
      </c>
      <c r="G121" s="15" t="n">
        <v>1984</v>
      </c>
      <c r="H121" s="15" t="n">
        <v>188</v>
      </c>
      <c r="I121" s="15" t="n">
        <v>2046.04</v>
      </c>
      <c r="J121" s="16" t="n">
        <v>0.0925893195555447</v>
      </c>
      <c r="K121" s="15" t="n">
        <v>1030882</v>
      </c>
      <c r="L121" s="15" t="n">
        <v>25063911</v>
      </c>
      <c r="M121" s="15" t="n">
        <v>26094793</v>
      </c>
      <c r="N121" s="25"/>
    </row>
    <row r="122" customFormat="false" ht="12.8" hidden="false" customHeight="false" outlineLevel="0" collapsed="false">
      <c r="A122" s="14" t="s">
        <v>81</v>
      </c>
      <c r="B122" s="15" t="n">
        <v>24210</v>
      </c>
      <c r="C122" s="15" t="n">
        <v>92</v>
      </c>
      <c r="D122" s="15" t="n">
        <v>1403.58364973843</v>
      </c>
      <c r="E122" s="15" t="n">
        <v>1103.6348107071</v>
      </c>
      <c r="F122" s="15" t="n">
        <v>337</v>
      </c>
      <c r="G122" s="15" t="n">
        <v>977</v>
      </c>
      <c r="H122" s="15" t="n">
        <v>77</v>
      </c>
      <c r="I122" s="15" t="n">
        <v>1002.41</v>
      </c>
      <c r="J122" s="16" t="n">
        <v>0.0650763063576145</v>
      </c>
      <c r="K122" s="15" t="n">
        <v>724554</v>
      </c>
      <c r="L122" s="15" t="n">
        <v>15365613</v>
      </c>
      <c r="M122" s="15" t="n">
        <v>16090167</v>
      </c>
      <c r="N122" s="25"/>
    </row>
    <row r="123" customFormat="false" ht="12.8" hidden="false" customHeight="false" outlineLevel="0" collapsed="false">
      <c r="A123" s="14" t="s">
        <v>82</v>
      </c>
      <c r="B123" s="15" t="n">
        <v>13806</v>
      </c>
      <c r="C123" s="15" t="n">
        <v>53</v>
      </c>
      <c r="D123" s="15" t="n">
        <v>623.992958044321</v>
      </c>
      <c r="E123" s="15" t="n">
        <v>506.390536731368</v>
      </c>
      <c r="F123" s="15" t="n">
        <v>201</v>
      </c>
      <c r="G123" s="15" t="n">
        <v>447</v>
      </c>
      <c r="H123" s="15" t="n">
        <v>56</v>
      </c>
      <c r="I123" s="15" t="n">
        <v>465.48</v>
      </c>
      <c r="J123" s="16" t="n">
        <v>0.0968118738602451</v>
      </c>
      <c r="K123" s="15" t="n">
        <v>1077895</v>
      </c>
      <c r="L123" s="15" t="n">
        <v>12506344</v>
      </c>
      <c r="M123" s="15" t="n">
        <v>13584239</v>
      </c>
      <c r="N123" s="25"/>
    </row>
    <row r="124" customFormat="false" ht="12.8" hidden="false" customHeight="false" outlineLevel="0" collapsed="false">
      <c r="A124" s="14" t="s">
        <v>83</v>
      </c>
      <c r="B124" s="15" t="n">
        <v>14988</v>
      </c>
      <c r="C124" s="15" t="n">
        <v>80</v>
      </c>
      <c r="D124" s="15" t="n">
        <v>671.216677022115</v>
      </c>
      <c r="E124" s="15" t="n">
        <v>386.090462373489</v>
      </c>
      <c r="F124" s="15" t="n">
        <v>142</v>
      </c>
      <c r="G124" s="15" t="n">
        <v>446</v>
      </c>
      <c r="H124" s="15" t="n">
        <v>9</v>
      </c>
      <c r="I124" s="15" t="n">
        <v>448.97</v>
      </c>
      <c r="J124" s="16" t="n">
        <v>0.0483237348045893</v>
      </c>
      <c r="K124" s="15" t="n">
        <v>538032</v>
      </c>
      <c r="L124" s="15" t="n">
        <v>11925637</v>
      </c>
      <c r="M124" s="15" t="n">
        <v>12463669</v>
      </c>
      <c r="N124" s="25"/>
    </row>
    <row r="125" customFormat="false" ht="12.8" hidden="false" customHeight="false" outlineLevel="0" collapsed="false">
      <c r="A125" s="14" t="s">
        <v>84</v>
      </c>
      <c r="B125" s="15" t="n">
        <v>19186</v>
      </c>
      <c r="C125" s="15" t="n">
        <v>66</v>
      </c>
      <c r="D125" s="15" t="n">
        <v>1054.52049654736</v>
      </c>
      <c r="E125" s="15" t="n">
        <v>650.250050858559</v>
      </c>
      <c r="F125" s="15" t="n">
        <v>205</v>
      </c>
      <c r="G125" s="15" t="n">
        <v>491</v>
      </c>
      <c r="H125" s="15" t="n">
        <v>59</v>
      </c>
      <c r="I125" s="15" t="n">
        <v>510.47</v>
      </c>
      <c r="J125" s="16" t="n">
        <v>0.0284609916261833</v>
      </c>
      <c r="K125" s="15" t="n">
        <v>316882</v>
      </c>
      <c r="L125" s="15" t="n">
        <v>12216151</v>
      </c>
      <c r="M125" s="15" t="n">
        <v>12533033</v>
      </c>
      <c r="N125" s="25"/>
    </row>
    <row r="126" customFormat="false" ht="12.8" hidden="false" customHeight="false" outlineLevel="0" collapsed="false">
      <c r="A126" s="14" t="s">
        <v>85</v>
      </c>
      <c r="B126" s="15" t="n">
        <v>12795</v>
      </c>
      <c r="C126" s="15" t="n">
        <v>61</v>
      </c>
      <c r="D126" s="15" t="n">
        <v>981.603232663224</v>
      </c>
      <c r="E126" s="15" t="n">
        <v>626.069518132141</v>
      </c>
      <c r="F126" s="15" t="n">
        <v>168</v>
      </c>
      <c r="G126" s="15" t="n">
        <v>503</v>
      </c>
      <c r="H126" s="15" t="n">
        <v>34</v>
      </c>
      <c r="I126" s="15" t="n">
        <v>514.22</v>
      </c>
      <c r="J126" s="16" t="n">
        <v>0.0243590505474635</v>
      </c>
      <c r="K126" s="15" t="n">
        <v>271212</v>
      </c>
      <c r="L126" s="15" t="n">
        <v>9331136</v>
      </c>
      <c r="M126" s="15" t="n">
        <v>9602348</v>
      </c>
      <c r="N126" s="25"/>
    </row>
    <row r="127" customFormat="false" ht="12.8" hidden="false" customHeight="false" outlineLevel="0" collapsed="false">
      <c r="A127" s="14" t="s">
        <v>86</v>
      </c>
      <c r="B127" s="15" t="n">
        <v>10131</v>
      </c>
      <c r="C127" s="15" t="n">
        <v>48</v>
      </c>
      <c r="D127" s="15" t="n">
        <v>568.195538220483</v>
      </c>
      <c r="E127" s="15" t="n">
        <v>348.597142929121</v>
      </c>
      <c r="F127" s="15" t="n">
        <v>51</v>
      </c>
      <c r="G127" s="15" t="n">
        <v>276</v>
      </c>
      <c r="H127" s="15" t="n">
        <v>38</v>
      </c>
      <c r="I127" s="15" t="n">
        <v>288.54</v>
      </c>
      <c r="J127" s="16" t="n">
        <v>0.0204749074979799</v>
      </c>
      <c r="K127" s="15" t="n">
        <v>227966</v>
      </c>
      <c r="L127" s="15" t="n">
        <v>9227101</v>
      </c>
      <c r="M127" s="15" t="n">
        <v>9455067</v>
      </c>
      <c r="N127" s="25"/>
    </row>
    <row r="128" customFormat="false" ht="12.8" hidden="false" customHeight="false" outlineLevel="0" collapsed="false">
      <c r="A128" s="14" t="s">
        <v>87</v>
      </c>
      <c r="B128" s="15" t="n">
        <v>14158</v>
      </c>
      <c r="C128" s="15" t="n">
        <v>60</v>
      </c>
      <c r="D128" s="15" t="n">
        <v>916.558630722538</v>
      </c>
      <c r="E128" s="15" t="n">
        <v>535.788453426594</v>
      </c>
      <c r="F128" s="15" t="n">
        <v>102</v>
      </c>
      <c r="G128" s="15" t="n">
        <v>357</v>
      </c>
      <c r="H128" s="15" t="n">
        <v>45</v>
      </c>
      <c r="I128" s="15" t="n">
        <v>371.85</v>
      </c>
      <c r="J128" s="16" t="n">
        <v>0.014097634445503</v>
      </c>
      <c r="K128" s="15" t="n">
        <v>156962</v>
      </c>
      <c r="L128" s="15" t="n">
        <v>4044307</v>
      </c>
      <c r="M128" s="15" t="n">
        <v>4201269</v>
      </c>
      <c r="N128" s="25"/>
    </row>
    <row r="129" customFormat="false" ht="12.8" hidden="false" customHeight="false" outlineLevel="0" collapsed="false">
      <c r="A129" s="14" t="s">
        <v>88</v>
      </c>
      <c r="B129" s="15" t="n">
        <v>6442</v>
      </c>
      <c r="C129" s="15" t="n">
        <v>58</v>
      </c>
      <c r="D129" s="15" t="n">
        <v>379.020137334597</v>
      </c>
      <c r="E129" s="15" t="n">
        <v>241.967637334597</v>
      </c>
      <c r="F129" s="15" t="n">
        <v>32</v>
      </c>
      <c r="G129" s="15" t="n">
        <v>174</v>
      </c>
      <c r="H129" s="15" t="n">
        <v>9</v>
      </c>
      <c r="I129" s="15" t="n">
        <v>176.97</v>
      </c>
      <c r="J129" s="16" t="n">
        <v>0.018467909732396</v>
      </c>
      <c r="K129" s="15" t="n">
        <v>205620</v>
      </c>
      <c r="L129" s="15" t="n">
        <v>3871060</v>
      </c>
      <c r="M129" s="15" t="n">
        <v>4076680</v>
      </c>
      <c r="N129" s="25"/>
    </row>
    <row r="130" customFormat="false" ht="12.8" hidden="false" customHeight="false" outlineLevel="0" collapsed="false">
      <c r="A130" s="14" t="s">
        <v>89</v>
      </c>
      <c r="B130" s="15" t="n">
        <v>6988</v>
      </c>
      <c r="C130" s="15" t="n">
        <v>41</v>
      </c>
      <c r="D130" s="15" t="n">
        <v>349.694373706004</v>
      </c>
      <c r="E130" s="15" t="n">
        <v>192.808668831169</v>
      </c>
      <c r="F130" s="15" t="n">
        <v>24</v>
      </c>
      <c r="G130" s="15" t="n">
        <v>111</v>
      </c>
      <c r="H130" s="15" t="n">
        <v>14</v>
      </c>
      <c r="I130" s="15" t="n">
        <v>115.62</v>
      </c>
      <c r="J130" s="16" t="n">
        <v>0.0151001744093878</v>
      </c>
      <c r="K130" s="15" t="n">
        <v>168124</v>
      </c>
      <c r="L130" s="15" t="n">
        <v>4292067</v>
      </c>
      <c r="M130" s="15" t="n">
        <v>4460191</v>
      </c>
      <c r="N130" s="25"/>
    </row>
    <row r="131" customFormat="false" ht="12.8" hidden="false" customHeight="false" outlineLevel="0" collapsed="false">
      <c r="A131" s="14" t="s">
        <v>90</v>
      </c>
      <c r="B131" s="15" t="n">
        <v>11149</v>
      </c>
      <c r="C131" s="15" t="n">
        <v>61</v>
      </c>
      <c r="D131" s="15" t="n">
        <v>494.311610045939</v>
      </c>
      <c r="E131" s="15" t="n">
        <v>416.186482956717</v>
      </c>
      <c r="F131" s="15" t="n">
        <v>68</v>
      </c>
      <c r="G131" s="15" t="n">
        <v>169</v>
      </c>
      <c r="H131" s="15" t="n">
        <v>30</v>
      </c>
      <c r="I131" s="15" t="n">
        <v>178.9</v>
      </c>
      <c r="J131" s="16" t="n">
        <v>0.0550152110536042</v>
      </c>
      <c r="K131" s="15" t="n">
        <v>612535</v>
      </c>
      <c r="L131" s="15" t="n">
        <v>5849663</v>
      </c>
      <c r="M131" s="15" t="n">
        <v>6462198</v>
      </c>
      <c r="N131" s="25"/>
    </row>
    <row r="132" customFormat="false" ht="12.8" hidden="false" customHeight="false" outlineLevel="0" collapsed="false">
      <c r="A132" s="14" t="s">
        <v>91</v>
      </c>
      <c r="B132" s="15" t="n">
        <v>9143</v>
      </c>
      <c r="C132" s="15" t="n">
        <v>49</v>
      </c>
      <c r="D132" s="15" t="n">
        <v>388.672781507483</v>
      </c>
      <c r="E132" s="15" t="n">
        <v>276.063463325665</v>
      </c>
      <c r="F132" s="15" t="n">
        <v>130</v>
      </c>
      <c r="G132" s="15" t="n">
        <v>408</v>
      </c>
      <c r="H132" s="15" t="n">
        <v>50</v>
      </c>
      <c r="I132" s="15" t="n">
        <v>424.5</v>
      </c>
      <c r="J132" s="16" t="n">
        <v>0.127692469357621</v>
      </c>
      <c r="K132" s="15" t="n">
        <v>1421717</v>
      </c>
      <c r="L132" s="15" t="n">
        <v>9863880</v>
      </c>
      <c r="M132" s="15" t="n">
        <v>11285597</v>
      </c>
      <c r="N132" s="25"/>
    </row>
    <row r="133" customFormat="false" ht="12.8" hidden="false" customHeight="false" outlineLevel="0" collapsed="false">
      <c r="A133" s="14" t="s">
        <v>92</v>
      </c>
      <c r="B133" s="15" t="n">
        <v>2783</v>
      </c>
      <c r="C133" s="15" t="n">
        <v>27</v>
      </c>
      <c r="D133" s="15" t="n">
        <v>260.478725330885</v>
      </c>
      <c r="E133" s="15" t="n">
        <v>120.081535160064</v>
      </c>
      <c r="F133" s="15" t="n">
        <v>24</v>
      </c>
      <c r="G133" s="15" t="n">
        <v>114</v>
      </c>
      <c r="H133" s="15" t="n">
        <v>32</v>
      </c>
      <c r="I133" s="15" t="n">
        <v>124.56</v>
      </c>
      <c r="J133" s="16" t="n">
        <v>0.0120497950505914</v>
      </c>
      <c r="K133" s="15" t="n">
        <v>134161</v>
      </c>
      <c r="L133" s="15" t="n">
        <v>1987897</v>
      </c>
      <c r="M133" s="15" t="n">
        <v>2122058</v>
      </c>
      <c r="N133" s="25"/>
    </row>
    <row r="134" customFormat="false" ht="12.8" hidden="false" customHeight="false" outlineLevel="0" collapsed="false">
      <c r="A134" s="14" t="s">
        <v>93</v>
      </c>
      <c r="B134" s="15" t="n">
        <v>9069</v>
      </c>
      <c r="C134" s="15" t="n">
        <v>32</v>
      </c>
      <c r="D134" s="15" t="n">
        <v>449.37199890788</v>
      </c>
      <c r="E134" s="15" t="n">
        <v>413.712680726062</v>
      </c>
      <c r="F134" s="15" t="n">
        <v>117</v>
      </c>
      <c r="G134" s="15" t="n">
        <v>284</v>
      </c>
      <c r="H134" s="15" t="n">
        <v>39</v>
      </c>
      <c r="I134" s="15" t="n">
        <v>296.87</v>
      </c>
      <c r="J134" s="16" t="n">
        <v>0.0950134454742441</v>
      </c>
      <c r="K134" s="15" t="n">
        <v>1057872</v>
      </c>
      <c r="L134" s="15" t="n">
        <v>14475328</v>
      </c>
      <c r="M134" s="15" t="n">
        <v>15533200</v>
      </c>
      <c r="N134" s="25"/>
    </row>
    <row r="135" customFormat="false" ht="12.8" hidden="false" customHeight="false" outlineLevel="0" collapsed="false">
      <c r="A135" s="14" t="s">
        <v>94</v>
      </c>
      <c r="B135" s="15" t="n">
        <v>3416</v>
      </c>
      <c r="C135" s="15" t="n">
        <v>30</v>
      </c>
      <c r="D135" s="15" t="n">
        <v>261.068181818182</v>
      </c>
      <c r="E135" s="15" t="n">
        <v>116.454545454545</v>
      </c>
      <c r="F135" s="15" t="n">
        <v>7</v>
      </c>
      <c r="G135" s="15" t="n">
        <v>46</v>
      </c>
      <c r="H135" s="15" t="n">
        <v>7</v>
      </c>
      <c r="I135" s="15" t="n">
        <v>48.31</v>
      </c>
      <c r="J135" s="16" t="n">
        <v>0.00341159969097476</v>
      </c>
      <c r="K135" s="15" t="n">
        <v>37985</v>
      </c>
      <c r="L135" s="15" t="n">
        <v>1670072</v>
      </c>
      <c r="M135" s="15" t="n">
        <v>1708057</v>
      </c>
      <c r="N135" s="25"/>
    </row>
    <row r="136" customFormat="false" ht="12.8" hidden="false" customHeight="false" outlineLevel="0" collapsed="false">
      <c r="A136" s="14" t="s">
        <v>95</v>
      </c>
      <c r="B136" s="15" t="n">
        <v>8584</v>
      </c>
      <c r="C136" s="15" t="n">
        <v>76</v>
      </c>
      <c r="D136" s="15" t="n">
        <v>355.545454545455</v>
      </c>
      <c r="E136" s="15" t="n">
        <v>295.886363636364</v>
      </c>
      <c r="F136" s="15" t="n">
        <v>32</v>
      </c>
      <c r="G136" s="15" t="n">
        <v>179</v>
      </c>
      <c r="H136" s="15" t="n">
        <v>32</v>
      </c>
      <c r="I136" s="15" t="n">
        <v>189.56</v>
      </c>
      <c r="J136" s="16" t="n">
        <v>0.0619653455662689</v>
      </c>
      <c r="K136" s="15" t="n">
        <v>689917</v>
      </c>
      <c r="L136" s="15" t="n">
        <v>9342745</v>
      </c>
      <c r="M136" s="15" t="n">
        <v>10032662</v>
      </c>
      <c r="N136" s="25"/>
    </row>
    <row r="137" customFormat="false" ht="12.8" hidden="false" customHeight="false" outlineLevel="0" collapsed="false">
      <c r="A137" s="14" t="s">
        <v>96</v>
      </c>
      <c r="B137" s="15" t="n">
        <v>4395</v>
      </c>
      <c r="C137" s="15" t="n">
        <v>41</v>
      </c>
      <c r="D137" s="15" t="n">
        <v>422.79666563415</v>
      </c>
      <c r="E137" s="15" t="n">
        <v>204.982160938066</v>
      </c>
      <c r="F137" s="15" t="n">
        <v>15</v>
      </c>
      <c r="G137" s="15" t="n">
        <v>56</v>
      </c>
      <c r="H137" s="15" t="n">
        <v>22</v>
      </c>
      <c r="I137" s="15" t="n">
        <v>63.26</v>
      </c>
      <c r="J137" s="16" t="n">
        <v>0.00293410131000225</v>
      </c>
      <c r="K137" s="15" t="n">
        <v>32669</v>
      </c>
      <c r="L137" s="15" t="n">
        <v>2460716</v>
      </c>
      <c r="M137" s="15" t="n">
        <v>2493385</v>
      </c>
      <c r="N137" s="25"/>
    </row>
    <row r="138" customFormat="false" ht="12.8" hidden="false" customHeight="false" outlineLevel="0" collapsed="false">
      <c r="A138" s="14" t="s">
        <v>97</v>
      </c>
      <c r="B138" s="15" t="n">
        <v>4684</v>
      </c>
      <c r="C138" s="15" t="n">
        <v>25</v>
      </c>
      <c r="D138" s="15" t="n">
        <v>302.294940036645</v>
      </c>
      <c r="E138" s="15" t="n">
        <v>206.4416445821</v>
      </c>
      <c r="F138" s="15" t="n">
        <v>5</v>
      </c>
      <c r="G138" s="15" t="n">
        <v>28</v>
      </c>
      <c r="H138" s="15" t="n">
        <v>5</v>
      </c>
      <c r="I138" s="15" t="n">
        <v>29.65</v>
      </c>
      <c r="J138" s="16" t="n">
        <v>0.0113054026487474</v>
      </c>
      <c r="K138" s="15" t="n">
        <v>125873</v>
      </c>
      <c r="L138" s="15" t="n">
        <v>4310729</v>
      </c>
      <c r="M138" s="15" t="n">
        <v>4436602</v>
      </c>
      <c r="N138" s="25"/>
    </row>
    <row r="139" customFormat="false" ht="12.8" hidden="false" customHeight="false" outlineLevel="0" collapsed="false">
      <c r="A139" s="14" t="s">
        <v>98</v>
      </c>
      <c r="B139" s="15" t="n">
        <v>7044</v>
      </c>
      <c r="C139" s="15" t="n">
        <v>53</v>
      </c>
      <c r="D139" s="15" t="n">
        <v>444.58230254965</v>
      </c>
      <c r="E139" s="15" t="n">
        <v>315.377708678927</v>
      </c>
      <c r="F139" s="15" t="n">
        <v>20</v>
      </c>
      <c r="G139" s="15" t="n">
        <v>69</v>
      </c>
      <c r="H139" s="15" t="n">
        <v>14</v>
      </c>
      <c r="I139" s="15" t="n">
        <v>73.62</v>
      </c>
      <c r="J139" s="16" t="n">
        <v>0.0150494383602696</v>
      </c>
      <c r="K139" s="15" t="n">
        <v>167559</v>
      </c>
      <c r="L139" s="15" t="n">
        <v>2769696</v>
      </c>
      <c r="M139" s="15" t="n">
        <v>2937255</v>
      </c>
      <c r="N139" s="25"/>
    </row>
    <row r="140" customFormat="false" ht="12.8" hidden="false" customHeight="false" outlineLevel="0" collapsed="false">
      <c r="A140" s="14" t="s">
        <v>99</v>
      </c>
      <c r="B140" s="15" t="n">
        <v>7277</v>
      </c>
      <c r="C140" s="15" t="n">
        <v>35</v>
      </c>
      <c r="D140" s="15" t="n">
        <v>296.146906911842</v>
      </c>
      <c r="E140" s="15" t="n">
        <v>177.250355257509</v>
      </c>
      <c r="F140" s="15" t="n">
        <v>7</v>
      </c>
      <c r="G140" s="15" t="n">
        <v>26</v>
      </c>
      <c r="H140" s="15" t="n">
        <v>2</v>
      </c>
      <c r="I140" s="15" t="n">
        <v>26.66</v>
      </c>
      <c r="J140" s="16" t="n">
        <v>0.0251218937050133</v>
      </c>
      <c r="K140" s="15" t="n">
        <v>279705</v>
      </c>
      <c r="L140" s="15" t="n">
        <v>4011360</v>
      </c>
      <c r="M140" s="15" t="n">
        <v>4291065</v>
      </c>
      <c r="N140" s="25"/>
    </row>
    <row r="141" customFormat="false" ht="12.8" hidden="false" customHeight="false" outlineLevel="0" collapsed="false">
      <c r="A141" s="14" t="s">
        <v>100</v>
      </c>
      <c r="B141" s="15" t="n">
        <v>3907</v>
      </c>
      <c r="C141" s="15" t="n">
        <v>42</v>
      </c>
      <c r="D141" s="15" t="n">
        <v>404.367285225451</v>
      </c>
      <c r="E141" s="15" t="n">
        <v>226.815415390747</v>
      </c>
      <c r="F141" s="15" t="n">
        <v>21</v>
      </c>
      <c r="G141" s="15" t="n">
        <v>84</v>
      </c>
      <c r="H141" s="15" t="n">
        <v>12</v>
      </c>
      <c r="I141" s="15" t="n">
        <v>87.96</v>
      </c>
      <c r="J141" s="16" t="n">
        <v>0.00503807109193117</v>
      </c>
      <c r="K141" s="15" t="n">
        <v>56094</v>
      </c>
      <c r="L141" s="15" t="n">
        <v>2653183</v>
      </c>
      <c r="M141" s="15" t="n">
        <v>2709277</v>
      </c>
      <c r="N141" s="25"/>
    </row>
    <row r="142" customFormat="false" ht="12.8" hidden="false" customHeight="false" outlineLevel="0" collapsed="false">
      <c r="A142" s="14" t="s">
        <v>101</v>
      </c>
      <c r="B142" s="15" t="n">
        <v>6553</v>
      </c>
      <c r="C142" s="15" t="n">
        <v>26</v>
      </c>
      <c r="D142" s="15" t="n">
        <v>392.43923237613</v>
      </c>
      <c r="E142" s="15" t="n">
        <v>274.554845024351</v>
      </c>
      <c r="F142" s="15" t="n">
        <v>15</v>
      </c>
      <c r="G142" s="15" t="n">
        <v>61</v>
      </c>
      <c r="H142" s="15" t="n">
        <v>8</v>
      </c>
      <c r="I142" s="15" t="n">
        <v>63.64</v>
      </c>
      <c r="J142" s="16" t="n">
        <v>0.0150950495502381</v>
      </c>
      <c r="K142" s="15" t="n">
        <v>168067</v>
      </c>
      <c r="L142" s="15" t="n">
        <v>2265950</v>
      </c>
      <c r="M142" s="15" t="n">
        <v>2434017</v>
      </c>
      <c r="N142" s="25"/>
    </row>
    <row r="143" customFormat="false" ht="12.8" hidden="false" customHeight="false" outlineLevel="0" collapsed="false">
      <c r="A143" s="14" t="s">
        <v>102</v>
      </c>
      <c r="B143" s="15" t="n">
        <v>8646</v>
      </c>
      <c r="C143" s="15" t="n">
        <v>53</v>
      </c>
      <c r="D143" s="15" t="n">
        <v>461.585002292913</v>
      </c>
      <c r="E143" s="15" t="n">
        <v>313.327410264182</v>
      </c>
      <c r="F143" s="15" t="n">
        <v>34</v>
      </c>
      <c r="G143" s="15" t="n">
        <v>97</v>
      </c>
      <c r="H143" s="15" t="n">
        <v>13</v>
      </c>
      <c r="I143" s="15" t="n">
        <v>101.29</v>
      </c>
      <c r="J143" s="16" t="n">
        <v>0.0170289559632352</v>
      </c>
      <c r="K143" s="15" t="n">
        <v>189599</v>
      </c>
      <c r="L143" s="15" t="n">
        <v>1710441</v>
      </c>
      <c r="M143" s="15" t="n">
        <v>1900040</v>
      </c>
      <c r="N143" s="25"/>
    </row>
    <row r="144" customFormat="false" ht="12.8" hidden="false" customHeight="false" outlineLevel="0" collapsed="false">
      <c r="A144" s="17" t="s">
        <v>103</v>
      </c>
      <c r="B144" s="18" t="n">
        <v>8631</v>
      </c>
      <c r="C144" s="18" t="n">
        <v>33</v>
      </c>
      <c r="D144" s="18" t="n">
        <v>573.67824250946</v>
      </c>
      <c r="E144" s="18" t="n">
        <v>305.427086998304</v>
      </c>
      <c r="F144" s="18" t="n">
        <v>24</v>
      </c>
      <c r="G144" s="18" t="n">
        <v>85</v>
      </c>
      <c r="H144" s="18" t="n">
        <v>12</v>
      </c>
      <c r="I144" s="18" t="n">
        <v>88.96</v>
      </c>
      <c r="J144" s="19" t="n">
        <v>0.00558145097181921</v>
      </c>
      <c r="K144" s="18" t="n">
        <v>62143</v>
      </c>
      <c r="L144" s="18" t="n">
        <v>1528860</v>
      </c>
      <c r="M144" s="18" t="n">
        <v>1591003</v>
      </c>
      <c r="N144" s="25"/>
    </row>
    <row r="145" customFormat="false" ht="12.8" hidden="false" customHeight="false" outlineLevel="0" collapsed="false">
      <c r="A145" s="20" t="s">
        <v>49</v>
      </c>
      <c r="B145" s="21" t="n">
        <v>272748</v>
      </c>
      <c r="C145" s="21" t="n">
        <v>1289</v>
      </c>
      <c r="D145" s="21" t="n">
        <v>16817.230935989</v>
      </c>
      <c r="E145" s="21" t="n">
        <v>11215.1438849666</v>
      </c>
      <c r="F145" s="21" t="n">
        <v>3414.5</v>
      </c>
      <c r="G145" s="21" t="n">
        <v>9729</v>
      </c>
      <c r="H145" s="21" t="n">
        <v>1063</v>
      </c>
      <c r="I145" s="21" t="n">
        <v>10079.79</v>
      </c>
      <c r="J145" s="24" t="n">
        <v>1</v>
      </c>
      <c r="K145" s="21" t="n">
        <v>11133917</v>
      </c>
      <c r="L145" s="21" t="n">
        <v>211544423</v>
      </c>
      <c r="M145" s="21" t="n">
        <v>222678340</v>
      </c>
    </row>
    <row r="146" customFormat="false" ht="12.8" hidden="false" customHeight="false" outlineLevel="0" collapsed="false">
      <c r="A146" s="22" t="s">
        <v>50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</row>
    <row r="147" customFormat="false" ht="12.8" hidden="false" customHeight="false" outlineLevel="0" collapsed="false">
      <c r="A147" s="22" t="s">
        <v>51</v>
      </c>
      <c r="B147" s="26"/>
      <c r="C147" s="26"/>
      <c r="D147" s="26"/>
      <c r="E147" s="26"/>
      <c r="F147" s="26"/>
      <c r="G147" s="26"/>
      <c r="H147" s="26"/>
      <c r="I147" s="26"/>
      <c r="J147" s="27"/>
      <c r="K147" s="26"/>
      <c r="L147" s="26"/>
      <c r="M147" s="26"/>
    </row>
    <row r="148" customFormat="false" ht="12.8" hidden="false" customHeight="false" outlineLevel="0" collapsed="false">
      <c r="A148" s="28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</row>
    <row r="149" customFormat="false" ht="12.8" hidden="false" customHeight="false" outlineLevel="0" collapsed="false">
      <c r="A149" s="28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</row>
    <row r="150" customFormat="false" ht="12.8" hidden="false" customHeight="false" outlineLevel="0" collapsed="false">
      <c r="A150" s="28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</row>
    <row r="151" customFormat="false" ht="12.8" hidden="false" customHeight="false" outlineLevel="0" collapsed="false">
      <c r="A151" s="7" t="s">
        <v>104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customFormat="false" ht="12.8" hidden="false" customHeight="false" outlineLevel="0" collapsed="false">
      <c r="A152" s="7" t="s">
        <v>105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customFormat="false" ht="12.8" hidden="false" customHeight="true" outlineLevel="0" collapsed="false">
      <c r="A153" s="8" t="s">
        <v>8</v>
      </c>
      <c r="B153" s="9" t="s">
        <v>9</v>
      </c>
      <c r="C153" s="9"/>
      <c r="D153" s="9"/>
      <c r="E153" s="9"/>
      <c r="F153" s="9"/>
      <c r="G153" s="9"/>
      <c r="H153" s="9"/>
      <c r="I153" s="9"/>
      <c r="J153" s="8" t="s">
        <v>10</v>
      </c>
      <c r="K153" s="8" t="s">
        <v>11</v>
      </c>
      <c r="L153" s="8" t="s">
        <v>12</v>
      </c>
      <c r="M153" s="8" t="s">
        <v>13</v>
      </c>
    </row>
    <row r="154" customFormat="false" ht="28.3" hidden="false" customHeight="false" outlineLevel="0" collapsed="false">
      <c r="A154" s="8"/>
      <c r="B154" s="10" t="s">
        <v>106</v>
      </c>
      <c r="C154" s="10" t="s">
        <v>107</v>
      </c>
      <c r="D154" s="10" t="s">
        <v>108</v>
      </c>
      <c r="E154" s="10" t="s">
        <v>109</v>
      </c>
      <c r="F154" s="10" t="s">
        <v>110</v>
      </c>
      <c r="G154" s="10" t="s">
        <v>111</v>
      </c>
      <c r="H154" s="10" t="s">
        <v>112</v>
      </c>
      <c r="I154" s="8" t="s">
        <v>21</v>
      </c>
      <c r="J154" s="8"/>
      <c r="K154" s="8"/>
      <c r="L154" s="8"/>
      <c r="M154" s="8"/>
    </row>
    <row r="155" customFormat="false" ht="12.8" hidden="false" customHeight="false" outlineLevel="0" collapsed="false">
      <c r="A155" s="11" t="s">
        <v>79</v>
      </c>
      <c r="B155" s="12" t="n">
        <v>28403</v>
      </c>
      <c r="C155" s="12" t="n">
        <v>68</v>
      </c>
      <c r="D155" s="12" t="n">
        <v>2129.06454545455</v>
      </c>
      <c r="E155" s="12" t="n">
        <v>1442.12659090909</v>
      </c>
      <c r="F155" s="12" t="n">
        <v>954.5</v>
      </c>
      <c r="G155" s="12" t="n">
        <v>2030</v>
      </c>
      <c r="H155" s="12" t="n">
        <v>311</v>
      </c>
      <c r="I155" s="12" t="n">
        <v>2132.63</v>
      </c>
      <c r="J155" s="13" t="n">
        <v>0.119144356940126</v>
      </c>
      <c r="K155" s="12" t="n">
        <v>1287906</v>
      </c>
      <c r="L155" s="12" t="n">
        <v>38365212</v>
      </c>
      <c r="M155" s="12" t="n">
        <v>39653118</v>
      </c>
    </row>
    <row r="156" customFormat="false" ht="12.8" hidden="false" customHeight="false" outlineLevel="0" collapsed="false">
      <c r="A156" s="14" t="s">
        <v>80</v>
      </c>
      <c r="B156" s="15" t="n">
        <v>24599</v>
      </c>
      <c r="C156" s="15" t="n">
        <v>78</v>
      </c>
      <c r="D156" s="15" t="n">
        <v>2076.39090909091</v>
      </c>
      <c r="E156" s="15" t="n">
        <v>1401.62363636364</v>
      </c>
      <c r="F156" s="15" t="n">
        <v>778.5</v>
      </c>
      <c r="G156" s="15" t="n">
        <v>1790</v>
      </c>
      <c r="H156" s="15" t="n">
        <v>184</v>
      </c>
      <c r="I156" s="15" t="n">
        <v>1850.72</v>
      </c>
      <c r="J156" s="16" t="n">
        <v>0.0890069249074309</v>
      </c>
      <c r="K156" s="15" t="n">
        <v>962132</v>
      </c>
      <c r="L156" s="15" t="n">
        <v>24652493</v>
      </c>
      <c r="M156" s="15" t="n">
        <v>25614625</v>
      </c>
    </row>
    <row r="157" customFormat="false" ht="12.8" hidden="false" customHeight="false" outlineLevel="0" collapsed="false">
      <c r="A157" s="14" t="s">
        <v>81</v>
      </c>
      <c r="B157" s="15" t="n">
        <v>24293</v>
      </c>
      <c r="C157" s="15" t="n">
        <v>92</v>
      </c>
      <c r="D157" s="15" t="n">
        <v>1395.3725</v>
      </c>
      <c r="E157" s="15" t="n">
        <v>1066.67363636364</v>
      </c>
      <c r="F157" s="15" t="n">
        <v>408</v>
      </c>
      <c r="G157" s="15" t="n">
        <v>886</v>
      </c>
      <c r="H157" s="15" t="n">
        <v>83</v>
      </c>
      <c r="I157" s="15" t="n">
        <v>913.39</v>
      </c>
      <c r="J157" s="16" t="n">
        <v>0.0628006449633172</v>
      </c>
      <c r="K157" s="15" t="n">
        <v>678852</v>
      </c>
      <c r="L157" s="15" t="n">
        <v>15024380</v>
      </c>
      <c r="M157" s="15" t="n">
        <v>15703232</v>
      </c>
    </row>
    <row r="158" customFormat="false" ht="12.8" hidden="false" customHeight="false" outlineLevel="0" collapsed="false">
      <c r="A158" s="14" t="s">
        <v>82</v>
      </c>
      <c r="B158" s="15" t="n">
        <v>13502</v>
      </c>
      <c r="C158" s="15" t="n">
        <v>50</v>
      </c>
      <c r="D158" s="15" t="n">
        <v>640.391590909091</v>
      </c>
      <c r="E158" s="15" t="n">
        <v>484.172045454546</v>
      </c>
      <c r="F158" s="15" t="n">
        <v>207</v>
      </c>
      <c r="G158" s="15" t="n">
        <v>430</v>
      </c>
      <c r="H158" s="15" t="n">
        <v>50</v>
      </c>
      <c r="I158" s="15" t="n">
        <v>446.5</v>
      </c>
      <c r="J158" s="16" t="n">
        <v>0.0765878907393621</v>
      </c>
      <c r="K158" s="15" t="n">
        <v>827887</v>
      </c>
      <c r="L158" s="15" t="n">
        <v>11953251</v>
      </c>
      <c r="M158" s="15" t="n">
        <v>12781138</v>
      </c>
    </row>
    <row r="159" customFormat="false" ht="12.8" hidden="false" customHeight="false" outlineLevel="0" collapsed="false">
      <c r="A159" s="14" t="s">
        <v>83</v>
      </c>
      <c r="B159" s="15" t="n">
        <v>14917</v>
      </c>
      <c r="C159" s="15" t="n">
        <v>63</v>
      </c>
      <c r="D159" s="15" t="n">
        <v>611.120227272727</v>
      </c>
      <c r="E159" s="15" t="n">
        <v>370.942272727273</v>
      </c>
      <c r="F159" s="15" t="n">
        <v>151</v>
      </c>
      <c r="G159" s="15" t="n">
        <v>427</v>
      </c>
      <c r="H159" s="15" t="n">
        <v>2</v>
      </c>
      <c r="I159" s="15" t="n">
        <v>427.66</v>
      </c>
      <c r="J159" s="16" t="n">
        <v>0.0618169026371794</v>
      </c>
      <c r="K159" s="15" t="n">
        <v>668218</v>
      </c>
      <c r="L159" s="15" t="n">
        <v>11519454</v>
      </c>
      <c r="M159" s="15" t="n">
        <v>12187672</v>
      </c>
    </row>
    <row r="160" customFormat="false" ht="12.8" hidden="false" customHeight="false" outlineLevel="0" collapsed="false">
      <c r="A160" s="14" t="s">
        <v>84</v>
      </c>
      <c r="B160" s="15" t="n">
        <v>18532</v>
      </c>
      <c r="C160" s="15" t="n">
        <v>66</v>
      </c>
      <c r="D160" s="15" t="n">
        <v>998.484772727273</v>
      </c>
      <c r="E160" s="15" t="n">
        <v>663.723181818182</v>
      </c>
      <c r="F160" s="15" t="n">
        <v>230</v>
      </c>
      <c r="G160" s="15" t="n">
        <v>437</v>
      </c>
      <c r="H160" s="15" t="n">
        <v>49</v>
      </c>
      <c r="I160" s="15" t="n">
        <v>453.17</v>
      </c>
      <c r="J160" s="16" t="n">
        <v>0.0331858591792028</v>
      </c>
      <c r="K160" s="15" t="n">
        <v>358727</v>
      </c>
      <c r="L160" s="15" t="n">
        <v>12125842</v>
      </c>
      <c r="M160" s="15" t="n">
        <v>12484569</v>
      </c>
    </row>
    <row r="161" customFormat="false" ht="12.8" hidden="false" customHeight="false" outlineLevel="0" collapsed="false">
      <c r="A161" s="14" t="s">
        <v>85</v>
      </c>
      <c r="B161" s="15" t="n">
        <v>11204</v>
      </c>
      <c r="C161" s="15" t="n">
        <v>60</v>
      </c>
      <c r="D161" s="15" t="n">
        <v>934.659318181818</v>
      </c>
      <c r="E161" s="15" t="n">
        <v>569.430227272727</v>
      </c>
      <c r="F161" s="15" t="n">
        <v>184</v>
      </c>
      <c r="G161" s="15" t="n">
        <v>469</v>
      </c>
      <c r="H161" s="15" t="n">
        <v>29</v>
      </c>
      <c r="I161" s="15" t="n">
        <v>478.57</v>
      </c>
      <c r="J161" s="16" t="n">
        <v>0.0243160384755121</v>
      </c>
      <c r="K161" s="15" t="n">
        <v>262847</v>
      </c>
      <c r="L161" s="15" t="n">
        <v>9273317</v>
      </c>
      <c r="M161" s="15" t="n">
        <v>9536164</v>
      </c>
    </row>
    <row r="162" customFormat="false" ht="12.8" hidden="false" customHeight="false" outlineLevel="0" collapsed="false">
      <c r="A162" s="14" t="s">
        <v>86</v>
      </c>
      <c r="B162" s="15" t="n">
        <v>9889</v>
      </c>
      <c r="C162" s="15" t="n">
        <v>49</v>
      </c>
      <c r="D162" s="15" t="n">
        <v>550.667954545455</v>
      </c>
      <c r="E162" s="15" t="n">
        <v>346.824090909091</v>
      </c>
      <c r="F162" s="15" t="n">
        <v>66</v>
      </c>
      <c r="G162" s="15" t="n">
        <v>286</v>
      </c>
      <c r="H162" s="15" t="n">
        <v>35</v>
      </c>
      <c r="I162" s="15" t="n">
        <v>297.55</v>
      </c>
      <c r="J162" s="16" t="n">
        <v>0.0256079405957613</v>
      </c>
      <c r="K162" s="15" t="n">
        <v>276812</v>
      </c>
      <c r="L162" s="15" t="n">
        <v>9153031</v>
      </c>
      <c r="M162" s="15" t="n">
        <v>9429843</v>
      </c>
    </row>
    <row r="163" customFormat="false" ht="12.8" hidden="false" customHeight="false" outlineLevel="0" collapsed="false">
      <c r="A163" s="14" t="s">
        <v>87</v>
      </c>
      <c r="B163" s="15" t="n">
        <v>14362</v>
      </c>
      <c r="C163" s="15" t="n">
        <v>60</v>
      </c>
      <c r="D163" s="15" t="n">
        <v>873.374090909091</v>
      </c>
      <c r="E163" s="15" t="n">
        <v>488.888863636364</v>
      </c>
      <c r="F163" s="15" t="n">
        <v>116</v>
      </c>
      <c r="G163" s="15" t="n">
        <v>337</v>
      </c>
      <c r="H163" s="15" t="n">
        <v>45</v>
      </c>
      <c r="I163" s="15" t="n">
        <v>351.85</v>
      </c>
      <c r="J163" s="16" t="n">
        <v>0.0155454600215982</v>
      </c>
      <c r="K163" s="15" t="n">
        <v>168041</v>
      </c>
      <c r="L163" s="15" t="n">
        <v>3965129</v>
      </c>
      <c r="M163" s="15" t="n">
        <v>4133170</v>
      </c>
    </row>
    <row r="164" customFormat="false" ht="12.8" hidden="false" customHeight="false" outlineLevel="0" collapsed="false">
      <c r="A164" s="14" t="s">
        <v>88</v>
      </c>
      <c r="B164" s="15" t="n">
        <v>6206</v>
      </c>
      <c r="C164" s="15" t="n">
        <v>58</v>
      </c>
      <c r="D164" s="15" t="n">
        <v>390.69</v>
      </c>
      <c r="E164" s="15" t="n">
        <v>235.713636363636</v>
      </c>
      <c r="F164" s="15" t="n">
        <v>47</v>
      </c>
      <c r="G164" s="15" t="n">
        <v>146</v>
      </c>
      <c r="H164" s="15" t="n">
        <v>5</v>
      </c>
      <c r="I164" s="15" t="n">
        <v>147.65</v>
      </c>
      <c r="J164" s="16" t="n">
        <v>0.0147746348821813</v>
      </c>
      <c r="K164" s="15" t="n">
        <v>159708</v>
      </c>
      <c r="L164" s="15" t="n">
        <v>3796409</v>
      </c>
      <c r="M164" s="15" t="n">
        <v>3956117</v>
      </c>
    </row>
    <row r="165" customFormat="false" ht="12.8" hidden="false" customHeight="false" outlineLevel="0" collapsed="false">
      <c r="A165" s="14" t="s">
        <v>89</v>
      </c>
      <c r="B165" s="15" t="n">
        <v>6880</v>
      </c>
      <c r="C165" s="15" t="n">
        <v>41</v>
      </c>
      <c r="D165" s="15" t="n">
        <v>337.745909090909</v>
      </c>
      <c r="E165" s="15" t="n">
        <v>165.698409090909</v>
      </c>
      <c r="F165" s="15" t="n">
        <v>22</v>
      </c>
      <c r="G165" s="15" t="n">
        <v>101</v>
      </c>
      <c r="H165" s="15" t="n">
        <v>6</v>
      </c>
      <c r="I165" s="15" t="n">
        <v>102.98</v>
      </c>
      <c r="J165" s="16" t="n">
        <v>0.0142734092375885</v>
      </c>
      <c r="K165" s="15" t="n">
        <v>154290</v>
      </c>
      <c r="L165" s="15" t="n">
        <v>4232084</v>
      </c>
      <c r="M165" s="15" t="n">
        <v>4386374</v>
      </c>
    </row>
    <row r="166" customFormat="false" ht="12.8" hidden="false" customHeight="false" outlineLevel="0" collapsed="false">
      <c r="A166" s="14" t="s">
        <v>90</v>
      </c>
      <c r="B166" s="15" t="n">
        <v>11155</v>
      </c>
      <c r="C166" s="15" t="n">
        <v>44</v>
      </c>
      <c r="D166" s="15" t="n">
        <v>494.530227272727</v>
      </c>
      <c r="E166" s="15" t="n">
        <v>413.317045454545</v>
      </c>
      <c r="F166" s="15" t="n">
        <v>77</v>
      </c>
      <c r="G166" s="15" t="n">
        <v>156</v>
      </c>
      <c r="H166" s="15" t="n">
        <v>20</v>
      </c>
      <c r="I166" s="15" t="n">
        <v>162.6</v>
      </c>
      <c r="J166" s="16" t="n">
        <v>0.0527624368280378</v>
      </c>
      <c r="K166" s="15" t="n">
        <v>570342</v>
      </c>
      <c r="L166" s="15" t="n">
        <v>5407852</v>
      </c>
      <c r="M166" s="15" t="n">
        <v>5978194</v>
      </c>
    </row>
    <row r="167" customFormat="false" ht="12.8" hidden="false" customHeight="false" outlineLevel="0" collapsed="false">
      <c r="A167" s="14" t="s">
        <v>91</v>
      </c>
      <c r="B167" s="15" t="n">
        <v>8998</v>
      </c>
      <c r="C167" s="15" t="n">
        <v>50</v>
      </c>
      <c r="D167" s="15" t="n">
        <v>370.591136363636</v>
      </c>
      <c r="E167" s="15" t="n">
        <v>271.260227272727</v>
      </c>
      <c r="F167" s="15" t="n">
        <v>145</v>
      </c>
      <c r="G167" s="15" t="n">
        <v>390</v>
      </c>
      <c r="H167" s="15" t="n">
        <v>50</v>
      </c>
      <c r="I167" s="15" t="n">
        <v>406.5</v>
      </c>
      <c r="J167" s="16" t="n">
        <v>0.140679798877665</v>
      </c>
      <c r="K167" s="15" t="n">
        <v>1520696</v>
      </c>
      <c r="L167" s="15" t="n">
        <v>8559917</v>
      </c>
      <c r="M167" s="15" t="n">
        <v>10080613</v>
      </c>
    </row>
    <row r="168" customFormat="false" ht="12.8" hidden="false" customHeight="false" outlineLevel="0" collapsed="false">
      <c r="A168" s="14" t="s">
        <v>92</v>
      </c>
      <c r="B168" s="15" t="n">
        <v>2737</v>
      </c>
      <c r="C168" s="15" t="n">
        <v>27</v>
      </c>
      <c r="D168" s="15" t="n">
        <v>262.665681818182</v>
      </c>
      <c r="E168" s="15" t="n">
        <v>114.018409090909</v>
      </c>
      <c r="F168" s="15" t="n">
        <v>18</v>
      </c>
      <c r="G168" s="15" t="n">
        <v>73</v>
      </c>
      <c r="H168" s="15" t="n">
        <v>15</v>
      </c>
      <c r="I168" s="15" t="n">
        <v>77.95</v>
      </c>
      <c r="J168" s="16" t="n">
        <v>0.00583094595209577</v>
      </c>
      <c r="K168" s="15" t="n">
        <v>63030</v>
      </c>
      <c r="L168" s="15" t="n">
        <v>1968547</v>
      </c>
      <c r="M168" s="15" t="n">
        <v>2031577</v>
      </c>
    </row>
    <row r="169" customFormat="false" ht="12.8" hidden="false" customHeight="false" outlineLevel="0" collapsed="false">
      <c r="A169" s="14" t="s">
        <v>93</v>
      </c>
      <c r="B169" s="15" t="n">
        <v>8848</v>
      </c>
      <c r="C169" s="15" t="n">
        <v>32</v>
      </c>
      <c r="D169" s="15" t="n">
        <v>426.389772727273</v>
      </c>
      <c r="E169" s="15" t="n">
        <v>394.798863636364</v>
      </c>
      <c r="F169" s="15" t="n">
        <v>126</v>
      </c>
      <c r="G169" s="15" t="n">
        <v>262</v>
      </c>
      <c r="H169" s="15" t="n">
        <v>48</v>
      </c>
      <c r="I169" s="15" t="n">
        <v>277.84</v>
      </c>
      <c r="J169" s="16" t="n">
        <v>0.0970166956016838</v>
      </c>
      <c r="K169" s="15" t="n">
        <v>1048714</v>
      </c>
      <c r="L169" s="15" t="n">
        <v>13744672</v>
      </c>
      <c r="M169" s="15" t="n">
        <v>14793386</v>
      </c>
    </row>
    <row r="170" customFormat="false" ht="12.8" hidden="false" customHeight="false" outlineLevel="0" collapsed="false">
      <c r="A170" s="14" t="s">
        <v>94</v>
      </c>
      <c r="B170" s="15" t="n">
        <v>3958</v>
      </c>
      <c r="C170" s="15" t="n">
        <v>30</v>
      </c>
      <c r="D170" s="15" t="n">
        <v>247.090909090909</v>
      </c>
      <c r="E170" s="15" t="n">
        <v>78.6590909090909</v>
      </c>
      <c r="F170" s="15" t="n">
        <v>3</v>
      </c>
      <c r="G170" s="15" t="n">
        <v>25</v>
      </c>
      <c r="H170" s="15" t="n">
        <v>1</v>
      </c>
      <c r="I170" s="15" t="n">
        <v>25.33</v>
      </c>
      <c r="J170" s="16" t="n">
        <v>0.00380582071485409</v>
      </c>
      <c r="K170" s="15" t="n">
        <v>41141</v>
      </c>
      <c r="L170" s="15" t="n">
        <v>1665627</v>
      </c>
      <c r="M170" s="15" t="n">
        <v>1706768</v>
      </c>
    </row>
    <row r="171" customFormat="false" ht="12.8" hidden="false" customHeight="false" outlineLevel="0" collapsed="false">
      <c r="A171" s="14" t="s">
        <v>95</v>
      </c>
      <c r="B171" s="15" t="n">
        <v>8611</v>
      </c>
      <c r="C171" s="15" t="n">
        <v>76</v>
      </c>
      <c r="D171" s="15" t="n">
        <v>358.795454545455</v>
      </c>
      <c r="E171" s="15" t="n">
        <v>294.568181818182</v>
      </c>
      <c r="F171" s="15" t="n">
        <v>32</v>
      </c>
      <c r="G171" s="15" t="n">
        <v>198</v>
      </c>
      <c r="H171" s="15" t="n">
        <v>47</v>
      </c>
      <c r="I171" s="15" t="n">
        <v>213.51</v>
      </c>
      <c r="J171" s="16" t="n">
        <v>0.0631853271827479</v>
      </c>
      <c r="K171" s="15" t="n">
        <v>683010</v>
      </c>
      <c r="L171" s="15" t="n">
        <v>8865018</v>
      </c>
      <c r="M171" s="15" t="n">
        <v>9548028</v>
      </c>
    </row>
    <row r="172" customFormat="false" ht="12.8" hidden="false" customHeight="false" outlineLevel="0" collapsed="false">
      <c r="A172" s="14" t="s">
        <v>96</v>
      </c>
      <c r="B172" s="15" t="n">
        <v>4097</v>
      </c>
      <c r="C172" s="15" t="n">
        <v>37</v>
      </c>
      <c r="D172" s="15" t="n">
        <v>364.879318181818</v>
      </c>
      <c r="E172" s="15" t="n">
        <v>188.754772727273</v>
      </c>
      <c r="F172" s="15" t="n">
        <v>20</v>
      </c>
      <c r="G172" s="15" t="n">
        <v>52</v>
      </c>
      <c r="H172" s="15" t="n">
        <v>26</v>
      </c>
      <c r="I172" s="15" t="n">
        <v>60.58</v>
      </c>
      <c r="J172" s="16" t="n">
        <v>0.0042565916843658</v>
      </c>
      <c r="K172" s="15" t="n">
        <v>46012</v>
      </c>
      <c r="L172" s="15" t="n">
        <v>2468772</v>
      </c>
      <c r="M172" s="15" t="n">
        <v>2514784</v>
      </c>
    </row>
    <row r="173" customFormat="false" ht="12.8" hidden="false" customHeight="false" outlineLevel="0" collapsed="false">
      <c r="A173" s="14" t="s">
        <v>97</v>
      </c>
      <c r="B173" s="15" t="n">
        <v>4525</v>
      </c>
      <c r="C173" s="15" t="n">
        <v>25</v>
      </c>
      <c r="D173" s="15" t="n">
        <v>318.5775</v>
      </c>
      <c r="E173" s="15" t="n">
        <v>194.603409090909</v>
      </c>
      <c r="F173" s="15" t="n">
        <v>7</v>
      </c>
      <c r="G173" s="15" t="n">
        <v>39</v>
      </c>
      <c r="H173" s="15" t="n">
        <v>6</v>
      </c>
      <c r="I173" s="15" t="n">
        <v>40.98</v>
      </c>
      <c r="J173" s="16" t="n">
        <v>0.00691857749415892</v>
      </c>
      <c r="K173" s="15" t="n">
        <v>74787</v>
      </c>
      <c r="L173" s="15" t="n">
        <v>4330659</v>
      </c>
      <c r="M173" s="15" t="n">
        <v>4405446</v>
      </c>
    </row>
    <row r="174" customFormat="false" ht="12.8" hidden="false" customHeight="false" outlineLevel="0" collapsed="false">
      <c r="A174" s="14" t="s">
        <v>98</v>
      </c>
      <c r="B174" s="15" t="n">
        <v>6688</v>
      </c>
      <c r="C174" s="15" t="n">
        <v>45</v>
      </c>
      <c r="D174" s="15" t="n">
        <v>384.155</v>
      </c>
      <c r="E174" s="15" t="n">
        <v>287.383409090909</v>
      </c>
      <c r="F174" s="15" t="n">
        <v>15</v>
      </c>
      <c r="G174" s="15" t="n">
        <v>50</v>
      </c>
      <c r="H174" s="15" t="n">
        <v>17</v>
      </c>
      <c r="I174" s="15" t="n">
        <v>55.61</v>
      </c>
      <c r="J174" s="16" t="n">
        <v>0.0213037882124265</v>
      </c>
      <c r="K174" s="15" t="n">
        <v>230286</v>
      </c>
      <c r="L174" s="15" t="n">
        <v>2600267</v>
      </c>
      <c r="M174" s="15" t="n">
        <v>2830553</v>
      </c>
    </row>
    <row r="175" customFormat="false" ht="12.8" hidden="false" customHeight="false" outlineLevel="0" collapsed="false">
      <c r="A175" s="14" t="s">
        <v>99</v>
      </c>
      <c r="B175" s="15" t="n">
        <v>6649</v>
      </c>
      <c r="C175" s="15" t="n">
        <v>36</v>
      </c>
      <c r="D175" s="15" t="n">
        <v>295.811363636364</v>
      </c>
      <c r="E175" s="15" t="n">
        <v>173.150681818182</v>
      </c>
      <c r="F175" s="15" t="n">
        <v>3</v>
      </c>
      <c r="G175" s="15" t="n">
        <v>15</v>
      </c>
      <c r="H175" s="15" t="n">
        <v>0</v>
      </c>
      <c r="I175" s="15" t="n">
        <v>15</v>
      </c>
      <c r="J175" s="16" t="n">
        <v>0.0173418248894451</v>
      </c>
      <c r="K175" s="15" t="n">
        <v>187459</v>
      </c>
      <c r="L175" s="15" t="n">
        <v>3912040</v>
      </c>
      <c r="M175" s="15" t="n">
        <v>4099499</v>
      </c>
    </row>
    <row r="176" customFormat="false" ht="12.8" hidden="false" customHeight="false" outlineLevel="0" collapsed="false">
      <c r="A176" s="14" t="s">
        <v>100</v>
      </c>
      <c r="B176" s="15" t="n">
        <v>3171</v>
      </c>
      <c r="C176" s="15" t="n">
        <v>28</v>
      </c>
      <c r="D176" s="15" t="n">
        <v>363.6175</v>
      </c>
      <c r="E176" s="15" t="n">
        <v>206.119318181818</v>
      </c>
      <c r="F176" s="15" t="n">
        <v>32</v>
      </c>
      <c r="G176" s="15" t="n">
        <v>61</v>
      </c>
      <c r="H176" s="15" t="n">
        <v>17</v>
      </c>
      <c r="I176" s="15" t="n">
        <v>66.61</v>
      </c>
      <c r="J176" s="16" t="n">
        <v>0.00624285914112895</v>
      </c>
      <c r="K176" s="15" t="n">
        <v>67483</v>
      </c>
      <c r="L176" s="15" t="n">
        <v>2643997</v>
      </c>
      <c r="M176" s="15" t="n">
        <v>2711480</v>
      </c>
    </row>
    <row r="177" customFormat="false" ht="12.8" hidden="false" customHeight="false" outlineLevel="0" collapsed="false">
      <c r="A177" s="14" t="s">
        <v>101</v>
      </c>
      <c r="B177" s="15" t="n">
        <v>6622</v>
      </c>
      <c r="C177" s="15" t="n">
        <v>26</v>
      </c>
      <c r="D177" s="15" t="n">
        <v>378.357954545455</v>
      </c>
      <c r="E177" s="15" t="n">
        <v>258.4925</v>
      </c>
      <c r="F177" s="15" t="n">
        <v>19</v>
      </c>
      <c r="G177" s="15" t="n">
        <v>47</v>
      </c>
      <c r="H177" s="15" t="n">
        <v>11</v>
      </c>
      <c r="I177" s="15" t="n">
        <v>50.63</v>
      </c>
      <c r="J177" s="16" t="n">
        <v>0.0150092060276556</v>
      </c>
      <c r="K177" s="15" t="n">
        <v>162244</v>
      </c>
      <c r="L177" s="15" t="n">
        <v>2153494</v>
      </c>
      <c r="M177" s="15" t="n">
        <v>2315738</v>
      </c>
    </row>
    <row r="178" customFormat="false" ht="12.8" hidden="false" customHeight="false" outlineLevel="0" collapsed="false">
      <c r="A178" s="14" t="s">
        <v>102</v>
      </c>
      <c r="B178" s="15" t="n">
        <v>8100</v>
      </c>
      <c r="C178" s="15" t="n">
        <v>52</v>
      </c>
      <c r="D178" s="15" t="n">
        <v>427.685</v>
      </c>
      <c r="E178" s="15" t="n">
        <v>276.100681818182</v>
      </c>
      <c r="F178" s="15" t="n">
        <v>43</v>
      </c>
      <c r="G178" s="15" t="n">
        <v>107</v>
      </c>
      <c r="H178" s="15" t="n">
        <v>9</v>
      </c>
      <c r="I178" s="15" t="n">
        <v>109.97</v>
      </c>
      <c r="J178" s="16" t="n">
        <v>0.0167276249288388</v>
      </c>
      <c r="K178" s="15" t="n">
        <v>180819</v>
      </c>
      <c r="L178" s="15" t="n">
        <v>1567204</v>
      </c>
      <c r="M178" s="15" t="n">
        <v>1748023</v>
      </c>
    </row>
    <row r="179" customFormat="false" ht="12.8" hidden="false" customHeight="false" outlineLevel="0" collapsed="false">
      <c r="A179" s="17" t="s">
        <v>103</v>
      </c>
      <c r="B179" s="18" t="n">
        <v>8323</v>
      </c>
      <c r="C179" s="18" t="n">
        <v>32</v>
      </c>
      <c r="D179" s="18" t="n">
        <v>437.795681818182</v>
      </c>
      <c r="E179" s="18" t="n">
        <v>256.476590909091</v>
      </c>
      <c r="F179" s="18" t="n">
        <v>24</v>
      </c>
      <c r="G179" s="18" t="n">
        <v>73</v>
      </c>
      <c r="H179" s="18" t="n">
        <v>10</v>
      </c>
      <c r="I179" s="18" t="n">
        <v>76.3</v>
      </c>
      <c r="J179" s="19" t="n">
        <v>0.0118584398856352</v>
      </c>
      <c r="K179" s="18" t="n">
        <v>128185</v>
      </c>
      <c r="L179" s="18" t="n">
        <v>1434267</v>
      </c>
      <c r="M179" s="18" t="n">
        <v>1562452</v>
      </c>
    </row>
    <row r="180" customFormat="false" ht="12.8" hidden="false" customHeight="false" outlineLevel="0" collapsed="false">
      <c r="A180" s="20" t="s">
        <v>49</v>
      </c>
      <c r="B180" s="21" t="n">
        <v>265269</v>
      </c>
      <c r="C180" s="21" t="n">
        <v>1225</v>
      </c>
      <c r="D180" s="21" t="n">
        <v>16068.9043181818</v>
      </c>
      <c r="E180" s="21" t="n">
        <v>10643.5197727273</v>
      </c>
      <c r="F180" s="21" t="n">
        <v>3728</v>
      </c>
      <c r="G180" s="21" t="n">
        <v>8887</v>
      </c>
      <c r="H180" s="21" t="n">
        <v>1076</v>
      </c>
      <c r="I180" s="21" t="n">
        <v>9242.08</v>
      </c>
      <c r="J180" s="24" t="n">
        <v>1</v>
      </c>
      <c r="K180" s="21" t="n">
        <v>10809628</v>
      </c>
      <c r="L180" s="21" t="n">
        <v>205382935</v>
      </c>
      <c r="M180" s="21" t="n">
        <v>216192563</v>
      </c>
    </row>
    <row r="181" s="30" customFormat="true" ht="12.8" hidden="false" customHeight="false" outlineLevel="0" collapsed="false">
      <c r="A181" s="22" t="s">
        <v>50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</row>
    <row r="182" s="30" customFormat="true" ht="12.8" hidden="false" customHeight="false" outlineLevel="0" collapsed="false">
      <c r="A182" s="22" t="s">
        <v>51</v>
      </c>
      <c r="B182" s="26"/>
      <c r="C182" s="26"/>
      <c r="D182" s="26"/>
      <c r="E182" s="26"/>
      <c r="F182" s="26"/>
      <c r="G182" s="26"/>
      <c r="H182" s="26"/>
      <c r="I182" s="26"/>
      <c r="J182" s="27"/>
      <c r="K182" s="26"/>
      <c r="L182" s="26"/>
      <c r="M182" s="26"/>
    </row>
    <row r="183" s="30" customFormat="true" ht="12.8" hidden="false" customHeight="false" outlineLevel="0" collapsed="false">
      <c r="A183" s="22"/>
      <c r="B183" s="26"/>
      <c r="C183" s="26"/>
      <c r="D183" s="26"/>
      <c r="E183" s="26"/>
      <c r="F183" s="26"/>
      <c r="G183" s="26"/>
      <c r="H183" s="26"/>
      <c r="I183" s="26"/>
      <c r="J183" s="27"/>
      <c r="K183" s="26"/>
      <c r="L183" s="26"/>
      <c r="M183" s="26"/>
    </row>
    <row r="184" s="30" customFormat="true" ht="12.8" hidden="false" customHeight="false" outlineLevel="0" collapsed="false">
      <c r="A184" s="22"/>
      <c r="B184" s="26"/>
      <c r="C184" s="26"/>
      <c r="D184" s="26"/>
      <c r="E184" s="26"/>
      <c r="F184" s="26"/>
      <c r="G184" s="26"/>
      <c r="H184" s="26"/>
      <c r="I184" s="26"/>
      <c r="J184" s="27"/>
      <c r="K184" s="26"/>
      <c r="L184" s="26"/>
      <c r="M184" s="26"/>
    </row>
    <row r="185" customFormat="false" ht="12.8" hidden="false" customHeight="false" outlineLevel="0" collapsed="false">
      <c r="A185" s="28"/>
      <c r="B185" s="29" t="n">
        <f aca="false">SUM(B155:B179)-B180</f>
        <v>0</v>
      </c>
      <c r="C185" s="29" t="n">
        <f aca="false">SUM(C155:C179)-C180</f>
        <v>0</v>
      </c>
      <c r="D185" s="29" t="n">
        <f aca="false">SUM(D155:D179)-D180</f>
        <v>0</v>
      </c>
      <c r="E185" s="29" t="n">
        <f aca="false">SUM(E155:E179)-E180</f>
        <v>0</v>
      </c>
      <c r="F185" s="29" t="n">
        <f aca="false">SUM(F155:F179)-F180</f>
        <v>0</v>
      </c>
      <c r="G185" s="29" t="n">
        <f aca="false">SUM(G155:G179)-G180</f>
        <v>0</v>
      </c>
      <c r="H185" s="29" t="n">
        <f aca="false">SUM(H155:H179)-H180</f>
        <v>0</v>
      </c>
      <c r="I185" s="29" t="n">
        <f aca="false">SUM(I155:I179)-I180</f>
        <v>0</v>
      </c>
      <c r="J185" s="29" t="n">
        <f aca="false">SUM(J155:J179)-J180</f>
        <v>0</v>
      </c>
      <c r="K185" s="29" t="n">
        <f aca="false">SUM(K155:K179)-K180</f>
        <v>0</v>
      </c>
      <c r="L185" s="29" t="n">
        <f aca="false">SUM(L155:L179)-L180</f>
        <v>0</v>
      </c>
      <c r="M185" s="29" t="n">
        <f aca="false">SUM(M155:M179)-M180</f>
        <v>0</v>
      </c>
    </row>
    <row r="186" customFormat="false" ht="12.8" hidden="false" customHeight="false" outlineLevel="0" collapsed="false">
      <c r="A186" s="7" t="s">
        <v>113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customFormat="false" ht="12.8" hidden="false" customHeight="false" outlineLevel="0" collapsed="false">
      <c r="A187" s="7" t="s">
        <v>114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customFormat="false" ht="12.8" hidden="false" customHeight="true" outlineLevel="0" collapsed="false">
      <c r="A188" s="8" t="s">
        <v>8</v>
      </c>
      <c r="B188" s="9" t="s">
        <v>9</v>
      </c>
      <c r="C188" s="9"/>
      <c r="D188" s="9"/>
      <c r="E188" s="9"/>
      <c r="F188" s="9"/>
      <c r="G188" s="9"/>
      <c r="H188" s="9"/>
      <c r="I188" s="9"/>
      <c r="J188" s="8" t="s">
        <v>10</v>
      </c>
      <c r="K188" s="8" t="s">
        <v>11</v>
      </c>
      <c r="L188" s="8" t="s">
        <v>12</v>
      </c>
      <c r="M188" s="8" t="s">
        <v>13</v>
      </c>
    </row>
    <row r="189" customFormat="false" ht="28.3" hidden="false" customHeight="false" outlineLevel="0" collapsed="false">
      <c r="A189" s="8"/>
      <c r="B189" s="10" t="s">
        <v>115</v>
      </c>
      <c r="C189" s="10" t="s">
        <v>116</v>
      </c>
      <c r="D189" s="10" t="s">
        <v>117</v>
      </c>
      <c r="E189" s="10" t="s">
        <v>118</v>
      </c>
      <c r="F189" s="10" t="s">
        <v>119</v>
      </c>
      <c r="G189" s="10" t="s">
        <v>120</v>
      </c>
      <c r="H189" s="10" t="s">
        <v>121</v>
      </c>
      <c r="I189" s="8" t="s">
        <v>21</v>
      </c>
      <c r="J189" s="8"/>
      <c r="K189" s="8"/>
      <c r="L189" s="8"/>
      <c r="M189" s="8"/>
    </row>
    <row r="190" customFormat="false" ht="12.8" hidden="false" customHeight="false" outlineLevel="0" collapsed="false">
      <c r="A190" s="11" t="s">
        <v>79</v>
      </c>
      <c r="B190" s="12" t="n">
        <v>27618</v>
      </c>
      <c r="C190" s="12" t="n">
        <v>69</v>
      </c>
      <c r="D190" s="12" t="n">
        <v>2057.64318181818</v>
      </c>
      <c r="E190" s="12" t="n">
        <v>1376.31045454545</v>
      </c>
      <c r="F190" s="12" t="n">
        <v>937</v>
      </c>
      <c r="G190" s="12" t="n">
        <v>1878</v>
      </c>
      <c r="H190" s="12" t="n">
        <v>226</v>
      </c>
      <c r="I190" s="12" t="n">
        <v>1952.58</v>
      </c>
      <c r="J190" s="13" t="n">
        <v>0.129260026110301</v>
      </c>
      <c r="K190" s="12" t="n">
        <v>1346101</v>
      </c>
      <c r="L190" s="12" t="n">
        <v>37559904</v>
      </c>
      <c r="M190" s="12" t="n">
        <f aca="false">+K190+L190</f>
        <v>38906005</v>
      </c>
    </row>
    <row r="191" customFormat="false" ht="12.8" hidden="false" customHeight="false" outlineLevel="0" collapsed="false">
      <c r="A191" s="14" t="s">
        <v>80</v>
      </c>
      <c r="B191" s="15" t="n">
        <v>23273</v>
      </c>
      <c r="C191" s="15" t="n">
        <v>48</v>
      </c>
      <c r="D191" s="15" t="n">
        <v>2011.50272727273</v>
      </c>
      <c r="E191" s="15" t="n">
        <v>1364.53386363636</v>
      </c>
      <c r="F191" s="15" t="n">
        <v>734</v>
      </c>
      <c r="G191" s="15" t="n">
        <v>1693</v>
      </c>
      <c r="H191" s="15" t="n">
        <v>154</v>
      </c>
      <c r="I191" s="15" t="n">
        <v>1743.82</v>
      </c>
      <c r="J191" s="16" t="n">
        <v>0.100445497003693</v>
      </c>
      <c r="K191" s="15" t="n">
        <v>1046029</v>
      </c>
      <c r="L191" s="15" t="n">
        <v>23953964</v>
      </c>
      <c r="M191" s="15" t="n">
        <f aca="false">+K191+L191</f>
        <v>24999993</v>
      </c>
    </row>
    <row r="192" customFormat="false" ht="12.8" hidden="false" customHeight="false" outlineLevel="0" collapsed="false">
      <c r="A192" s="14" t="s">
        <v>81</v>
      </c>
      <c r="B192" s="15" t="n">
        <v>24450</v>
      </c>
      <c r="C192" s="15" t="n">
        <v>92</v>
      </c>
      <c r="D192" s="15" t="n">
        <v>1373.07886363636</v>
      </c>
      <c r="E192" s="15" t="n">
        <v>1028.72090909091</v>
      </c>
      <c r="F192" s="15" t="n">
        <v>408</v>
      </c>
      <c r="G192" s="15" t="n">
        <v>829</v>
      </c>
      <c r="H192" s="15" t="n">
        <v>50</v>
      </c>
      <c r="I192" s="15" t="n">
        <v>845.5</v>
      </c>
      <c r="J192" s="16" t="n">
        <v>0.0673128276710693</v>
      </c>
      <c r="K192" s="15" t="n">
        <v>700989</v>
      </c>
      <c r="L192" s="15" t="n">
        <v>14535174</v>
      </c>
      <c r="M192" s="15" t="n">
        <f aca="false">+K192+L192</f>
        <v>15236163</v>
      </c>
    </row>
    <row r="193" customFormat="false" ht="12.8" hidden="false" customHeight="false" outlineLevel="0" collapsed="false">
      <c r="A193" s="14" t="s">
        <v>82</v>
      </c>
      <c r="B193" s="15" t="n">
        <v>13417</v>
      </c>
      <c r="C193" s="15" t="n">
        <v>51</v>
      </c>
      <c r="D193" s="15" t="n">
        <v>603.412272727273</v>
      </c>
      <c r="E193" s="15" t="n">
        <v>458.718181818182</v>
      </c>
      <c r="F193" s="15" t="n">
        <v>184</v>
      </c>
      <c r="G193" s="15" t="n">
        <v>342</v>
      </c>
      <c r="H193" s="15" t="n">
        <v>49</v>
      </c>
      <c r="I193" s="15" t="n">
        <v>358.17</v>
      </c>
      <c r="J193" s="16" t="n">
        <v>0.0761166856006748</v>
      </c>
      <c r="K193" s="15" t="n">
        <v>792672</v>
      </c>
      <c r="L193" s="15" t="n">
        <v>11329071</v>
      </c>
      <c r="M193" s="15" t="n">
        <f aca="false">+K193+L193</f>
        <v>12121743</v>
      </c>
    </row>
    <row r="194" customFormat="false" ht="12.8" hidden="false" customHeight="false" outlineLevel="0" collapsed="false">
      <c r="A194" s="14" t="s">
        <v>83</v>
      </c>
      <c r="B194" s="15" t="n">
        <v>15303</v>
      </c>
      <c r="C194" s="15" t="n">
        <v>65</v>
      </c>
      <c r="D194" s="15" t="n">
        <v>635.724090909091</v>
      </c>
      <c r="E194" s="15" t="n">
        <v>359.082272727273</v>
      </c>
      <c r="F194" s="15" t="n">
        <v>143</v>
      </c>
      <c r="G194" s="15" t="n">
        <v>336</v>
      </c>
      <c r="H194" s="15" t="n">
        <v>4</v>
      </c>
      <c r="I194" s="15" t="n">
        <v>337.32</v>
      </c>
      <c r="J194" s="16" t="n">
        <v>0.0474529579601782</v>
      </c>
      <c r="K194" s="15" t="n">
        <v>494170</v>
      </c>
      <c r="L194" s="15" t="n">
        <v>11187661</v>
      </c>
      <c r="M194" s="15" t="n">
        <f aca="false">+K194+L194</f>
        <v>11681831</v>
      </c>
    </row>
    <row r="195" customFormat="false" ht="12.8" hidden="false" customHeight="false" outlineLevel="0" collapsed="false">
      <c r="A195" s="14" t="s">
        <v>84</v>
      </c>
      <c r="B195" s="15" t="n">
        <v>18215</v>
      </c>
      <c r="C195" s="15" t="n">
        <v>65</v>
      </c>
      <c r="D195" s="15" t="n">
        <v>980.007045454545</v>
      </c>
      <c r="E195" s="15" t="n">
        <v>625.271363636364</v>
      </c>
      <c r="F195" s="15" t="n">
        <v>206</v>
      </c>
      <c r="G195" s="15" t="n">
        <v>386</v>
      </c>
      <c r="H195" s="15" t="n">
        <v>41</v>
      </c>
      <c r="I195" s="15" t="n">
        <v>399.53</v>
      </c>
      <c r="J195" s="16" t="n">
        <v>0.0303396302474881</v>
      </c>
      <c r="K195" s="15" t="n">
        <v>315954</v>
      </c>
      <c r="L195" s="15" t="n">
        <v>11980813</v>
      </c>
      <c r="M195" s="15" t="n">
        <f aca="false">+K195+L195</f>
        <v>12296767</v>
      </c>
    </row>
    <row r="196" customFormat="false" ht="12.8" hidden="false" customHeight="false" outlineLevel="0" collapsed="false">
      <c r="A196" s="14" t="s">
        <v>85</v>
      </c>
      <c r="B196" s="15" t="n">
        <v>12165</v>
      </c>
      <c r="C196" s="15" t="n">
        <v>59</v>
      </c>
      <c r="D196" s="15" t="n">
        <v>896.880681818182</v>
      </c>
      <c r="E196" s="15" t="n">
        <v>522.280454545455</v>
      </c>
      <c r="F196" s="15" t="n">
        <v>184</v>
      </c>
      <c r="G196" s="15" t="n">
        <v>392</v>
      </c>
      <c r="H196" s="15" t="n">
        <v>40</v>
      </c>
      <c r="I196" s="15" t="n">
        <v>405.2</v>
      </c>
      <c r="J196" s="16" t="n">
        <v>0.0251454481165735</v>
      </c>
      <c r="K196" s="15" t="n">
        <v>261862</v>
      </c>
      <c r="L196" s="15" t="n">
        <v>9142171</v>
      </c>
      <c r="M196" s="15" t="n">
        <f aca="false">+K196+L196</f>
        <v>9404033</v>
      </c>
    </row>
    <row r="197" customFormat="false" ht="12.8" hidden="false" customHeight="false" outlineLevel="0" collapsed="false">
      <c r="A197" s="14" t="s">
        <v>86</v>
      </c>
      <c r="B197" s="15" t="n">
        <v>9557</v>
      </c>
      <c r="C197" s="15" t="n">
        <v>51</v>
      </c>
      <c r="D197" s="15" t="n">
        <v>558.524318181818</v>
      </c>
      <c r="E197" s="15" t="n">
        <v>340.024545454545</v>
      </c>
      <c r="F197" s="15" t="n">
        <v>58</v>
      </c>
      <c r="G197" s="15" t="n">
        <v>268</v>
      </c>
      <c r="H197" s="15" t="n">
        <v>28</v>
      </c>
      <c r="I197" s="15" t="n">
        <v>277.24</v>
      </c>
      <c r="J197" s="16" t="n">
        <v>0.0234788938795747</v>
      </c>
      <c r="K197" s="15" t="n">
        <v>244507</v>
      </c>
      <c r="L197" s="15" t="n">
        <v>9037545</v>
      </c>
      <c r="M197" s="15" t="n">
        <f aca="false">+K197+L197</f>
        <v>9282052</v>
      </c>
    </row>
    <row r="198" customFormat="false" ht="12.8" hidden="false" customHeight="false" outlineLevel="0" collapsed="false">
      <c r="A198" s="14" t="s">
        <v>87</v>
      </c>
      <c r="B198" s="15" t="n">
        <v>15060</v>
      </c>
      <c r="C198" s="15" t="n">
        <v>61</v>
      </c>
      <c r="D198" s="15" t="n">
        <v>871.540681818182</v>
      </c>
      <c r="E198" s="15" t="n">
        <v>484.164545454545</v>
      </c>
      <c r="F198" s="15" t="n">
        <v>114</v>
      </c>
      <c r="G198" s="15" t="n">
        <v>293</v>
      </c>
      <c r="H198" s="15" t="n">
        <v>32</v>
      </c>
      <c r="I198" s="15" t="n">
        <v>303.56</v>
      </c>
      <c r="J198" s="16" t="n">
        <v>0.0157503946900848</v>
      </c>
      <c r="K198" s="15" t="n">
        <v>164023</v>
      </c>
      <c r="L198" s="15" t="n">
        <v>3856998</v>
      </c>
      <c r="M198" s="15" t="n">
        <f aca="false">+K198+L198</f>
        <v>4021021</v>
      </c>
    </row>
    <row r="199" customFormat="false" ht="12.8" hidden="false" customHeight="false" outlineLevel="0" collapsed="false">
      <c r="A199" s="14" t="s">
        <v>88</v>
      </c>
      <c r="B199" s="15" t="n">
        <v>5955</v>
      </c>
      <c r="C199" s="15" t="n">
        <v>53</v>
      </c>
      <c r="D199" s="15" t="n">
        <v>382.730909090909</v>
      </c>
      <c r="E199" s="15" t="n">
        <v>229.057272727273</v>
      </c>
      <c r="F199" s="15" t="n">
        <v>42</v>
      </c>
      <c r="G199" s="15" t="n">
        <v>116</v>
      </c>
      <c r="H199" s="15" t="n">
        <v>5</v>
      </c>
      <c r="I199" s="15" t="n">
        <v>117.65</v>
      </c>
      <c r="J199" s="16" t="n">
        <v>0.0133672170127874</v>
      </c>
      <c r="K199" s="15" t="n">
        <v>139205</v>
      </c>
      <c r="L199" s="15" t="n">
        <v>3710718</v>
      </c>
      <c r="M199" s="15" t="n">
        <f aca="false">+K199+L199</f>
        <v>3849923</v>
      </c>
    </row>
    <row r="200" customFormat="false" ht="12.8" hidden="false" customHeight="false" outlineLevel="0" collapsed="false">
      <c r="A200" s="14" t="s">
        <v>89</v>
      </c>
      <c r="B200" s="15" t="n">
        <v>7054</v>
      </c>
      <c r="C200" s="15" t="n">
        <v>40</v>
      </c>
      <c r="D200" s="15" t="n">
        <v>325.824090909091</v>
      </c>
      <c r="E200" s="15" t="n">
        <v>165.454545454545</v>
      </c>
      <c r="F200" s="15" t="n">
        <v>27</v>
      </c>
      <c r="G200" s="15" t="n">
        <v>96</v>
      </c>
      <c r="H200" s="15" t="n">
        <v>19</v>
      </c>
      <c r="I200" s="15" t="n">
        <v>102.27</v>
      </c>
      <c r="J200" s="16" t="n">
        <v>0.0180562227087746</v>
      </c>
      <c r="K200" s="15" t="n">
        <v>188036</v>
      </c>
      <c r="L200" s="15" t="n">
        <v>4103703</v>
      </c>
      <c r="M200" s="15" t="n">
        <f aca="false">+K200+L200</f>
        <v>4291739</v>
      </c>
    </row>
    <row r="201" customFormat="false" ht="12.8" hidden="false" customHeight="false" outlineLevel="0" collapsed="false">
      <c r="A201" s="14" t="s">
        <v>90</v>
      </c>
      <c r="B201" s="15" t="n">
        <v>11114</v>
      </c>
      <c r="C201" s="15" t="n">
        <v>46</v>
      </c>
      <c r="D201" s="15" t="n">
        <v>474.556136363636</v>
      </c>
      <c r="E201" s="15" t="n">
        <v>383.178636363636</v>
      </c>
      <c r="F201" s="15" t="n">
        <v>57</v>
      </c>
      <c r="G201" s="15" t="n">
        <v>130</v>
      </c>
      <c r="H201" s="15" t="n">
        <v>18</v>
      </c>
      <c r="I201" s="15" t="n">
        <v>135.94</v>
      </c>
      <c r="J201" s="16" t="n">
        <v>0.0489183196733154</v>
      </c>
      <c r="K201" s="15" t="n">
        <v>509430</v>
      </c>
      <c r="L201" s="15" t="n">
        <v>4974651</v>
      </c>
      <c r="M201" s="15" t="n">
        <f aca="false">+K201+L201</f>
        <v>5484081</v>
      </c>
    </row>
    <row r="202" customFormat="false" ht="12.8" hidden="false" customHeight="false" outlineLevel="0" collapsed="false">
      <c r="A202" s="14" t="s">
        <v>91</v>
      </c>
      <c r="B202" s="15" t="n">
        <v>8867</v>
      </c>
      <c r="C202" s="15" t="n">
        <v>50</v>
      </c>
      <c r="D202" s="15" t="n">
        <v>345.488181818182</v>
      </c>
      <c r="E202" s="15" t="n">
        <v>244.833636363636</v>
      </c>
      <c r="F202" s="15" t="n">
        <v>113</v>
      </c>
      <c r="G202" s="15" t="n">
        <v>322</v>
      </c>
      <c r="H202" s="15" t="n">
        <v>47</v>
      </c>
      <c r="I202" s="15" t="n">
        <v>337.51</v>
      </c>
      <c r="J202" s="16" t="n">
        <v>0.129167913305213</v>
      </c>
      <c r="K202" s="15" t="n">
        <v>1345142</v>
      </c>
      <c r="L202" s="15" t="n">
        <v>7335435</v>
      </c>
      <c r="M202" s="15" t="n">
        <f aca="false">+K202+L202</f>
        <v>8680577</v>
      </c>
    </row>
    <row r="203" customFormat="false" ht="12.8" hidden="false" customHeight="false" outlineLevel="0" collapsed="false">
      <c r="A203" s="14" t="s">
        <v>92</v>
      </c>
      <c r="B203" s="15" t="n">
        <v>2714</v>
      </c>
      <c r="C203" s="15" t="n">
        <v>22</v>
      </c>
      <c r="D203" s="15" t="n">
        <v>237.204545454545</v>
      </c>
      <c r="E203" s="15" t="n">
        <v>107.181818181818</v>
      </c>
      <c r="F203" s="15" t="n">
        <v>13</v>
      </c>
      <c r="G203" s="15" t="n">
        <v>62</v>
      </c>
      <c r="H203" s="15" t="n">
        <v>3</v>
      </c>
      <c r="I203" s="15" t="n">
        <v>62.99</v>
      </c>
      <c r="J203" s="16" t="n">
        <v>0.0058159834284263</v>
      </c>
      <c r="K203" s="15" t="n">
        <v>60567</v>
      </c>
      <c r="L203" s="15" t="n">
        <v>1935728</v>
      </c>
      <c r="M203" s="15" t="n">
        <f aca="false">+K203+L203</f>
        <v>1996295</v>
      </c>
    </row>
    <row r="204" customFormat="false" ht="12.8" hidden="false" customHeight="false" outlineLevel="0" collapsed="false">
      <c r="A204" s="14" t="s">
        <v>93</v>
      </c>
      <c r="B204" s="15" t="n">
        <v>8205</v>
      </c>
      <c r="C204" s="15" t="n">
        <v>28</v>
      </c>
      <c r="D204" s="15" t="n">
        <v>413.710227272727</v>
      </c>
      <c r="E204" s="15" t="n">
        <v>378.232954545455</v>
      </c>
      <c r="F204" s="15" t="n">
        <v>101</v>
      </c>
      <c r="G204" s="15" t="n">
        <v>249</v>
      </c>
      <c r="H204" s="15" t="n">
        <v>43</v>
      </c>
      <c r="I204" s="15" t="n">
        <v>263.19</v>
      </c>
      <c r="J204" s="16" t="n">
        <v>0.0925573760673793</v>
      </c>
      <c r="K204" s="15" t="n">
        <v>963883</v>
      </c>
      <c r="L204" s="15" t="n">
        <v>12974533</v>
      </c>
      <c r="M204" s="15" t="n">
        <f aca="false">+K204+L204</f>
        <v>13938416</v>
      </c>
    </row>
    <row r="205" customFormat="false" ht="12.8" hidden="false" customHeight="false" outlineLevel="0" collapsed="false">
      <c r="A205" s="14" t="s">
        <v>94</v>
      </c>
      <c r="B205" s="15" t="n">
        <v>3226</v>
      </c>
      <c r="C205" s="15" t="n">
        <v>26</v>
      </c>
      <c r="D205" s="15" t="n">
        <v>246.164318181818</v>
      </c>
      <c r="E205" s="15" t="n">
        <v>66.2097727272727</v>
      </c>
      <c r="F205" s="15" t="n">
        <v>1</v>
      </c>
      <c r="G205" s="15" t="n">
        <v>23</v>
      </c>
      <c r="H205" s="15" t="n">
        <v>5</v>
      </c>
      <c r="I205" s="15" t="n">
        <v>24.65</v>
      </c>
      <c r="J205" s="16" t="n">
        <v>0.0022610162312436</v>
      </c>
      <c r="K205" s="15" t="n">
        <v>23547</v>
      </c>
      <c r="L205" s="15" t="n">
        <v>1665559</v>
      </c>
      <c r="M205" s="15" t="n">
        <f aca="false">+K205+L205</f>
        <v>1689106</v>
      </c>
    </row>
    <row r="206" customFormat="false" ht="12.8" hidden="false" customHeight="false" outlineLevel="0" collapsed="false">
      <c r="A206" s="14" t="s">
        <v>95</v>
      </c>
      <c r="B206" s="15" t="n">
        <v>8850</v>
      </c>
      <c r="C206" s="15" t="n">
        <v>65</v>
      </c>
      <c r="D206" s="15" t="n">
        <v>352.626590909091</v>
      </c>
      <c r="E206" s="15" t="n">
        <v>285.876590909091</v>
      </c>
      <c r="F206" s="15" t="n">
        <v>33</v>
      </c>
      <c r="G206" s="15" t="n">
        <v>196</v>
      </c>
      <c r="H206" s="15" t="n">
        <v>45</v>
      </c>
      <c r="I206" s="15" t="n">
        <v>210.85</v>
      </c>
      <c r="J206" s="16" t="n">
        <v>0.0700608664344737</v>
      </c>
      <c r="K206" s="15" t="n">
        <v>729607</v>
      </c>
      <c r="L206" s="15" t="n">
        <v>8260372</v>
      </c>
      <c r="M206" s="15" t="n">
        <f aca="false">+K206+L206</f>
        <v>8989979</v>
      </c>
    </row>
    <row r="207" customFormat="false" ht="12.8" hidden="false" customHeight="false" outlineLevel="0" collapsed="false">
      <c r="A207" s="14" t="s">
        <v>96</v>
      </c>
      <c r="B207" s="15" t="n">
        <v>4197</v>
      </c>
      <c r="C207" s="15" t="n">
        <v>37</v>
      </c>
      <c r="D207" s="15" t="n">
        <v>337.105</v>
      </c>
      <c r="E207" s="15" t="n">
        <v>176.931590909091</v>
      </c>
      <c r="F207" s="15" t="n">
        <v>13</v>
      </c>
      <c r="G207" s="15" t="n">
        <v>51</v>
      </c>
      <c r="H207" s="15" t="n">
        <v>14</v>
      </c>
      <c r="I207" s="15" t="n">
        <v>55.62</v>
      </c>
      <c r="J207" s="16" t="n">
        <v>0.00475155394121669</v>
      </c>
      <c r="K207" s="15" t="n">
        <v>49482</v>
      </c>
      <c r="L207" s="15" t="n">
        <v>2454090</v>
      </c>
      <c r="M207" s="15" t="n">
        <f aca="false">+K207+L207</f>
        <v>2503572</v>
      </c>
    </row>
    <row r="208" customFormat="false" ht="12.8" hidden="false" customHeight="false" outlineLevel="0" collapsed="false">
      <c r="A208" s="14" t="s">
        <v>97</v>
      </c>
      <c r="B208" s="15" t="n">
        <v>4659</v>
      </c>
      <c r="C208" s="15" t="n">
        <v>24</v>
      </c>
      <c r="D208" s="15" t="n">
        <v>306.164318181818</v>
      </c>
      <c r="E208" s="15" t="n">
        <v>174.784545454545</v>
      </c>
      <c r="F208" s="15" t="n">
        <v>10</v>
      </c>
      <c r="G208" s="15" t="n">
        <v>20</v>
      </c>
      <c r="H208" s="15" t="n">
        <v>5</v>
      </c>
      <c r="I208" s="15" t="n">
        <v>21.65</v>
      </c>
      <c r="J208" s="16" t="n">
        <v>0.00598204672032755</v>
      </c>
      <c r="K208" s="15" t="n">
        <v>62296</v>
      </c>
      <c r="L208" s="15" t="n">
        <v>4329408</v>
      </c>
      <c r="M208" s="15" t="n">
        <f aca="false">+K208+L208</f>
        <v>4391704</v>
      </c>
    </row>
    <row r="209" customFormat="false" ht="12.8" hidden="false" customHeight="false" outlineLevel="0" collapsed="false">
      <c r="A209" s="14" t="s">
        <v>98</v>
      </c>
      <c r="B209" s="15" t="n">
        <v>7235</v>
      </c>
      <c r="C209" s="15" t="n">
        <v>50</v>
      </c>
      <c r="D209" s="15" t="n">
        <v>348.509090909091</v>
      </c>
      <c r="E209" s="15" t="n">
        <v>254.725681818182</v>
      </c>
      <c r="F209" s="15" t="n">
        <v>10</v>
      </c>
      <c r="G209" s="15" t="n">
        <v>34</v>
      </c>
      <c r="H209" s="15" t="n">
        <v>9</v>
      </c>
      <c r="I209" s="15" t="n">
        <v>36.97</v>
      </c>
      <c r="J209" s="16" t="n">
        <v>0.0248362191454025</v>
      </c>
      <c r="K209" s="15" t="n">
        <v>258642</v>
      </c>
      <c r="L209" s="15" t="n">
        <v>2378278</v>
      </c>
      <c r="M209" s="15" t="n">
        <f aca="false">+K209+L209</f>
        <v>2636920</v>
      </c>
    </row>
    <row r="210" customFormat="false" ht="12.8" hidden="false" customHeight="false" outlineLevel="0" collapsed="false">
      <c r="A210" s="14" t="s">
        <v>99</v>
      </c>
      <c r="B210" s="15" t="n">
        <v>6627</v>
      </c>
      <c r="C210" s="15" t="n">
        <v>34</v>
      </c>
      <c r="D210" s="15" t="n">
        <v>279.466136363636</v>
      </c>
      <c r="E210" s="15" t="n">
        <v>163.288863636364</v>
      </c>
      <c r="F210" s="15" t="n">
        <v>5</v>
      </c>
      <c r="G210" s="15" t="n">
        <v>9</v>
      </c>
      <c r="H210" s="15" t="n">
        <v>1</v>
      </c>
      <c r="I210" s="15" t="n">
        <v>9.33</v>
      </c>
      <c r="J210" s="16" t="n">
        <v>0.019899134789601</v>
      </c>
      <c r="K210" s="15" t="n">
        <v>207228</v>
      </c>
      <c r="L210" s="15" t="n">
        <v>3759956</v>
      </c>
      <c r="M210" s="15" t="n">
        <f aca="false">+K210+L210</f>
        <v>3967184</v>
      </c>
    </row>
    <row r="211" customFormat="false" ht="12.8" hidden="false" customHeight="false" outlineLevel="0" collapsed="false">
      <c r="A211" s="14" t="s">
        <v>100</v>
      </c>
      <c r="B211" s="15" t="n">
        <v>3590</v>
      </c>
      <c r="C211" s="15" t="n">
        <v>37</v>
      </c>
      <c r="D211" s="15" t="n">
        <v>319.209318181818</v>
      </c>
      <c r="E211" s="15" t="n">
        <v>181.556590909091</v>
      </c>
      <c r="F211" s="15" t="n">
        <v>35</v>
      </c>
      <c r="G211" s="15" t="n">
        <v>58</v>
      </c>
      <c r="H211" s="15" t="n">
        <v>8</v>
      </c>
      <c r="I211" s="15" t="n">
        <v>60.64</v>
      </c>
      <c r="J211" s="16" t="n">
        <v>0.00834836977959017</v>
      </c>
      <c r="K211" s="15" t="n">
        <v>86939</v>
      </c>
      <c r="L211" s="15" t="n">
        <v>2594328</v>
      </c>
      <c r="M211" s="15" t="n">
        <f aca="false">+K211+L211</f>
        <v>2681267</v>
      </c>
    </row>
    <row r="212" customFormat="false" ht="12.8" hidden="false" customHeight="false" outlineLevel="0" collapsed="false">
      <c r="A212" s="14" t="s">
        <v>101</v>
      </c>
      <c r="B212" s="15" t="n">
        <v>6473</v>
      </c>
      <c r="C212" s="15" t="n">
        <v>26</v>
      </c>
      <c r="D212" s="15" t="n">
        <v>356.963181818182</v>
      </c>
      <c r="E212" s="15" t="n">
        <v>241.835909090909</v>
      </c>
      <c r="F212" s="15" t="n">
        <v>21</v>
      </c>
      <c r="G212" s="15" t="n">
        <v>54</v>
      </c>
      <c r="H212" s="15" t="n">
        <v>11</v>
      </c>
      <c r="I212" s="15" t="n">
        <v>57.63</v>
      </c>
      <c r="J212" s="16" t="n">
        <v>0.0164952803373927</v>
      </c>
      <c r="K212" s="15" t="n">
        <v>171780</v>
      </c>
      <c r="L212" s="15" t="n">
        <v>2012070</v>
      </c>
      <c r="M212" s="15" t="n">
        <f aca="false">+K212+L212</f>
        <v>2183850</v>
      </c>
    </row>
    <row r="213" customFormat="false" ht="12.8" hidden="false" customHeight="false" outlineLevel="0" collapsed="false">
      <c r="A213" s="14" t="s">
        <v>102</v>
      </c>
      <c r="B213" s="15" t="n">
        <v>7484</v>
      </c>
      <c r="C213" s="15" t="n">
        <v>51</v>
      </c>
      <c r="D213" s="15" t="n">
        <v>412.023863636364</v>
      </c>
      <c r="E213" s="15" t="n">
        <v>257.501363636364</v>
      </c>
      <c r="F213" s="15" t="n">
        <v>39</v>
      </c>
      <c r="G213" s="15" t="n">
        <v>82</v>
      </c>
      <c r="H213" s="15" t="n">
        <v>46</v>
      </c>
      <c r="I213" s="15" t="n">
        <v>97.18</v>
      </c>
      <c r="J213" s="16" t="n">
        <v>0.0146104900180135</v>
      </c>
      <c r="K213" s="15" t="n">
        <v>152152</v>
      </c>
      <c r="L213" s="15" t="n">
        <v>1437143</v>
      </c>
      <c r="M213" s="15" t="n">
        <f aca="false">+K213+L213</f>
        <v>1589295</v>
      </c>
    </row>
    <row r="214" customFormat="false" ht="12.8" hidden="false" customHeight="false" outlineLevel="0" collapsed="false">
      <c r="A214" s="17" t="s">
        <v>103</v>
      </c>
      <c r="B214" s="18" t="n">
        <v>8358</v>
      </c>
      <c r="C214" s="18" t="n">
        <v>37</v>
      </c>
      <c r="D214" s="18" t="n">
        <v>440.848181818182</v>
      </c>
      <c r="E214" s="18" t="n">
        <v>237.601136363636</v>
      </c>
      <c r="F214" s="18" t="n">
        <v>21</v>
      </c>
      <c r="G214" s="18" t="n">
        <v>63</v>
      </c>
      <c r="H214" s="18" t="n">
        <v>9</v>
      </c>
      <c r="I214" s="18" t="n">
        <v>65.97</v>
      </c>
      <c r="J214" s="19" t="n">
        <v>0.0095696291272055</v>
      </c>
      <c r="K214" s="18" t="n">
        <v>99657</v>
      </c>
      <c r="L214" s="18" t="n">
        <v>1354826</v>
      </c>
      <c r="M214" s="18" t="n">
        <f aca="false">+K214+L214</f>
        <v>1454483</v>
      </c>
    </row>
    <row r="215" customFormat="false" ht="12.8" hidden="false" customHeight="false" outlineLevel="0" collapsed="false">
      <c r="A215" s="20" t="s">
        <v>49</v>
      </c>
      <c r="B215" s="21" t="n">
        <v>263666</v>
      </c>
      <c r="C215" s="21" t="n">
        <v>1187</v>
      </c>
      <c r="D215" s="21" t="n">
        <v>15566.9079545455</v>
      </c>
      <c r="E215" s="21" t="n">
        <v>10107.3575</v>
      </c>
      <c r="F215" s="21" t="n">
        <v>3509</v>
      </c>
      <c r="G215" s="21" t="n">
        <v>7982</v>
      </c>
      <c r="H215" s="21" t="n">
        <v>912</v>
      </c>
      <c r="I215" s="21" t="n">
        <v>8282.96</v>
      </c>
      <c r="J215" s="24" t="n">
        <f aca="false">SUM(J190:J214)</f>
        <v>1</v>
      </c>
      <c r="K215" s="21" t="n">
        <f aca="false">SUM(K190:K214)</f>
        <v>10413900</v>
      </c>
      <c r="L215" s="21" t="n">
        <f aca="false">SUM(L190:L214)</f>
        <v>197864099</v>
      </c>
      <c r="M215" s="21" t="n">
        <f aca="false">SUM(M190:M214)</f>
        <v>208277999</v>
      </c>
    </row>
    <row r="216" customFormat="false" ht="12.8" hidden="false" customHeight="false" outlineLevel="0" collapsed="false">
      <c r="A216" s="22" t="s">
        <v>50</v>
      </c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</row>
    <row r="217" customFormat="false" ht="12.8" hidden="false" customHeight="false" outlineLevel="0" collapsed="false">
      <c r="A217" s="22" t="s">
        <v>51</v>
      </c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</row>
    <row r="218" customFormat="false" ht="12.8" hidden="false" customHeight="false" outlineLevel="0" collapsed="false">
      <c r="A218" s="22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</row>
    <row r="219" customFormat="false" ht="12.8" hidden="false" customHeight="false" outlineLevel="0" collapsed="false">
      <c r="A219" s="22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</row>
    <row r="220" customFormat="false" ht="12.8" hidden="false" customHeight="false" outlineLevel="0" collapsed="false">
      <c r="A220" s="3"/>
      <c r="B220" s="29" t="n">
        <f aca="false">SUM(B190:B214)-B215</f>
        <v>0</v>
      </c>
      <c r="C220" s="29" t="n">
        <f aca="false">SUM(C190:C214)-C215</f>
        <v>0</v>
      </c>
      <c r="D220" s="29" t="n">
        <f aca="false">SUM(D190:D214)-D215</f>
        <v>0</v>
      </c>
      <c r="E220" s="29" t="n">
        <f aca="false">SUM(E190:E214)-E215</f>
        <v>0</v>
      </c>
      <c r="F220" s="29" t="n">
        <f aca="false">SUM(F190:F214)-F215</f>
        <v>0</v>
      </c>
      <c r="G220" s="29" t="n">
        <f aca="false">SUM(G190:G214)-G215</f>
        <v>0</v>
      </c>
      <c r="H220" s="29" t="n">
        <f aca="false">SUM(H190:H214)-H215</f>
        <v>0</v>
      </c>
      <c r="I220" s="29" t="n">
        <f aca="false">SUM(I190:I214)-I215</f>
        <v>0</v>
      </c>
      <c r="J220" s="29" t="n">
        <f aca="false">SUM(J190:J214)-J215</f>
        <v>0</v>
      </c>
      <c r="K220" s="29" t="n">
        <f aca="false">SUM(K190:K214)-K215</f>
        <v>0</v>
      </c>
      <c r="L220" s="29" t="n">
        <f aca="false">SUM(L190:L214)-L215</f>
        <v>0</v>
      </c>
      <c r="M220" s="29" t="n">
        <f aca="false">SUM(M190:M214)-M215</f>
        <v>0</v>
      </c>
    </row>
    <row r="221" customFormat="false" ht="12.8" hidden="false" customHeight="false" outlineLevel="0" collapsed="false">
      <c r="A221" s="7" t="s">
        <v>122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customFormat="false" ht="12.8" hidden="false" customHeight="false" outlineLevel="0" collapsed="false">
      <c r="A222" s="7" t="s">
        <v>123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customFormat="false" ht="12.8" hidden="false" customHeight="true" outlineLevel="0" collapsed="false">
      <c r="A223" s="8" t="s">
        <v>8</v>
      </c>
      <c r="B223" s="9" t="s">
        <v>9</v>
      </c>
      <c r="C223" s="9"/>
      <c r="D223" s="9"/>
      <c r="E223" s="9"/>
      <c r="F223" s="9"/>
      <c r="G223" s="9"/>
      <c r="H223" s="9"/>
      <c r="I223" s="9"/>
      <c r="J223" s="8" t="s">
        <v>10</v>
      </c>
      <c r="K223" s="8" t="s">
        <v>11</v>
      </c>
      <c r="L223" s="8" t="s">
        <v>12</v>
      </c>
      <c r="M223" s="8" t="s">
        <v>13</v>
      </c>
    </row>
    <row r="224" customFormat="false" ht="28.3" hidden="false" customHeight="false" outlineLevel="0" collapsed="false">
      <c r="A224" s="8"/>
      <c r="B224" s="10" t="s">
        <v>124</v>
      </c>
      <c r="C224" s="10" t="s">
        <v>125</v>
      </c>
      <c r="D224" s="10" t="s">
        <v>126</v>
      </c>
      <c r="E224" s="10" t="s">
        <v>127</v>
      </c>
      <c r="F224" s="10" t="s">
        <v>128</v>
      </c>
      <c r="G224" s="10" t="s">
        <v>129</v>
      </c>
      <c r="H224" s="10" t="s">
        <v>130</v>
      </c>
      <c r="I224" s="8" t="s">
        <v>21</v>
      </c>
      <c r="J224" s="8"/>
      <c r="K224" s="8"/>
      <c r="L224" s="8"/>
      <c r="M224" s="8"/>
    </row>
    <row r="225" customFormat="false" ht="12.8" hidden="false" customHeight="false" outlineLevel="0" collapsed="false">
      <c r="A225" s="11" t="s">
        <v>79</v>
      </c>
      <c r="B225" s="12" t="n">
        <v>27171</v>
      </c>
      <c r="C225" s="12" t="n">
        <v>68</v>
      </c>
      <c r="D225" s="12" t="n">
        <v>1998.95646747913</v>
      </c>
      <c r="E225" s="12" t="n">
        <v>1303.11673434868</v>
      </c>
      <c r="F225" s="12" t="n">
        <v>892</v>
      </c>
      <c r="G225" s="12" t="n">
        <v>1519</v>
      </c>
      <c r="H225" s="12" t="n">
        <v>184</v>
      </c>
      <c r="I225" s="12" t="n">
        <v>1579.72</v>
      </c>
      <c r="J225" s="13" t="n">
        <v>0.120609278417016</v>
      </c>
      <c r="K225" s="12" t="n">
        <v>1184918</v>
      </c>
      <c r="L225" s="12" t="n">
        <v>36113894</v>
      </c>
      <c r="M225" s="12" t="n">
        <f aca="false">+K225+L225</f>
        <v>37298812</v>
      </c>
    </row>
    <row r="226" customFormat="false" ht="12.8" hidden="false" customHeight="false" outlineLevel="0" collapsed="false">
      <c r="A226" s="14" t="s">
        <v>80</v>
      </c>
      <c r="B226" s="15" t="n">
        <v>22868</v>
      </c>
      <c r="C226" s="15" t="n">
        <v>74</v>
      </c>
      <c r="D226" s="15" t="n">
        <v>2073.25575252554</v>
      </c>
      <c r="E226" s="15" t="n">
        <v>1287.74863164683</v>
      </c>
      <c r="F226" s="15" t="n">
        <v>721</v>
      </c>
      <c r="G226" s="15" t="n">
        <v>1450</v>
      </c>
      <c r="H226" s="15" t="n">
        <v>149</v>
      </c>
      <c r="I226" s="15" t="n">
        <v>1499.17</v>
      </c>
      <c r="J226" s="16" t="n">
        <v>0.085614346719914</v>
      </c>
      <c r="K226" s="15" t="n">
        <v>841112</v>
      </c>
      <c r="L226" s="15" t="n">
        <v>22946340</v>
      </c>
      <c r="M226" s="15" t="n">
        <f aca="false">+K226+L226</f>
        <v>23787452</v>
      </c>
    </row>
    <row r="227" customFormat="false" ht="12.8" hidden="false" customHeight="false" outlineLevel="0" collapsed="false">
      <c r="A227" s="14" t="s">
        <v>81</v>
      </c>
      <c r="B227" s="15" t="n">
        <v>23380</v>
      </c>
      <c r="C227" s="15" t="n">
        <v>88</v>
      </c>
      <c r="D227" s="15" t="n">
        <v>1292.57532417322</v>
      </c>
      <c r="E227" s="15" t="n">
        <v>961.935172658068</v>
      </c>
      <c r="F227" s="15" t="n">
        <v>377</v>
      </c>
      <c r="G227" s="15" t="n">
        <v>700</v>
      </c>
      <c r="H227" s="15" t="n">
        <v>63</v>
      </c>
      <c r="I227" s="15" t="n">
        <v>720.79</v>
      </c>
      <c r="J227" s="16" t="n">
        <v>0.0701556151074442</v>
      </c>
      <c r="K227" s="15" t="n">
        <v>689239</v>
      </c>
      <c r="L227" s="15" t="n">
        <v>13744896</v>
      </c>
      <c r="M227" s="15" t="n">
        <f aca="false">+K227+L227</f>
        <v>14434135</v>
      </c>
    </row>
    <row r="228" customFormat="false" ht="12.8" hidden="false" customHeight="false" outlineLevel="0" collapsed="false">
      <c r="A228" s="14" t="s">
        <v>82</v>
      </c>
      <c r="B228" s="15" t="n">
        <v>13427</v>
      </c>
      <c r="C228" s="15" t="n">
        <v>54</v>
      </c>
      <c r="D228" s="15" t="n">
        <v>573.988878406606</v>
      </c>
      <c r="E228" s="15" t="n">
        <v>435.366807283963</v>
      </c>
      <c r="F228" s="15" t="n">
        <v>171</v>
      </c>
      <c r="G228" s="15" t="n">
        <v>276</v>
      </c>
      <c r="H228" s="15" t="n">
        <v>54</v>
      </c>
      <c r="I228" s="15" t="n">
        <v>293.82</v>
      </c>
      <c r="J228" s="16" t="n">
        <v>0.0784638931816414</v>
      </c>
      <c r="K228" s="15" t="n">
        <v>770863</v>
      </c>
      <c r="L228" s="15" t="n">
        <v>10479456</v>
      </c>
      <c r="M228" s="15" t="n">
        <f aca="false">+K228+L228</f>
        <v>11250319</v>
      </c>
    </row>
    <row r="229" customFormat="false" ht="12.8" hidden="false" customHeight="false" outlineLevel="0" collapsed="false">
      <c r="A229" s="14" t="s">
        <v>83</v>
      </c>
      <c r="B229" s="15" t="n">
        <v>15003</v>
      </c>
      <c r="C229" s="15" t="n">
        <v>67</v>
      </c>
      <c r="D229" s="15" t="n">
        <v>586.394595730406</v>
      </c>
      <c r="E229" s="15" t="n">
        <v>319.531146239442</v>
      </c>
      <c r="F229" s="15" t="n">
        <v>131</v>
      </c>
      <c r="G229" s="15" t="n">
        <v>329</v>
      </c>
      <c r="H229" s="15" t="n">
        <v>4</v>
      </c>
      <c r="I229" s="15" t="n">
        <v>330.32</v>
      </c>
      <c r="J229" s="16" t="n">
        <v>0.0588203651940481</v>
      </c>
      <c r="K229" s="15" t="n">
        <v>577877</v>
      </c>
      <c r="L229" s="15" t="n">
        <v>10532015</v>
      </c>
      <c r="M229" s="15" t="n">
        <f aca="false">+K229+L229</f>
        <v>11109892</v>
      </c>
    </row>
    <row r="230" customFormat="false" ht="12.8" hidden="false" customHeight="false" outlineLevel="0" collapsed="false">
      <c r="A230" s="14" t="s">
        <v>84</v>
      </c>
      <c r="B230" s="15" t="n">
        <v>17507</v>
      </c>
      <c r="C230" s="15" t="n">
        <v>66</v>
      </c>
      <c r="D230" s="15" t="n">
        <v>886.865540256339</v>
      </c>
      <c r="E230" s="15" t="n">
        <v>599.918308392751</v>
      </c>
      <c r="F230" s="15" t="n">
        <v>195</v>
      </c>
      <c r="G230" s="15" t="n">
        <v>355</v>
      </c>
      <c r="H230" s="15" t="n">
        <v>32</v>
      </c>
      <c r="I230" s="15" t="n">
        <v>365.56</v>
      </c>
      <c r="J230" s="16" t="n">
        <v>0.0399869502757882</v>
      </c>
      <c r="K230" s="15" t="n">
        <v>392849</v>
      </c>
      <c r="L230" s="15" t="n">
        <v>11504681</v>
      </c>
      <c r="M230" s="15" t="n">
        <f aca="false">+K230+L230</f>
        <v>11897530</v>
      </c>
    </row>
    <row r="231" customFormat="false" ht="12.8" hidden="false" customHeight="false" outlineLevel="0" collapsed="false">
      <c r="A231" s="14" t="s">
        <v>85</v>
      </c>
      <c r="B231" s="15" t="n">
        <v>11777</v>
      </c>
      <c r="C231" s="15" t="n">
        <v>56</v>
      </c>
      <c r="D231" s="15" t="n">
        <v>837.571414141414</v>
      </c>
      <c r="E231" s="15" t="n">
        <v>472.986262626263</v>
      </c>
      <c r="F231" s="15" t="n">
        <v>192</v>
      </c>
      <c r="G231" s="15" t="n">
        <v>364</v>
      </c>
      <c r="H231" s="15" t="n">
        <v>43</v>
      </c>
      <c r="I231" s="15" t="n">
        <v>378.19</v>
      </c>
      <c r="J231" s="16" t="n">
        <v>0.0313635028940915</v>
      </c>
      <c r="K231" s="15" t="n">
        <v>308129</v>
      </c>
      <c r="L231" s="15" t="n">
        <v>8770492</v>
      </c>
      <c r="M231" s="15" t="n">
        <f aca="false">+K231+L231</f>
        <v>9078621</v>
      </c>
    </row>
    <row r="232" customFormat="false" ht="12.8" hidden="false" customHeight="false" outlineLevel="0" collapsed="false">
      <c r="A232" s="14" t="s">
        <v>86</v>
      </c>
      <c r="B232" s="15" t="n">
        <v>8875</v>
      </c>
      <c r="C232" s="15" t="n">
        <v>50</v>
      </c>
      <c r="D232" s="15" t="n">
        <v>501.41654149786</v>
      </c>
      <c r="E232" s="15" t="n">
        <v>323.136710614613</v>
      </c>
      <c r="F232" s="15" t="n">
        <v>60</v>
      </c>
      <c r="G232" s="15" t="n">
        <v>249</v>
      </c>
      <c r="H232" s="15" t="n">
        <v>27</v>
      </c>
      <c r="I232" s="15" t="n">
        <v>257.91</v>
      </c>
      <c r="J232" s="16" t="n">
        <v>0.0339134429651071</v>
      </c>
      <c r="K232" s="15" t="n">
        <v>333180</v>
      </c>
      <c r="L232" s="15" t="n">
        <v>8641542</v>
      </c>
      <c r="M232" s="15" t="n">
        <f aca="false">+K232+L232</f>
        <v>8974722</v>
      </c>
    </row>
    <row r="233" customFormat="false" ht="12.8" hidden="false" customHeight="false" outlineLevel="0" collapsed="false">
      <c r="A233" s="14" t="s">
        <v>87</v>
      </c>
      <c r="B233" s="15" t="n">
        <v>15229</v>
      </c>
      <c r="C233" s="15" t="n">
        <v>64</v>
      </c>
      <c r="D233" s="15" t="n">
        <v>821.410661400061</v>
      </c>
      <c r="E233" s="15" t="n">
        <v>425.502237693346</v>
      </c>
      <c r="F233" s="15" t="n">
        <v>104</v>
      </c>
      <c r="G233" s="15" t="n">
        <v>227</v>
      </c>
      <c r="H233" s="15" t="n">
        <v>22</v>
      </c>
      <c r="I233" s="15" t="n">
        <v>234.26</v>
      </c>
      <c r="J233" s="16" t="n">
        <v>0.0146893397675054</v>
      </c>
      <c r="K233" s="15" t="n">
        <v>144314</v>
      </c>
      <c r="L233" s="15" t="n">
        <v>3685873</v>
      </c>
      <c r="M233" s="15" t="n">
        <f aca="false">+K233+L233</f>
        <v>3830187</v>
      </c>
    </row>
    <row r="234" customFormat="false" ht="12.8" hidden="false" customHeight="false" outlineLevel="0" collapsed="false">
      <c r="A234" s="14" t="s">
        <v>88</v>
      </c>
      <c r="B234" s="15" t="n">
        <v>5781</v>
      </c>
      <c r="C234" s="15" t="n">
        <v>52</v>
      </c>
      <c r="D234" s="15" t="n">
        <v>371.256438768524</v>
      </c>
      <c r="E234" s="15" t="n">
        <v>214.587942620824</v>
      </c>
      <c r="F234" s="15" t="n">
        <v>42</v>
      </c>
      <c r="G234" s="15" t="n">
        <v>84</v>
      </c>
      <c r="H234" s="15" t="n">
        <v>4</v>
      </c>
      <c r="I234" s="15" t="n">
        <v>85.32</v>
      </c>
      <c r="J234" s="16" t="n">
        <v>0.011419832512251</v>
      </c>
      <c r="K234" s="15" t="n">
        <v>112193</v>
      </c>
      <c r="L234" s="15" t="n">
        <v>3572731</v>
      </c>
      <c r="M234" s="15" t="n">
        <f aca="false">+K234+L234</f>
        <v>3684924</v>
      </c>
    </row>
    <row r="235" customFormat="false" ht="12.8" hidden="false" customHeight="false" outlineLevel="0" collapsed="false">
      <c r="A235" s="14" t="s">
        <v>89</v>
      </c>
      <c r="B235" s="15" t="n">
        <v>7326</v>
      </c>
      <c r="C235" s="15" t="n">
        <v>37</v>
      </c>
      <c r="D235" s="15" t="n">
        <v>319.193548329561</v>
      </c>
      <c r="E235" s="15" t="n">
        <v>160.021326933936</v>
      </c>
      <c r="F235" s="15" t="n">
        <v>29</v>
      </c>
      <c r="G235" s="15" t="n">
        <v>90</v>
      </c>
      <c r="H235" s="15" t="n">
        <v>7</v>
      </c>
      <c r="I235" s="15" t="n">
        <v>92.31</v>
      </c>
      <c r="J235" s="16" t="n">
        <v>0.0206901404525663</v>
      </c>
      <c r="K235" s="15" t="n">
        <v>203269</v>
      </c>
      <c r="L235" s="15" t="n">
        <v>3871908</v>
      </c>
      <c r="M235" s="15" t="n">
        <f aca="false">+K235+L235</f>
        <v>4075177</v>
      </c>
    </row>
    <row r="236" customFormat="false" ht="12.8" hidden="false" customHeight="false" outlineLevel="0" collapsed="false">
      <c r="A236" s="14" t="s">
        <v>90</v>
      </c>
      <c r="B236" s="15" t="n">
        <v>11086</v>
      </c>
      <c r="C236" s="15" t="n">
        <v>59</v>
      </c>
      <c r="D236" s="15" t="n">
        <v>455.782754432188</v>
      </c>
      <c r="E236" s="15" t="n">
        <v>354.560344076586</v>
      </c>
      <c r="F236" s="15" t="n">
        <v>46</v>
      </c>
      <c r="G236" s="15" t="n">
        <v>111</v>
      </c>
      <c r="H236" s="15" t="n">
        <v>10</v>
      </c>
      <c r="I236" s="15" t="n">
        <v>114.3</v>
      </c>
      <c r="J236" s="16" t="n">
        <v>0.0476073537448248</v>
      </c>
      <c r="K236" s="15" t="n">
        <v>467715</v>
      </c>
      <c r="L236" s="15" t="n">
        <v>4472356</v>
      </c>
      <c r="M236" s="15" t="n">
        <f aca="false">+K236+L236</f>
        <v>4940071</v>
      </c>
    </row>
    <row r="237" customFormat="false" ht="12.8" hidden="false" customHeight="false" outlineLevel="0" collapsed="false">
      <c r="A237" s="14" t="s">
        <v>91</v>
      </c>
      <c r="B237" s="15" t="n">
        <v>8534</v>
      </c>
      <c r="C237" s="15" t="n">
        <v>48</v>
      </c>
      <c r="D237" s="15" t="n">
        <v>328.860845295056</v>
      </c>
      <c r="E237" s="15" t="n">
        <v>220.039633173844</v>
      </c>
      <c r="F237" s="15" t="n">
        <v>107</v>
      </c>
      <c r="G237" s="15" t="n">
        <v>265</v>
      </c>
      <c r="H237" s="15" t="n">
        <v>39</v>
      </c>
      <c r="I237" s="15" t="n">
        <v>277.87</v>
      </c>
      <c r="J237" s="16" t="n">
        <v>0.122332197161914</v>
      </c>
      <c r="K237" s="15" t="n">
        <v>1201845</v>
      </c>
      <c r="L237" s="15" t="n">
        <v>6082599</v>
      </c>
      <c r="M237" s="15" t="n">
        <f aca="false">+K237+L237</f>
        <v>7284444</v>
      </c>
    </row>
    <row r="238" customFormat="false" ht="12.8" hidden="false" customHeight="false" outlineLevel="0" collapsed="false">
      <c r="A238" s="14" t="s">
        <v>92</v>
      </c>
      <c r="B238" s="15" t="n">
        <v>2664</v>
      </c>
      <c r="C238" s="15" t="n">
        <v>24</v>
      </c>
      <c r="D238" s="15" t="n">
        <v>219.545317056994</v>
      </c>
      <c r="E238" s="15" t="n">
        <v>98.8333333333333</v>
      </c>
      <c r="F238" s="15" t="n">
        <v>12</v>
      </c>
      <c r="G238" s="15" t="n">
        <v>29</v>
      </c>
      <c r="H238" s="15" t="n">
        <v>17</v>
      </c>
      <c r="I238" s="15" t="n">
        <v>34.61</v>
      </c>
      <c r="J238" s="16" t="n">
        <v>0.00416574336002828</v>
      </c>
      <c r="K238" s="15" t="n">
        <v>40927</v>
      </c>
      <c r="L238" s="15" t="n">
        <v>1881345</v>
      </c>
      <c r="M238" s="15" t="n">
        <f aca="false">+K238+L238</f>
        <v>1922272</v>
      </c>
    </row>
    <row r="239" customFormat="false" ht="12.8" hidden="false" customHeight="false" outlineLevel="0" collapsed="false">
      <c r="A239" s="14" t="s">
        <v>93</v>
      </c>
      <c r="B239" s="15" t="n">
        <v>7672</v>
      </c>
      <c r="C239" s="15" t="n">
        <v>25</v>
      </c>
      <c r="D239" s="15" t="n">
        <v>373.095406414025</v>
      </c>
      <c r="E239" s="15" t="n">
        <v>342.481770050389</v>
      </c>
      <c r="F239" s="15" t="n">
        <v>101</v>
      </c>
      <c r="G239" s="15" t="n">
        <v>188</v>
      </c>
      <c r="H239" s="15" t="n">
        <v>44</v>
      </c>
      <c r="I239" s="15" t="n">
        <v>202.52</v>
      </c>
      <c r="J239" s="16" t="n">
        <v>0.102740811769439</v>
      </c>
      <c r="K239" s="15" t="n">
        <v>1009370</v>
      </c>
      <c r="L239" s="15" t="n">
        <v>11874973</v>
      </c>
      <c r="M239" s="15" t="n">
        <f aca="false">+K239+L239</f>
        <v>12884343</v>
      </c>
    </row>
    <row r="240" customFormat="false" ht="12.8" hidden="false" customHeight="false" outlineLevel="0" collapsed="false">
      <c r="A240" s="14" t="s">
        <v>94</v>
      </c>
      <c r="B240" s="15" t="n">
        <v>2763</v>
      </c>
      <c r="C240" s="15" t="n">
        <v>24</v>
      </c>
      <c r="D240" s="15" t="n">
        <v>161.895067698259</v>
      </c>
      <c r="E240" s="15" t="n">
        <v>63.1450676982592</v>
      </c>
      <c r="F240" s="15" t="n">
        <v>1</v>
      </c>
      <c r="G240" s="15" t="n">
        <v>12</v>
      </c>
      <c r="H240" s="15" t="n">
        <v>4</v>
      </c>
      <c r="I240" s="15" t="n">
        <v>13.32</v>
      </c>
      <c r="J240" s="16" t="n">
        <v>0.00396405345053518</v>
      </c>
      <c r="K240" s="15" t="n">
        <v>38946</v>
      </c>
      <c r="L240" s="15" t="n">
        <v>1615035</v>
      </c>
      <c r="M240" s="15" t="n">
        <f aca="false">+K240+L240</f>
        <v>1653981</v>
      </c>
    </row>
    <row r="241" customFormat="false" ht="12.8" hidden="false" customHeight="false" outlineLevel="0" collapsed="false">
      <c r="A241" s="14" t="s">
        <v>95</v>
      </c>
      <c r="B241" s="15" t="n">
        <v>7584</v>
      </c>
      <c r="C241" s="15" t="n">
        <v>54</v>
      </c>
      <c r="D241" s="15" t="n">
        <v>339.74025974026</v>
      </c>
      <c r="E241" s="15" t="n">
        <v>279.581168831169</v>
      </c>
      <c r="F241" s="15" t="n">
        <v>33</v>
      </c>
      <c r="G241" s="15" t="n">
        <v>139</v>
      </c>
      <c r="H241" s="15" t="n">
        <v>29</v>
      </c>
      <c r="I241" s="15" t="n">
        <v>148.57</v>
      </c>
      <c r="J241" s="16" t="n">
        <v>0.0600864931631853</v>
      </c>
      <c r="K241" s="15" t="n">
        <v>590316</v>
      </c>
      <c r="L241" s="15" t="n">
        <v>7612635</v>
      </c>
      <c r="M241" s="15" t="n">
        <f aca="false">+K241+L241</f>
        <v>8202951</v>
      </c>
    </row>
    <row r="242" customFormat="false" ht="12.8" hidden="false" customHeight="false" outlineLevel="0" collapsed="false">
      <c r="A242" s="14" t="s">
        <v>96</v>
      </c>
      <c r="B242" s="15" t="n">
        <v>3874</v>
      </c>
      <c r="C242" s="15" t="n">
        <v>37</v>
      </c>
      <c r="D242" s="15" t="n">
        <v>264.656171328671</v>
      </c>
      <c r="E242" s="15" t="n">
        <v>125.128199300699</v>
      </c>
      <c r="F242" s="15" t="n">
        <v>14</v>
      </c>
      <c r="G242" s="15" t="n">
        <v>49</v>
      </c>
      <c r="H242" s="15" t="n">
        <v>14</v>
      </c>
      <c r="I242" s="15" t="n">
        <v>53.62</v>
      </c>
      <c r="J242" s="16" t="n">
        <v>0.00578244957039943</v>
      </c>
      <c r="K242" s="15" t="n">
        <v>56809</v>
      </c>
      <c r="L242" s="15" t="n">
        <v>2380222</v>
      </c>
      <c r="M242" s="15" t="n">
        <f aca="false">+K242+L242</f>
        <v>2437031</v>
      </c>
    </row>
    <row r="243" customFormat="false" ht="12.8" hidden="false" customHeight="false" outlineLevel="0" collapsed="false">
      <c r="A243" s="14" t="s">
        <v>97</v>
      </c>
      <c r="B243" s="15" t="n">
        <v>4510</v>
      </c>
      <c r="C243" s="15" t="n">
        <v>25</v>
      </c>
      <c r="D243" s="15" t="n">
        <v>315.608833113851</v>
      </c>
      <c r="E243" s="15" t="n">
        <v>194.039027919046</v>
      </c>
      <c r="F243" s="15" t="n">
        <v>13</v>
      </c>
      <c r="G243" s="15" t="n">
        <v>14</v>
      </c>
      <c r="H243" s="15" t="n">
        <v>1</v>
      </c>
      <c r="I243" s="15" t="n">
        <v>14.33</v>
      </c>
      <c r="J243" s="16" t="n">
        <v>0.00787440934745862</v>
      </c>
      <c r="K243" s="15" t="n">
        <v>77362</v>
      </c>
      <c r="L243" s="15" t="n">
        <v>4221951</v>
      </c>
      <c r="M243" s="15" t="n">
        <f aca="false">+K243+L243</f>
        <v>4299313</v>
      </c>
    </row>
    <row r="244" customFormat="false" ht="12.8" hidden="false" customHeight="false" outlineLevel="0" collapsed="false">
      <c r="A244" s="14" t="s">
        <v>98</v>
      </c>
      <c r="B244" s="15" t="n">
        <v>7195</v>
      </c>
      <c r="C244" s="15" t="n">
        <v>50</v>
      </c>
      <c r="D244" s="15" t="n">
        <v>351.946380213805</v>
      </c>
      <c r="E244" s="15" t="n">
        <v>224.235317768605</v>
      </c>
      <c r="F244" s="15" t="n">
        <v>9</v>
      </c>
      <c r="G244" s="15" t="n">
        <v>13</v>
      </c>
      <c r="H244" s="15" t="n">
        <v>5</v>
      </c>
      <c r="I244" s="15" t="n">
        <v>14.65</v>
      </c>
      <c r="J244" s="16" t="n">
        <v>0.014573248406185</v>
      </c>
      <c r="K244" s="15" t="n">
        <v>143174</v>
      </c>
      <c r="L244" s="15" t="n">
        <v>2218572</v>
      </c>
      <c r="M244" s="15" t="n">
        <f aca="false">+K244+L244</f>
        <v>2361746</v>
      </c>
    </row>
    <row r="245" customFormat="false" ht="12.8" hidden="false" customHeight="false" outlineLevel="0" collapsed="false">
      <c r="A245" s="14" t="s">
        <v>99</v>
      </c>
      <c r="B245" s="15" t="n">
        <v>6583</v>
      </c>
      <c r="C245" s="15" t="n">
        <v>32</v>
      </c>
      <c r="D245" s="15" t="n">
        <v>261.978561938392</v>
      </c>
      <c r="E245" s="15" t="n">
        <v>150.129530899208</v>
      </c>
      <c r="F245" s="15" t="n">
        <v>4</v>
      </c>
      <c r="G245" s="15" t="n">
        <v>13</v>
      </c>
      <c r="H245" s="15" t="n">
        <v>0</v>
      </c>
      <c r="I245" s="15" t="n">
        <v>13</v>
      </c>
      <c r="J245" s="16" t="n">
        <v>0.0223459151810408</v>
      </c>
      <c r="K245" s="15" t="n">
        <v>219536</v>
      </c>
      <c r="L245" s="15" t="n">
        <v>3514283</v>
      </c>
      <c r="M245" s="15" t="n">
        <f aca="false">+K245+L245</f>
        <v>3733819</v>
      </c>
    </row>
    <row r="246" customFormat="false" ht="12.8" hidden="false" customHeight="false" outlineLevel="0" collapsed="false">
      <c r="A246" s="14" t="s">
        <v>100</v>
      </c>
      <c r="B246" s="15" t="n">
        <v>3527</v>
      </c>
      <c r="C246" s="15" t="n">
        <v>37</v>
      </c>
      <c r="D246" s="15" t="n">
        <v>337.825928641251</v>
      </c>
      <c r="E246" s="15" t="n">
        <v>189.945928641251</v>
      </c>
      <c r="F246" s="15" t="n">
        <v>38</v>
      </c>
      <c r="G246" s="15" t="n">
        <v>39</v>
      </c>
      <c r="H246" s="15" t="n">
        <v>9</v>
      </c>
      <c r="I246" s="15" t="n">
        <v>41.97</v>
      </c>
      <c r="J246" s="16" t="n">
        <v>0.00755704965534589</v>
      </c>
      <c r="K246" s="15" t="n">
        <v>74244</v>
      </c>
      <c r="L246" s="15" t="n">
        <v>2502050</v>
      </c>
      <c r="M246" s="15" t="n">
        <f aca="false">+K246+L246</f>
        <v>2576294</v>
      </c>
    </row>
    <row r="247" customFormat="false" ht="12.8" hidden="false" customHeight="false" outlineLevel="0" collapsed="false">
      <c r="A247" s="14" t="s">
        <v>101</v>
      </c>
      <c r="B247" s="15" t="n">
        <v>5891</v>
      </c>
      <c r="C247" s="15" t="n">
        <v>25</v>
      </c>
      <c r="D247" s="15" t="n">
        <v>376.173874624485</v>
      </c>
      <c r="E247" s="15" t="n">
        <v>243.363268563879</v>
      </c>
      <c r="F247" s="15" t="n">
        <v>19</v>
      </c>
      <c r="G247" s="15" t="n">
        <v>48</v>
      </c>
      <c r="H247" s="15" t="n">
        <v>9</v>
      </c>
      <c r="I247" s="15" t="n">
        <v>50.97</v>
      </c>
      <c r="J247" s="16" t="n">
        <v>0.0122633330042577</v>
      </c>
      <c r="K247" s="15" t="n">
        <v>120480</v>
      </c>
      <c r="L247" s="15" t="n">
        <v>1877603</v>
      </c>
      <c r="M247" s="15" t="n">
        <f aca="false">+K247+L247</f>
        <v>1998083</v>
      </c>
    </row>
    <row r="248" customFormat="false" ht="12.8" hidden="false" customHeight="false" outlineLevel="0" collapsed="false">
      <c r="A248" s="14" t="s">
        <v>102</v>
      </c>
      <c r="B248" s="15" t="n">
        <v>6921</v>
      </c>
      <c r="C248" s="15" t="n">
        <v>42</v>
      </c>
      <c r="D248" s="15" t="n">
        <v>360.980373699111</v>
      </c>
      <c r="E248" s="15" t="n">
        <v>220.712776233224</v>
      </c>
      <c r="F248" s="15" t="n">
        <v>42</v>
      </c>
      <c r="G248" s="15" t="n">
        <v>55</v>
      </c>
      <c r="H248" s="15" t="n">
        <v>11</v>
      </c>
      <c r="I248" s="15" t="n">
        <v>58.63</v>
      </c>
      <c r="J248" s="16" t="n">
        <v>0.0149806569561188</v>
      </c>
      <c r="K248" s="15" t="n">
        <v>147176</v>
      </c>
      <c r="L248" s="15" t="n">
        <v>1279977</v>
      </c>
      <c r="M248" s="15" t="n">
        <f aca="false">+K248+L248</f>
        <v>1427153</v>
      </c>
    </row>
    <row r="249" customFormat="false" ht="12.8" hidden="false" customHeight="false" outlineLevel="0" collapsed="false">
      <c r="A249" s="17" t="s">
        <v>103</v>
      </c>
      <c r="B249" s="18" t="n">
        <v>8110</v>
      </c>
      <c r="C249" s="18" t="n">
        <v>34</v>
      </c>
      <c r="D249" s="18" t="n">
        <v>436.483244913171</v>
      </c>
      <c r="E249" s="18" t="n">
        <v>226.977041660159</v>
      </c>
      <c r="F249" s="18" t="n">
        <v>23</v>
      </c>
      <c r="G249" s="18" t="n">
        <v>43</v>
      </c>
      <c r="H249" s="18" t="n">
        <v>9</v>
      </c>
      <c r="I249" s="18" t="n">
        <v>45.97</v>
      </c>
      <c r="J249" s="19" t="n">
        <v>0.00799957774189427</v>
      </c>
      <c r="K249" s="18" t="n">
        <v>78591</v>
      </c>
      <c r="L249" s="18" t="n">
        <v>1266816</v>
      </c>
      <c r="M249" s="18" t="n">
        <f aca="false">+K249+L249</f>
        <v>1345407</v>
      </c>
    </row>
    <row r="250" customFormat="false" ht="12.8" hidden="false" customHeight="false" outlineLevel="0" collapsed="false">
      <c r="A250" s="20" t="s">
        <v>49</v>
      </c>
      <c r="B250" s="21" t="n">
        <f aca="false">SUM(B225:B249)</f>
        <v>255258</v>
      </c>
      <c r="C250" s="21" t="n">
        <f aca="false">SUM(C225:C249)</f>
        <v>1192</v>
      </c>
      <c r="D250" s="21" t="n">
        <f aca="false">SUM(D225:D249)</f>
        <v>14847.4581818182</v>
      </c>
      <c r="E250" s="21" t="n">
        <f aca="false">SUM(E225:E249)</f>
        <v>9437.02368920837</v>
      </c>
      <c r="F250" s="21" t="n">
        <f aca="false">SUM(F225:F249)</f>
        <v>3376</v>
      </c>
      <c r="G250" s="21" t="n">
        <f aca="false">SUM(G225:G249)</f>
        <v>6661</v>
      </c>
      <c r="H250" s="21" t="n">
        <f aca="false">SUM(H225:H249)</f>
        <v>790</v>
      </c>
      <c r="I250" s="21" t="n">
        <f aca="false">SUM(I225:I249)</f>
        <v>6921.7</v>
      </c>
      <c r="J250" s="24" t="n">
        <f aca="false">SUM(J225:J249)</f>
        <v>1</v>
      </c>
      <c r="K250" s="21" t="n">
        <f aca="false">SUM(K225:K249)</f>
        <v>9824434</v>
      </c>
      <c r="L250" s="21" t="n">
        <f aca="false">SUM(L225:L249)</f>
        <v>186664245</v>
      </c>
      <c r="M250" s="21" t="n">
        <f aca="false">SUM(M225:M249)</f>
        <v>196488679</v>
      </c>
    </row>
    <row r="251" customFormat="false" ht="12.8" hidden="false" customHeight="false" outlineLevel="0" collapsed="false">
      <c r="A251" s="22" t="s">
        <v>50</v>
      </c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</row>
    <row r="252" customFormat="false" ht="12.8" hidden="false" customHeight="false" outlineLevel="0" collapsed="false">
      <c r="A252" s="22" t="s">
        <v>51</v>
      </c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</row>
    <row r="253" customFormat="false" ht="12.8" hidden="false" customHeight="false" outlineLevel="0" collapsed="false">
      <c r="A253" s="22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</row>
    <row r="254" customFormat="false" ht="12.8" hidden="false" customHeight="false" outlineLevel="0" collapsed="false">
      <c r="A254" s="22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</row>
    <row r="255" customFormat="false" ht="12.8" hidden="false" customHeight="false" outlineLevel="0" collapsed="false">
      <c r="A255" s="22"/>
      <c r="B255" s="29" t="n">
        <f aca="false">SUM(B225:B249)-B250</f>
        <v>0</v>
      </c>
      <c r="C255" s="29" t="n">
        <f aca="false">SUM(C225:C249)-C250</f>
        <v>0</v>
      </c>
      <c r="D255" s="29" t="n">
        <f aca="false">SUM(D225:D249)-D250</f>
        <v>0</v>
      </c>
      <c r="E255" s="29" t="n">
        <f aca="false">SUM(E225:E249)-E250</f>
        <v>0</v>
      </c>
      <c r="F255" s="29" t="n">
        <f aca="false">SUM(F225:F249)-F250</f>
        <v>0</v>
      </c>
      <c r="G255" s="29" t="n">
        <f aca="false">SUM(G225:G249)-G250</f>
        <v>0</v>
      </c>
      <c r="H255" s="29" t="n">
        <f aca="false">SUM(H225:H249)-H250</f>
        <v>0</v>
      </c>
      <c r="I255" s="29" t="n">
        <f aca="false">SUM(I225:I249)-I250</f>
        <v>0</v>
      </c>
      <c r="J255" s="29" t="n">
        <f aca="false">SUM(J225:J249)-J250</f>
        <v>0</v>
      </c>
      <c r="K255" s="29" t="n">
        <f aca="false">SUM(K225:K249)-K250</f>
        <v>0</v>
      </c>
      <c r="L255" s="29" t="n">
        <f aca="false">SUM(L225:L249)-L250</f>
        <v>0</v>
      </c>
      <c r="M255" s="29" t="n">
        <f aca="false">SUM(M225:M249)-M250</f>
        <v>0</v>
      </c>
    </row>
    <row r="256" customFormat="false" ht="12.8" hidden="false" customHeight="false" outlineLevel="0" collapsed="false">
      <c r="A256" s="7" t="s">
        <v>131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customFormat="false" ht="12.8" hidden="false" customHeight="false" outlineLevel="0" collapsed="false">
      <c r="A257" s="7" t="s">
        <v>132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customFormat="false" ht="12.8" hidden="false" customHeight="true" outlineLevel="0" collapsed="false">
      <c r="A258" s="8" t="s">
        <v>8</v>
      </c>
      <c r="B258" s="9" t="s">
        <v>9</v>
      </c>
      <c r="C258" s="9"/>
      <c r="D258" s="9"/>
      <c r="E258" s="9"/>
      <c r="F258" s="9"/>
      <c r="G258" s="9"/>
      <c r="H258" s="9"/>
      <c r="I258" s="9"/>
      <c r="J258" s="8" t="s">
        <v>10</v>
      </c>
      <c r="K258" s="8" t="s">
        <v>11</v>
      </c>
      <c r="L258" s="8" t="s">
        <v>12</v>
      </c>
      <c r="M258" s="8" t="s">
        <v>13</v>
      </c>
    </row>
    <row r="259" customFormat="false" ht="28.3" hidden="false" customHeight="false" outlineLevel="0" collapsed="false">
      <c r="A259" s="8"/>
      <c r="B259" s="10" t="s">
        <v>133</v>
      </c>
      <c r="C259" s="10" t="s">
        <v>134</v>
      </c>
      <c r="D259" s="10" t="s">
        <v>135</v>
      </c>
      <c r="E259" s="10" t="s">
        <v>136</v>
      </c>
      <c r="F259" s="10" t="s">
        <v>137</v>
      </c>
      <c r="G259" s="10" t="s">
        <v>138</v>
      </c>
      <c r="H259" s="10" t="s">
        <v>139</v>
      </c>
      <c r="I259" s="8" t="s">
        <v>21</v>
      </c>
      <c r="J259" s="8"/>
      <c r="K259" s="8"/>
      <c r="L259" s="8"/>
      <c r="M259" s="8"/>
    </row>
    <row r="260" customFormat="false" ht="12.8" hidden="false" customHeight="false" outlineLevel="0" collapsed="false">
      <c r="A260" s="11" t="s">
        <v>79</v>
      </c>
      <c r="B260" s="12" t="n">
        <v>26658</v>
      </c>
      <c r="C260" s="12" t="n">
        <v>68</v>
      </c>
      <c r="D260" s="12" t="n">
        <v>1775.77608022699</v>
      </c>
      <c r="E260" s="12" t="n">
        <v>1119.83258844264</v>
      </c>
      <c r="F260" s="12" t="n">
        <v>739</v>
      </c>
      <c r="G260" s="12" t="n">
        <v>1618</v>
      </c>
      <c r="H260" s="12" t="n">
        <v>184</v>
      </c>
      <c r="I260" s="12" t="n">
        <v>1678.72</v>
      </c>
      <c r="J260" s="13" t="n">
        <v>0.139974656313444</v>
      </c>
      <c r="K260" s="12" t="n">
        <v>1271540</v>
      </c>
      <c r="L260" s="12" t="n">
        <v>33878367</v>
      </c>
      <c r="M260" s="12" t="n">
        <f aca="false">+K260+L260</f>
        <v>35149907</v>
      </c>
    </row>
    <row r="261" customFormat="false" ht="12.8" hidden="false" customHeight="false" outlineLevel="0" collapsed="false">
      <c r="A261" s="14" t="s">
        <v>80</v>
      </c>
      <c r="B261" s="15" t="n">
        <v>21566</v>
      </c>
      <c r="C261" s="15" t="n">
        <v>65</v>
      </c>
      <c r="D261" s="15" t="n">
        <v>1914.83930893964</v>
      </c>
      <c r="E261" s="15" t="n">
        <v>1187.45514216684</v>
      </c>
      <c r="F261" s="15" t="n">
        <v>578</v>
      </c>
      <c r="G261" s="15" t="n">
        <v>1490</v>
      </c>
      <c r="H261" s="15" t="n">
        <v>128</v>
      </c>
      <c r="I261" s="15" t="n">
        <v>1532.24</v>
      </c>
      <c r="J261" s="16" t="n">
        <v>0.0902090671814147</v>
      </c>
      <c r="K261" s="15" t="n">
        <v>819466</v>
      </c>
      <c r="L261" s="15" t="n">
        <v>21514369</v>
      </c>
      <c r="M261" s="15" t="n">
        <f aca="false">+K261+L261</f>
        <v>22333835</v>
      </c>
    </row>
    <row r="262" customFormat="false" ht="12.8" hidden="false" customHeight="false" outlineLevel="0" collapsed="false">
      <c r="A262" s="14" t="s">
        <v>81</v>
      </c>
      <c r="B262" s="15" t="n">
        <v>23749</v>
      </c>
      <c r="C262" s="15" t="n">
        <v>98</v>
      </c>
      <c r="D262" s="15" t="n">
        <v>1278.84568721162</v>
      </c>
      <c r="E262" s="15" t="n">
        <v>929.410081151014</v>
      </c>
      <c r="F262" s="15" t="n">
        <v>294</v>
      </c>
      <c r="G262" s="15" t="n">
        <v>792</v>
      </c>
      <c r="H262" s="15" t="n">
        <v>69</v>
      </c>
      <c r="I262" s="15" t="n">
        <v>814.77</v>
      </c>
      <c r="J262" s="16" t="n">
        <v>0.0675617764007377</v>
      </c>
      <c r="K262" s="15" t="n">
        <v>613737</v>
      </c>
      <c r="L262" s="15" t="n">
        <v>12764267</v>
      </c>
      <c r="M262" s="15" t="n">
        <f aca="false">+K262+L262</f>
        <v>13378004</v>
      </c>
    </row>
    <row r="263" customFormat="false" ht="12.8" hidden="false" customHeight="false" outlineLevel="0" collapsed="false">
      <c r="A263" s="14" t="s">
        <v>82</v>
      </c>
      <c r="B263" s="15" t="n">
        <v>13386</v>
      </c>
      <c r="C263" s="15" t="n">
        <v>54</v>
      </c>
      <c r="D263" s="15" t="n">
        <v>552.623309754551</v>
      </c>
      <c r="E263" s="15" t="n">
        <v>398.712305996039</v>
      </c>
      <c r="F263" s="15" t="n">
        <v>113</v>
      </c>
      <c r="G263" s="15" t="n">
        <v>257</v>
      </c>
      <c r="H263" s="15" t="n">
        <v>49</v>
      </c>
      <c r="I263" s="15" t="n">
        <v>273.17</v>
      </c>
      <c r="J263" s="16" t="n">
        <v>0.0585003306697915</v>
      </c>
      <c r="K263" s="15" t="n">
        <v>531422</v>
      </c>
      <c r="L263" s="15" t="n">
        <v>9668307</v>
      </c>
      <c r="M263" s="15" t="n">
        <f aca="false">+K263+L263</f>
        <v>10199729</v>
      </c>
    </row>
    <row r="264" customFormat="false" ht="12.8" hidden="false" customHeight="false" outlineLevel="0" collapsed="false">
      <c r="A264" s="14" t="s">
        <v>83</v>
      </c>
      <c r="B264" s="15" t="n">
        <v>14130</v>
      </c>
      <c r="C264" s="15" t="n">
        <v>64</v>
      </c>
      <c r="D264" s="15" t="n">
        <v>527.336169117455</v>
      </c>
      <c r="E264" s="15" t="n">
        <v>288.252155443993</v>
      </c>
      <c r="F264" s="15" t="n">
        <v>100</v>
      </c>
      <c r="G264" s="15" t="n">
        <v>420</v>
      </c>
      <c r="H264" s="15" t="n">
        <v>4</v>
      </c>
      <c r="I264" s="15" t="n">
        <v>421.32</v>
      </c>
      <c r="J264" s="16" t="n">
        <v>0.0788229796306569</v>
      </c>
      <c r="K264" s="15" t="n">
        <v>716034</v>
      </c>
      <c r="L264" s="15" t="n">
        <v>9534851</v>
      </c>
      <c r="M264" s="15" t="n">
        <f aca="false">+K264+L264</f>
        <v>10250885</v>
      </c>
    </row>
    <row r="265" customFormat="false" ht="12.8" hidden="false" customHeight="false" outlineLevel="0" collapsed="false">
      <c r="A265" s="14" t="s">
        <v>84</v>
      </c>
      <c r="B265" s="15" t="n">
        <v>17275</v>
      </c>
      <c r="C265" s="15" t="n">
        <v>64</v>
      </c>
      <c r="D265" s="15" t="n">
        <v>851.501519874431</v>
      </c>
      <c r="E265" s="15" t="n">
        <v>571.952884044852</v>
      </c>
      <c r="F265" s="15" t="n">
        <v>164</v>
      </c>
      <c r="G265" s="15" t="n">
        <v>367</v>
      </c>
      <c r="H265" s="15" t="n">
        <v>25</v>
      </c>
      <c r="I265" s="15" t="n">
        <v>375.25</v>
      </c>
      <c r="J265" s="16" t="n">
        <v>0.0408077141157916</v>
      </c>
      <c r="K265" s="15" t="n">
        <v>370701</v>
      </c>
      <c r="L265" s="15" t="n">
        <v>10826886</v>
      </c>
      <c r="M265" s="15" t="n">
        <f aca="false">+K265+L265</f>
        <v>11197587</v>
      </c>
    </row>
    <row r="266" customFormat="false" ht="12.8" hidden="false" customHeight="false" outlineLevel="0" collapsed="false">
      <c r="A266" s="14" t="s">
        <v>85</v>
      </c>
      <c r="B266" s="15" t="n">
        <v>11648</v>
      </c>
      <c r="C266" s="15" t="n">
        <v>55</v>
      </c>
      <c r="D266" s="15" t="n">
        <v>860.151789492559</v>
      </c>
      <c r="E266" s="15" t="n">
        <v>441.562092522862</v>
      </c>
      <c r="F266" s="15" t="n">
        <v>158</v>
      </c>
      <c r="G266" s="15" t="n">
        <v>340</v>
      </c>
      <c r="H266" s="15" t="n">
        <v>37</v>
      </c>
      <c r="I266" s="15" t="n">
        <v>352.21</v>
      </c>
      <c r="J266" s="16" t="n">
        <v>0.0242657450092145</v>
      </c>
      <c r="K266" s="15" t="n">
        <v>220432</v>
      </c>
      <c r="L266" s="15" t="n">
        <v>8315950</v>
      </c>
      <c r="M266" s="15" t="n">
        <f aca="false">+K266+L266</f>
        <v>8536382</v>
      </c>
    </row>
    <row r="267" customFormat="false" ht="12.8" hidden="false" customHeight="false" outlineLevel="0" collapsed="false">
      <c r="A267" s="14" t="s">
        <v>86</v>
      </c>
      <c r="B267" s="15" t="n">
        <v>9216</v>
      </c>
      <c r="C267" s="15" t="n">
        <v>49</v>
      </c>
      <c r="D267" s="15" t="n">
        <v>448.882388942995</v>
      </c>
      <c r="E267" s="15" t="n">
        <v>296.667099160314</v>
      </c>
      <c r="F267" s="15" t="n">
        <v>47.5</v>
      </c>
      <c r="G267" s="15" t="n">
        <v>220</v>
      </c>
      <c r="H267" s="15" t="n">
        <v>25</v>
      </c>
      <c r="I267" s="15" t="n">
        <v>228.25</v>
      </c>
      <c r="J267" s="16" t="n">
        <v>0.034552184635595</v>
      </c>
      <c r="K267" s="15" t="n">
        <v>313875</v>
      </c>
      <c r="L267" s="15" t="n">
        <v>8096999</v>
      </c>
      <c r="M267" s="15" t="n">
        <f aca="false">+K267+L267</f>
        <v>8410874</v>
      </c>
    </row>
    <row r="268" customFormat="false" ht="12.8" hidden="false" customHeight="false" outlineLevel="0" collapsed="false">
      <c r="A268" s="14" t="s">
        <v>87</v>
      </c>
      <c r="B268" s="15" t="n">
        <v>15464</v>
      </c>
      <c r="C268" s="15" t="n">
        <v>65</v>
      </c>
      <c r="D268" s="15" t="n">
        <v>787.294757147325</v>
      </c>
      <c r="E268" s="15" t="n">
        <v>366.491462880141</v>
      </c>
      <c r="F268" s="15" t="n">
        <v>85</v>
      </c>
      <c r="G268" s="15" t="n">
        <v>220</v>
      </c>
      <c r="H268" s="15" t="n">
        <v>27</v>
      </c>
      <c r="I268" s="15" t="n">
        <v>228.91</v>
      </c>
      <c r="J268" s="16" t="n">
        <v>0.0135951501609844</v>
      </c>
      <c r="K268" s="15" t="n">
        <v>123499</v>
      </c>
      <c r="L268" s="15" t="n">
        <v>3463987</v>
      </c>
      <c r="M268" s="15" t="n">
        <f aca="false">+K268+L268</f>
        <v>3587486</v>
      </c>
    </row>
    <row r="269" customFormat="false" ht="12.8" hidden="false" customHeight="false" outlineLevel="0" collapsed="false">
      <c r="A269" s="14" t="s">
        <v>88</v>
      </c>
      <c r="B269" s="15" t="n">
        <v>6317</v>
      </c>
      <c r="C269" s="15" t="n">
        <v>52</v>
      </c>
      <c r="D269" s="15" t="n">
        <v>315.137275897253</v>
      </c>
      <c r="E269" s="15" t="n">
        <v>180.440299612668</v>
      </c>
      <c r="F269" s="15" t="n">
        <v>26.5</v>
      </c>
      <c r="G269" s="15" t="n">
        <v>93</v>
      </c>
      <c r="H269" s="15" t="n">
        <v>13</v>
      </c>
      <c r="I269" s="15" t="n">
        <v>97.29</v>
      </c>
      <c r="J269" s="16" t="n">
        <v>0.015998494505324</v>
      </c>
      <c r="K269" s="15" t="n">
        <v>145332</v>
      </c>
      <c r="L269" s="15" t="n">
        <v>3332032</v>
      </c>
      <c r="M269" s="15" t="n">
        <f aca="false">+K269+L269</f>
        <v>3477364</v>
      </c>
    </row>
    <row r="270" customFormat="false" ht="12.8" hidden="false" customHeight="false" outlineLevel="0" collapsed="false">
      <c r="A270" s="14" t="s">
        <v>89</v>
      </c>
      <c r="B270" s="15" t="n">
        <v>7507</v>
      </c>
      <c r="C270" s="15" t="n">
        <v>37</v>
      </c>
      <c r="D270" s="15" t="n">
        <v>309.016044239448</v>
      </c>
      <c r="E270" s="15" t="n">
        <v>138.95979020979</v>
      </c>
      <c r="F270" s="15" t="n">
        <v>26</v>
      </c>
      <c r="G270" s="15" t="n">
        <v>111</v>
      </c>
      <c r="H270" s="15" t="n">
        <v>8</v>
      </c>
      <c r="I270" s="15" t="n">
        <v>113.64</v>
      </c>
      <c r="J270" s="16" t="n">
        <v>0.0220623453967599</v>
      </c>
      <c r="K270" s="15" t="n">
        <v>200416</v>
      </c>
      <c r="L270" s="15" t="n">
        <v>3568139</v>
      </c>
      <c r="M270" s="15" t="n">
        <f aca="false">+K270+L270</f>
        <v>3768555</v>
      </c>
    </row>
    <row r="271" customFormat="false" ht="12.8" hidden="false" customHeight="false" outlineLevel="0" collapsed="false">
      <c r="A271" s="14" t="s">
        <v>90</v>
      </c>
      <c r="B271" s="15" t="n">
        <v>10659</v>
      </c>
      <c r="C271" s="15" t="n">
        <v>55</v>
      </c>
      <c r="D271" s="15" t="n">
        <v>424.986300538114</v>
      </c>
      <c r="E271" s="15" t="n">
        <v>322.379133895233</v>
      </c>
      <c r="F271" s="15" t="n">
        <v>32</v>
      </c>
      <c r="G271" s="15" t="n">
        <v>97</v>
      </c>
      <c r="H271" s="15" t="n">
        <v>10</v>
      </c>
      <c r="I271" s="15" t="n">
        <v>100.3</v>
      </c>
      <c r="J271" s="16" t="n">
        <v>0.0416505873465861</v>
      </c>
      <c r="K271" s="15" t="n">
        <v>378357</v>
      </c>
      <c r="L271" s="15" t="n">
        <v>3974619</v>
      </c>
      <c r="M271" s="15" t="n">
        <f aca="false">+K271+L271</f>
        <v>4352976</v>
      </c>
    </row>
    <row r="272" customFormat="false" ht="12.8" hidden="false" customHeight="false" outlineLevel="0" collapsed="false">
      <c r="A272" s="14" t="s">
        <v>91</v>
      </c>
      <c r="B272" s="15" t="n">
        <v>8289</v>
      </c>
      <c r="C272" s="15" t="n">
        <v>50</v>
      </c>
      <c r="D272" s="15" t="n">
        <v>305.556417280862</v>
      </c>
      <c r="E272" s="15" t="n">
        <v>200.360606060606</v>
      </c>
      <c r="F272" s="15" t="n">
        <v>77</v>
      </c>
      <c r="G272" s="15" t="n">
        <v>254</v>
      </c>
      <c r="H272" s="15" t="n">
        <v>47</v>
      </c>
      <c r="I272" s="15" t="n">
        <v>269.51</v>
      </c>
      <c r="J272" s="16" t="n">
        <v>0.109033932130603</v>
      </c>
      <c r="K272" s="15" t="n">
        <v>990473</v>
      </c>
      <c r="L272" s="15" t="n">
        <v>4929764</v>
      </c>
      <c r="M272" s="15" t="n">
        <f aca="false">+K272+L272</f>
        <v>5920237</v>
      </c>
    </row>
    <row r="273" customFormat="false" ht="12.8" hidden="false" customHeight="false" outlineLevel="0" collapsed="false">
      <c r="A273" s="14" t="s">
        <v>92</v>
      </c>
      <c r="B273" s="15" t="n">
        <v>2583</v>
      </c>
      <c r="C273" s="15" t="n">
        <v>25</v>
      </c>
      <c r="D273" s="15" t="n">
        <v>167.113636363636</v>
      </c>
      <c r="E273" s="15" t="n">
        <v>67.6590909090909</v>
      </c>
      <c r="F273" s="15" t="n">
        <v>10</v>
      </c>
      <c r="G273" s="15" t="n">
        <v>47</v>
      </c>
      <c r="H273" s="15" t="n">
        <v>21</v>
      </c>
      <c r="I273" s="15" t="n">
        <v>53.93</v>
      </c>
      <c r="J273" s="16" t="n">
        <v>0.00885302326332534</v>
      </c>
      <c r="K273" s="15" t="n">
        <v>80422</v>
      </c>
      <c r="L273" s="15" t="n">
        <v>1750704</v>
      </c>
      <c r="M273" s="15" t="n">
        <f aca="false">+K273+L273</f>
        <v>1831126</v>
      </c>
    </row>
    <row r="274" customFormat="false" ht="12.8" hidden="false" customHeight="false" outlineLevel="0" collapsed="false">
      <c r="A274" s="14" t="s">
        <v>93</v>
      </c>
      <c r="B274" s="15" t="n">
        <v>7229</v>
      </c>
      <c r="C274" s="15" t="n">
        <v>26</v>
      </c>
      <c r="D274" s="15" t="n">
        <v>342.322528562325</v>
      </c>
      <c r="E274" s="15" t="n">
        <v>315.254346744144</v>
      </c>
      <c r="F274" s="15" t="n">
        <v>73</v>
      </c>
      <c r="G274" s="15" t="n">
        <v>171</v>
      </c>
      <c r="H274" s="15" t="n">
        <v>47</v>
      </c>
      <c r="I274" s="15" t="n">
        <v>186.51</v>
      </c>
      <c r="J274" s="16" t="n">
        <v>0.0930129809383011</v>
      </c>
      <c r="K274" s="15" t="n">
        <v>844937</v>
      </c>
      <c r="L274" s="15" t="n">
        <v>10713058</v>
      </c>
      <c r="M274" s="15" t="n">
        <f aca="false">+K274+L274</f>
        <v>11557995</v>
      </c>
    </row>
    <row r="275" customFormat="false" ht="12.8" hidden="false" customHeight="false" outlineLevel="0" collapsed="false">
      <c r="A275" s="14" t="s">
        <v>94</v>
      </c>
      <c r="B275" s="15" t="n">
        <v>2916</v>
      </c>
      <c r="C275" s="15" t="n">
        <v>24</v>
      </c>
      <c r="D275" s="15" t="n">
        <v>160.956442666591</v>
      </c>
      <c r="E275" s="15" t="n">
        <v>48.2368247694335</v>
      </c>
      <c r="F275" s="15" t="n">
        <v>3</v>
      </c>
      <c r="G275" s="15" t="n">
        <v>9</v>
      </c>
      <c r="H275" s="15" t="n">
        <v>9</v>
      </c>
      <c r="I275" s="15" t="n">
        <v>11.97</v>
      </c>
      <c r="J275" s="16" t="n">
        <v>0.00375490856319922</v>
      </c>
      <c r="K275" s="15" t="n">
        <v>34110</v>
      </c>
      <c r="L275" s="15" t="n">
        <v>1537815</v>
      </c>
      <c r="M275" s="15" t="n">
        <f aca="false">+K275+L275</f>
        <v>1571925</v>
      </c>
    </row>
    <row r="276" customFormat="false" ht="12.8" hidden="false" customHeight="false" outlineLevel="0" collapsed="false">
      <c r="A276" s="14" t="s">
        <v>95</v>
      </c>
      <c r="B276" s="15" t="n">
        <v>7669</v>
      </c>
      <c r="C276" s="15" t="n">
        <v>76</v>
      </c>
      <c r="D276" s="15" t="n">
        <v>333.141774891775</v>
      </c>
      <c r="E276" s="15" t="n">
        <v>265.353896103896</v>
      </c>
      <c r="F276" s="15" t="n">
        <v>25</v>
      </c>
      <c r="G276" s="15" t="n">
        <v>113</v>
      </c>
      <c r="H276" s="15" t="n">
        <v>21</v>
      </c>
      <c r="I276" s="15" t="n">
        <v>119.93</v>
      </c>
      <c r="J276" s="16" t="n">
        <v>0.0470416054081576</v>
      </c>
      <c r="K276" s="15" t="n">
        <v>427330</v>
      </c>
      <c r="L276" s="15" t="n">
        <v>6982101</v>
      </c>
      <c r="M276" s="15" t="n">
        <f aca="false">+K276+L276</f>
        <v>7409431</v>
      </c>
    </row>
    <row r="277" customFormat="false" ht="12.8" hidden="false" customHeight="false" outlineLevel="0" collapsed="false">
      <c r="A277" s="14" t="s">
        <v>96</v>
      </c>
      <c r="B277" s="15" t="n">
        <v>4207</v>
      </c>
      <c r="C277" s="15" t="n">
        <v>41</v>
      </c>
      <c r="D277" s="15" t="n">
        <v>280.220742590743</v>
      </c>
      <c r="E277" s="15" t="n">
        <v>147.692770562771</v>
      </c>
      <c r="F277" s="15" t="n">
        <v>15</v>
      </c>
      <c r="G277" s="15" t="n">
        <v>33</v>
      </c>
      <c r="H277" s="15" t="n">
        <v>10</v>
      </c>
      <c r="I277" s="15" t="n">
        <v>36.3</v>
      </c>
      <c r="J277" s="16" t="n">
        <v>0.00624186371631793</v>
      </c>
      <c r="K277" s="15" t="n">
        <v>56702</v>
      </c>
      <c r="L277" s="15" t="n">
        <v>2259985</v>
      </c>
      <c r="M277" s="15" t="n">
        <f aca="false">+K277+L277</f>
        <v>2316687</v>
      </c>
    </row>
    <row r="278" customFormat="false" ht="12.8" hidden="false" customHeight="false" outlineLevel="0" collapsed="false">
      <c r="A278" s="14" t="s">
        <v>97</v>
      </c>
      <c r="B278" s="15" t="n">
        <v>4694</v>
      </c>
      <c r="C278" s="15" t="n">
        <v>25</v>
      </c>
      <c r="D278" s="15" t="n">
        <v>257.833957290384</v>
      </c>
      <c r="E278" s="15" t="n">
        <v>119.735173551928</v>
      </c>
      <c r="F278" s="15" t="n">
        <v>9</v>
      </c>
      <c r="G278" s="15" t="n">
        <v>18</v>
      </c>
      <c r="H278" s="15" t="n">
        <v>5</v>
      </c>
      <c r="I278" s="15" t="n">
        <v>19.65</v>
      </c>
      <c r="J278" s="16" t="n">
        <v>0.00521718612328369</v>
      </c>
      <c r="K278" s="15" t="n">
        <v>47393</v>
      </c>
      <c r="L278" s="15" t="n">
        <v>4061862</v>
      </c>
      <c r="M278" s="15" t="n">
        <f aca="false">+K278+L278</f>
        <v>4109255</v>
      </c>
    </row>
    <row r="279" customFormat="false" ht="12.8" hidden="false" customHeight="false" outlineLevel="0" collapsed="false">
      <c r="A279" s="14" t="s">
        <v>98</v>
      </c>
      <c r="B279" s="15" t="n">
        <v>7566</v>
      </c>
      <c r="C279" s="15" t="n">
        <v>50</v>
      </c>
      <c r="D279" s="15" t="n">
        <v>330.994906999121</v>
      </c>
      <c r="E279" s="15" t="n">
        <v>202.183098923218</v>
      </c>
      <c r="F279" s="15" t="n">
        <v>2</v>
      </c>
      <c r="G279" s="15" t="n">
        <v>10</v>
      </c>
      <c r="H279" s="15" t="n">
        <v>2</v>
      </c>
      <c r="I279" s="15" t="n">
        <v>10.66</v>
      </c>
      <c r="J279" s="16" t="n">
        <v>0.0153774209197714</v>
      </c>
      <c r="K279" s="15" t="n">
        <v>139690</v>
      </c>
      <c r="L279" s="15" t="n">
        <v>2019662</v>
      </c>
      <c r="M279" s="15" t="n">
        <f aca="false">+K279+L279</f>
        <v>2159352</v>
      </c>
    </row>
    <row r="280" customFormat="false" ht="12.8" hidden="false" customHeight="false" outlineLevel="0" collapsed="false">
      <c r="A280" s="14" t="s">
        <v>99</v>
      </c>
      <c r="B280" s="15" t="n">
        <v>6744</v>
      </c>
      <c r="C280" s="15" t="n">
        <v>32</v>
      </c>
      <c r="D280" s="15" t="n">
        <v>220.654458305825</v>
      </c>
      <c r="E280" s="15" t="n">
        <v>138.878834868835</v>
      </c>
      <c r="F280" s="15" t="n">
        <v>5</v>
      </c>
      <c r="G280" s="15" t="n">
        <v>9</v>
      </c>
      <c r="H280" s="15" t="n">
        <v>0</v>
      </c>
      <c r="I280" s="15" t="n">
        <v>9</v>
      </c>
      <c r="J280" s="16" t="n">
        <v>0.0390822738705291</v>
      </c>
      <c r="K280" s="15" t="n">
        <v>355027</v>
      </c>
      <c r="L280" s="15" t="n">
        <v>3065449</v>
      </c>
      <c r="M280" s="15" t="n">
        <f aca="false">+K280+L280</f>
        <v>3420476</v>
      </c>
    </row>
    <row r="281" customFormat="false" ht="12.8" hidden="false" customHeight="false" outlineLevel="0" collapsed="false">
      <c r="A281" s="14" t="s">
        <v>100</v>
      </c>
      <c r="B281" s="15" t="n">
        <v>3851</v>
      </c>
      <c r="C281" s="15" t="n">
        <v>35</v>
      </c>
      <c r="D281" s="15" t="n">
        <v>308.046666666667</v>
      </c>
      <c r="E281" s="15" t="n">
        <v>155.727272727273</v>
      </c>
      <c r="F281" s="15" t="n">
        <v>28</v>
      </c>
      <c r="G281" s="15" t="n">
        <v>42</v>
      </c>
      <c r="H281" s="15" t="n">
        <v>11</v>
      </c>
      <c r="I281" s="15" t="n">
        <v>45.63</v>
      </c>
      <c r="J281" s="16" t="n">
        <v>0.00712143273703489</v>
      </c>
      <c r="K281" s="15" t="n">
        <v>64692</v>
      </c>
      <c r="L281" s="15" t="n">
        <v>2370571</v>
      </c>
      <c r="M281" s="15" t="n">
        <f aca="false">+K281+L281</f>
        <v>2435263</v>
      </c>
    </row>
    <row r="282" customFormat="false" ht="12.8" hidden="false" customHeight="false" outlineLevel="0" collapsed="false">
      <c r="A282" s="14" t="s">
        <v>101</v>
      </c>
      <c r="B282" s="15" t="n">
        <v>5548</v>
      </c>
      <c r="C282" s="15" t="n">
        <v>20</v>
      </c>
      <c r="D282" s="15" t="n">
        <v>295.712737210443</v>
      </c>
      <c r="E282" s="15" t="n">
        <v>189.940009937716</v>
      </c>
      <c r="F282" s="15" t="n">
        <v>11</v>
      </c>
      <c r="G282" s="15" t="n">
        <v>48</v>
      </c>
      <c r="H282" s="15" t="n">
        <v>8</v>
      </c>
      <c r="I282" s="15" t="n">
        <v>50.64</v>
      </c>
      <c r="J282" s="16" t="n">
        <v>0.0153479155235067</v>
      </c>
      <c r="K282" s="15" t="n">
        <v>139422</v>
      </c>
      <c r="L282" s="15" t="n">
        <v>1688062</v>
      </c>
      <c r="M282" s="15" t="n">
        <f aca="false">+K282+L282</f>
        <v>1827484</v>
      </c>
    </row>
    <row r="283" customFormat="false" ht="12.8" hidden="false" customHeight="false" outlineLevel="0" collapsed="false">
      <c r="A283" s="14" t="s">
        <v>102</v>
      </c>
      <c r="B283" s="15" t="n">
        <v>6796</v>
      </c>
      <c r="C283" s="15" t="n">
        <v>40</v>
      </c>
      <c r="D283" s="15" t="n">
        <v>353.046566418288</v>
      </c>
      <c r="E283" s="15" t="n">
        <v>204.801998850664</v>
      </c>
      <c r="F283" s="15" t="n">
        <v>30</v>
      </c>
      <c r="G283" s="15" t="n">
        <v>61</v>
      </c>
      <c r="H283" s="15" t="n">
        <v>13</v>
      </c>
      <c r="I283" s="15" t="n">
        <v>65.29</v>
      </c>
      <c r="J283" s="16" t="n">
        <v>0.0127221466370463</v>
      </c>
      <c r="K283" s="15" t="n">
        <v>115569</v>
      </c>
      <c r="L283" s="15" t="n">
        <v>1130242</v>
      </c>
      <c r="M283" s="15" t="n">
        <f aca="false">+K283+L283</f>
        <v>1245811</v>
      </c>
    </row>
    <row r="284" customFormat="false" ht="12.8" hidden="false" customHeight="false" outlineLevel="0" collapsed="false">
      <c r="A284" s="17" t="s">
        <v>103</v>
      </c>
      <c r="B284" s="18" t="n">
        <v>8097</v>
      </c>
      <c r="C284" s="18" t="n">
        <v>32</v>
      </c>
      <c r="D284" s="18" t="n">
        <v>385.386000903435</v>
      </c>
      <c r="E284" s="18" t="n">
        <v>193.597460747204</v>
      </c>
      <c r="F284" s="18" t="n">
        <v>6</v>
      </c>
      <c r="G284" s="18" t="n">
        <v>47</v>
      </c>
      <c r="H284" s="18" t="n">
        <v>10</v>
      </c>
      <c r="I284" s="18" t="n">
        <v>50.3</v>
      </c>
      <c r="J284" s="19" t="n">
        <v>0.00919227880262328</v>
      </c>
      <c r="K284" s="18" t="n">
        <v>83503</v>
      </c>
      <c r="L284" s="18" t="n">
        <v>1149498</v>
      </c>
      <c r="M284" s="18" t="n">
        <f aca="false">+K284+L284</f>
        <v>1233001</v>
      </c>
    </row>
    <row r="285" customFormat="false" ht="12.8" hidden="false" customHeight="false" outlineLevel="0" collapsed="false">
      <c r="A285" s="20" t="s">
        <v>49</v>
      </c>
      <c r="B285" s="21" t="n">
        <f aca="false">+SUM(B260:B284)</f>
        <v>253764</v>
      </c>
      <c r="C285" s="21" t="n">
        <f aca="false">+SUM(C260:C284)</f>
        <v>1202</v>
      </c>
      <c r="D285" s="21" t="n">
        <f aca="false">+SUM(D260:D284)</f>
        <v>13787.3774675325</v>
      </c>
      <c r="E285" s="21" t="n">
        <f aca="false">+SUM(E260:E284)</f>
        <v>8491.53642028317</v>
      </c>
      <c r="F285" s="21" t="n">
        <f aca="false">+SUM(F260:F284)</f>
        <v>2657</v>
      </c>
      <c r="G285" s="21" t="n">
        <f aca="false">+SUM(G260:G284)</f>
        <v>6887</v>
      </c>
      <c r="H285" s="21" t="n">
        <f aca="false">+SUM(H260:H284)</f>
        <v>783</v>
      </c>
      <c r="I285" s="21" t="n">
        <f aca="false">+SUM(I260:I284)</f>
        <v>7145.39</v>
      </c>
      <c r="J285" s="24" t="n">
        <f aca="false">+SUM(J260:J284)</f>
        <v>1</v>
      </c>
      <c r="K285" s="21" t="n">
        <f aca="false">+SUM(K260:K284)</f>
        <v>9084081</v>
      </c>
      <c r="L285" s="21" t="n">
        <f aca="false">SUM(L260:L284)</f>
        <v>172597546</v>
      </c>
      <c r="M285" s="21" t="n">
        <f aca="false">SUM(M260:M284)</f>
        <v>181681627</v>
      </c>
    </row>
    <row r="286" s="31" customFormat="true" ht="12.8" hidden="false" customHeight="false" outlineLevel="0" collapsed="false">
      <c r="A286" s="22" t="s">
        <v>50</v>
      </c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</row>
    <row r="287" s="31" customFormat="true" ht="12.8" hidden="false" customHeight="false" outlineLevel="0" collapsed="false">
      <c r="A287" s="22" t="s">
        <v>51</v>
      </c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</row>
    <row r="288" s="31" customFormat="true" ht="12.8" hidden="false" customHeight="fals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</row>
    <row r="289" s="31" customFormat="true" ht="12.8" hidden="false" customHeight="fals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</row>
    <row r="290" customFormat="false" ht="13.8" hidden="false" customHeight="false" outlineLevel="0" collapsed="false">
      <c r="A290" s="32"/>
      <c r="B290" s="29" t="n">
        <f aca="false">SUM(B260:B284)-B285</f>
        <v>0</v>
      </c>
      <c r="C290" s="29" t="n">
        <f aca="false">SUM(C260:C284)-C285</f>
        <v>0</v>
      </c>
      <c r="D290" s="29" t="n">
        <f aca="false">SUM(D260:D284)-D285</f>
        <v>0</v>
      </c>
      <c r="E290" s="29" t="n">
        <f aca="false">SUM(E260:E284)-E285</f>
        <v>0</v>
      </c>
      <c r="F290" s="29" t="n">
        <f aca="false">SUM(F260:F284)-F285</f>
        <v>0</v>
      </c>
      <c r="G290" s="29" t="n">
        <f aca="false">SUM(G260:G284)-G285</f>
        <v>0</v>
      </c>
      <c r="H290" s="29" t="n">
        <f aca="false">SUM(H260:H284)-H285</f>
        <v>0</v>
      </c>
      <c r="I290" s="29" t="n">
        <f aca="false">SUM(I260:I284)-I285</f>
        <v>0</v>
      </c>
      <c r="J290" s="29" t="n">
        <f aca="false">SUM(J260:J284)-J285</f>
        <v>0</v>
      </c>
      <c r="K290" s="29" t="n">
        <f aca="false">SUM(K260:K284)-K285</f>
        <v>0</v>
      </c>
      <c r="L290" s="29" t="n">
        <f aca="false">SUM(L260:L284)-L285</f>
        <v>0</v>
      </c>
      <c r="M290" s="29" t="n">
        <f aca="false">SUM(M260:M284)-M285</f>
        <v>0</v>
      </c>
    </row>
    <row r="291" customFormat="false" ht="12.8" hidden="false" customHeight="false" outlineLevel="0" collapsed="false">
      <c r="A291" s="7" t="s">
        <v>140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customFormat="false" ht="12.8" hidden="false" customHeight="false" outlineLevel="0" collapsed="false">
      <c r="A292" s="7" t="s">
        <v>141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customFormat="false" ht="12.8" hidden="false" customHeight="true" outlineLevel="0" collapsed="false">
      <c r="A293" s="8" t="s">
        <v>8</v>
      </c>
      <c r="B293" s="9" t="s">
        <v>9</v>
      </c>
      <c r="C293" s="9"/>
      <c r="D293" s="9"/>
      <c r="E293" s="9"/>
      <c r="F293" s="9"/>
      <c r="G293" s="9"/>
      <c r="H293" s="9"/>
      <c r="I293" s="9"/>
      <c r="J293" s="8" t="s">
        <v>10</v>
      </c>
      <c r="K293" s="8" t="s">
        <v>11</v>
      </c>
      <c r="L293" s="8" t="s">
        <v>12</v>
      </c>
      <c r="M293" s="8" t="s">
        <v>13</v>
      </c>
    </row>
    <row r="294" customFormat="false" ht="28.3" hidden="false" customHeight="false" outlineLevel="0" collapsed="false">
      <c r="A294" s="8"/>
      <c r="B294" s="10" t="s">
        <v>142</v>
      </c>
      <c r="C294" s="10" t="s">
        <v>143</v>
      </c>
      <c r="D294" s="10" t="s">
        <v>144</v>
      </c>
      <c r="E294" s="10" t="s">
        <v>145</v>
      </c>
      <c r="F294" s="10" t="s">
        <v>146</v>
      </c>
      <c r="G294" s="10" t="s">
        <v>147</v>
      </c>
      <c r="H294" s="10" t="s">
        <v>148</v>
      </c>
      <c r="I294" s="8" t="s">
        <v>21</v>
      </c>
      <c r="J294" s="8"/>
      <c r="K294" s="8"/>
      <c r="L294" s="8"/>
      <c r="M294" s="8"/>
    </row>
    <row r="295" customFormat="false" ht="12.8" hidden="false" customHeight="false" outlineLevel="0" collapsed="false">
      <c r="A295" s="11" t="s">
        <v>79</v>
      </c>
      <c r="B295" s="12" t="n">
        <v>27024</v>
      </c>
      <c r="C295" s="12" t="n">
        <v>68</v>
      </c>
      <c r="D295" s="12" t="n">
        <v>1743.15519936718</v>
      </c>
      <c r="E295" s="12" t="n">
        <v>1065.9772287208</v>
      </c>
      <c r="F295" s="12" t="n">
        <v>657</v>
      </c>
      <c r="G295" s="12" t="n">
        <v>1384</v>
      </c>
      <c r="H295" s="12" t="n">
        <v>174</v>
      </c>
      <c r="I295" s="12" t="n">
        <v>1441.42</v>
      </c>
      <c r="J295" s="13" t="n">
        <v>0.145811480585786</v>
      </c>
      <c r="K295" s="12" t="n">
        <v>1225932</v>
      </c>
      <c r="L295" s="12" t="n">
        <v>31780038</v>
      </c>
      <c r="M295" s="12" t="n">
        <f aca="false">+K295+L295</f>
        <v>33005970</v>
      </c>
    </row>
    <row r="296" customFormat="false" ht="12.8" hidden="false" customHeight="false" outlineLevel="0" collapsed="false">
      <c r="A296" s="14" t="s">
        <v>80</v>
      </c>
      <c r="B296" s="15" t="n">
        <v>19836</v>
      </c>
      <c r="C296" s="15" t="n">
        <v>43</v>
      </c>
      <c r="D296" s="15" t="n">
        <v>1802.94024678234</v>
      </c>
      <c r="E296" s="15" t="n">
        <v>1100.49545322856</v>
      </c>
      <c r="F296" s="15" t="n">
        <v>521</v>
      </c>
      <c r="G296" s="15" t="n">
        <v>1195</v>
      </c>
      <c r="H296" s="15" t="n">
        <v>134</v>
      </c>
      <c r="I296" s="15" t="n">
        <v>1239.22</v>
      </c>
      <c r="J296" s="16" t="n">
        <v>0.0986193054233897</v>
      </c>
      <c r="K296" s="15" t="n">
        <v>829157</v>
      </c>
      <c r="L296" s="15" t="n">
        <v>20131198</v>
      </c>
      <c r="M296" s="15" t="n">
        <f aca="false">+K296+L296</f>
        <v>20960355</v>
      </c>
    </row>
    <row r="297" customFormat="false" ht="12.8" hidden="false" customHeight="false" outlineLevel="0" collapsed="false">
      <c r="A297" s="14" t="s">
        <v>81</v>
      </c>
      <c r="B297" s="15" t="n">
        <v>23130</v>
      </c>
      <c r="C297" s="15" t="n">
        <v>104</v>
      </c>
      <c r="D297" s="15" t="n">
        <v>1294.59564182884</v>
      </c>
      <c r="E297" s="15" t="n">
        <v>908.902460010657</v>
      </c>
      <c r="F297" s="15" t="n">
        <v>274</v>
      </c>
      <c r="G297" s="15" t="n">
        <v>673</v>
      </c>
      <c r="H297" s="15" t="n">
        <v>43</v>
      </c>
      <c r="I297" s="15" t="n">
        <v>687.19</v>
      </c>
      <c r="J297" s="16" t="n">
        <v>0.0650784806412471</v>
      </c>
      <c r="K297" s="15" t="n">
        <v>547157</v>
      </c>
      <c r="L297" s="15" t="n">
        <v>11888419</v>
      </c>
      <c r="M297" s="15" t="n">
        <f aca="false">+K297+L297</f>
        <v>12435576</v>
      </c>
    </row>
    <row r="298" customFormat="false" ht="12.8" hidden="false" customHeight="false" outlineLevel="0" collapsed="false">
      <c r="A298" s="14" t="s">
        <v>82</v>
      </c>
      <c r="B298" s="15" t="n">
        <v>13293</v>
      </c>
      <c r="C298" s="15" t="n">
        <v>58</v>
      </c>
      <c r="D298" s="15" t="n">
        <v>550.409533711333</v>
      </c>
      <c r="E298" s="15" t="n">
        <v>394.908055118092</v>
      </c>
      <c r="F298" s="15" t="n">
        <v>95</v>
      </c>
      <c r="G298" s="15" t="n">
        <v>220</v>
      </c>
      <c r="H298" s="15" t="n">
        <v>39</v>
      </c>
      <c r="I298" s="15" t="n">
        <v>232.87</v>
      </c>
      <c r="J298" s="16" t="n">
        <v>0.0551333555163613</v>
      </c>
      <c r="K298" s="15" t="n">
        <v>463542</v>
      </c>
      <c r="L298" s="15" t="n">
        <v>8955797</v>
      </c>
      <c r="M298" s="15" t="n">
        <f aca="false">+K298+L298</f>
        <v>9419339</v>
      </c>
    </row>
    <row r="299" customFormat="false" ht="12.8" hidden="false" customHeight="false" outlineLevel="0" collapsed="false">
      <c r="A299" s="14" t="s">
        <v>83</v>
      </c>
      <c r="B299" s="15" t="n">
        <v>16506</v>
      </c>
      <c r="C299" s="15" t="n">
        <v>103</v>
      </c>
      <c r="D299" s="15" t="n">
        <v>492.310418314822</v>
      </c>
      <c r="E299" s="15" t="n">
        <v>258.781512298075</v>
      </c>
      <c r="F299" s="15" t="n">
        <v>102</v>
      </c>
      <c r="G299" s="15" t="n">
        <v>260</v>
      </c>
      <c r="H299" s="15" t="n">
        <v>5</v>
      </c>
      <c r="I299" s="15" t="n">
        <v>261.65</v>
      </c>
      <c r="J299" s="16" t="n">
        <v>0.0793283157204555</v>
      </c>
      <c r="K299" s="15" t="n">
        <v>666965</v>
      </c>
      <c r="L299" s="15" t="n">
        <v>8622355</v>
      </c>
      <c r="M299" s="15" t="n">
        <f aca="false">+K299+L299</f>
        <v>9289320</v>
      </c>
    </row>
    <row r="300" customFormat="false" ht="12.8" hidden="false" customHeight="false" outlineLevel="0" collapsed="false">
      <c r="A300" s="14" t="s">
        <v>84</v>
      </c>
      <c r="B300" s="15" t="n">
        <v>19664</v>
      </c>
      <c r="C300" s="15" t="n">
        <v>64</v>
      </c>
      <c r="D300" s="15" t="n">
        <v>875.963553819899</v>
      </c>
      <c r="E300" s="15" t="n">
        <v>593.486216691619</v>
      </c>
      <c r="F300" s="15" t="n">
        <v>154</v>
      </c>
      <c r="G300" s="15" t="n">
        <v>313</v>
      </c>
      <c r="H300" s="15" t="n">
        <v>25</v>
      </c>
      <c r="I300" s="15" t="n">
        <v>321.25</v>
      </c>
      <c r="J300" s="16" t="n">
        <v>0.0447805728391969</v>
      </c>
      <c r="K300" s="15" t="n">
        <v>376499</v>
      </c>
      <c r="L300" s="15" t="n">
        <v>10171585</v>
      </c>
      <c r="M300" s="15" t="n">
        <f aca="false">+K300+L300</f>
        <v>10548084</v>
      </c>
    </row>
    <row r="301" customFormat="false" ht="12.8" hidden="false" customHeight="false" outlineLevel="0" collapsed="false">
      <c r="A301" s="14" t="s">
        <v>85</v>
      </c>
      <c r="B301" s="15" t="n">
        <v>11850</v>
      </c>
      <c r="C301" s="15" t="n">
        <v>60</v>
      </c>
      <c r="D301" s="15" t="n">
        <v>802.196793743891</v>
      </c>
      <c r="E301" s="15" t="n">
        <v>409.698005865103</v>
      </c>
      <c r="F301" s="15" t="n">
        <v>143</v>
      </c>
      <c r="G301" s="15" t="n">
        <v>335</v>
      </c>
      <c r="H301" s="15" t="n">
        <v>29</v>
      </c>
      <c r="I301" s="15" t="n">
        <v>344.57</v>
      </c>
      <c r="J301" s="16" t="n">
        <v>0.032969055321625</v>
      </c>
      <c r="K301" s="15" t="n">
        <v>277192</v>
      </c>
      <c r="L301" s="15" t="n">
        <v>7824615</v>
      </c>
      <c r="M301" s="15" t="n">
        <f aca="false">+K301+L301</f>
        <v>8101807</v>
      </c>
    </row>
    <row r="302" customFormat="false" ht="12.8" hidden="false" customHeight="false" outlineLevel="0" collapsed="false">
      <c r="A302" s="14" t="s">
        <v>86</v>
      </c>
      <c r="B302" s="15" t="n">
        <v>9342</v>
      </c>
      <c r="C302" s="15" t="n">
        <v>46</v>
      </c>
      <c r="D302" s="15" t="n">
        <v>483.823716682601</v>
      </c>
      <c r="E302" s="15" t="n">
        <v>283.780832479891</v>
      </c>
      <c r="F302" s="15" t="n">
        <v>54</v>
      </c>
      <c r="G302" s="15" t="n">
        <v>206</v>
      </c>
      <c r="H302" s="15" t="n">
        <v>18</v>
      </c>
      <c r="I302" s="15" t="n">
        <v>211.94</v>
      </c>
      <c r="J302" s="16" t="n">
        <v>0.0313699061161301</v>
      </c>
      <c r="K302" s="15" t="n">
        <v>263747</v>
      </c>
      <c r="L302" s="15" t="n">
        <v>7624747</v>
      </c>
      <c r="M302" s="15" t="n">
        <f aca="false">+K302+L302</f>
        <v>7888494</v>
      </c>
    </row>
    <row r="303" customFormat="false" ht="12.8" hidden="false" customHeight="false" outlineLevel="0" collapsed="false">
      <c r="A303" s="14" t="s">
        <v>87</v>
      </c>
      <c r="B303" s="15" t="n">
        <v>15169</v>
      </c>
      <c r="C303" s="15" t="n">
        <v>66</v>
      </c>
      <c r="D303" s="15" t="n">
        <v>714.724093585078</v>
      </c>
      <c r="E303" s="15" t="n">
        <v>282.043782193336</v>
      </c>
      <c r="F303" s="15" t="n">
        <v>68</v>
      </c>
      <c r="G303" s="15" t="n">
        <v>169</v>
      </c>
      <c r="H303" s="15" t="n">
        <v>22</v>
      </c>
      <c r="I303" s="15" t="n">
        <v>176.26</v>
      </c>
      <c r="J303" s="16" t="n">
        <v>0.0140929778810488</v>
      </c>
      <c r="K303" s="15" t="n">
        <v>118489</v>
      </c>
      <c r="L303" s="15" t="n">
        <v>3256297</v>
      </c>
      <c r="M303" s="15" t="n">
        <f aca="false">+K303+L303</f>
        <v>3374786</v>
      </c>
    </row>
    <row r="304" customFormat="false" ht="12.8" hidden="false" customHeight="false" outlineLevel="0" collapsed="false">
      <c r="A304" s="14" t="s">
        <v>88</v>
      </c>
      <c r="B304" s="15" t="n">
        <v>6546</v>
      </c>
      <c r="C304" s="15" t="n">
        <v>46</v>
      </c>
      <c r="D304" s="15" t="n">
        <v>334.063185195971</v>
      </c>
      <c r="E304" s="15" t="n">
        <v>164.164233836771</v>
      </c>
      <c r="F304" s="15" t="n">
        <v>25</v>
      </c>
      <c r="G304" s="15" t="n">
        <v>82</v>
      </c>
      <c r="H304" s="15" t="n">
        <v>6</v>
      </c>
      <c r="I304" s="15" t="n">
        <v>83.98</v>
      </c>
      <c r="J304" s="16" t="n">
        <v>0.0131041981540367</v>
      </c>
      <c r="K304" s="15" t="n">
        <v>110176</v>
      </c>
      <c r="L304" s="15" t="n">
        <v>3136053</v>
      </c>
      <c r="M304" s="15" t="n">
        <f aca="false">+K304+L304</f>
        <v>3246229</v>
      </c>
    </row>
    <row r="305" customFormat="false" ht="12.8" hidden="false" customHeight="false" outlineLevel="0" collapsed="false">
      <c r="A305" s="14" t="s">
        <v>89</v>
      </c>
      <c r="B305" s="15" t="n">
        <v>7922</v>
      </c>
      <c r="C305" s="15" t="n">
        <v>36</v>
      </c>
      <c r="D305" s="15" t="n">
        <v>303.046995606922</v>
      </c>
      <c r="E305" s="15" t="n">
        <v>121.311558441558</v>
      </c>
      <c r="F305" s="15" t="n">
        <v>18</v>
      </c>
      <c r="G305" s="15" t="n">
        <v>92</v>
      </c>
      <c r="H305" s="15" t="n">
        <v>6</v>
      </c>
      <c r="I305" s="15" t="n">
        <v>93.98</v>
      </c>
      <c r="J305" s="16" t="n">
        <v>0.022485292200404</v>
      </c>
      <c r="K305" s="15" t="n">
        <v>189048</v>
      </c>
      <c r="L305" s="15" t="n">
        <v>3287208</v>
      </c>
      <c r="M305" s="15" t="n">
        <f aca="false">+K305+L305</f>
        <v>3476256</v>
      </c>
    </row>
    <row r="306" customFormat="false" ht="12.8" hidden="false" customHeight="false" outlineLevel="0" collapsed="false">
      <c r="A306" s="14" t="s">
        <v>90</v>
      </c>
      <c r="B306" s="15" t="n">
        <v>10284</v>
      </c>
      <c r="C306" s="15" t="n">
        <v>41</v>
      </c>
      <c r="D306" s="15" t="n">
        <v>427.436413251261</v>
      </c>
      <c r="E306" s="15" t="n">
        <v>314.096467598249</v>
      </c>
      <c r="F306" s="15" t="n">
        <v>29</v>
      </c>
      <c r="G306" s="15" t="n">
        <v>88</v>
      </c>
      <c r="H306" s="15" t="n">
        <v>6</v>
      </c>
      <c r="I306" s="15" t="n">
        <v>89.98</v>
      </c>
      <c r="J306" s="16" t="n">
        <v>0.0357533957354511</v>
      </c>
      <c r="K306" s="15" t="n">
        <v>300602</v>
      </c>
      <c r="L306" s="15" t="n">
        <v>3571667</v>
      </c>
      <c r="M306" s="15" t="n">
        <f aca="false">+K306+L306</f>
        <v>3872269</v>
      </c>
    </row>
    <row r="307" customFormat="false" ht="12.8" hidden="false" customHeight="false" outlineLevel="0" collapsed="false">
      <c r="A307" s="14" t="s">
        <v>91</v>
      </c>
      <c r="B307" s="15" t="n">
        <v>7536</v>
      </c>
      <c r="C307" s="15" t="n">
        <v>48</v>
      </c>
      <c r="D307" s="15" t="n">
        <v>309.103207570185</v>
      </c>
      <c r="E307" s="15" t="n">
        <v>193.135497835498</v>
      </c>
      <c r="F307" s="15" t="n">
        <v>74</v>
      </c>
      <c r="G307" s="15" t="n">
        <v>206</v>
      </c>
      <c r="H307" s="15" t="n">
        <v>30</v>
      </c>
      <c r="I307" s="15" t="n">
        <v>215.9</v>
      </c>
      <c r="J307" s="16" t="n">
        <v>0.095018781657221</v>
      </c>
      <c r="K307" s="15" t="n">
        <v>798885</v>
      </c>
      <c r="L307" s="15" t="n">
        <v>4003933</v>
      </c>
      <c r="M307" s="15" t="n">
        <f aca="false">+K307+L307</f>
        <v>4802818</v>
      </c>
    </row>
    <row r="308" customFormat="false" ht="12.8" hidden="false" customHeight="false" outlineLevel="0" collapsed="false">
      <c r="A308" s="14" t="s">
        <v>92</v>
      </c>
      <c r="B308" s="15" t="n">
        <v>2104</v>
      </c>
      <c r="C308" s="15" t="n">
        <v>23</v>
      </c>
      <c r="D308" s="15" t="n">
        <v>194.694993412385</v>
      </c>
      <c r="E308" s="15" t="n">
        <v>64.7404479578393</v>
      </c>
      <c r="F308" s="15" t="n">
        <v>10</v>
      </c>
      <c r="G308" s="15" t="n">
        <v>43</v>
      </c>
      <c r="H308" s="15" t="n">
        <v>25</v>
      </c>
      <c r="I308" s="15" t="n">
        <v>51.25</v>
      </c>
      <c r="J308" s="16" t="n">
        <v>0.0074626044456004</v>
      </c>
      <c r="K308" s="15" t="n">
        <v>62743</v>
      </c>
      <c r="L308" s="15" t="n">
        <v>1642879</v>
      </c>
      <c r="M308" s="15" t="n">
        <f aca="false">+K308+L308</f>
        <v>1705622</v>
      </c>
    </row>
    <row r="309" customFormat="false" ht="12.8" hidden="false" customHeight="false" outlineLevel="0" collapsed="false">
      <c r="A309" s="14" t="s">
        <v>93</v>
      </c>
      <c r="B309" s="15" t="n">
        <v>7221</v>
      </c>
      <c r="C309" s="15" t="n">
        <v>26</v>
      </c>
      <c r="D309" s="15" t="n">
        <v>324.954338406309</v>
      </c>
      <c r="E309" s="15" t="n">
        <v>290.590702042672</v>
      </c>
      <c r="F309" s="15" t="n">
        <v>61</v>
      </c>
      <c r="G309" s="15" t="n">
        <v>147</v>
      </c>
      <c r="H309" s="15" t="n">
        <v>46</v>
      </c>
      <c r="I309" s="15" t="n">
        <v>162.18</v>
      </c>
      <c r="J309" s="16" t="n">
        <v>0.0897418796055227</v>
      </c>
      <c r="K309" s="15" t="n">
        <v>754518</v>
      </c>
      <c r="L309" s="15" t="n">
        <v>9682669</v>
      </c>
      <c r="M309" s="15" t="n">
        <f aca="false">+K309+L309</f>
        <v>10437187</v>
      </c>
    </row>
    <row r="310" customFormat="false" ht="12.8" hidden="false" customHeight="false" outlineLevel="0" collapsed="false">
      <c r="A310" s="14" t="s">
        <v>94</v>
      </c>
      <c r="B310" s="15" t="n">
        <v>2907</v>
      </c>
      <c r="C310" s="15" t="n">
        <v>27</v>
      </c>
      <c r="D310" s="15" t="n">
        <v>226.662878787879</v>
      </c>
      <c r="E310" s="15" t="n">
        <v>41.8787878787879</v>
      </c>
      <c r="F310" s="15" t="n">
        <v>2</v>
      </c>
      <c r="G310" s="15" t="n">
        <v>16</v>
      </c>
      <c r="H310" s="15" t="n">
        <v>3</v>
      </c>
      <c r="I310" s="15" t="n">
        <v>16.99</v>
      </c>
      <c r="J310" s="16" t="n">
        <v>0.00212642959457549</v>
      </c>
      <c r="K310" s="15" t="n">
        <v>17879</v>
      </c>
      <c r="L310" s="15" t="n">
        <v>1480336</v>
      </c>
      <c r="M310" s="15" t="n">
        <f aca="false">+K310+L310</f>
        <v>1498215</v>
      </c>
    </row>
    <row r="311" customFormat="false" ht="12.8" hidden="false" customHeight="false" outlineLevel="0" collapsed="false">
      <c r="A311" s="14" t="s">
        <v>95</v>
      </c>
      <c r="B311" s="15" t="n">
        <v>8820</v>
      </c>
      <c r="C311" s="15" t="n">
        <v>84</v>
      </c>
      <c r="D311" s="15" t="n">
        <v>324.775974025974</v>
      </c>
      <c r="E311" s="15" t="n">
        <v>258.957792207792</v>
      </c>
      <c r="F311" s="15" t="n">
        <v>22</v>
      </c>
      <c r="G311" s="15" t="n">
        <v>105</v>
      </c>
      <c r="H311" s="15" t="n">
        <v>20</v>
      </c>
      <c r="I311" s="15" t="n">
        <v>111.6</v>
      </c>
      <c r="J311" s="16" t="n">
        <v>0.0560183209562748</v>
      </c>
      <c r="K311" s="15" t="n">
        <v>470982</v>
      </c>
      <c r="L311" s="15" t="n">
        <v>6331324</v>
      </c>
      <c r="M311" s="15" t="n">
        <f aca="false">+K311+L311</f>
        <v>6802306</v>
      </c>
    </row>
    <row r="312" customFormat="false" ht="12.8" hidden="false" customHeight="false" outlineLevel="0" collapsed="false">
      <c r="A312" s="14" t="s">
        <v>96</v>
      </c>
      <c r="B312" s="15" t="n">
        <v>4666</v>
      </c>
      <c r="C312" s="15" t="n">
        <v>46</v>
      </c>
      <c r="D312" s="15" t="n">
        <v>331.068770378558</v>
      </c>
      <c r="E312" s="15" t="n">
        <v>171.442077922078</v>
      </c>
      <c r="F312" s="15" t="n">
        <v>16</v>
      </c>
      <c r="G312" s="15" t="n">
        <v>49</v>
      </c>
      <c r="H312" s="15" t="n">
        <v>4</v>
      </c>
      <c r="I312" s="15" t="n">
        <v>50.32</v>
      </c>
      <c r="J312" s="16" t="n">
        <v>0.00774821871096334</v>
      </c>
      <c r="K312" s="15" t="n">
        <v>65144</v>
      </c>
      <c r="L312" s="15" t="n">
        <v>2136644</v>
      </c>
      <c r="M312" s="15" t="n">
        <f aca="false">+K312+L312</f>
        <v>2201788</v>
      </c>
    </row>
    <row r="313" customFormat="false" ht="12.8" hidden="false" customHeight="false" outlineLevel="0" collapsed="false">
      <c r="A313" s="14" t="s">
        <v>97</v>
      </c>
      <c r="B313" s="15" t="n">
        <v>4895</v>
      </c>
      <c r="C313" s="15" t="n">
        <v>26</v>
      </c>
      <c r="D313" s="15" t="n">
        <v>246.245346145179</v>
      </c>
      <c r="E313" s="15" t="n">
        <v>137.863822477058</v>
      </c>
      <c r="F313" s="15" t="n">
        <v>7</v>
      </c>
      <c r="G313" s="15" t="n">
        <v>17</v>
      </c>
      <c r="H313" s="15" t="n">
        <v>10</v>
      </c>
      <c r="I313" s="15" t="n">
        <v>20.3</v>
      </c>
      <c r="J313" s="16" t="n">
        <v>0.0108004860103573</v>
      </c>
      <c r="K313" s="15" t="n">
        <v>90807</v>
      </c>
      <c r="L313" s="15" t="n">
        <v>3866458</v>
      </c>
      <c r="M313" s="15" t="n">
        <f aca="false">+K313+L313</f>
        <v>3957265</v>
      </c>
    </row>
    <row r="314" customFormat="false" ht="12.8" hidden="false" customHeight="false" outlineLevel="0" collapsed="false">
      <c r="A314" s="14" t="s">
        <v>98</v>
      </c>
      <c r="B314" s="15" t="n">
        <v>6984</v>
      </c>
      <c r="C314" s="15" t="n">
        <v>45</v>
      </c>
      <c r="D314" s="15" t="n">
        <v>331.969091871413</v>
      </c>
      <c r="E314" s="15" t="n">
        <v>193.070677979999</v>
      </c>
      <c r="F314" s="15" t="n">
        <v>1</v>
      </c>
      <c r="G314" s="15" t="n">
        <v>8</v>
      </c>
      <c r="H314" s="15" t="n">
        <v>8</v>
      </c>
      <c r="I314" s="15" t="n">
        <v>10.64</v>
      </c>
      <c r="J314" s="16" t="n">
        <v>0.0120830545182734</v>
      </c>
      <c r="K314" s="15" t="n">
        <v>101590</v>
      </c>
      <c r="L314" s="15" t="n">
        <v>1866064</v>
      </c>
      <c r="M314" s="15" t="n">
        <f aca="false">+K314+L314</f>
        <v>1967654</v>
      </c>
    </row>
    <row r="315" customFormat="false" ht="12.8" hidden="false" customHeight="false" outlineLevel="0" collapsed="false">
      <c r="A315" s="14" t="s">
        <v>99</v>
      </c>
      <c r="B315" s="15" t="n">
        <v>7010</v>
      </c>
      <c r="C315" s="15" t="n">
        <v>28</v>
      </c>
      <c r="D315" s="15" t="n">
        <v>255.557132404213</v>
      </c>
      <c r="E315" s="15" t="n">
        <v>156.013133725444</v>
      </c>
      <c r="F315" s="15" t="n">
        <v>2</v>
      </c>
      <c r="G315" s="15" t="n">
        <v>9</v>
      </c>
      <c r="H315" s="15" t="n">
        <v>2</v>
      </c>
      <c r="I315" s="15" t="n">
        <v>9.66</v>
      </c>
      <c r="J315" s="16" t="n">
        <v>0.0250232760631346</v>
      </c>
      <c r="K315" s="15" t="n">
        <v>210387</v>
      </c>
      <c r="L315" s="15" t="n">
        <v>2776124</v>
      </c>
      <c r="M315" s="15" t="n">
        <f aca="false">+K315+L315</f>
        <v>2986511</v>
      </c>
    </row>
    <row r="316" customFormat="false" ht="12.8" hidden="false" customHeight="false" outlineLevel="0" collapsed="false">
      <c r="A316" s="14" t="s">
        <v>100</v>
      </c>
      <c r="B316" s="15" t="n">
        <v>4089</v>
      </c>
      <c r="C316" s="15" t="n">
        <v>29</v>
      </c>
      <c r="D316" s="15" t="n">
        <v>418.304242424242</v>
      </c>
      <c r="E316" s="15" t="n">
        <v>170.838744588745</v>
      </c>
      <c r="F316" s="15" t="n">
        <v>28</v>
      </c>
      <c r="G316" s="15" t="n">
        <v>47</v>
      </c>
      <c r="H316" s="15" t="n">
        <v>7</v>
      </c>
      <c r="I316" s="15" t="n">
        <v>49.31</v>
      </c>
      <c r="J316" s="16" t="n">
        <v>0.00502663591292607</v>
      </c>
      <c r="K316" s="15" t="n">
        <v>42262</v>
      </c>
      <c r="L316" s="15" t="n">
        <v>2267265</v>
      </c>
      <c r="M316" s="15" t="n">
        <f aca="false">+K316+L316</f>
        <v>2309527</v>
      </c>
    </row>
    <row r="317" customFormat="false" ht="12.8" hidden="false" customHeight="false" outlineLevel="0" collapsed="false">
      <c r="A317" s="14" t="s">
        <v>101</v>
      </c>
      <c r="B317" s="15" t="n">
        <v>5430</v>
      </c>
      <c r="C317" s="15" t="n">
        <v>24</v>
      </c>
      <c r="D317" s="15" t="n">
        <v>260.60512019895</v>
      </c>
      <c r="E317" s="15" t="n">
        <v>167.446029289859</v>
      </c>
      <c r="F317" s="15" t="n">
        <v>8</v>
      </c>
      <c r="G317" s="15" t="n">
        <v>38</v>
      </c>
      <c r="H317" s="15" t="n">
        <v>9</v>
      </c>
      <c r="I317" s="15" t="n">
        <v>40.97</v>
      </c>
      <c r="J317" s="16" t="n">
        <v>0.018700104613077</v>
      </c>
      <c r="K317" s="15" t="n">
        <v>157224</v>
      </c>
      <c r="L317" s="15" t="n">
        <v>1487369</v>
      </c>
      <c r="M317" s="15" t="n">
        <f aca="false">+K317+L317</f>
        <v>1644593</v>
      </c>
    </row>
    <row r="318" customFormat="false" ht="12.8" hidden="false" customHeight="false" outlineLevel="0" collapsed="false">
      <c r="A318" s="14" t="s">
        <v>102</v>
      </c>
      <c r="B318" s="15" t="n">
        <v>6456</v>
      </c>
      <c r="C318" s="15" t="n">
        <v>42</v>
      </c>
      <c r="D318" s="15" t="n">
        <v>252.85342658284</v>
      </c>
      <c r="E318" s="15" t="n">
        <v>129.292348438739</v>
      </c>
      <c r="F318" s="15" t="n">
        <v>28</v>
      </c>
      <c r="G318" s="15" t="n">
        <v>60</v>
      </c>
      <c r="H318" s="15" t="n">
        <v>12</v>
      </c>
      <c r="I318" s="15" t="n">
        <v>63.96</v>
      </c>
      <c r="J318" s="16" t="n">
        <v>0.0240496510303189</v>
      </c>
      <c r="K318" s="15" t="n">
        <v>202201</v>
      </c>
      <c r="L318" s="15" t="n">
        <v>898936</v>
      </c>
      <c r="M318" s="15" t="n">
        <f aca="false">+K318+L318</f>
        <v>1101137</v>
      </c>
    </row>
    <row r="319" customFormat="false" ht="12.8" hidden="false" customHeight="false" outlineLevel="0" collapsed="false">
      <c r="A319" s="17" t="s">
        <v>103</v>
      </c>
      <c r="B319" s="18" t="n">
        <v>7112</v>
      </c>
      <c r="C319" s="18" t="n">
        <v>33</v>
      </c>
      <c r="D319" s="18" t="n">
        <v>371.170140447192</v>
      </c>
      <c r="E319" s="18" t="n">
        <v>175.596403900051</v>
      </c>
      <c r="F319" s="18" t="n">
        <v>10</v>
      </c>
      <c r="G319" s="18" t="n">
        <v>44</v>
      </c>
      <c r="H319" s="18" t="n">
        <v>10</v>
      </c>
      <c r="I319" s="18" t="n">
        <v>47.3</v>
      </c>
      <c r="J319" s="19" t="n">
        <v>0.00767422074662307</v>
      </c>
      <c r="K319" s="18" t="n">
        <v>64522</v>
      </c>
      <c r="L319" s="18" t="n">
        <v>1055375</v>
      </c>
      <c r="M319" s="18" t="n">
        <f aca="false">+K319+L319</f>
        <v>1119897</v>
      </c>
    </row>
    <row r="320" customFormat="false" ht="12.8" hidden="false" customHeight="false" outlineLevel="0" collapsed="false">
      <c r="A320" s="20" t="s">
        <v>49</v>
      </c>
      <c r="B320" s="21" t="n">
        <f aca="false">+SUM(B295:B319)</f>
        <v>255796</v>
      </c>
      <c r="C320" s="21" t="n">
        <f aca="false">+SUM(C295:C319)</f>
        <v>1216</v>
      </c>
      <c r="D320" s="21" t="n">
        <f aca="false">+SUM(D295:D319)</f>
        <v>13672.6304545455</v>
      </c>
      <c r="E320" s="21" t="n">
        <f aca="false">+SUM(E295:E319)</f>
        <v>8048.51227272727</v>
      </c>
      <c r="F320" s="21" t="n">
        <f aca="false">+SUM(F295:F319)</f>
        <v>2409</v>
      </c>
      <c r="G320" s="21" t="n">
        <f aca="false">+SUM(G295:G319)</f>
        <v>5806</v>
      </c>
      <c r="H320" s="21" t="n">
        <f aca="false">+SUM(H295:H319)</f>
        <v>693</v>
      </c>
      <c r="I320" s="21" t="n">
        <f aca="false">+SUM(I295:I319)</f>
        <v>6034.69</v>
      </c>
      <c r="J320" s="24" t="n">
        <f aca="false">+SUM(J295:J319)</f>
        <v>1</v>
      </c>
      <c r="K320" s="21" t="n">
        <f aca="false">+SUM(K295:K319)</f>
        <v>8407650</v>
      </c>
      <c r="L320" s="21" t="n">
        <f aca="false">SUM(L295:L319)</f>
        <v>159745355</v>
      </c>
      <c r="M320" s="21" t="n">
        <f aca="false">SUM(M295:M319)</f>
        <v>168153005</v>
      </c>
    </row>
    <row r="321" s="31" customFormat="true" ht="12.8" hidden="false" customHeight="false" outlineLevel="0" collapsed="false">
      <c r="A321" s="22" t="s">
        <v>50</v>
      </c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</row>
    <row r="322" s="31" customFormat="true" ht="12.8" hidden="false" customHeight="false" outlineLevel="0" collapsed="false">
      <c r="A322" s="22" t="s">
        <v>51</v>
      </c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</row>
    <row r="323" customFormat="false" ht="12.8" hidden="false" customHeight="false" outlineLevel="0" collapsed="false">
      <c r="A323" s="28"/>
      <c r="B323" s="29" t="n">
        <f aca="false">SUM(B295:B319)-B320</f>
        <v>0</v>
      </c>
      <c r="C323" s="29" t="n">
        <f aca="false">SUM(C295:C319)-C320</f>
        <v>0</v>
      </c>
      <c r="D323" s="29" t="n">
        <f aca="false">SUM(D295:D319)-D320</f>
        <v>0</v>
      </c>
      <c r="E323" s="29" t="n">
        <f aca="false">SUM(E295:E319)-E320</f>
        <v>0</v>
      </c>
      <c r="F323" s="29" t="n">
        <f aca="false">SUM(F295:F319)-F320</f>
        <v>0</v>
      </c>
      <c r="G323" s="29" t="n">
        <f aca="false">SUM(G295:G319)-G320</f>
        <v>0</v>
      </c>
      <c r="H323" s="29" t="n">
        <f aca="false">SUM(H295:H319)-H320</f>
        <v>0</v>
      </c>
      <c r="I323" s="29" t="n">
        <f aca="false">SUM(I295:I319)-I320</f>
        <v>0</v>
      </c>
      <c r="J323" s="29" t="n">
        <f aca="false">SUM(J295:J319)-J320</f>
        <v>0</v>
      </c>
      <c r="K323" s="29" t="n">
        <f aca="false">SUM(K295:K319)-K320</f>
        <v>0</v>
      </c>
      <c r="L323" s="29" t="n">
        <f aca="false">SUM(L295:L319)-L320</f>
        <v>0</v>
      </c>
      <c r="M323" s="29" t="n">
        <f aca="false">SUM(M295:M319)-M320</f>
        <v>0</v>
      </c>
    </row>
    <row r="324" customFormat="false" ht="12.8" hidden="false" customHeight="false" outlineLevel="0" collapsed="false">
      <c r="A324" s="28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</row>
    <row r="325" customFormat="false" ht="12.8" hidden="false" customHeight="false" outlineLevel="0" collapsed="false">
      <c r="A325" s="28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</row>
    <row r="326" customFormat="false" ht="12.8" hidden="false" customHeight="false" outlineLevel="0" collapsed="false">
      <c r="A326" s="7" t="s">
        <v>149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customFormat="false" ht="12.8" hidden="false" customHeight="false" outlineLevel="0" collapsed="false">
      <c r="A327" s="7" t="s">
        <v>150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customFormat="false" ht="12.8" hidden="false" customHeight="true" outlineLevel="0" collapsed="false">
      <c r="A328" s="8" t="s">
        <v>8</v>
      </c>
      <c r="B328" s="9" t="s">
        <v>9</v>
      </c>
      <c r="C328" s="9"/>
      <c r="D328" s="9"/>
      <c r="E328" s="9"/>
      <c r="F328" s="9"/>
      <c r="G328" s="9"/>
      <c r="H328" s="9"/>
      <c r="I328" s="9"/>
      <c r="J328" s="8" t="s">
        <v>10</v>
      </c>
      <c r="K328" s="8" t="s">
        <v>11</v>
      </c>
      <c r="L328" s="8" t="s">
        <v>12</v>
      </c>
      <c r="M328" s="8" t="s">
        <v>13</v>
      </c>
    </row>
    <row r="329" customFormat="false" ht="28.3" hidden="false" customHeight="false" outlineLevel="0" collapsed="false">
      <c r="A329" s="8"/>
      <c r="B329" s="10" t="s">
        <v>151</v>
      </c>
      <c r="C329" s="10" t="s">
        <v>152</v>
      </c>
      <c r="D329" s="10" t="s">
        <v>153</v>
      </c>
      <c r="E329" s="10" t="s">
        <v>154</v>
      </c>
      <c r="F329" s="10" t="s">
        <v>155</v>
      </c>
      <c r="G329" s="10" t="s">
        <v>156</v>
      </c>
      <c r="H329" s="10" t="s">
        <v>157</v>
      </c>
      <c r="I329" s="8" t="s">
        <v>21</v>
      </c>
      <c r="J329" s="8"/>
      <c r="K329" s="8"/>
      <c r="L329" s="8"/>
      <c r="M329" s="8"/>
    </row>
    <row r="330" customFormat="false" ht="12.8" hidden="false" customHeight="false" outlineLevel="0" collapsed="false">
      <c r="A330" s="11" t="s">
        <v>79</v>
      </c>
      <c r="B330" s="12" t="n">
        <v>25457</v>
      </c>
      <c r="C330" s="12" t="n">
        <v>70</v>
      </c>
      <c r="D330" s="12" t="n">
        <v>1744.4929355732</v>
      </c>
      <c r="E330" s="12" t="n">
        <v>1029.12391473063</v>
      </c>
      <c r="F330" s="12" t="n">
        <v>566</v>
      </c>
      <c r="G330" s="12" t="n">
        <v>1351</v>
      </c>
      <c r="H330" s="12" t="n">
        <v>91</v>
      </c>
      <c r="I330" s="12" t="n">
        <v>1381.03</v>
      </c>
      <c r="J330" s="13" t="n">
        <v>0.138891954258684</v>
      </c>
      <c r="K330" s="12" t="n">
        <v>1081754</v>
      </c>
      <c r="L330" s="12" t="n">
        <v>29907290</v>
      </c>
      <c r="M330" s="12" t="n">
        <f aca="false">+K330+L330</f>
        <v>30989044</v>
      </c>
    </row>
    <row r="331" customFormat="false" ht="12.8" hidden="false" customHeight="false" outlineLevel="0" collapsed="false">
      <c r="A331" s="14" t="s">
        <v>80</v>
      </c>
      <c r="B331" s="15" t="n">
        <v>19281</v>
      </c>
      <c r="C331" s="15" t="n">
        <v>45</v>
      </c>
      <c r="D331" s="15" t="n">
        <v>1720.85697881263</v>
      </c>
      <c r="E331" s="15" t="n">
        <v>1052.38017622207</v>
      </c>
      <c r="F331" s="15" t="n">
        <v>462</v>
      </c>
      <c r="G331" s="15" t="n">
        <v>1077</v>
      </c>
      <c r="H331" s="15" t="n">
        <v>93</v>
      </c>
      <c r="I331" s="15" t="n">
        <v>1107.69</v>
      </c>
      <c r="J331" s="16" t="n">
        <v>0.0987651853213135</v>
      </c>
      <c r="K331" s="15" t="n">
        <v>769229</v>
      </c>
      <c r="L331" s="15" t="n">
        <v>18860910</v>
      </c>
      <c r="M331" s="15" t="n">
        <f aca="false">+K331+L331</f>
        <v>19630139</v>
      </c>
    </row>
    <row r="332" customFormat="false" ht="12.8" hidden="false" customHeight="false" outlineLevel="0" collapsed="false">
      <c r="A332" s="14" t="s">
        <v>81</v>
      </c>
      <c r="B332" s="15" t="n">
        <v>22623</v>
      </c>
      <c r="C332" s="15" t="n">
        <v>100</v>
      </c>
      <c r="D332" s="15" t="n">
        <v>1303.2596362657</v>
      </c>
      <c r="E332" s="15" t="n">
        <v>902.310871690121</v>
      </c>
      <c r="F332" s="15" t="n">
        <v>259</v>
      </c>
      <c r="G332" s="15" t="n">
        <v>634</v>
      </c>
      <c r="H332" s="15" t="n">
        <v>23</v>
      </c>
      <c r="I332" s="15" t="n">
        <v>641.59</v>
      </c>
      <c r="J332" s="16" t="n">
        <v>0.0653669485561052</v>
      </c>
      <c r="K332" s="15" t="n">
        <v>509108</v>
      </c>
      <c r="L332" s="15" t="n">
        <v>11083412</v>
      </c>
      <c r="M332" s="15" t="n">
        <f aca="false">+K332+L332</f>
        <v>11592520</v>
      </c>
    </row>
    <row r="333" customFormat="false" ht="12.8" hidden="false" customHeight="false" outlineLevel="0" collapsed="false">
      <c r="A333" s="14" t="s">
        <v>82</v>
      </c>
      <c r="B333" s="15" t="n">
        <v>13317</v>
      </c>
      <c r="C333" s="15" t="n">
        <v>57</v>
      </c>
      <c r="D333" s="15" t="n">
        <v>541.310438810126</v>
      </c>
      <c r="E333" s="15" t="n">
        <v>376.406805484069</v>
      </c>
      <c r="F333" s="15" t="n">
        <v>84</v>
      </c>
      <c r="G333" s="15" t="n">
        <v>165</v>
      </c>
      <c r="H333" s="15" t="n">
        <v>27</v>
      </c>
      <c r="I333" s="15" t="n">
        <v>173.91</v>
      </c>
      <c r="J333" s="16" t="n">
        <v>0.0454129815971319</v>
      </c>
      <c r="K333" s="15" t="n">
        <v>353698</v>
      </c>
      <c r="L333" s="15" t="n">
        <v>8379192</v>
      </c>
      <c r="M333" s="15" t="n">
        <f aca="false">+K333+L333</f>
        <v>8732890</v>
      </c>
    </row>
    <row r="334" customFormat="false" ht="12.8" hidden="false" customHeight="false" outlineLevel="0" collapsed="false">
      <c r="A334" s="14" t="s">
        <v>83</v>
      </c>
      <c r="B334" s="15" t="n">
        <v>14571</v>
      </c>
      <c r="C334" s="15" t="n">
        <v>103</v>
      </c>
      <c r="D334" s="15" t="n">
        <v>379.913526444372</v>
      </c>
      <c r="E334" s="15" t="n">
        <v>220.158331639177</v>
      </c>
      <c r="F334" s="15" t="n">
        <v>101</v>
      </c>
      <c r="G334" s="15" t="n">
        <v>180</v>
      </c>
      <c r="H334" s="15" t="n">
        <v>1</v>
      </c>
      <c r="I334" s="15" t="n">
        <v>180.33</v>
      </c>
      <c r="J334" s="16" t="n">
        <v>0.102356759791446</v>
      </c>
      <c r="K334" s="15" t="n">
        <v>797202</v>
      </c>
      <c r="L334" s="15" t="n">
        <v>7610545</v>
      </c>
      <c r="M334" s="15" t="n">
        <f aca="false">+K334+L334</f>
        <v>8407747</v>
      </c>
    </row>
    <row r="335" customFormat="false" ht="12.8" hidden="false" customHeight="false" outlineLevel="0" collapsed="false">
      <c r="A335" s="14" t="s">
        <v>84</v>
      </c>
      <c r="B335" s="15" t="n">
        <v>17621</v>
      </c>
      <c r="C335" s="15" t="n">
        <v>98</v>
      </c>
      <c r="D335" s="15" t="n">
        <v>871.863377171075</v>
      </c>
      <c r="E335" s="15" t="n">
        <v>564.204535449114</v>
      </c>
      <c r="F335" s="15" t="n">
        <v>142</v>
      </c>
      <c r="G335" s="15" t="n">
        <v>295</v>
      </c>
      <c r="H335" s="15" t="n">
        <v>13</v>
      </c>
      <c r="I335" s="15" t="n">
        <v>299.29</v>
      </c>
      <c r="J335" s="16" t="n">
        <v>0.0379038025451715</v>
      </c>
      <c r="K335" s="15" t="n">
        <v>295213</v>
      </c>
      <c r="L335" s="15" t="n">
        <v>9623204</v>
      </c>
      <c r="M335" s="15" t="n">
        <f aca="false">+K335+L335</f>
        <v>9918417</v>
      </c>
    </row>
    <row r="336" customFormat="false" ht="12.8" hidden="false" customHeight="false" outlineLevel="0" collapsed="false">
      <c r="A336" s="14" t="s">
        <v>85</v>
      </c>
      <c r="B336" s="15" t="n">
        <v>11482</v>
      </c>
      <c r="C336" s="15" t="n">
        <v>56</v>
      </c>
      <c r="D336" s="15" t="n">
        <v>723.057714899114</v>
      </c>
      <c r="E336" s="15" t="n">
        <v>379.654209200832</v>
      </c>
      <c r="F336" s="15" t="n">
        <v>136</v>
      </c>
      <c r="G336" s="15" t="n">
        <v>310</v>
      </c>
      <c r="H336" s="15" t="n">
        <v>15</v>
      </c>
      <c r="I336" s="15" t="n">
        <v>314.95</v>
      </c>
      <c r="J336" s="16" t="n">
        <v>0.0409868344121498</v>
      </c>
      <c r="K336" s="15" t="n">
        <v>319225</v>
      </c>
      <c r="L336" s="15" t="n">
        <v>7310638</v>
      </c>
      <c r="M336" s="15" t="n">
        <f aca="false">+K336+L336</f>
        <v>7629863</v>
      </c>
    </row>
    <row r="337" customFormat="false" ht="12.8" hidden="false" customHeight="false" outlineLevel="0" collapsed="false">
      <c r="A337" s="14" t="s">
        <v>86</v>
      </c>
      <c r="B337" s="15" t="n">
        <v>9257</v>
      </c>
      <c r="C337" s="15" t="n">
        <v>46</v>
      </c>
      <c r="D337" s="15" t="n">
        <v>483.069523148159</v>
      </c>
      <c r="E337" s="15" t="n">
        <v>280.106131842123</v>
      </c>
      <c r="F337" s="15" t="n">
        <v>56</v>
      </c>
      <c r="G337" s="15" t="n">
        <v>190</v>
      </c>
      <c r="H337" s="15" t="n">
        <v>12</v>
      </c>
      <c r="I337" s="15" t="n">
        <v>193.96</v>
      </c>
      <c r="J337" s="16" t="n">
        <v>0.0308066642988075</v>
      </c>
      <c r="K337" s="15" t="n">
        <v>239937</v>
      </c>
      <c r="L337" s="15" t="n">
        <v>7195032</v>
      </c>
      <c r="M337" s="15" t="n">
        <f aca="false">+K337+L337</f>
        <v>7434969</v>
      </c>
    </row>
    <row r="338" customFormat="false" ht="12.8" hidden="false" customHeight="false" outlineLevel="0" collapsed="false">
      <c r="A338" s="14" t="s">
        <v>87</v>
      </c>
      <c r="B338" s="15" t="n">
        <v>15746</v>
      </c>
      <c r="C338" s="15" t="n">
        <v>69</v>
      </c>
      <c r="D338" s="15" t="n">
        <v>670.296767953008</v>
      </c>
      <c r="E338" s="15" t="n">
        <v>270.499620627286</v>
      </c>
      <c r="F338" s="15" t="n">
        <v>53</v>
      </c>
      <c r="G338" s="15" t="n">
        <v>129</v>
      </c>
      <c r="H338" s="15" t="n">
        <v>8</v>
      </c>
      <c r="I338" s="15" t="n">
        <v>131.64</v>
      </c>
      <c r="J338" s="16" t="n">
        <v>0.0125884010537074</v>
      </c>
      <c r="K338" s="15" t="n">
        <v>98044</v>
      </c>
      <c r="L338" s="15" t="n">
        <v>3077205</v>
      </c>
      <c r="M338" s="15" t="n">
        <f aca="false">+K338+L338</f>
        <v>3175249</v>
      </c>
    </row>
    <row r="339" customFormat="false" ht="12.8" hidden="false" customHeight="false" outlineLevel="0" collapsed="false">
      <c r="A339" s="14" t="s">
        <v>88</v>
      </c>
      <c r="B339" s="15" t="n">
        <v>6522</v>
      </c>
      <c r="C339" s="15" t="n">
        <v>47</v>
      </c>
      <c r="D339" s="15" t="n">
        <v>349.805906282401</v>
      </c>
      <c r="E339" s="15" t="n">
        <v>184.019378197483</v>
      </c>
      <c r="F339" s="15" t="n">
        <v>21</v>
      </c>
      <c r="G339" s="15" t="n">
        <v>89</v>
      </c>
      <c r="H339" s="15" t="n">
        <v>2</v>
      </c>
      <c r="I339" s="15" t="n">
        <v>89.66</v>
      </c>
      <c r="J339" s="16" t="n">
        <v>0.0129604998921552</v>
      </c>
      <c r="K339" s="15" t="n">
        <v>100942</v>
      </c>
      <c r="L339" s="15" t="n">
        <v>2957056</v>
      </c>
      <c r="M339" s="15" t="n">
        <f aca="false">+K339+L339</f>
        <v>3057998</v>
      </c>
    </row>
    <row r="340" customFormat="false" ht="12.8" hidden="false" customHeight="false" outlineLevel="0" collapsed="false">
      <c r="A340" s="14" t="s">
        <v>89</v>
      </c>
      <c r="B340" s="15" t="n">
        <v>7837</v>
      </c>
      <c r="C340" s="15" t="n">
        <v>38</v>
      </c>
      <c r="D340" s="15" t="n">
        <v>303.293760262726</v>
      </c>
      <c r="E340" s="15" t="n">
        <v>158.958225108225</v>
      </c>
      <c r="F340" s="15" t="n">
        <v>12</v>
      </c>
      <c r="G340" s="15" t="n">
        <v>69</v>
      </c>
      <c r="H340" s="15" t="n">
        <v>6</v>
      </c>
      <c r="I340" s="15" t="n">
        <v>70.98</v>
      </c>
      <c r="J340" s="16" t="n">
        <v>0.0175595353400342</v>
      </c>
      <c r="K340" s="15" t="n">
        <v>136762</v>
      </c>
      <c r="L340" s="15" t="n">
        <v>3068628</v>
      </c>
      <c r="M340" s="15" t="n">
        <f aca="false">+K340+L340</f>
        <v>3205390</v>
      </c>
    </row>
    <row r="341" customFormat="false" ht="12.8" hidden="false" customHeight="false" outlineLevel="0" collapsed="false">
      <c r="A341" s="14" t="s">
        <v>90</v>
      </c>
      <c r="B341" s="15" t="n">
        <v>10055</v>
      </c>
      <c r="C341" s="15" t="n">
        <v>43</v>
      </c>
      <c r="D341" s="15" t="n">
        <v>405.08402886643</v>
      </c>
      <c r="E341" s="15" t="n">
        <v>296.011638490848</v>
      </c>
      <c r="F341" s="15" t="n">
        <v>26</v>
      </c>
      <c r="G341" s="15" t="n">
        <v>70</v>
      </c>
      <c r="H341" s="15" t="n">
        <v>3</v>
      </c>
      <c r="I341" s="15" t="n">
        <v>70.99</v>
      </c>
      <c r="J341" s="16" t="n">
        <v>0.0358365765525225</v>
      </c>
      <c r="K341" s="15" t="n">
        <v>279112</v>
      </c>
      <c r="L341" s="15" t="n">
        <v>3203657</v>
      </c>
      <c r="M341" s="15" t="n">
        <f aca="false">+K341+L341</f>
        <v>3482769</v>
      </c>
    </row>
    <row r="342" customFormat="false" ht="12.8" hidden="false" customHeight="false" outlineLevel="0" collapsed="false">
      <c r="A342" s="14" t="s">
        <v>91</v>
      </c>
      <c r="B342" s="15" t="n">
        <v>7098</v>
      </c>
      <c r="C342" s="15" t="n">
        <v>47</v>
      </c>
      <c r="D342" s="15" t="n">
        <v>317.462790422634</v>
      </c>
      <c r="E342" s="15" t="n">
        <v>189.87987012987</v>
      </c>
      <c r="F342" s="15" t="n">
        <v>68</v>
      </c>
      <c r="G342" s="15" t="n">
        <v>175</v>
      </c>
      <c r="H342" s="15" t="n">
        <v>21</v>
      </c>
      <c r="I342" s="15" t="n">
        <v>181.93</v>
      </c>
      <c r="J342" s="16" t="n">
        <v>0.0727690629683792</v>
      </c>
      <c r="K342" s="15" t="n">
        <v>566759</v>
      </c>
      <c r="L342" s="15" t="n">
        <v>3337517</v>
      </c>
      <c r="M342" s="15" t="n">
        <f aca="false">+K342+L342</f>
        <v>3904276</v>
      </c>
    </row>
    <row r="343" customFormat="false" ht="12.8" hidden="false" customHeight="false" outlineLevel="0" collapsed="false">
      <c r="A343" s="14" t="s">
        <v>92</v>
      </c>
      <c r="B343" s="15" t="n">
        <v>3820</v>
      </c>
      <c r="C343" s="15" t="n">
        <v>53</v>
      </c>
      <c r="D343" s="15" t="n">
        <v>172.854058775816</v>
      </c>
      <c r="E343" s="15" t="n">
        <v>54.2840909090909</v>
      </c>
      <c r="F343" s="15" t="n">
        <v>9</v>
      </c>
      <c r="G343" s="15" t="n">
        <v>42</v>
      </c>
      <c r="H343" s="15" t="n">
        <v>0</v>
      </c>
      <c r="I343" s="15" t="n">
        <v>42</v>
      </c>
      <c r="J343" s="16" t="n">
        <v>0.0110985755480977</v>
      </c>
      <c r="K343" s="15" t="n">
        <v>86441</v>
      </c>
      <c r="L343" s="15" t="n">
        <v>1515547</v>
      </c>
      <c r="M343" s="15" t="n">
        <f aca="false">+K343+L343</f>
        <v>1601988</v>
      </c>
    </row>
    <row r="344" customFormat="false" ht="12.8" hidden="false" customHeight="false" outlineLevel="0" collapsed="false">
      <c r="A344" s="14" t="s">
        <v>93</v>
      </c>
      <c r="B344" s="15" t="n">
        <v>7000</v>
      </c>
      <c r="C344" s="15" t="n">
        <v>26</v>
      </c>
      <c r="D344" s="15" t="n">
        <v>310.381631329472</v>
      </c>
      <c r="E344" s="15" t="n">
        <v>273.972540420381</v>
      </c>
      <c r="F344" s="15" t="n">
        <v>56</v>
      </c>
      <c r="G344" s="15" t="n">
        <v>128</v>
      </c>
      <c r="H344" s="15" t="n">
        <v>15</v>
      </c>
      <c r="I344" s="15" t="n">
        <v>132.95</v>
      </c>
      <c r="J344" s="16" t="n">
        <v>0.0921678308114556</v>
      </c>
      <c r="K344" s="15" t="n">
        <v>717846</v>
      </c>
      <c r="L344" s="15" t="n">
        <v>8723824</v>
      </c>
      <c r="M344" s="15" t="n">
        <f aca="false">+K344+L344</f>
        <v>9441670</v>
      </c>
    </row>
    <row r="345" customFormat="false" ht="12.8" hidden="false" customHeight="false" outlineLevel="0" collapsed="false">
      <c r="A345" s="14" t="s">
        <v>94</v>
      </c>
      <c r="B345" s="15" t="n">
        <v>3115</v>
      </c>
      <c r="C345" s="15" t="n">
        <v>50</v>
      </c>
      <c r="D345" s="15" t="n">
        <v>188.604603174603</v>
      </c>
      <c r="E345" s="15" t="n">
        <v>68.0209090909091</v>
      </c>
      <c r="F345" s="15" t="n">
        <v>2</v>
      </c>
      <c r="G345" s="15" t="n">
        <v>4</v>
      </c>
      <c r="H345" s="15" t="n">
        <v>2</v>
      </c>
      <c r="I345" s="15" t="n">
        <v>4.66</v>
      </c>
      <c r="J345" s="16" t="n">
        <v>0.00234425695625786</v>
      </c>
      <c r="K345" s="15" t="n">
        <v>18258</v>
      </c>
      <c r="L345" s="15" t="n">
        <v>1425233</v>
      </c>
      <c r="M345" s="15" t="n">
        <f aca="false">+K345+L345</f>
        <v>1443491</v>
      </c>
    </row>
    <row r="346" customFormat="false" ht="12.8" hidden="false" customHeight="false" outlineLevel="0" collapsed="false">
      <c r="A346" s="14" t="s">
        <v>95</v>
      </c>
      <c r="B346" s="15" t="n">
        <v>8828</v>
      </c>
      <c r="C346" s="15" t="n">
        <v>84</v>
      </c>
      <c r="D346" s="15" t="n">
        <v>312.649047619048</v>
      </c>
      <c r="E346" s="15" t="n">
        <v>246.87632034632</v>
      </c>
      <c r="F346" s="15" t="n">
        <v>18</v>
      </c>
      <c r="G346" s="15" t="n">
        <v>77</v>
      </c>
      <c r="H346" s="15" t="n">
        <v>14</v>
      </c>
      <c r="I346" s="15" t="n">
        <v>81.62</v>
      </c>
      <c r="J346" s="16" t="n">
        <v>0.0546789917614345</v>
      </c>
      <c r="K346" s="15" t="n">
        <v>425866</v>
      </c>
      <c r="L346" s="15" t="n">
        <v>5747873</v>
      </c>
      <c r="M346" s="15" t="n">
        <f aca="false">+K346+L346</f>
        <v>6173739</v>
      </c>
    </row>
    <row r="347" customFormat="false" ht="12.8" hidden="false" customHeight="false" outlineLevel="0" collapsed="false">
      <c r="A347" s="14" t="s">
        <v>96</v>
      </c>
      <c r="B347" s="15" t="n">
        <v>12015</v>
      </c>
      <c r="C347" s="15" t="n">
        <v>201</v>
      </c>
      <c r="D347" s="15" t="n">
        <v>384.212384276223</v>
      </c>
      <c r="E347" s="15" t="n">
        <v>191.340842774247</v>
      </c>
      <c r="F347" s="15" t="n">
        <v>20</v>
      </c>
      <c r="G347" s="15" t="n">
        <v>27</v>
      </c>
      <c r="H347" s="15" t="n">
        <v>3</v>
      </c>
      <c r="I347" s="15" t="n">
        <v>27.99</v>
      </c>
      <c r="J347" s="16" t="n">
        <v>0.023182188684547</v>
      </c>
      <c r="K347" s="15" t="n">
        <v>180554</v>
      </c>
      <c r="L347" s="15" t="n">
        <v>1902910</v>
      </c>
      <c r="M347" s="15" t="n">
        <f aca="false">+K347+L347</f>
        <v>2083464</v>
      </c>
    </row>
    <row r="348" customFormat="false" ht="12.8" hidden="false" customHeight="false" outlineLevel="0" collapsed="false">
      <c r="A348" s="14" t="s">
        <v>97</v>
      </c>
      <c r="B348" s="15" t="n">
        <v>5323</v>
      </c>
      <c r="C348" s="15" t="n">
        <v>31</v>
      </c>
      <c r="D348" s="15" t="n">
        <v>287.174714873388</v>
      </c>
      <c r="E348" s="15" t="n">
        <v>136.399185444341</v>
      </c>
      <c r="F348" s="15" t="n">
        <v>5</v>
      </c>
      <c r="G348" s="15" t="n">
        <v>18</v>
      </c>
      <c r="H348" s="15" t="n">
        <v>2</v>
      </c>
      <c r="I348" s="15" t="n">
        <v>18.66</v>
      </c>
      <c r="J348" s="16" t="n">
        <v>0.00483500060037333</v>
      </c>
      <c r="K348" s="15" t="n">
        <v>37657</v>
      </c>
      <c r="L348" s="15" t="n">
        <v>3732566</v>
      </c>
      <c r="M348" s="15" t="n">
        <f aca="false">+K348+L348</f>
        <v>3770223</v>
      </c>
    </row>
    <row r="349" customFormat="false" ht="12.8" hidden="false" customHeight="false" outlineLevel="0" collapsed="false">
      <c r="A349" s="14" t="s">
        <v>98</v>
      </c>
      <c r="B349" s="15" t="n">
        <v>7474</v>
      </c>
      <c r="C349" s="15" t="n">
        <v>60</v>
      </c>
      <c r="D349" s="15" t="n">
        <v>302.998771028891</v>
      </c>
      <c r="E349" s="15" t="n">
        <v>161.167937741202</v>
      </c>
      <c r="F349" s="15" t="n">
        <v>2</v>
      </c>
      <c r="G349" s="15" t="n">
        <v>6</v>
      </c>
      <c r="H349" s="15" t="n">
        <v>8</v>
      </c>
      <c r="I349" s="15" t="n">
        <v>8.64</v>
      </c>
      <c r="J349" s="16" t="n">
        <v>0.0106333028021803</v>
      </c>
      <c r="K349" s="15" t="n">
        <v>82817</v>
      </c>
      <c r="L349" s="15" t="n">
        <v>1736801</v>
      </c>
      <c r="M349" s="15" t="n">
        <f aca="false">+K349+L349</f>
        <v>1819618</v>
      </c>
    </row>
    <row r="350" customFormat="false" ht="12.8" hidden="false" customHeight="false" outlineLevel="0" collapsed="false">
      <c r="A350" s="14" t="s">
        <v>99</v>
      </c>
      <c r="B350" s="15" t="n">
        <v>9001</v>
      </c>
      <c r="C350" s="15" t="n">
        <v>58</v>
      </c>
      <c r="D350" s="15" t="n">
        <v>259.964656716384</v>
      </c>
      <c r="E350" s="15" t="n">
        <v>155.916630643079</v>
      </c>
      <c r="F350" s="15" t="n">
        <v>5</v>
      </c>
      <c r="G350" s="15" t="n">
        <v>18</v>
      </c>
      <c r="H350" s="15" t="n">
        <v>0</v>
      </c>
      <c r="I350" s="15" t="n">
        <v>18</v>
      </c>
      <c r="J350" s="16" t="n">
        <v>0.0359259133918012</v>
      </c>
      <c r="K350" s="15" t="n">
        <v>279808</v>
      </c>
      <c r="L350" s="15" t="n">
        <v>2427219</v>
      </c>
      <c r="M350" s="15" t="n">
        <f aca="false">+K350+L350</f>
        <v>2707027</v>
      </c>
    </row>
    <row r="351" customFormat="false" ht="12.8" hidden="false" customHeight="false" outlineLevel="0" collapsed="false">
      <c r="A351" s="14" t="s">
        <v>100</v>
      </c>
      <c r="B351" s="15" t="n">
        <v>4440</v>
      </c>
      <c r="C351" s="15" t="n">
        <v>30</v>
      </c>
      <c r="D351" s="15" t="n">
        <v>239.819153568538</v>
      </c>
      <c r="E351" s="15" t="n">
        <v>133.231292517007</v>
      </c>
      <c r="F351" s="15" t="n">
        <v>30</v>
      </c>
      <c r="G351" s="15" t="n">
        <v>47</v>
      </c>
      <c r="H351" s="15" t="n">
        <v>1</v>
      </c>
      <c r="I351" s="15" t="n">
        <v>47.33</v>
      </c>
      <c r="J351" s="16" t="n">
        <v>0.0165697226224584</v>
      </c>
      <c r="K351" s="15" t="n">
        <v>129053</v>
      </c>
      <c r="L351" s="15" t="n">
        <v>2081780</v>
      </c>
      <c r="M351" s="15" t="n">
        <f aca="false">+K351+L351</f>
        <v>2210833</v>
      </c>
    </row>
    <row r="352" customFormat="false" ht="12.8" hidden="false" customHeight="false" outlineLevel="0" collapsed="false">
      <c r="A352" s="14" t="s">
        <v>101</v>
      </c>
      <c r="B352" s="15" t="n">
        <v>5486</v>
      </c>
      <c r="C352" s="15" t="n">
        <v>23</v>
      </c>
      <c r="D352" s="15" t="n">
        <v>258.822455817386</v>
      </c>
      <c r="E352" s="15" t="n">
        <v>165.686092181023</v>
      </c>
      <c r="F352" s="15" t="n">
        <v>6</v>
      </c>
      <c r="G352" s="15" t="n">
        <v>19</v>
      </c>
      <c r="H352" s="15" t="n">
        <v>8</v>
      </c>
      <c r="I352" s="15" t="n">
        <v>21.64</v>
      </c>
      <c r="J352" s="16" t="n">
        <v>0.0165236228076639</v>
      </c>
      <c r="K352" s="15" t="n">
        <v>128694</v>
      </c>
      <c r="L352" s="15" t="n">
        <v>1321655</v>
      </c>
      <c r="M352" s="15" t="n">
        <f aca="false">+K352+L352</f>
        <v>1450349</v>
      </c>
    </row>
    <row r="353" customFormat="false" ht="12.8" hidden="false" customHeight="false" outlineLevel="0" collapsed="false">
      <c r="A353" s="14" t="s">
        <v>102</v>
      </c>
      <c r="B353" s="15" t="n">
        <v>5611</v>
      </c>
      <c r="C353" s="15" t="n">
        <v>43</v>
      </c>
      <c r="D353" s="15" t="n">
        <v>290.488241531169</v>
      </c>
      <c r="E353" s="15" t="n">
        <v>145.793177558199</v>
      </c>
      <c r="F353" s="15" t="n">
        <v>31</v>
      </c>
      <c r="G353" s="15" t="n">
        <v>45</v>
      </c>
      <c r="H353" s="15" t="n">
        <v>4</v>
      </c>
      <c r="I353" s="15" t="n">
        <v>46.32</v>
      </c>
      <c r="J353" s="16" t="n">
        <v>0.0117478297237268</v>
      </c>
      <c r="K353" s="15" t="n">
        <v>91498</v>
      </c>
      <c r="L353" s="15" t="n">
        <v>785064</v>
      </c>
      <c r="M353" s="15" t="n">
        <f aca="false">+K353+L353</f>
        <v>876562</v>
      </c>
    </row>
    <row r="354" customFormat="false" ht="12.8" hidden="false" customHeight="false" outlineLevel="0" collapsed="false">
      <c r="A354" s="17" t="s">
        <v>103</v>
      </c>
      <c r="B354" s="18" t="n">
        <v>6627</v>
      </c>
      <c r="C354" s="18" t="n">
        <v>29</v>
      </c>
      <c r="D354" s="18" t="n">
        <v>324.498062071982</v>
      </c>
      <c r="E354" s="18" t="n">
        <v>168.024227795023</v>
      </c>
      <c r="F354" s="18" t="n">
        <v>9</v>
      </c>
      <c r="G354" s="18" t="n">
        <v>34</v>
      </c>
      <c r="H354" s="18" t="n">
        <v>4</v>
      </c>
      <c r="I354" s="18" t="n">
        <v>35.32</v>
      </c>
      <c r="J354" s="19" t="n">
        <v>0.00808755770239549</v>
      </c>
      <c r="K354" s="18" t="n">
        <v>62990</v>
      </c>
      <c r="L354" s="18" t="n">
        <v>966117</v>
      </c>
      <c r="M354" s="18" t="n">
        <f aca="false">+K354+L354</f>
        <v>1029107</v>
      </c>
    </row>
    <row r="355" customFormat="false" ht="12.8" hidden="false" customHeight="false" outlineLevel="0" collapsed="false">
      <c r="A355" s="20" t="s">
        <v>49</v>
      </c>
      <c r="B355" s="21" t="n">
        <f aca="false">SUM(B330:B354)</f>
        <v>259607</v>
      </c>
      <c r="C355" s="21" t="n">
        <f aca="false">SUM(C330:C354)</f>
        <v>1507</v>
      </c>
      <c r="D355" s="21" t="n">
        <f aca="false">SUM(D330:D354)</f>
        <v>13146.2351656945</v>
      </c>
      <c r="E355" s="21" t="n">
        <f aca="false">SUM(E330:E354)</f>
        <v>7804.42695623267</v>
      </c>
      <c r="F355" s="21" t="n">
        <f aca="false">SUM(F330:F354)</f>
        <v>2179</v>
      </c>
      <c r="G355" s="21" t="n">
        <f aca="false">SUM(G330:G354)</f>
        <v>5199</v>
      </c>
      <c r="H355" s="21" t="n">
        <f aca="false">SUM(H330:H354)</f>
        <v>376</v>
      </c>
      <c r="I355" s="21" t="n">
        <f aca="false">SUM(I330:I354)</f>
        <v>5323.08</v>
      </c>
      <c r="J355" s="21" t="n">
        <f aca="false">SUM(J330:J354)</f>
        <v>1</v>
      </c>
      <c r="K355" s="21" t="n">
        <f aca="false">SUM(K330:K354)</f>
        <v>7788467</v>
      </c>
      <c r="L355" s="21" t="n">
        <f aca="false">SUM(L330:L354)</f>
        <v>147980875</v>
      </c>
      <c r="M355" s="21" t="n">
        <f aca="false">SUM(M330:M354)</f>
        <v>155769342</v>
      </c>
    </row>
    <row r="356" customFormat="false" ht="12.8" hidden="false" customHeight="false" outlineLevel="0" collapsed="false">
      <c r="A356" s="22" t="s">
        <v>50</v>
      </c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</row>
    <row r="357" customFormat="false" ht="12.8" hidden="false" customHeight="false" outlineLevel="0" collapsed="false">
      <c r="A357" s="22" t="s">
        <v>51</v>
      </c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</row>
    <row r="358" customFormat="false" ht="12.8" hidden="false" customHeight="false" outlineLevel="0" collapsed="false">
      <c r="A358" s="3"/>
      <c r="B358" s="29" t="n">
        <f aca="false">SUM(B330:B354)-B355</f>
        <v>0</v>
      </c>
      <c r="C358" s="29" t="n">
        <f aca="false">SUM(C330:C354)-C355</f>
        <v>0</v>
      </c>
      <c r="D358" s="29" t="n">
        <f aca="false">SUM(D330:D354)-D355</f>
        <v>0</v>
      </c>
      <c r="E358" s="29" t="n">
        <f aca="false">SUM(E330:E354)-E355</f>
        <v>0</v>
      </c>
      <c r="F358" s="29" t="n">
        <f aca="false">SUM(F330:F354)-F355</f>
        <v>0</v>
      </c>
      <c r="G358" s="29" t="n">
        <f aca="false">SUM(G330:G354)-G355</f>
        <v>0</v>
      </c>
      <c r="H358" s="29" t="n">
        <f aca="false">SUM(H330:H354)-H355</f>
        <v>0</v>
      </c>
      <c r="I358" s="29" t="n">
        <f aca="false">SUM(I330:I354)-I355</f>
        <v>0</v>
      </c>
      <c r="J358" s="29" t="n">
        <f aca="false">SUM(J330:J354)-J355</f>
        <v>0</v>
      </c>
      <c r="K358" s="29" t="n">
        <f aca="false">SUM(K330:K354)-K355</f>
        <v>0</v>
      </c>
      <c r="L358" s="29" t="n">
        <f aca="false">SUM(L330:L354)-L355</f>
        <v>0</v>
      </c>
      <c r="M358" s="29" t="n">
        <f aca="false">SUM(M330:M354)-M355</f>
        <v>0</v>
      </c>
    </row>
    <row r="359" customFormat="false" ht="12.8" hidden="false" customHeight="false" outlineLevel="0" collapsed="false">
      <c r="A359" s="3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</row>
    <row r="360" customFormat="false" ht="12.8" hidden="false" customHeight="false" outlineLevel="0" collapsed="false">
      <c r="A360" s="3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</row>
    <row r="361" customFormat="false" ht="12.8" hidden="false" customHeight="false" outlineLevel="0" collapsed="false">
      <c r="A361" s="7" t="s">
        <v>158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customFormat="false" ht="12.8" hidden="false" customHeight="false" outlineLevel="0" collapsed="false">
      <c r="A362" s="7" t="s">
        <v>159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customFormat="false" ht="12.8" hidden="false" customHeight="true" outlineLevel="0" collapsed="false">
      <c r="A363" s="8" t="s">
        <v>8</v>
      </c>
      <c r="B363" s="9" t="s">
        <v>9</v>
      </c>
      <c r="C363" s="9"/>
      <c r="D363" s="9"/>
      <c r="E363" s="9"/>
      <c r="F363" s="9"/>
      <c r="G363" s="9"/>
      <c r="H363" s="9"/>
      <c r="I363" s="9"/>
      <c r="J363" s="8" t="s">
        <v>10</v>
      </c>
      <c r="K363" s="8" t="s">
        <v>11</v>
      </c>
      <c r="L363" s="8" t="s">
        <v>12</v>
      </c>
      <c r="M363" s="8" t="s">
        <v>13</v>
      </c>
    </row>
    <row r="364" customFormat="false" ht="28.3" hidden="false" customHeight="false" outlineLevel="0" collapsed="false">
      <c r="A364" s="8"/>
      <c r="B364" s="10" t="s">
        <v>160</v>
      </c>
      <c r="C364" s="10" t="s">
        <v>161</v>
      </c>
      <c r="D364" s="10" t="s">
        <v>162</v>
      </c>
      <c r="E364" s="10" t="s">
        <v>163</v>
      </c>
      <c r="F364" s="10" t="s">
        <v>164</v>
      </c>
      <c r="G364" s="10" t="s">
        <v>165</v>
      </c>
      <c r="H364" s="10" t="s">
        <v>166</v>
      </c>
      <c r="I364" s="8" t="s">
        <v>21</v>
      </c>
      <c r="J364" s="8"/>
      <c r="K364" s="8"/>
      <c r="L364" s="8"/>
      <c r="M364" s="8"/>
    </row>
    <row r="365" customFormat="false" ht="12.8" hidden="false" customHeight="false" outlineLevel="0" collapsed="false">
      <c r="A365" s="11" t="s">
        <v>22</v>
      </c>
      <c r="B365" s="12" t="n">
        <v>24649</v>
      </c>
      <c r="C365" s="12" t="n">
        <v>65</v>
      </c>
      <c r="D365" s="12" t="n">
        <v>1835.18092424597</v>
      </c>
      <c r="E365" s="12" t="n">
        <v>1060.51046970052</v>
      </c>
      <c r="F365" s="12" t="n">
        <v>502</v>
      </c>
      <c r="G365" s="12" t="n">
        <v>1363</v>
      </c>
      <c r="H365" s="12" t="n">
        <v>135</v>
      </c>
      <c r="I365" s="12" t="n">
        <v>1407.55</v>
      </c>
      <c r="J365" s="13" t="n">
        <v>0.155779277937187</v>
      </c>
      <c r="K365" s="12" t="n">
        <v>1174522</v>
      </c>
      <c r="L365" s="12" t="n">
        <v>29301138</v>
      </c>
      <c r="M365" s="12" t="n">
        <v>30475660</v>
      </c>
      <c r="N365" s="1" t="n">
        <f aca="false">K390*J365</f>
        <v>1174522.63491261</v>
      </c>
    </row>
    <row r="366" customFormat="false" ht="12.8" hidden="false" customHeight="false" outlineLevel="0" collapsed="false">
      <c r="A366" s="14" t="s">
        <v>23</v>
      </c>
      <c r="B366" s="15" t="n">
        <v>18771</v>
      </c>
      <c r="C366" s="15" t="n">
        <v>43</v>
      </c>
      <c r="D366" s="15" t="n">
        <v>1720.2262239714</v>
      </c>
      <c r="E366" s="15" t="n">
        <v>1024.88531488049</v>
      </c>
      <c r="F366" s="15" t="n">
        <v>350</v>
      </c>
      <c r="G366" s="15" t="n">
        <v>1059</v>
      </c>
      <c r="H366" s="15" t="n">
        <v>102</v>
      </c>
      <c r="I366" s="15" t="n">
        <v>1092.66</v>
      </c>
      <c r="J366" s="16" t="n">
        <v>0.119055386363082</v>
      </c>
      <c r="K366" s="15" t="n">
        <v>897637</v>
      </c>
      <c r="L366" s="15" t="n">
        <v>18321714</v>
      </c>
      <c r="M366" s="15" t="n">
        <v>19219351</v>
      </c>
    </row>
    <row r="367" customFormat="false" ht="12.8" hidden="false" customHeight="false" outlineLevel="0" collapsed="false">
      <c r="A367" s="14" t="s">
        <v>24</v>
      </c>
      <c r="B367" s="15" t="n">
        <v>21780</v>
      </c>
      <c r="C367" s="15" t="n">
        <v>97</v>
      </c>
      <c r="D367" s="15" t="n">
        <v>1300.36110638825</v>
      </c>
      <c r="E367" s="15" t="n">
        <v>881.383833660982</v>
      </c>
      <c r="F367" s="15" t="n">
        <v>227</v>
      </c>
      <c r="G367" s="15" t="n">
        <v>677</v>
      </c>
      <c r="H367" s="15" t="n">
        <v>21</v>
      </c>
      <c r="I367" s="15" t="n">
        <v>683.93</v>
      </c>
      <c r="J367" s="16" t="n">
        <v>0.0764342840581931</v>
      </c>
      <c r="K367" s="15" t="n">
        <v>576288</v>
      </c>
      <c r="L367" s="15" t="n">
        <v>10717758</v>
      </c>
      <c r="M367" s="15" t="n">
        <v>11294046</v>
      </c>
    </row>
    <row r="368" customFormat="false" ht="12.8" hidden="false" customHeight="false" outlineLevel="0" collapsed="false">
      <c r="A368" s="14" t="s">
        <v>25</v>
      </c>
      <c r="B368" s="15" t="n">
        <v>12981</v>
      </c>
      <c r="C368" s="15" t="n">
        <v>54</v>
      </c>
      <c r="D368" s="15" t="n">
        <v>550.885123871891</v>
      </c>
      <c r="E368" s="15" t="n">
        <v>355.261817553425</v>
      </c>
      <c r="F368" s="15" t="n">
        <v>88</v>
      </c>
      <c r="G368" s="15" t="n">
        <v>199</v>
      </c>
      <c r="H368" s="15" t="n">
        <v>60</v>
      </c>
      <c r="I368" s="15" t="n">
        <v>218.8</v>
      </c>
      <c r="J368" s="16" t="n">
        <v>0.0565733087757287</v>
      </c>
      <c r="K368" s="15" t="n">
        <v>426543</v>
      </c>
      <c r="L368" s="15" t="n">
        <v>8111890</v>
      </c>
      <c r="M368" s="15" t="n">
        <v>8538433</v>
      </c>
    </row>
    <row r="369" customFormat="false" ht="12.8" hidden="false" customHeight="false" outlineLevel="0" collapsed="false">
      <c r="A369" s="14" t="s">
        <v>26</v>
      </c>
      <c r="B369" s="15" t="n">
        <v>14462</v>
      </c>
      <c r="C369" s="15" t="n">
        <v>76</v>
      </c>
      <c r="D369" s="15" t="n">
        <v>372.996176517972</v>
      </c>
      <c r="E369" s="15" t="n">
        <v>212.85934073052</v>
      </c>
      <c r="F369" s="15" t="n">
        <v>76</v>
      </c>
      <c r="G369" s="15" t="n">
        <v>191</v>
      </c>
      <c r="H369" s="15" t="n">
        <v>6</v>
      </c>
      <c r="I369" s="15" t="n">
        <v>192.98</v>
      </c>
      <c r="J369" s="16" t="n">
        <v>0.051614574157912</v>
      </c>
      <c r="K369" s="15" t="n">
        <v>389156</v>
      </c>
      <c r="L369" s="15" t="n">
        <v>7366023</v>
      </c>
      <c r="M369" s="15" t="n">
        <v>7755179</v>
      </c>
    </row>
    <row r="370" customFormat="false" ht="12.8" hidden="false" customHeight="false" outlineLevel="0" collapsed="false">
      <c r="A370" s="14" t="s">
        <v>27</v>
      </c>
      <c r="B370" s="15" t="n">
        <v>18538</v>
      </c>
      <c r="C370" s="15" t="n">
        <v>98</v>
      </c>
      <c r="D370" s="15" t="n">
        <v>916.584001027221</v>
      </c>
      <c r="E370" s="15" t="n">
        <v>561.402182845403</v>
      </c>
      <c r="F370" s="15" t="n">
        <v>136</v>
      </c>
      <c r="G370" s="15" t="n">
        <v>286</v>
      </c>
      <c r="H370" s="15" t="n">
        <v>12</v>
      </c>
      <c r="I370" s="15" t="n">
        <v>289.96</v>
      </c>
      <c r="J370" s="16" t="n">
        <v>0.0422675305111949</v>
      </c>
      <c r="K370" s="15" t="n">
        <v>318683</v>
      </c>
      <c r="L370" s="15" t="n">
        <v>9487404</v>
      </c>
      <c r="M370" s="15" t="n">
        <v>9806087</v>
      </c>
    </row>
    <row r="371" customFormat="false" ht="12.8" hidden="false" customHeight="false" outlineLevel="0" collapsed="false">
      <c r="A371" s="14" t="s">
        <v>28</v>
      </c>
      <c r="B371" s="15" t="n">
        <v>11081</v>
      </c>
      <c r="C371" s="15" t="n">
        <v>58</v>
      </c>
      <c r="D371" s="15" t="n">
        <v>761.910839160839</v>
      </c>
      <c r="E371" s="15" t="n">
        <v>406.433566433566</v>
      </c>
      <c r="F371" s="15" t="n">
        <v>124</v>
      </c>
      <c r="G371" s="15" t="n">
        <v>315</v>
      </c>
      <c r="H371" s="15" t="n">
        <v>18</v>
      </c>
      <c r="I371" s="15" t="n">
        <v>320.94</v>
      </c>
      <c r="J371" s="16" t="n">
        <v>0.0244217302594379</v>
      </c>
      <c r="K371" s="15" t="n">
        <v>184131</v>
      </c>
      <c r="L371" s="15" t="n">
        <v>7265442</v>
      </c>
      <c r="M371" s="15" t="n">
        <v>7449573</v>
      </c>
    </row>
    <row r="372" customFormat="false" ht="12.8" hidden="false" customHeight="false" outlineLevel="0" collapsed="false">
      <c r="A372" s="14" t="s">
        <v>29</v>
      </c>
      <c r="B372" s="15" t="n">
        <v>9953</v>
      </c>
      <c r="C372" s="15" t="n">
        <v>41</v>
      </c>
      <c r="D372" s="15" t="n">
        <v>489.714397798014</v>
      </c>
      <c r="E372" s="15" t="n">
        <v>284.851714513557</v>
      </c>
      <c r="F372" s="15" t="n">
        <v>44</v>
      </c>
      <c r="G372" s="15" t="n">
        <v>164</v>
      </c>
      <c r="H372" s="15" t="n">
        <v>17</v>
      </c>
      <c r="I372" s="15" t="n">
        <v>169.61</v>
      </c>
      <c r="J372" s="16" t="n">
        <v>0.040078735679028</v>
      </c>
      <c r="K372" s="15" t="n">
        <v>302180</v>
      </c>
      <c r="L372" s="15" t="n">
        <v>7029590</v>
      </c>
      <c r="M372" s="15" t="n">
        <v>7331770</v>
      </c>
    </row>
    <row r="373" customFormat="false" ht="12.8" hidden="false" customHeight="false" outlineLevel="0" collapsed="false">
      <c r="A373" s="14" t="s">
        <v>30</v>
      </c>
      <c r="B373" s="15" t="n">
        <v>17106</v>
      </c>
      <c r="C373" s="15" t="n">
        <v>74</v>
      </c>
      <c r="D373" s="15" t="n">
        <v>725.610138405051</v>
      </c>
      <c r="E373" s="15" t="n">
        <v>291.534290947424</v>
      </c>
      <c r="F373" s="15" t="n">
        <v>41</v>
      </c>
      <c r="G373" s="15" t="n">
        <v>138</v>
      </c>
      <c r="H373" s="15" t="n">
        <v>26</v>
      </c>
      <c r="I373" s="15" t="n">
        <v>146.58</v>
      </c>
      <c r="J373" s="16" t="n">
        <v>0.0165725650681057</v>
      </c>
      <c r="K373" s="15" t="n">
        <v>124951</v>
      </c>
      <c r="L373" s="15" t="n">
        <v>3010734</v>
      </c>
      <c r="M373" s="15" t="n">
        <v>3135685</v>
      </c>
    </row>
    <row r="374" customFormat="false" ht="12.8" hidden="false" customHeight="false" outlineLevel="0" collapsed="false">
      <c r="A374" s="14" t="s">
        <v>31</v>
      </c>
      <c r="B374" s="15" t="n">
        <v>6457</v>
      </c>
      <c r="C374" s="15" t="n">
        <v>42</v>
      </c>
      <c r="D374" s="15" t="n">
        <v>369.112571898956</v>
      </c>
      <c r="E374" s="15" t="n">
        <v>197.974573365231</v>
      </c>
      <c r="F374" s="15" t="n">
        <v>18</v>
      </c>
      <c r="G374" s="15" t="n">
        <v>74</v>
      </c>
      <c r="H374" s="15" t="n">
        <v>6</v>
      </c>
      <c r="I374" s="15" t="n">
        <v>75.98</v>
      </c>
      <c r="J374" s="16" t="n">
        <v>0.0137379821019447</v>
      </c>
      <c r="K374" s="15" t="n">
        <v>103580</v>
      </c>
      <c r="L374" s="15" t="n">
        <v>2909674</v>
      </c>
      <c r="M374" s="15" t="n">
        <v>3013254</v>
      </c>
    </row>
    <row r="375" customFormat="false" ht="12.8" hidden="false" customHeight="false" outlineLevel="0" collapsed="false">
      <c r="A375" s="14" t="s">
        <v>32</v>
      </c>
      <c r="B375" s="15" t="n">
        <v>7982</v>
      </c>
      <c r="C375" s="15" t="n">
        <v>38</v>
      </c>
      <c r="D375" s="15" t="n">
        <v>313.839393939394</v>
      </c>
      <c r="E375" s="15" t="n">
        <v>163.112121212121</v>
      </c>
      <c r="F375" s="15" t="n">
        <v>12</v>
      </c>
      <c r="G375" s="15" t="n">
        <v>66</v>
      </c>
      <c r="H375" s="15" t="n">
        <v>3</v>
      </c>
      <c r="I375" s="15" t="n">
        <v>66.99</v>
      </c>
      <c r="J375" s="16" t="n">
        <v>0.0167932096178382</v>
      </c>
      <c r="K375" s="15" t="n">
        <v>126615</v>
      </c>
      <c r="L375" s="15" t="n">
        <v>3000330</v>
      </c>
      <c r="M375" s="15" t="n">
        <v>3126945</v>
      </c>
    </row>
    <row r="376" customFormat="false" ht="12.8" hidden="false" customHeight="false" outlineLevel="0" collapsed="false">
      <c r="A376" s="14" t="s">
        <v>33</v>
      </c>
      <c r="B376" s="15" t="n">
        <v>9702</v>
      </c>
      <c r="C376" s="15" t="n">
        <v>41</v>
      </c>
      <c r="D376" s="15" t="n">
        <v>439.086124541735</v>
      </c>
      <c r="E376" s="15" t="n">
        <v>312.919196642049</v>
      </c>
      <c r="F376" s="15" t="n">
        <v>20</v>
      </c>
      <c r="G376" s="15" t="n">
        <v>75</v>
      </c>
      <c r="H376" s="15" t="n">
        <v>13</v>
      </c>
      <c r="I376" s="15" t="n">
        <v>79.29</v>
      </c>
      <c r="J376" s="16" t="n">
        <v>0.0338077317198948</v>
      </c>
      <c r="K376" s="15" t="n">
        <v>254899</v>
      </c>
      <c r="L376" s="15" t="n">
        <v>3009642</v>
      </c>
      <c r="M376" s="15" t="n">
        <v>3264541</v>
      </c>
    </row>
    <row r="377" customFormat="false" ht="12.8" hidden="false" customHeight="false" outlineLevel="0" collapsed="false">
      <c r="A377" s="14" t="s">
        <v>34</v>
      </c>
      <c r="B377" s="15" t="n">
        <v>6983</v>
      </c>
      <c r="C377" s="15" t="n">
        <v>48</v>
      </c>
      <c r="D377" s="15" t="n">
        <v>367.848484848485</v>
      </c>
      <c r="E377" s="15" t="n">
        <v>221.416666666667</v>
      </c>
      <c r="F377" s="15" t="n">
        <v>56</v>
      </c>
      <c r="G377" s="15" t="n">
        <v>171</v>
      </c>
      <c r="H377" s="15" t="n">
        <v>22</v>
      </c>
      <c r="I377" s="15" t="n">
        <v>178.26</v>
      </c>
      <c r="J377" s="16" t="n">
        <v>0.0347834771104768</v>
      </c>
      <c r="K377" s="15" t="n">
        <v>262256</v>
      </c>
      <c r="L377" s="15" t="n">
        <v>3138690</v>
      </c>
      <c r="M377" s="15" t="n">
        <v>3400946</v>
      </c>
    </row>
    <row r="378" customFormat="false" ht="12.8" hidden="false" customHeight="false" outlineLevel="0" collapsed="false">
      <c r="A378" s="14" t="s">
        <v>35</v>
      </c>
      <c r="B378" s="15" t="n">
        <v>3715</v>
      </c>
      <c r="C378" s="15" t="n">
        <v>54</v>
      </c>
      <c r="D378" s="15" t="n">
        <v>256.976306818757</v>
      </c>
      <c r="E378" s="15" t="n">
        <v>80.9545454545455</v>
      </c>
      <c r="F378" s="15" t="n">
        <v>7</v>
      </c>
      <c r="G378" s="15" t="n">
        <v>46</v>
      </c>
      <c r="H378" s="15" t="n">
        <v>13</v>
      </c>
      <c r="I378" s="15" t="n">
        <v>50.29</v>
      </c>
      <c r="J378" s="16" t="n">
        <v>0.00935743163081579</v>
      </c>
      <c r="K378" s="15" t="n">
        <v>70552</v>
      </c>
      <c r="L378" s="15" t="n">
        <v>1473797</v>
      </c>
      <c r="M378" s="15" t="n">
        <v>1544349</v>
      </c>
    </row>
    <row r="379" customFormat="false" ht="12.8" hidden="false" customHeight="false" outlineLevel="0" collapsed="false">
      <c r="A379" s="14" t="s">
        <v>36</v>
      </c>
      <c r="B379" s="15" t="n">
        <v>6853</v>
      </c>
      <c r="C379" s="15" t="n">
        <v>25</v>
      </c>
      <c r="D379" s="15" t="n">
        <v>295.374242424242</v>
      </c>
      <c r="E379" s="15" t="n">
        <v>249.578787878788</v>
      </c>
      <c r="F379" s="15" t="n">
        <v>35</v>
      </c>
      <c r="G379" s="15" t="n">
        <v>154</v>
      </c>
      <c r="H379" s="15" t="n">
        <v>39</v>
      </c>
      <c r="I379" s="15" t="n">
        <v>166.87</v>
      </c>
      <c r="J379" s="16" t="n">
        <v>0.10073561824903</v>
      </c>
      <c r="K379" s="15" t="n">
        <v>759512</v>
      </c>
      <c r="L379" s="15" t="n">
        <v>8130103</v>
      </c>
      <c r="M379" s="15" t="n">
        <v>8889615</v>
      </c>
    </row>
    <row r="380" customFormat="false" ht="12.8" hidden="false" customHeight="false" outlineLevel="0" collapsed="false">
      <c r="A380" s="14" t="s">
        <v>37</v>
      </c>
      <c r="B380" s="15" t="n">
        <v>2966</v>
      </c>
      <c r="C380" s="15" t="n">
        <v>38</v>
      </c>
      <c r="D380" s="15" t="n">
        <v>172.494607087827</v>
      </c>
      <c r="E380" s="15" t="n">
        <v>70.4772727272727</v>
      </c>
      <c r="F380" s="15" t="n">
        <v>0</v>
      </c>
      <c r="G380" s="15" t="n">
        <v>12</v>
      </c>
      <c r="H380" s="15" t="n">
        <v>1</v>
      </c>
      <c r="I380" s="15" t="n">
        <v>12.33</v>
      </c>
      <c r="J380" s="16" t="n">
        <v>0.00750763063142973</v>
      </c>
      <c r="K380" s="15" t="n">
        <v>56605</v>
      </c>
      <c r="L380" s="15" t="n">
        <v>1395714</v>
      </c>
      <c r="M380" s="15" t="n">
        <v>1452319</v>
      </c>
    </row>
    <row r="381" customFormat="false" ht="12.8" hidden="false" customHeight="false" outlineLevel="0" collapsed="false">
      <c r="A381" s="14" t="s">
        <v>38</v>
      </c>
      <c r="B381" s="15" t="n">
        <v>8874</v>
      </c>
      <c r="C381" s="15" t="n">
        <v>72</v>
      </c>
      <c r="D381" s="15" t="n">
        <v>300.727272727273</v>
      </c>
      <c r="E381" s="15" t="n">
        <v>229.204545454545</v>
      </c>
      <c r="F381" s="15" t="n">
        <v>15</v>
      </c>
      <c r="G381" s="15" t="n">
        <v>73</v>
      </c>
      <c r="H381" s="15" t="n">
        <v>10</v>
      </c>
      <c r="I381" s="15" t="n">
        <v>76.3</v>
      </c>
      <c r="J381" s="16" t="n">
        <v>0.0781712247858681</v>
      </c>
      <c r="K381" s="15" t="n">
        <v>589384</v>
      </c>
      <c r="L381" s="15" t="n">
        <v>5267724</v>
      </c>
      <c r="M381" s="15" t="n">
        <v>5857108</v>
      </c>
    </row>
    <row r="382" customFormat="false" ht="12.8" hidden="false" customHeight="false" outlineLevel="0" collapsed="false">
      <c r="A382" s="14" t="s">
        <v>39</v>
      </c>
      <c r="B382" s="15" t="n">
        <v>17362</v>
      </c>
      <c r="C382" s="15" t="n">
        <v>185</v>
      </c>
      <c r="D382" s="15" t="n">
        <v>423.4718798151</v>
      </c>
      <c r="E382" s="15" t="n">
        <v>200.062788906009</v>
      </c>
      <c r="F382" s="15" t="n">
        <v>20</v>
      </c>
      <c r="G382" s="15" t="n">
        <v>31</v>
      </c>
      <c r="H382" s="15" t="n">
        <v>2</v>
      </c>
      <c r="I382" s="15" t="n">
        <v>31.66</v>
      </c>
      <c r="J382" s="16" t="n">
        <v>0.00987890387909268</v>
      </c>
      <c r="K382" s="15" t="n">
        <v>74484</v>
      </c>
      <c r="L382" s="15" t="n">
        <v>1864590</v>
      </c>
      <c r="M382" s="15" t="n">
        <v>1939074</v>
      </c>
    </row>
    <row r="383" customFormat="false" ht="12.8" hidden="false" customHeight="false" outlineLevel="0" collapsed="false">
      <c r="A383" s="14" t="s">
        <v>40</v>
      </c>
      <c r="B383" s="15" t="n">
        <v>5847</v>
      </c>
      <c r="C383" s="15" t="n">
        <v>34</v>
      </c>
      <c r="D383" s="15" t="n">
        <v>292.355265946175</v>
      </c>
      <c r="E383" s="15" t="n">
        <v>165.833333333333</v>
      </c>
      <c r="F383" s="15" t="n">
        <v>6</v>
      </c>
      <c r="G383" s="15" t="n">
        <v>17</v>
      </c>
      <c r="H383" s="15" t="n">
        <v>6</v>
      </c>
      <c r="I383" s="15" t="n">
        <v>18.98</v>
      </c>
      <c r="J383" s="16" t="n">
        <v>0.0100254314592171</v>
      </c>
      <c r="K383" s="15" t="n">
        <v>75588</v>
      </c>
      <c r="L383" s="15" t="n">
        <v>3727913</v>
      </c>
      <c r="M383" s="15" t="n">
        <v>3803501</v>
      </c>
    </row>
    <row r="384" customFormat="false" ht="12.8" hidden="false" customHeight="false" outlineLevel="0" collapsed="false">
      <c r="A384" s="14" t="s">
        <v>41</v>
      </c>
      <c r="B384" s="15" t="n">
        <v>6581</v>
      </c>
      <c r="C384" s="15" t="n">
        <v>58</v>
      </c>
      <c r="D384" s="15" t="n">
        <v>388.041402562851</v>
      </c>
      <c r="E384" s="15" t="n">
        <v>219.335409099792</v>
      </c>
      <c r="F384" s="15" t="n">
        <v>0</v>
      </c>
      <c r="G384" s="15" t="n">
        <v>6</v>
      </c>
      <c r="H384" s="15" t="n">
        <v>3</v>
      </c>
      <c r="I384" s="15" t="n">
        <v>6.99</v>
      </c>
      <c r="J384" s="16" t="n">
        <v>0.0121239119108902</v>
      </c>
      <c r="K384" s="15" t="n">
        <v>91410</v>
      </c>
      <c r="L384" s="15" t="n">
        <v>1678397</v>
      </c>
      <c r="M384" s="15" t="n">
        <v>1769807</v>
      </c>
    </row>
    <row r="385" customFormat="false" ht="12.8" hidden="false" customHeight="false" outlineLevel="0" collapsed="false">
      <c r="A385" s="14" t="s">
        <v>42</v>
      </c>
      <c r="B385" s="15" t="n">
        <v>10165</v>
      </c>
      <c r="C385" s="15" t="n">
        <v>63</v>
      </c>
      <c r="D385" s="15" t="n">
        <v>332.727272727273</v>
      </c>
      <c r="E385" s="15" t="n">
        <v>148.909090909091</v>
      </c>
      <c r="F385" s="15" t="n">
        <v>4</v>
      </c>
      <c r="G385" s="15" t="n">
        <v>20</v>
      </c>
      <c r="H385" s="15" t="n">
        <v>0</v>
      </c>
      <c r="I385" s="15" t="n">
        <v>20</v>
      </c>
      <c r="J385" s="16" t="n">
        <v>0.0411588941441098</v>
      </c>
      <c r="K385" s="15" t="n">
        <v>310324</v>
      </c>
      <c r="L385" s="15" t="n">
        <v>2163023</v>
      </c>
      <c r="M385" s="15" t="n">
        <v>2473347</v>
      </c>
    </row>
    <row r="386" customFormat="false" ht="12.8" hidden="false" customHeight="false" outlineLevel="0" collapsed="false">
      <c r="A386" s="14" t="s">
        <v>43</v>
      </c>
      <c r="B386" s="15" t="n">
        <v>4411</v>
      </c>
      <c r="C386" s="15" t="n">
        <v>32</v>
      </c>
      <c r="D386" s="15" t="n">
        <v>288.307954545455</v>
      </c>
      <c r="E386" s="15" t="n">
        <v>159.215909090909</v>
      </c>
      <c r="F386" s="15" t="n">
        <v>33</v>
      </c>
      <c r="G386" s="15" t="n">
        <v>44</v>
      </c>
      <c r="H386" s="15" t="n">
        <v>1</v>
      </c>
      <c r="I386" s="15" t="n">
        <v>44.33</v>
      </c>
      <c r="J386" s="16" t="n">
        <v>0.0152191474621067</v>
      </c>
      <c r="K386" s="15" t="n">
        <v>114747</v>
      </c>
      <c r="L386" s="15" t="n">
        <v>2006596</v>
      </c>
      <c r="M386" s="15" t="n">
        <v>2121343</v>
      </c>
    </row>
    <row r="387" customFormat="false" ht="12.8" hidden="false" customHeight="false" outlineLevel="0" collapsed="false">
      <c r="A387" s="14" t="s">
        <v>44</v>
      </c>
      <c r="B387" s="15" t="n">
        <v>5248</v>
      </c>
      <c r="C387" s="15" t="n">
        <v>23</v>
      </c>
      <c r="D387" s="15" t="n">
        <v>248.966666666667</v>
      </c>
      <c r="E387" s="15" t="n">
        <v>158.512121212121</v>
      </c>
      <c r="F387" s="15" t="n">
        <v>7</v>
      </c>
      <c r="G387" s="15" t="n">
        <v>28</v>
      </c>
      <c r="H387" s="15" t="n">
        <v>5</v>
      </c>
      <c r="I387" s="15" t="n">
        <v>29.65</v>
      </c>
      <c r="J387" s="16" t="n">
        <v>0.0176135496845209</v>
      </c>
      <c r="K387" s="15" t="n">
        <v>132800</v>
      </c>
      <c r="L387" s="15" t="n">
        <v>1213971</v>
      </c>
      <c r="M387" s="15" t="n">
        <v>1346771</v>
      </c>
    </row>
    <row r="388" customFormat="false" ht="12.8" hidden="false" customHeight="false" outlineLevel="0" collapsed="false">
      <c r="A388" s="14" t="s">
        <v>45</v>
      </c>
      <c r="B388" s="15" t="n">
        <v>5110</v>
      </c>
      <c r="C388" s="15" t="n">
        <v>37</v>
      </c>
      <c r="D388" s="15" t="n">
        <v>307.910462842243</v>
      </c>
      <c r="E388" s="15" t="n">
        <v>155.451371933152</v>
      </c>
      <c r="F388" s="15" t="n">
        <v>23</v>
      </c>
      <c r="G388" s="15" t="n">
        <v>39</v>
      </c>
      <c r="H388" s="15" t="n">
        <v>11</v>
      </c>
      <c r="I388" s="15" t="n">
        <v>42.63</v>
      </c>
      <c r="J388" s="16" t="n">
        <v>0.00676717060833666</v>
      </c>
      <c r="K388" s="15" t="n">
        <v>51022</v>
      </c>
      <c r="L388" s="15" t="n">
        <v>748961</v>
      </c>
      <c r="M388" s="15" t="n">
        <v>799983</v>
      </c>
    </row>
    <row r="389" customFormat="false" ht="12.8" hidden="false" customHeight="false" outlineLevel="0" collapsed="false">
      <c r="A389" s="17" t="s">
        <v>46</v>
      </c>
      <c r="B389" s="18" t="n">
        <v>6206</v>
      </c>
      <c r="C389" s="18" t="n">
        <v>29</v>
      </c>
      <c r="D389" s="18" t="n">
        <v>321.477011494253</v>
      </c>
      <c r="E389" s="18" t="n">
        <v>159.189393939394</v>
      </c>
      <c r="F389" s="18" t="n">
        <v>12</v>
      </c>
      <c r="G389" s="18" t="n">
        <v>47</v>
      </c>
      <c r="H389" s="18" t="n">
        <v>9</v>
      </c>
      <c r="I389" s="18" t="n">
        <v>49.97</v>
      </c>
      <c r="J389" s="19" t="n">
        <v>0.00952129219455883</v>
      </c>
      <c r="K389" s="18" t="n">
        <v>71790</v>
      </c>
      <c r="L389" s="18" t="n">
        <v>912690</v>
      </c>
      <c r="M389" s="18" t="n">
        <v>984480</v>
      </c>
    </row>
    <row r="390" customFormat="false" ht="12.8" hidden="false" customHeight="false" outlineLevel="0" collapsed="false">
      <c r="A390" s="20" t="s">
        <v>49</v>
      </c>
      <c r="B390" s="21" t="n">
        <v>263783</v>
      </c>
      <c r="C390" s="21" t="n">
        <v>1425</v>
      </c>
      <c r="D390" s="21" t="n">
        <v>13792.1858522733</v>
      </c>
      <c r="E390" s="21" t="n">
        <v>7971.26965909091</v>
      </c>
      <c r="F390" s="21" t="n">
        <v>1856</v>
      </c>
      <c r="G390" s="21" t="n">
        <v>5295</v>
      </c>
      <c r="H390" s="21" t="n">
        <v>541</v>
      </c>
      <c r="I390" s="21" t="n">
        <v>5473.53</v>
      </c>
      <c r="J390" s="21" t="n">
        <v>1</v>
      </c>
      <c r="K390" s="21" t="n">
        <v>7539659</v>
      </c>
      <c r="L390" s="21" t="n">
        <v>143253508</v>
      </c>
      <c r="M390" s="21" t="n">
        <v>150793167</v>
      </c>
    </row>
    <row r="391" customFormat="false" ht="12.8" hidden="false" customHeight="false" outlineLevel="0" collapsed="false">
      <c r="A391" s="22" t="s">
        <v>50</v>
      </c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</row>
    <row r="392" customFormat="false" ht="12.8" hidden="false" customHeight="false" outlineLevel="0" collapsed="false">
      <c r="A392" s="22" t="s">
        <v>167</v>
      </c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</row>
    <row r="393" customFormat="false" ht="12.8" hidden="false" customHeight="false" outlineLevel="0" collapsed="false">
      <c r="A393" s="3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</row>
    <row r="394" customFormat="false" ht="12.8" hidden="false" customHeight="false" outlineLevel="0" collapsed="false">
      <c r="A394" s="3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</row>
    <row r="395" customFormat="false" ht="12.8" hidden="false" customHeight="false" outlineLevel="0" collapsed="false">
      <c r="A395" s="3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</row>
    <row r="396" customFormat="false" ht="12.8" hidden="false" customHeight="false" outlineLevel="0" collapsed="false">
      <c r="A396" s="7" t="s">
        <v>168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customFormat="false" ht="12.8" hidden="false" customHeight="false" outlineLevel="0" collapsed="false">
      <c r="A397" s="7" t="s">
        <v>169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customFormat="false" ht="12.8" hidden="false" customHeight="true" outlineLevel="0" collapsed="false">
      <c r="A398" s="8" t="s">
        <v>8</v>
      </c>
      <c r="B398" s="9" t="s">
        <v>9</v>
      </c>
      <c r="C398" s="9"/>
      <c r="D398" s="9"/>
      <c r="E398" s="9"/>
      <c r="F398" s="9"/>
      <c r="G398" s="9"/>
      <c r="H398" s="9"/>
      <c r="I398" s="9"/>
      <c r="J398" s="8" t="s">
        <v>10</v>
      </c>
      <c r="K398" s="8" t="s">
        <v>11</v>
      </c>
      <c r="L398" s="8" t="s">
        <v>12</v>
      </c>
      <c r="M398" s="8" t="s">
        <v>13</v>
      </c>
    </row>
    <row r="399" customFormat="false" ht="28.3" hidden="false" customHeight="false" outlineLevel="0" collapsed="false">
      <c r="A399" s="8"/>
      <c r="B399" s="10" t="s">
        <v>170</v>
      </c>
      <c r="C399" s="10" t="s">
        <v>171</v>
      </c>
      <c r="D399" s="10" t="s">
        <v>172</v>
      </c>
      <c r="E399" s="10" t="s">
        <v>173</v>
      </c>
      <c r="F399" s="10" t="s">
        <v>174</v>
      </c>
      <c r="G399" s="10" t="s">
        <v>175</v>
      </c>
      <c r="H399" s="10" t="s">
        <v>176</v>
      </c>
      <c r="I399" s="8" t="s">
        <v>21</v>
      </c>
      <c r="J399" s="8"/>
      <c r="K399" s="8"/>
      <c r="L399" s="8"/>
      <c r="M399" s="8"/>
    </row>
    <row r="400" customFormat="false" ht="12.8" hidden="false" customHeight="false" outlineLevel="0" collapsed="false">
      <c r="A400" s="11" t="s">
        <v>22</v>
      </c>
      <c r="B400" s="12" t="n">
        <v>24465</v>
      </c>
      <c r="C400" s="12" t="n">
        <v>65</v>
      </c>
      <c r="D400" s="12" t="n">
        <v>1752.68333333333</v>
      </c>
      <c r="E400" s="12" t="n">
        <v>965.425757575758</v>
      </c>
      <c r="F400" s="12" t="n">
        <v>485</v>
      </c>
      <c r="G400" s="12" t="n">
        <v>1329</v>
      </c>
      <c r="H400" s="12" t="n">
        <v>209</v>
      </c>
      <c r="I400" s="12" t="n">
        <v>1397.97</v>
      </c>
      <c r="J400" s="13" t="n">
        <v>0.155779256644331</v>
      </c>
      <c r="K400" s="12" t="n">
        <v>1123945</v>
      </c>
      <c r="L400" s="12" t="n">
        <v>28039367</v>
      </c>
      <c r="M400" s="12" t="n">
        <v>29163312</v>
      </c>
    </row>
    <row r="401" customFormat="false" ht="12.8" hidden="false" customHeight="false" outlineLevel="0" collapsed="false">
      <c r="A401" s="14" t="s">
        <v>23</v>
      </c>
      <c r="B401" s="15" t="n">
        <v>18406</v>
      </c>
      <c r="C401" s="15" t="n">
        <v>41</v>
      </c>
      <c r="D401" s="15" t="n">
        <v>1654.90909090909</v>
      </c>
      <c r="E401" s="15" t="n">
        <v>974.875</v>
      </c>
      <c r="F401" s="15" t="n">
        <v>381</v>
      </c>
      <c r="G401" s="15" t="n">
        <v>1030</v>
      </c>
      <c r="H401" s="15" t="n">
        <v>215</v>
      </c>
      <c r="I401" s="15" t="n">
        <v>1100.95</v>
      </c>
      <c r="J401" s="16" t="n">
        <v>0.119055410371609</v>
      </c>
      <c r="K401" s="15" t="n">
        <v>858983</v>
      </c>
      <c r="L401" s="15" t="n">
        <v>17532740</v>
      </c>
      <c r="M401" s="15" t="n">
        <v>18391723</v>
      </c>
    </row>
    <row r="402" customFormat="false" ht="12.8" hidden="false" customHeight="false" outlineLevel="0" collapsed="false">
      <c r="A402" s="14" t="s">
        <v>24</v>
      </c>
      <c r="B402" s="15" t="n">
        <v>21029</v>
      </c>
      <c r="C402" s="15" t="n">
        <v>97</v>
      </c>
      <c r="D402" s="15" t="n">
        <v>1255.3678030303</v>
      </c>
      <c r="E402" s="15" t="n">
        <v>839.39053030303</v>
      </c>
      <c r="F402" s="15" t="n">
        <v>222</v>
      </c>
      <c r="G402" s="15" t="n">
        <v>555</v>
      </c>
      <c r="H402" s="15" t="n">
        <v>129</v>
      </c>
      <c r="I402" s="15" t="n">
        <v>597.57</v>
      </c>
      <c r="J402" s="16" t="n">
        <v>0.0764342545410697</v>
      </c>
      <c r="K402" s="15" t="n">
        <v>551472</v>
      </c>
      <c r="L402" s="15" t="n">
        <v>10256228</v>
      </c>
      <c r="M402" s="15" t="n">
        <v>10807700</v>
      </c>
    </row>
    <row r="403" customFormat="false" ht="12.8" hidden="false" customHeight="false" outlineLevel="0" collapsed="false">
      <c r="A403" s="14" t="s">
        <v>25</v>
      </c>
      <c r="B403" s="15" t="n">
        <v>12917</v>
      </c>
      <c r="C403" s="15" t="n">
        <v>54</v>
      </c>
      <c r="D403" s="15" t="n">
        <v>540.736742424242</v>
      </c>
      <c r="E403" s="15" t="n">
        <v>347.736742424242</v>
      </c>
      <c r="F403" s="15" t="n">
        <v>96</v>
      </c>
      <c r="G403" s="15" t="n">
        <v>124</v>
      </c>
      <c r="H403" s="15" t="n">
        <v>56</v>
      </c>
      <c r="I403" s="15" t="n">
        <v>142.48</v>
      </c>
      <c r="J403" s="16" t="n">
        <v>0.0565733677893994</v>
      </c>
      <c r="K403" s="15" t="n">
        <v>408176</v>
      </c>
      <c r="L403" s="15" t="n">
        <v>7762574</v>
      </c>
      <c r="M403" s="15" t="n">
        <v>8170750</v>
      </c>
    </row>
    <row r="404" customFormat="false" ht="12.8" hidden="false" customHeight="false" outlineLevel="0" collapsed="false">
      <c r="A404" s="14" t="s">
        <v>26</v>
      </c>
      <c r="B404" s="15" t="n">
        <v>10387</v>
      </c>
      <c r="C404" s="15" t="n">
        <v>63</v>
      </c>
      <c r="D404" s="15" t="n">
        <v>436.850378787879</v>
      </c>
      <c r="E404" s="15" t="n">
        <v>230.787878787879</v>
      </c>
      <c r="F404" s="15" t="n">
        <v>75</v>
      </c>
      <c r="G404" s="15" t="n">
        <v>155</v>
      </c>
      <c r="H404" s="15" t="n">
        <v>4</v>
      </c>
      <c r="I404" s="15" t="n">
        <v>156.32</v>
      </c>
      <c r="J404" s="16" t="n">
        <v>0.0516145217211124</v>
      </c>
      <c r="K404" s="15" t="n">
        <v>372398</v>
      </c>
      <c r="L404" s="15" t="n">
        <v>7048826</v>
      </c>
      <c r="M404" s="15" t="n">
        <v>7421224</v>
      </c>
    </row>
    <row r="405" customFormat="false" ht="12.8" hidden="false" customHeight="false" outlineLevel="0" collapsed="false">
      <c r="A405" s="14" t="s">
        <v>27</v>
      </c>
      <c r="B405" s="15" t="n">
        <v>17596</v>
      </c>
      <c r="C405" s="15" t="n">
        <v>98</v>
      </c>
      <c r="D405" s="15" t="n">
        <v>893.031611570248</v>
      </c>
      <c r="E405" s="15" t="n">
        <v>514.564566115702</v>
      </c>
      <c r="F405" s="15" t="n">
        <v>147</v>
      </c>
      <c r="G405" s="15" t="n">
        <v>256</v>
      </c>
      <c r="H405" s="15" t="n">
        <v>42</v>
      </c>
      <c r="I405" s="15" t="n">
        <v>269.86</v>
      </c>
      <c r="J405" s="16" t="n">
        <v>0.0422675861418977</v>
      </c>
      <c r="K405" s="15" t="n">
        <v>304960</v>
      </c>
      <c r="L405" s="15" t="n">
        <v>9078855</v>
      </c>
      <c r="M405" s="15" t="n">
        <v>9383815</v>
      </c>
    </row>
    <row r="406" customFormat="false" ht="12.8" hidden="false" customHeight="false" outlineLevel="0" collapsed="false">
      <c r="A406" s="14" t="s">
        <v>28</v>
      </c>
      <c r="B406" s="15" t="n">
        <v>10809</v>
      </c>
      <c r="C406" s="15" t="n">
        <v>58</v>
      </c>
      <c r="D406" s="15" t="n">
        <v>859.281818181818</v>
      </c>
      <c r="E406" s="15" t="n">
        <v>385.690909090909</v>
      </c>
      <c r="F406" s="15" t="n">
        <v>112</v>
      </c>
      <c r="G406" s="15" t="n">
        <v>234</v>
      </c>
      <c r="H406" s="15" t="n">
        <v>55</v>
      </c>
      <c r="I406" s="15" t="n">
        <v>252.15</v>
      </c>
      <c r="J406" s="16" t="n">
        <v>0.0244216723943293</v>
      </c>
      <c r="K406" s="15" t="n">
        <v>176202</v>
      </c>
      <c r="L406" s="15" t="n">
        <v>6952576</v>
      </c>
      <c r="M406" s="15" t="n">
        <v>7128778</v>
      </c>
    </row>
    <row r="407" customFormat="false" ht="12.8" hidden="false" customHeight="false" outlineLevel="0" collapsed="false">
      <c r="A407" s="14" t="s">
        <v>29</v>
      </c>
      <c r="B407" s="15" t="n">
        <v>9395</v>
      </c>
      <c r="C407" s="15" t="n">
        <v>41</v>
      </c>
      <c r="D407" s="15" t="n">
        <v>441.895454545455</v>
      </c>
      <c r="E407" s="15" t="n">
        <v>267.088636363636</v>
      </c>
      <c r="F407" s="15" t="n">
        <v>46</v>
      </c>
      <c r="G407" s="15" t="n">
        <v>147</v>
      </c>
      <c r="H407" s="15" t="n">
        <v>29</v>
      </c>
      <c r="I407" s="15" t="n">
        <v>156.57</v>
      </c>
      <c r="J407" s="16" t="n">
        <v>0.0400786696022237</v>
      </c>
      <c r="K407" s="15" t="n">
        <v>289167</v>
      </c>
      <c r="L407" s="15" t="n">
        <v>6726880</v>
      </c>
      <c r="M407" s="15" t="n">
        <v>7016047</v>
      </c>
    </row>
    <row r="408" customFormat="false" ht="12.8" hidden="false" customHeight="false" outlineLevel="0" collapsed="false">
      <c r="A408" s="14" t="s">
        <v>30</v>
      </c>
      <c r="B408" s="15" t="n">
        <v>15105</v>
      </c>
      <c r="C408" s="15" t="n">
        <v>75</v>
      </c>
      <c r="D408" s="15" t="n">
        <v>654.625</v>
      </c>
      <c r="E408" s="15" t="n">
        <v>245.878787878788</v>
      </c>
      <c r="F408" s="15" t="n">
        <v>42</v>
      </c>
      <c r="G408" s="15" t="n">
        <v>120</v>
      </c>
      <c r="H408" s="15" t="n">
        <v>25</v>
      </c>
      <c r="I408" s="15" t="n">
        <v>128.25</v>
      </c>
      <c r="J408" s="16" t="n">
        <v>0.0165725916270096</v>
      </c>
      <c r="K408" s="15" t="n">
        <v>119571</v>
      </c>
      <c r="L408" s="15" t="n">
        <v>2881085</v>
      </c>
      <c r="M408" s="15" t="n">
        <v>3000656</v>
      </c>
    </row>
    <row r="409" customFormat="false" ht="12.8" hidden="false" customHeight="false" outlineLevel="0" collapsed="false">
      <c r="A409" s="14" t="s">
        <v>31</v>
      </c>
      <c r="B409" s="15" t="n">
        <v>6017</v>
      </c>
      <c r="C409" s="15" t="n">
        <v>44</v>
      </c>
      <c r="D409" s="15" t="n">
        <v>339.5425</v>
      </c>
      <c r="E409" s="15" t="n">
        <v>163.281818181818</v>
      </c>
      <c r="F409" s="15" t="n">
        <v>21</v>
      </c>
      <c r="G409" s="15" t="n">
        <v>74</v>
      </c>
      <c r="H409" s="15" t="n">
        <v>6</v>
      </c>
      <c r="I409" s="15" t="n">
        <v>75.98</v>
      </c>
      <c r="J409" s="16" t="n">
        <v>0.013737935699104</v>
      </c>
      <c r="K409" s="15" t="n">
        <v>99119</v>
      </c>
      <c r="L409" s="15" t="n">
        <v>2784377</v>
      </c>
      <c r="M409" s="15" t="n">
        <v>2883496</v>
      </c>
    </row>
    <row r="410" customFormat="false" ht="12.8" hidden="false" customHeight="false" outlineLevel="0" collapsed="false">
      <c r="A410" s="14" t="s">
        <v>32</v>
      </c>
      <c r="B410" s="15" t="n">
        <v>7317</v>
      </c>
      <c r="C410" s="15" t="n">
        <v>38</v>
      </c>
      <c r="D410" s="15" t="n">
        <v>308.863636363636</v>
      </c>
      <c r="E410" s="15" t="n">
        <v>154.363636363636</v>
      </c>
      <c r="F410" s="15" t="n">
        <v>17</v>
      </c>
      <c r="G410" s="15" t="n">
        <v>34</v>
      </c>
      <c r="H410" s="15" t="n">
        <v>6</v>
      </c>
      <c r="I410" s="15" t="n">
        <v>35.98</v>
      </c>
      <c r="J410" s="16" t="n">
        <v>0.0167932435063968</v>
      </c>
      <c r="K410" s="15" t="n">
        <v>121163</v>
      </c>
      <c r="L410" s="15" t="n">
        <v>2871129</v>
      </c>
      <c r="M410" s="15" t="n">
        <v>2992292</v>
      </c>
    </row>
    <row r="411" customFormat="false" ht="12.8" hidden="false" customHeight="false" outlineLevel="0" collapsed="false">
      <c r="A411" s="14" t="s">
        <v>33</v>
      </c>
      <c r="B411" s="15" t="n">
        <v>9430</v>
      </c>
      <c r="C411" s="15" t="n">
        <v>41</v>
      </c>
      <c r="D411" s="15" t="n">
        <v>423.859848484848</v>
      </c>
      <c r="E411" s="15" t="n">
        <v>282.450757575758</v>
      </c>
      <c r="F411" s="15" t="n">
        <v>28</v>
      </c>
      <c r="G411" s="15" t="n">
        <v>75</v>
      </c>
      <c r="H411" s="15" t="n">
        <v>16</v>
      </c>
      <c r="I411" s="15" t="n">
        <v>80.28</v>
      </c>
      <c r="J411" s="16" t="n">
        <v>0.0338076932938876</v>
      </c>
      <c r="K411" s="15" t="n">
        <v>243922</v>
      </c>
      <c r="L411" s="15" t="n">
        <v>2880040</v>
      </c>
      <c r="M411" s="15" t="n">
        <v>3123962</v>
      </c>
    </row>
    <row r="412" customFormat="false" ht="12.8" hidden="false" customHeight="false" outlineLevel="0" collapsed="false">
      <c r="A412" s="14" t="s">
        <v>34</v>
      </c>
      <c r="B412" s="15" t="n">
        <v>6837</v>
      </c>
      <c r="C412" s="15" t="n">
        <v>47</v>
      </c>
      <c r="D412" s="15" t="n">
        <v>441.489393939394</v>
      </c>
      <c r="E412" s="15" t="n">
        <v>258.825757575758</v>
      </c>
      <c r="F412" s="15" t="n">
        <v>58</v>
      </c>
      <c r="G412" s="15" t="n">
        <v>116</v>
      </c>
      <c r="H412" s="15" t="n">
        <v>77</v>
      </c>
      <c r="I412" s="15" t="n">
        <v>141.41</v>
      </c>
      <c r="J412" s="16" t="n">
        <v>0.0347834402982127</v>
      </c>
      <c r="K412" s="15" t="n">
        <v>250962</v>
      </c>
      <c r="L412" s="15" t="n">
        <v>3003531</v>
      </c>
      <c r="M412" s="15" t="n">
        <v>3254493</v>
      </c>
    </row>
    <row r="413" customFormat="false" ht="12.8" hidden="false" customHeight="false" outlineLevel="0" collapsed="false">
      <c r="A413" s="14" t="s">
        <v>35</v>
      </c>
      <c r="B413" s="15" t="n">
        <v>3363</v>
      </c>
      <c r="C413" s="15" t="n">
        <v>57</v>
      </c>
      <c r="D413" s="15" t="n">
        <v>199.837954545455</v>
      </c>
      <c r="E413" s="15" t="n">
        <v>77.8556818181818</v>
      </c>
      <c r="F413" s="15" t="n">
        <v>11</v>
      </c>
      <c r="G413" s="15" t="n">
        <v>32</v>
      </c>
      <c r="H413" s="15" t="n">
        <v>18</v>
      </c>
      <c r="I413" s="15" t="n">
        <v>37.94</v>
      </c>
      <c r="J413" s="16" t="n">
        <v>0.0093574692116477</v>
      </c>
      <c r="K413" s="15" t="n">
        <v>67514</v>
      </c>
      <c r="L413" s="15" t="n">
        <v>1410332</v>
      </c>
      <c r="M413" s="15" t="n">
        <v>1477846</v>
      </c>
    </row>
    <row r="414" customFormat="false" ht="12.8" hidden="false" customHeight="false" outlineLevel="0" collapsed="false">
      <c r="A414" s="14" t="s">
        <v>36</v>
      </c>
      <c r="B414" s="15" t="n">
        <v>6558</v>
      </c>
      <c r="C414" s="15" t="n">
        <v>24</v>
      </c>
      <c r="D414" s="15" t="n">
        <v>307.869318181818</v>
      </c>
      <c r="E414" s="15" t="n">
        <v>268.551136363636</v>
      </c>
      <c r="F414" s="15" t="n">
        <v>46</v>
      </c>
      <c r="G414" s="15" t="n">
        <v>103</v>
      </c>
      <c r="H414" s="15" t="n">
        <v>45</v>
      </c>
      <c r="I414" s="15" t="n">
        <v>117.85</v>
      </c>
      <c r="J414" s="16" t="n">
        <v>0.100735621764979</v>
      </c>
      <c r="K414" s="15" t="n">
        <v>726806</v>
      </c>
      <c r="L414" s="15" t="n">
        <v>7780003</v>
      </c>
      <c r="M414" s="15" t="n">
        <v>8506809</v>
      </c>
    </row>
    <row r="415" customFormat="false" ht="12.8" hidden="false" customHeight="false" outlineLevel="0" collapsed="false">
      <c r="A415" s="14" t="s">
        <v>37</v>
      </c>
      <c r="B415" s="15" t="n">
        <v>3087</v>
      </c>
      <c r="C415" s="15" t="n">
        <v>37</v>
      </c>
      <c r="D415" s="15" t="n">
        <v>142.795454545455</v>
      </c>
      <c r="E415" s="15" t="n">
        <v>52.6363636363636</v>
      </c>
      <c r="F415" s="15" t="n">
        <v>1</v>
      </c>
      <c r="G415" s="15" t="n">
        <v>5</v>
      </c>
      <c r="H415" s="15" t="n">
        <v>1</v>
      </c>
      <c r="I415" s="15" t="n">
        <v>5.33</v>
      </c>
      <c r="J415" s="16" t="n">
        <v>0.00750756931580592</v>
      </c>
      <c r="K415" s="15" t="n">
        <v>54167</v>
      </c>
      <c r="L415" s="15" t="n">
        <v>1335611</v>
      </c>
      <c r="M415" s="15" t="n">
        <v>1389778</v>
      </c>
    </row>
    <row r="416" customFormat="false" ht="12.8" hidden="false" customHeight="false" outlineLevel="0" collapsed="false">
      <c r="A416" s="14" t="s">
        <v>38</v>
      </c>
      <c r="B416" s="15" t="n">
        <v>8052</v>
      </c>
      <c r="C416" s="15" t="n">
        <v>65</v>
      </c>
      <c r="D416" s="15" t="n">
        <v>265.659090909091</v>
      </c>
      <c r="E416" s="15" t="n">
        <v>203.977272727273</v>
      </c>
      <c r="F416" s="15" t="n">
        <v>17</v>
      </c>
      <c r="G416" s="15" t="n">
        <v>63</v>
      </c>
      <c r="H416" s="15" t="n">
        <v>48</v>
      </c>
      <c r="I416" s="15" t="n">
        <v>78.84</v>
      </c>
      <c r="J416" s="16" t="n">
        <v>0.0781711950891097</v>
      </c>
      <c r="K416" s="15" t="n">
        <v>564004</v>
      </c>
      <c r="L416" s="15" t="n">
        <v>5040885</v>
      </c>
      <c r="M416" s="15" t="n">
        <v>5604889</v>
      </c>
    </row>
    <row r="417" customFormat="false" ht="12.8" hidden="false" customHeight="false" outlineLevel="0" collapsed="false">
      <c r="A417" s="14" t="s">
        <v>39</v>
      </c>
      <c r="B417" s="15" t="n">
        <v>5959</v>
      </c>
      <c r="C417" s="15" t="n">
        <v>65</v>
      </c>
      <c r="D417" s="15" t="n">
        <v>349.443181818182</v>
      </c>
      <c r="E417" s="15" t="n">
        <v>179.261363636364</v>
      </c>
      <c r="F417" s="15" t="n">
        <v>24</v>
      </c>
      <c r="G417" s="15" t="n">
        <v>23</v>
      </c>
      <c r="H417" s="15" t="n">
        <v>8</v>
      </c>
      <c r="I417" s="15" t="n">
        <v>25.64</v>
      </c>
      <c r="J417" s="16" t="n">
        <v>0.00987888401708389</v>
      </c>
      <c r="K417" s="15" t="n">
        <v>71276</v>
      </c>
      <c r="L417" s="15" t="n">
        <v>1784297</v>
      </c>
      <c r="M417" s="15" t="n">
        <v>1855573</v>
      </c>
    </row>
    <row r="418" customFormat="false" ht="12.8" hidden="false" customHeight="false" outlineLevel="0" collapsed="false">
      <c r="A418" s="14" t="s">
        <v>40</v>
      </c>
      <c r="B418" s="15" t="n">
        <v>5549</v>
      </c>
      <c r="C418" s="15" t="n">
        <v>34</v>
      </c>
      <c r="D418" s="15" t="n">
        <v>282.477272727273</v>
      </c>
      <c r="E418" s="15" t="n">
        <v>150.681818181818</v>
      </c>
      <c r="F418" s="15" t="n">
        <v>5</v>
      </c>
      <c r="G418" s="15" t="n">
        <v>11</v>
      </c>
      <c r="H418" s="15" t="n">
        <v>1</v>
      </c>
      <c r="I418" s="15" t="n">
        <v>11.33</v>
      </c>
      <c r="J418" s="16" t="n">
        <v>0.0100253846681594</v>
      </c>
      <c r="K418" s="15" t="n">
        <v>72333</v>
      </c>
      <c r="L418" s="15" t="n">
        <v>3567381</v>
      </c>
      <c r="M418" s="15" t="n">
        <v>3639714</v>
      </c>
    </row>
    <row r="419" customFormat="false" ht="12.8" hidden="false" customHeight="false" outlineLevel="0" collapsed="false">
      <c r="A419" s="14" t="s">
        <v>41</v>
      </c>
      <c r="B419" s="15" t="n">
        <v>7148</v>
      </c>
      <c r="C419" s="15" t="n">
        <v>61</v>
      </c>
      <c r="D419" s="15" t="n">
        <v>310.349777183601</v>
      </c>
      <c r="E419" s="15" t="n">
        <v>156.75924688057</v>
      </c>
      <c r="F419" s="15" t="n">
        <v>1</v>
      </c>
      <c r="G419" s="15" t="n">
        <v>3</v>
      </c>
      <c r="H419" s="15" t="n">
        <v>0</v>
      </c>
      <c r="I419" s="15" t="n">
        <v>3</v>
      </c>
      <c r="J419" s="16" t="n">
        <v>0.012123933729592</v>
      </c>
      <c r="K419" s="15" t="n">
        <v>87474</v>
      </c>
      <c r="L419" s="15" t="n">
        <v>1606122</v>
      </c>
      <c r="M419" s="15" t="n">
        <v>1693596</v>
      </c>
    </row>
    <row r="420" customFormat="false" ht="12.8" hidden="false" customHeight="false" outlineLevel="0" collapsed="false">
      <c r="A420" s="14" t="s">
        <v>42</v>
      </c>
      <c r="B420" s="15" t="n">
        <v>15919</v>
      </c>
      <c r="C420" s="15" t="n">
        <v>73</v>
      </c>
      <c r="D420" s="15" t="n">
        <v>456.492130529898</v>
      </c>
      <c r="E420" s="15" t="n">
        <v>180.956903257171</v>
      </c>
      <c r="F420" s="15" t="n">
        <v>3</v>
      </c>
      <c r="G420" s="15" t="n">
        <v>18</v>
      </c>
      <c r="H420" s="15" t="n">
        <v>3</v>
      </c>
      <c r="I420" s="15" t="n">
        <v>18.99</v>
      </c>
      <c r="J420" s="16" t="n">
        <v>0.0411589213283188</v>
      </c>
      <c r="K420" s="15" t="n">
        <v>296961</v>
      </c>
      <c r="L420" s="15" t="n">
        <v>2069879</v>
      </c>
      <c r="M420" s="15" t="n">
        <v>2366840</v>
      </c>
    </row>
    <row r="421" customFormat="false" ht="12.8" hidden="false" customHeight="false" outlineLevel="0" collapsed="false">
      <c r="A421" s="14" t="s">
        <v>43</v>
      </c>
      <c r="B421" s="15" t="n">
        <v>4588</v>
      </c>
      <c r="C421" s="15" t="n">
        <v>31</v>
      </c>
      <c r="D421" s="15" t="n">
        <v>342.522727272727</v>
      </c>
      <c r="E421" s="15" t="n">
        <v>194.795454545455</v>
      </c>
      <c r="F421" s="15" t="n">
        <v>32</v>
      </c>
      <c r="G421" s="15" t="n">
        <v>35</v>
      </c>
      <c r="H421" s="15" t="n">
        <v>-8</v>
      </c>
      <c r="I421" s="15" t="n">
        <v>32.36</v>
      </c>
      <c r="J421" s="16" t="n">
        <v>0.0152191584597889</v>
      </c>
      <c r="K421" s="15" t="n">
        <v>109806</v>
      </c>
      <c r="L421" s="15" t="n">
        <v>1920187</v>
      </c>
      <c r="M421" s="15" t="n">
        <v>2029993</v>
      </c>
    </row>
    <row r="422" customFormat="false" ht="12.8" hidden="false" customHeight="false" outlineLevel="0" collapsed="false">
      <c r="A422" s="14" t="s">
        <v>44</v>
      </c>
      <c r="B422" s="15" t="n">
        <v>4942</v>
      </c>
      <c r="C422" s="15" t="n">
        <v>23</v>
      </c>
      <c r="D422" s="15" t="n">
        <v>243.068181818182</v>
      </c>
      <c r="E422" s="15" t="n">
        <v>147.409090909091</v>
      </c>
      <c r="F422" s="15" t="n">
        <v>6</v>
      </c>
      <c r="G422" s="15" t="n">
        <v>11</v>
      </c>
      <c r="H422" s="15" t="n">
        <v>13</v>
      </c>
      <c r="I422" s="15" t="n">
        <v>15.29</v>
      </c>
      <c r="J422" s="16" t="n">
        <v>0.0176136194323342</v>
      </c>
      <c r="K422" s="15" t="n">
        <v>127082</v>
      </c>
      <c r="L422" s="15" t="n">
        <v>1161695</v>
      </c>
      <c r="M422" s="15" t="n">
        <v>1288777</v>
      </c>
    </row>
    <row r="423" customFormat="false" ht="12.8" hidden="false" customHeight="false" outlineLevel="0" collapsed="false">
      <c r="A423" s="14" t="s">
        <v>45</v>
      </c>
      <c r="B423" s="15" t="n">
        <v>4940</v>
      </c>
      <c r="C423" s="15" t="n">
        <v>35</v>
      </c>
      <c r="D423" s="15" t="n">
        <v>313.511363636364</v>
      </c>
      <c r="E423" s="15" t="n">
        <v>142.002272727273</v>
      </c>
      <c r="F423" s="15" t="n">
        <v>17</v>
      </c>
      <c r="G423" s="15" t="n">
        <v>23</v>
      </c>
      <c r="H423" s="15" t="n">
        <v>17</v>
      </c>
      <c r="I423" s="15" t="n">
        <v>28.61</v>
      </c>
      <c r="J423" s="16" t="n">
        <v>0.00676730443653036</v>
      </c>
      <c r="K423" s="15" t="n">
        <v>48826</v>
      </c>
      <c r="L423" s="15" t="n">
        <v>716709</v>
      </c>
      <c r="M423" s="15" t="n">
        <v>765535</v>
      </c>
    </row>
    <row r="424" customFormat="false" ht="12.8" hidden="false" customHeight="false" outlineLevel="0" collapsed="false">
      <c r="A424" s="17" t="s">
        <v>46</v>
      </c>
      <c r="B424" s="18" t="n">
        <v>5735</v>
      </c>
      <c r="C424" s="18" t="n">
        <v>30</v>
      </c>
      <c r="D424" s="18" t="n">
        <v>305.530303030303</v>
      </c>
      <c r="E424" s="18" t="n">
        <v>141.689393939394</v>
      </c>
      <c r="F424" s="18" t="n">
        <v>18</v>
      </c>
      <c r="G424" s="18" t="n">
        <v>32</v>
      </c>
      <c r="H424" s="18" t="n">
        <v>8</v>
      </c>
      <c r="I424" s="18" t="n">
        <v>34.64</v>
      </c>
      <c r="J424" s="19" t="n">
        <v>0.00952129491606705</v>
      </c>
      <c r="K424" s="18" t="n">
        <v>68696</v>
      </c>
      <c r="L424" s="18" t="n">
        <v>873388</v>
      </c>
      <c r="M424" s="18" t="n">
        <v>942084</v>
      </c>
    </row>
    <row r="425" customFormat="false" ht="12.8" hidden="false" customHeight="false" outlineLevel="0" collapsed="false">
      <c r="A425" s="20" t="s">
        <v>49</v>
      </c>
      <c r="B425" s="21" t="n">
        <v>245550</v>
      </c>
      <c r="C425" s="21" t="n">
        <v>1297</v>
      </c>
      <c r="D425" s="21" t="n">
        <v>13522.6933677686</v>
      </c>
      <c r="E425" s="21" t="n">
        <v>7526.93677685951</v>
      </c>
      <c r="F425" s="21" t="n">
        <v>1911</v>
      </c>
      <c r="G425" s="21" t="n">
        <v>4608</v>
      </c>
      <c r="H425" s="21" t="n">
        <v>1023</v>
      </c>
      <c r="I425" s="21" t="n">
        <v>4945.59</v>
      </c>
      <c r="J425" s="21" t="n">
        <v>1</v>
      </c>
      <c r="K425" s="21" t="n">
        <v>7214985</v>
      </c>
      <c r="L425" s="21" t="n">
        <v>137084697</v>
      </c>
      <c r="M425" s="21" t="n">
        <v>144299682</v>
      </c>
    </row>
    <row r="426" customFormat="false" ht="12.8" hidden="false" customHeight="false" outlineLevel="0" collapsed="false">
      <c r="A426" s="22" t="s">
        <v>50</v>
      </c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</row>
    <row r="427" customFormat="false" ht="12.8" hidden="false" customHeight="false" outlineLevel="0" collapsed="false">
      <c r="A427" s="22" t="s">
        <v>167</v>
      </c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</row>
    <row r="428" customFormat="false" ht="12.8" hidden="false" customHeight="false" outlineLevel="0" collapsed="false">
      <c r="A428" s="28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</row>
    <row r="429" customFormat="false" ht="12.8" hidden="false" customHeight="false" outlineLevel="0" collapsed="false">
      <c r="A429" s="28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</row>
    <row r="430" customFormat="false" ht="12.8" hidden="false" customHeight="false" outlineLevel="0" collapsed="false">
      <c r="A430" s="28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</row>
    <row r="431" customFormat="false" ht="12.8" hidden="false" customHeight="false" outlineLevel="0" collapsed="false">
      <c r="A431" s="7" t="s">
        <v>177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customFormat="false" ht="12.8" hidden="false" customHeight="false" outlineLevel="0" collapsed="false">
      <c r="A432" s="7" t="s">
        <v>178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customFormat="false" ht="12.8" hidden="false" customHeight="true" outlineLevel="0" collapsed="false">
      <c r="A433" s="8" t="s">
        <v>8</v>
      </c>
      <c r="B433" s="9" t="s">
        <v>9</v>
      </c>
      <c r="C433" s="9"/>
      <c r="D433" s="9"/>
      <c r="E433" s="9"/>
      <c r="F433" s="9"/>
      <c r="G433" s="9"/>
      <c r="H433" s="9"/>
      <c r="I433" s="9"/>
      <c r="J433" s="8" t="s">
        <v>10</v>
      </c>
      <c r="K433" s="8" t="s">
        <v>11</v>
      </c>
      <c r="L433" s="8" t="s">
        <v>12</v>
      </c>
      <c r="M433" s="8" t="s">
        <v>13</v>
      </c>
    </row>
    <row r="434" customFormat="false" ht="28.3" hidden="false" customHeight="false" outlineLevel="0" collapsed="false">
      <c r="A434" s="8"/>
      <c r="B434" s="10" t="s">
        <v>179</v>
      </c>
      <c r="C434" s="10" t="s">
        <v>180</v>
      </c>
      <c r="D434" s="10" t="s">
        <v>181</v>
      </c>
      <c r="E434" s="10" t="s">
        <v>182</v>
      </c>
      <c r="F434" s="10" t="s">
        <v>183</v>
      </c>
      <c r="G434" s="10" t="s">
        <v>184</v>
      </c>
      <c r="H434" s="10" t="s">
        <v>185</v>
      </c>
      <c r="I434" s="8" t="s">
        <v>21</v>
      </c>
      <c r="J434" s="8"/>
      <c r="K434" s="8"/>
      <c r="L434" s="8"/>
      <c r="M434" s="8"/>
    </row>
    <row r="435" customFormat="false" ht="12.8" hidden="false" customHeight="false" outlineLevel="0" collapsed="false">
      <c r="A435" s="11" t="s">
        <v>22</v>
      </c>
      <c r="B435" s="12" t="n">
        <v>24138</v>
      </c>
      <c r="C435" s="12" t="n">
        <v>65</v>
      </c>
      <c r="D435" s="12" t="n">
        <v>1624.79318181818</v>
      </c>
      <c r="E435" s="12" t="n">
        <v>895.122727272727</v>
      </c>
      <c r="F435" s="12" t="n">
        <v>418</v>
      </c>
      <c r="G435" s="12" t="n">
        <v>1010</v>
      </c>
      <c r="H435" s="12" t="n">
        <v>266</v>
      </c>
      <c r="I435" s="12" t="n">
        <v>1097.78</v>
      </c>
      <c r="J435" s="13" t="n">
        <v>0.164918228985385</v>
      </c>
      <c r="K435" s="12" t="n">
        <v>1081711</v>
      </c>
      <c r="L435" s="12" t="n">
        <v>25750219</v>
      </c>
      <c r="M435" s="12" t="n">
        <v>26831930</v>
      </c>
    </row>
    <row r="436" customFormat="false" ht="12.8" hidden="false" customHeight="false" outlineLevel="0" collapsed="false">
      <c r="A436" s="14" t="s">
        <v>23</v>
      </c>
      <c r="B436" s="15" t="n">
        <v>18588</v>
      </c>
      <c r="C436" s="15" t="n">
        <v>38</v>
      </c>
      <c r="D436" s="15" t="n">
        <v>1692.47727272727</v>
      </c>
      <c r="E436" s="15" t="n">
        <v>1011.56818181818</v>
      </c>
      <c r="F436" s="15" t="n">
        <v>341</v>
      </c>
      <c r="G436" s="15" t="n">
        <v>718</v>
      </c>
      <c r="H436" s="15" t="n">
        <v>204</v>
      </c>
      <c r="I436" s="15" t="n">
        <v>785.32</v>
      </c>
      <c r="J436" s="16" t="n">
        <v>0.102821159511617</v>
      </c>
      <c r="K436" s="15" t="n">
        <v>674412</v>
      </c>
      <c r="L436" s="15" t="n">
        <v>16103330</v>
      </c>
      <c r="M436" s="15" t="n">
        <v>16777742</v>
      </c>
    </row>
    <row r="437" customFormat="false" ht="12.8" hidden="false" customHeight="false" outlineLevel="0" collapsed="false">
      <c r="A437" s="14" t="s">
        <v>24</v>
      </c>
      <c r="B437" s="15" t="n">
        <v>20108</v>
      </c>
      <c r="C437" s="15" t="n">
        <v>93</v>
      </c>
      <c r="D437" s="15" t="n">
        <v>1188.88636363636</v>
      </c>
      <c r="E437" s="15" t="n">
        <v>779.409090909091</v>
      </c>
      <c r="F437" s="15" t="n">
        <v>176</v>
      </c>
      <c r="G437" s="15" t="n">
        <v>439</v>
      </c>
      <c r="H437" s="15" t="n">
        <v>85</v>
      </c>
      <c r="I437" s="15" t="n">
        <v>467.05</v>
      </c>
      <c r="J437" s="16" t="n">
        <v>0.0754165437964213</v>
      </c>
      <c r="K437" s="15" t="n">
        <v>494663</v>
      </c>
      <c r="L437" s="15" t="n">
        <v>9319909</v>
      </c>
      <c r="M437" s="15" t="n">
        <v>9814572</v>
      </c>
    </row>
    <row r="438" customFormat="false" ht="12.8" hidden="false" customHeight="false" outlineLevel="0" collapsed="false">
      <c r="A438" s="14" t="s">
        <v>25</v>
      </c>
      <c r="B438" s="15" t="n">
        <v>12845</v>
      </c>
      <c r="C438" s="15" t="n">
        <v>55</v>
      </c>
      <c r="D438" s="15" t="n">
        <v>492.068181818182</v>
      </c>
      <c r="E438" s="15" t="n">
        <v>327.556818181818</v>
      </c>
      <c r="F438" s="15" t="n">
        <v>72</v>
      </c>
      <c r="G438" s="15" t="n">
        <v>112</v>
      </c>
      <c r="H438" s="15" t="n">
        <v>17</v>
      </c>
      <c r="I438" s="15" t="n">
        <v>117.61</v>
      </c>
      <c r="J438" s="16" t="n">
        <v>0.0656719920683828</v>
      </c>
      <c r="K438" s="15" t="n">
        <v>430748</v>
      </c>
      <c r="L438" s="15" t="n">
        <v>6997553</v>
      </c>
      <c r="M438" s="15" t="n">
        <v>7428301</v>
      </c>
    </row>
    <row r="439" customFormat="false" ht="12.8" hidden="false" customHeight="false" outlineLevel="0" collapsed="false">
      <c r="A439" s="14" t="s">
        <v>26</v>
      </c>
      <c r="B439" s="15" t="n">
        <v>9455</v>
      </c>
      <c r="C439" s="15" t="n">
        <v>72</v>
      </c>
      <c r="D439" s="15" t="n">
        <v>377.756818181818</v>
      </c>
      <c r="E439" s="15" t="n">
        <v>173.825</v>
      </c>
      <c r="F439" s="15" t="n">
        <v>69</v>
      </c>
      <c r="G439" s="15" t="n">
        <v>131</v>
      </c>
      <c r="H439" s="15" t="n">
        <v>5</v>
      </c>
      <c r="I439" s="15" t="n">
        <v>132.65</v>
      </c>
      <c r="J439" s="16" t="n">
        <v>0.0723147220584934</v>
      </c>
      <c r="K439" s="15" t="n">
        <v>474318</v>
      </c>
      <c r="L439" s="15" t="n">
        <v>6270970</v>
      </c>
      <c r="M439" s="15" t="n">
        <v>6745288</v>
      </c>
    </row>
    <row r="440" customFormat="false" ht="12.8" hidden="false" customHeight="false" outlineLevel="0" collapsed="false">
      <c r="A440" s="14" t="s">
        <v>27</v>
      </c>
      <c r="B440" s="15" t="n">
        <v>17779</v>
      </c>
      <c r="C440" s="15" t="n">
        <v>97</v>
      </c>
      <c r="D440" s="15" t="n">
        <v>845.409090909091</v>
      </c>
      <c r="E440" s="15" t="n">
        <v>462.545454545455</v>
      </c>
      <c r="F440" s="15" t="n">
        <v>121</v>
      </c>
      <c r="G440" s="15" t="n">
        <v>200</v>
      </c>
      <c r="H440" s="15" t="n">
        <v>18</v>
      </c>
      <c r="I440" s="15" t="n">
        <v>205.94</v>
      </c>
      <c r="J440" s="16" t="n">
        <v>0.0432235489777263</v>
      </c>
      <c r="K440" s="15" t="n">
        <v>283507</v>
      </c>
      <c r="L440" s="15" t="n">
        <v>8404393</v>
      </c>
      <c r="M440" s="15" t="n">
        <v>8687900</v>
      </c>
    </row>
    <row r="441" customFormat="false" ht="12.8" hidden="false" customHeight="false" outlineLevel="0" collapsed="false">
      <c r="A441" s="14" t="s">
        <v>28</v>
      </c>
      <c r="B441" s="15" t="n">
        <v>10222</v>
      </c>
      <c r="C441" s="15" t="n">
        <v>57</v>
      </c>
      <c r="D441" s="15" t="n">
        <v>729.545454545455</v>
      </c>
      <c r="E441" s="15" t="n">
        <v>333.454545454545</v>
      </c>
      <c r="F441" s="15" t="n">
        <v>80</v>
      </c>
      <c r="G441" s="15" t="n">
        <v>209</v>
      </c>
      <c r="H441" s="15" t="n">
        <v>52</v>
      </c>
      <c r="I441" s="15" t="n">
        <v>226.16</v>
      </c>
      <c r="J441" s="16" t="n">
        <v>0.0348265693669259</v>
      </c>
      <c r="K441" s="15" t="n">
        <v>228430</v>
      </c>
      <c r="L441" s="15" t="n">
        <v>6424753</v>
      </c>
      <c r="M441" s="15" t="n">
        <v>6653183</v>
      </c>
    </row>
    <row r="442" customFormat="false" ht="12.8" hidden="false" customHeight="false" outlineLevel="0" collapsed="false">
      <c r="A442" s="14" t="s">
        <v>29</v>
      </c>
      <c r="B442" s="15" t="n">
        <v>8929</v>
      </c>
      <c r="C442" s="15" t="n">
        <v>36</v>
      </c>
      <c r="D442" s="15" t="n">
        <v>392.129545454545</v>
      </c>
      <c r="E442" s="15" t="n">
        <v>236.511363636364</v>
      </c>
      <c r="F442" s="15" t="n">
        <v>46</v>
      </c>
      <c r="G442" s="15" t="n">
        <v>114</v>
      </c>
      <c r="H442" s="15" t="n">
        <v>18</v>
      </c>
      <c r="I442" s="15" t="n">
        <v>119.94</v>
      </c>
      <c r="J442" s="16" t="n">
        <v>0.0524065947916715</v>
      </c>
      <c r="K442" s="15" t="n">
        <v>343739</v>
      </c>
      <c r="L442" s="15" t="n">
        <v>6093467</v>
      </c>
      <c r="M442" s="15" t="n">
        <v>6437206</v>
      </c>
    </row>
    <row r="443" customFormat="false" ht="12.8" hidden="false" customHeight="false" outlineLevel="0" collapsed="false">
      <c r="A443" s="14" t="s">
        <v>30</v>
      </c>
      <c r="B443" s="15" t="n">
        <v>14416</v>
      </c>
      <c r="C443" s="15" t="n">
        <v>74</v>
      </c>
      <c r="D443" s="15" t="n">
        <v>665.5</v>
      </c>
      <c r="E443" s="15" t="n">
        <v>210.806818181818</v>
      </c>
      <c r="F443" s="15" t="n">
        <v>34</v>
      </c>
      <c r="G443" s="15" t="n">
        <v>78</v>
      </c>
      <c r="H443" s="15" t="n">
        <v>24</v>
      </c>
      <c r="I443" s="15" t="n">
        <v>85.92</v>
      </c>
      <c r="J443" s="16" t="n">
        <v>0.0132257736846281</v>
      </c>
      <c r="K443" s="15" t="n">
        <v>86749</v>
      </c>
      <c r="L443" s="15" t="n">
        <v>2670270</v>
      </c>
      <c r="M443" s="15" t="n">
        <v>2757019</v>
      </c>
    </row>
    <row r="444" customFormat="false" ht="12.8" hidden="false" customHeight="false" outlineLevel="0" collapsed="false">
      <c r="A444" s="14" t="s">
        <v>31</v>
      </c>
      <c r="B444" s="15" t="n">
        <v>6171</v>
      </c>
      <c r="C444" s="15" t="n">
        <v>41</v>
      </c>
      <c r="D444" s="15" t="n">
        <v>381.743333333333</v>
      </c>
      <c r="E444" s="15" t="n">
        <v>194.979772727273</v>
      </c>
      <c r="F444" s="15" t="n">
        <v>22</v>
      </c>
      <c r="G444" s="15" t="n">
        <v>35</v>
      </c>
      <c r="H444" s="15" t="n">
        <v>6</v>
      </c>
      <c r="I444" s="15" t="n">
        <v>36.98</v>
      </c>
      <c r="J444" s="16" t="n">
        <v>0.0127670198972133</v>
      </c>
      <c r="K444" s="15" t="n">
        <v>83740</v>
      </c>
      <c r="L444" s="15" t="n">
        <v>2580736</v>
      </c>
      <c r="M444" s="15" t="n">
        <v>2664476</v>
      </c>
    </row>
    <row r="445" customFormat="false" ht="12.8" hidden="false" customHeight="false" outlineLevel="0" collapsed="false">
      <c r="A445" s="14" t="s">
        <v>32</v>
      </c>
      <c r="B445" s="15" t="n">
        <v>7967</v>
      </c>
      <c r="C445" s="15" t="n">
        <v>39</v>
      </c>
      <c r="D445" s="15" t="n">
        <v>318.545454545455</v>
      </c>
      <c r="E445" s="15" t="n">
        <v>154.113636363636</v>
      </c>
      <c r="F445" s="15" t="n">
        <v>11</v>
      </c>
      <c r="G445" s="15" t="n">
        <v>28</v>
      </c>
      <c r="H445" s="15" t="n">
        <v>11</v>
      </c>
      <c r="I445" s="15" t="n">
        <v>31.63</v>
      </c>
      <c r="J445" s="16" t="n">
        <v>0.0201149188237032</v>
      </c>
      <c r="K445" s="15" t="n">
        <v>131935</v>
      </c>
      <c r="L445" s="15" t="n">
        <v>2615557</v>
      </c>
      <c r="M445" s="15" t="n">
        <v>2747492</v>
      </c>
    </row>
    <row r="446" customFormat="false" ht="12.8" hidden="false" customHeight="false" outlineLevel="0" collapsed="false">
      <c r="A446" s="14" t="s">
        <v>33</v>
      </c>
      <c r="B446" s="15" t="n">
        <v>9001</v>
      </c>
      <c r="C446" s="15" t="n">
        <v>43</v>
      </c>
      <c r="D446" s="15" t="n">
        <v>386.886363636364</v>
      </c>
      <c r="E446" s="15" t="n">
        <v>244.818181818182</v>
      </c>
      <c r="F446" s="15" t="n">
        <v>16</v>
      </c>
      <c r="G446" s="15" t="n">
        <v>37</v>
      </c>
      <c r="H446" s="15" t="n">
        <v>16</v>
      </c>
      <c r="I446" s="15" t="n">
        <v>42.28</v>
      </c>
      <c r="J446" s="16" t="n">
        <v>0.0298283391340287</v>
      </c>
      <c r="K446" s="15" t="n">
        <v>195646</v>
      </c>
      <c r="L446" s="15" t="n">
        <v>2560373</v>
      </c>
      <c r="M446" s="15" t="n">
        <v>2756019</v>
      </c>
    </row>
    <row r="447" customFormat="false" ht="12.8" hidden="false" customHeight="false" outlineLevel="0" collapsed="false">
      <c r="A447" s="14" t="s">
        <v>34</v>
      </c>
      <c r="B447" s="15" t="n">
        <v>6472</v>
      </c>
      <c r="C447" s="15" t="n">
        <v>42</v>
      </c>
      <c r="D447" s="15" t="n">
        <v>426.727272727273</v>
      </c>
      <c r="E447" s="15" t="n">
        <v>252.454545454545</v>
      </c>
      <c r="F447" s="15" t="n">
        <v>46</v>
      </c>
      <c r="G447" s="15" t="n">
        <v>71</v>
      </c>
      <c r="H447" s="15" t="n">
        <v>49</v>
      </c>
      <c r="I447" s="15" t="n">
        <v>87.17</v>
      </c>
      <c r="J447" s="16" t="n">
        <v>0.0313793733108839</v>
      </c>
      <c r="K447" s="15" t="n">
        <v>205820</v>
      </c>
      <c r="L447" s="15" t="n">
        <v>2668372</v>
      </c>
      <c r="M447" s="15" t="n">
        <v>2874192</v>
      </c>
    </row>
    <row r="448" customFormat="false" ht="12.8" hidden="false" customHeight="false" outlineLevel="0" collapsed="false">
      <c r="A448" s="14" t="s">
        <v>35</v>
      </c>
      <c r="B448" s="15" t="n">
        <v>3448</v>
      </c>
      <c r="C448" s="15" t="n">
        <v>63</v>
      </c>
      <c r="D448" s="15" t="n">
        <v>200.116306818182</v>
      </c>
      <c r="E448" s="15" t="n">
        <v>47.3136363636364</v>
      </c>
      <c r="F448" s="15" t="n">
        <v>12</v>
      </c>
      <c r="G448" s="15" t="n">
        <v>18</v>
      </c>
      <c r="H448" s="15" t="n">
        <v>8</v>
      </c>
      <c r="I448" s="15" t="n">
        <v>20.64</v>
      </c>
      <c r="J448" s="16" t="n">
        <v>0.00852956710834083</v>
      </c>
      <c r="K448" s="15" t="n">
        <v>55946</v>
      </c>
      <c r="L448" s="15" t="n">
        <v>1293654</v>
      </c>
      <c r="M448" s="15" t="n">
        <v>1349600</v>
      </c>
    </row>
    <row r="449" customFormat="false" ht="12.8" hidden="false" customHeight="false" outlineLevel="0" collapsed="false">
      <c r="A449" s="14" t="s">
        <v>36</v>
      </c>
      <c r="B449" s="15" t="n">
        <v>6125</v>
      </c>
      <c r="C449" s="15" t="n">
        <v>24</v>
      </c>
      <c r="D449" s="15" t="n">
        <v>286.545454545455</v>
      </c>
      <c r="E449" s="15" t="n">
        <v>245.545454545454</v>
      </c>
      <c r="F449" s="15" t="n">
        <v>32</v>
      </c>
      <c r="G449" s="15" t="n">
        <v>76</v>
      </c>
      <c r="H449" s="15" t="n">
        <v>46</v>
      </c>
      <c r="I449" s="15" t="n">
        <v>91.18</v>
      </c>
      <c r="J449" s="16" t="n">
        <v>0.0921634936413686</v>
      </c>
      <c r="K449" s="15" t="n">
        <v>604507</v>
      </c>
      <c r="L449" s="15" t="n">
        <v>6840472</v>
      </c>
      <c r="M449" s="15" t="n">
        <v>7444979</v>
      </c>
    </row>
    <row r="450" customFormat="false" ht="12.8" hidden="false" customHeight="false" outlineLevel="0" collapsed="false">
      <c r="A450" s="14" t="s">
        <v>37</v>
      </c>
      <c r="B450" s="15" t="n">
        <v>2762</v>
      </c>
      <c r="C450" s="15" t="n">
        <v>35</v>
      </c>
      <c r="D450" s="15" t="n">
        <v>176.75</v>
      </c>
      <c r="E450" s="15" t="n">
        <v>56.8863636363636</v>
      </c>
      <c r="F450" s="15" t="n">
        <v>4</v>
      </c>
      <c r="G450" s="15" t="n">
        <v>5</v>
      </c>
      <c r="H450" s="15" t="n">
        <v>1</v>
      </c>
      <c r="I450" s="15" t="n">
        <v>5.33</v>
      </c>
      <c r="J450" s="16" t="n">
        <v>0.00398817191442503</v>
      </c>
      <c r="K450" s="15" t="n">
        <v>26159</v>
      </c>
      <c r="L450" s="15" t="n">
        <v>1251938</v>
      </c>
      <c r="M450" s="15" t="n">
        <v>1278097</v>
      </c>
    </row>
    <row r="451" customFormat="false" ht="12.8" hidden="false" customHeight="false" outlineLevel="0" collapsed="false">
      <c r="A451" s="14" t="s">
        <v>38</v>
      </c>
      <c r="B451" s="15" t="n">
        <v>7803</v>
      </c>
      <c r="C451" s="15" t="n">
        <v>60</v>
      </c>
      <c r="D451" s="15" t="n">
        <v>270.113636363636</v>
      </c>
      <c r="E451" s="15" t="n">
        <v>175.977272727273</v>
      </c>
      <c r="F451" s="15" t="n">
        <v>12</v>
      </c>
      <c r="G451" s="15" t="n">
        <v>36</v>
      </c>
      <c r="H451" s="15" t="n">
        <v>24</v>
      </c>
      <c r="I451" s="15" t="n">
        <v>43.92</v>
      </c>
      <c r="J451" s="16" t="n">
        <v>0.0477574532317969</v>
      </c>
      <c r="K451" s="15" t="n">
        <v>313245</v>
      </c>
      <c r="L451" s="15" t="n">
        <v>4510568</v>
      </c>
      <c r="M451" s="15" t="n">
        <v>4823813</v>
      </c>
    </row>
    <row r="452" customFormat="false" ht="12.8" hidden="false" customHeight="false" outlineLevel="0" collapsed="false">
      <c r="A452" s="14" t="s">
        <v>39</v>
      </c>
      <c r="B452" s="15" t="n">
        <v>6814</v>
      </c>
      <c r="C452" s="15" t="n">
        <v>64</v>
      </c>
      <c r="D452" s="15" t="n">
        <v>549.590909090909</v>
      </c>
      <c r="E452" s="15" t="n">
        <v>196.227272727273</v>
      </c>
      <c r="F452" s="15" t="n">
        <v>16</v>
      </c>
      <c r="G452" s="15" t="n">
        <v>19</v>
      </c>
      <c r="H452" s="15" t="n">
        <v>6</v>
      </c>
      <c r="I452" s="15" t="n">
        <v>20.98</v>
      </c>
      <c r="J452" s="16" t="n">
        <v>0.00408863247018811</v>
      </c>
      <c r="K452" s="15" t="n">
        <v>26818</v>
      </c>
      <c r="L452" s="15" t="n">
        <v>1680643</v>
      </c>
      <c r="M452" s="15" t="n">
        <v>1707461</v>
      </c>
    </row>
    <row r="453" customFormat="false" ht="12.8" hidden="false" customHeight="false" outlineLevel="0" collapsed="false">
      <c r="A453" s="14" t="s">
        <v>40</v>
      </c>
      <c r="B453" s="15" t="n">
        <v>5711</v>
      </c>
      <c r="C453" s="15" t="n">
        <v>35</v>
      </c>
      <c r="D453" s="15" t="n">
        <v>294.954545454545</v>
      </c>
      <c r="E453" s="15" t="n">
        <v>161.636363636364</v>
      </c>
      <c r="F453" s="15" t="n">
        <v>5</v>
      </c>
      <c r="G453" s="15" t="n">
        <v>13</v>
      </c>
      <c r="H453" s="15" t="n">
        <v>3</v>
      </c>
      <c r="I453" s="15" t="n">
        <v>13.99</v>
      </c>
      <c r="J453" s="16" t="n">
        <v>0.0134442451197371</v>
      </c>
      <c r="K453" s="15" t="n">
        <v>88182</v>
      </c>
      <c r="L453" s="15" t="n">
        <v>3325581</v>
      </c>
      <c r="M453" s="15" t="n">
        <v>3413763</v>
      </c>
    </row>
    <row r="454" customFormat="false" ht="12.8" hidden="false" customHeight="false" outlineLevel="0" collapsed="false">
      <c r="A454" s="14" t="s">
        <v>41</v>
      </c>
      <c r="B454" s="15" t="n">
        <v>7667</v>
      </c>
      <c r="C454" s="15" t="n">
        <v>61</v>
      </c>
      <c r="D454" s="15" t="n">
        <v>287.021590909091</v>
      </c>
      <c r="E454" s="15" t="n">
        <v>137.8625</v>
      </c>
      <c r="F454" s="15" t="n">
        <v>2</v>
      </c>
      <c r="G454" s="15" t="n">
        <v>2</v>
      </c>
      <c r="H454" s="15" t="n">
        <v>0</v>
      </c>
      <c r="I454" s="15" t="n">
        <v>2</v>
      </c>
      <c r="J454" s="16" t="n">
        <v>0.0204108620946829</v>
      </c>
      <c r="K454" s="15" t="n">
        <v>133876</v>
      </c>
      <c r="L454" s="15" t="n">
        <v>1403082</v>
      </c>
      <c r="M454" s="15" t="n">
        <v>1536958</v>
      </c>
    </row>
    <row r="455" customFormat="false" ht="12.8" hidden="false" customHeight="false" outlineLevel="0" collapsed="false">
      <c r="A455" s="14" t="s">
        <v>42</v>
      </c>
      <c r="B455" s="15" t="n">
        <v>15271</v>
      </c>
      <c r="C455" s="15" t="n">
        <v>75</v>
      </c>
      <c r="D455" s="15" t="n">
        <v>467.068181818182</v>
      </c>
      <c r="E455" s="15" t="n">
        <v>192.136363636364</v>
      </c>
      <c r="F455" s="15" t="n">
        <v>2</v>
      </c>
      <c r="G455" s="15" t="n">
        <v>14</v>
      </c>
      <c r="H455" s="15" t="n">
        <v>2</v>
      </c>
      <c r="I455" s="15" t="n">
        <v>14.66</v>
      </c>
      <c r="J455" s="16" t="n">
        <v>0.0355570129648624</v>
      </c>
      <c r="K455" s="15" t="n">
        <v>233221</v>
      </c>
      <c r="L455" s="15" t="n">
        <v>1747524</v>
      </c>
      <c r="M455" s="15" t="n">
        <v>1980745</v>
      </c>
    </row>
    <row r="456" customFormat="false" ht="12.8" hidden="false" customHeight="false" outlineLevel="0" collapsed="false">
      <c r="A456" s="14" t="s">
        <v>43</v>
      </c>
      <c r="B456" s="15" t="n">
        <v>4636</v>
      </c>
      <c r="C456" s="15" t="n">
        <v>34</v>
      </c>
      <c r="D456" s="15" t="n">
        <v>271.159090909091</v>
      </c>
      <c r="E456" s="15" t="n">
        <v>160.25</v>
      </c>
      <c r="F456" s="15" t="n">
        <v>13</v>
      </c>
      <c r="G456" s="15" t="n">
        <v>27</v>
      </c>
      <c r="H456" s="15" t="n">
        <v>20</v>
      </c>
      <c r="I456" s="15" t="n">
        <v>33.6</v>
      </c>
      <c r="J456" s="16" t="n">
        <v>0.0196698605970976</v>
      </c>
      <c r="K456" s="15" t="n">
        <v>129016</v>
      </c>
      <c r="L456" s="15" t="n">
        <v>1708484</v>
      </c>
      <c r="M456" s="15" t="n">
        <v>1837500</v>
      </c>
    </row>
    <row r="457" customFormat="false" ht="12.8" hidden="false" customHeight="false" outlineLevel="0" collapsed="false">
      <c r="A457" s="14" t="s">
        <v>44</v>
      </c>
      <c r="B457" s="15" t="n">
        <v>4560</v>
      </c>
      <c r="C457" s="15" t="n">
        <v>22</v>
      </c>
      <c r="D457" s="15" t="n">
        <v>239.681818181818</v>
      </c>
      <c r="E457" s="15" t="n">
        <v>143.227272727273</v>
      </c>
      <c r="F457" s="15" t="n">
        <v>1</v>
      </c>
      <c r="G457" s="15" t="n">
        <v>8</v>
      </c>
      <c r="H457" s="15" t="n">
        <v>7</v>
      </c>
      <c r="I457" s="15" t="n">
        <v>10.31</v>
      </c>
      <c r="J457" s="16" t="n">
        <v>0.0173012703463073</v>
      </c>
      <c r="K457" s="15" t="n">
        <v>113480</v>
      </c>
      <c r="L457" s="15" t="n">
        <v>998190</v>
      </c>
      <c r="M457" s="15" t="n">
        <v>1111670</v>
      </c>
    </row>
    <row r="458" customFormat="false" ht="12.8" hidden="false" customHeight="false" outlineLevel="0" collapsed="false">
      <c r="A458" s="14" t="s">
        <v>45</v>
      </c>
      <c r="B458" s="15" t="n">
        <v>4757</v>
      </c>
      <c r="C458" s="15" t="n">
        <v>35</v>
      </c>
      <c r="D458" s="15" t="n">
        <v>330.034090909091</v>
      </c>
      <c r="E458" s="15" t="n">
        <v>112.529545454545</v>
      </c>
      <c r="F458" s="15" t="n">
        <v>11</v>
      </c>
      <c r="G458" s="15" t="n">
        <v>21</v>
      </c>
      <c r="H458" s="15" t="n">
        <v>10</v>
      </c>
      <c r="I458" s="15" t="n">
        <v>24.3</v>
      </c>
      <c r="J458" s="16" t="n">
        <v>0.00533030211936682</v>
      </c>
      <c r="K458" s="15" t="n">
        <v>34962</v>
      </c>
      <c r="L458" s="15" t="n">
        <v>650883</v>
      </c>
      <c r="M458" s="15" t="n">
        <v>685845</v>
      </c>
    </row>
    <row r="459" customFormat="false" ht="12.8" hidden="false" customHeight="false" outlineLevel="0" collapsed="false">
      <c r="A459" s="17" t="s">
        <v>46</v>
      </c>
      <c r="B459" s="18" t="n">
        <v>5243</v>
      </c>
      <c r="C459" s="18" t="n">
        <v>26</v>
      </c>
      <c r="D459" s="18" t="n">
        <v>250.272727272727</v>
      </c>
      <c r="E459" s="18" t="n">
        <v>116.704545454545</v>
      </c>
      <c r="F459" s="18" t="n">
        <v>7</v>
      </c>
      <c r="G459" s="18" t="n">
        <v>23</v>
      </c>
      <c r="H459" s="18" t="n">
        <v>12</v>
      </c>
      <c r="I459" s="18" t="n">
        <v>26.96</v>
      </c>
      <c r="J459" s="19" t="n">
        <v>0.0128443439847465</v>
      </c>
      <c r="K459" s="18" t="n">
        <v>84247</v>
      </c>
      <c r="L459" s="18" t="n">
        <v>751531</v>
      </c>
      <c r="M459" s="18" t="n">
        <v>835778</v>
      </c>
    </row>
    <row r="460" customFormat="false" ht="12.8" hidden="false" customHeight="false" outlineLevel="0" collapsed="false">
      <c r="A460" s="20" t="s">
        <v>49</v>
      </c>
      <c r="B460" s="21" t="n">
        <v>240888</v>
      </c>
      <c r="C460" s="21" t="n">
        <v>1286</v>
      </c>
      <c r="D460" s="21" t="n">
        <v>13145.7766856061</v>
      </c>
      <c r="E460" s="21" t="n">
        <v>7023.46272727273</v>
      </c>
      <c r="F460" s="21" t="n">
        <v>1569</v>
      </c>
      <c r="G460" s="21" t="n">
        <v>3444</v>
      </c>
      <c r="H460" s="21" t="n">
        <v>910</v>
      </c>
      <c r="I460" s="21" t="n">
        <v>3744.3</v>
      </c>
      <c r="J460" s="21" t="n">
        <v>1</v>
      </c>
      <c r="K460" s="21" t="n">
        <v>6559077</v>
      </c>
      <c r="L460" s="21" t="n">
        <v>124622452</v>
      </c>
      <c r="M460" s="21" t="n">
        <v>131181529</v>
      </c>
    </row>
    <row r="461" customFormat="false" ht="12.8" hidden="false" customHeight="false" outlineLevel="0" collapsed="false">
      <c r="A461" s="22" t="s">
        <v>50</v>
      </c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</row>
    <row r="462" customFormat="false" ht="12.8" hidden="false" customHeight="false" outlineLevel="0" collapsed="false">
      <c r="A462" s="22" t="s">
        <v>167</v>
      </c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</row>
    <row r="463" customFormat="false" ht="12.8" hidden="false" customHeight="false" outlineLevel="0" collapsed="false">
      <c r="A463" s="3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</row>
    <row r="464" customFormat="false" ht="12.8" hidden="false" customHeight="false" outlineLevel="0" collapsed="false">
      <c r="A464" s="3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</row>
    <row r="465" customFormat="false" ht="12.8" hidden="false" customHeight="false" outlineLevel="0" collapsed="false">
      <c r="A465" s="3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</row>
    <row r="466" customFormat="false" ht="12.8" hidden="false" customHeight="false" outlineLevel="0" collapsed="false">
      <c r="A466" s="7" t="s">
        <v>186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customFormat="false" ht="12.8" hidden="false" customHeight="false" outlineLevel="0" collapsed="false">
      <c r="A467" s="7" t="s">
        <v>187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customFormat="false" ht="12.8" hidden="false" customHeight="true" outlineLevel="0" collapsed="false">
      <c r="A468" s="8" t="s">
        <v>8</v>
      </c>
      <c r="B468" s="9" t="s">
        <v>9</v>
      </c>
      <c r="C468" s="9"/>
      <c r="D468" s="9"/>
      <c r="E468" s="9"/>
      <c r="F468" s="9"/>
      <c r="G468" s="9"/>
      <c r="H468" s="9"/>
      <c r="I468" s="9"/>
      <c r="J468" s="8" t="s">
        <v>10</v>
      </c>
      <c r="K468" s="8" t="s">
        <v>11</v>
      </c>
      <c r="L468" s="8" t="s">
        <v>12</v>
      </c>
      <c r="M468" s="8" t="s">
        <v>13</v>
      </c>
    </row>
    <row r="469" customFormat="false" ht="28.3" hidden="false" customHeight="false" outlineLevel="0" collapsed="false">
      <c r="A469" s="8"/>
      <c r="B469" s="10" t="s">
        <v>188</v>
      </c>
      <c r="C469" s="10" t="s">
        <v>189</v>
      </c>
      <c r="D469" s="10" t="s">
        <v>190</v>
      </c>
      <c r="E469" s="10" t="s">
        <v>191</v>
      </c>
      <c r="F469" s="10" t="s">
        <v>192</v>
      </c>
      <c r="G469" s="10" t="s">
        <v>193</v>
      </c>
      <c r="H469" s="10" t="s">
        <v>194</v>
      </c>
      <c r="I469" s="8" t="s">
        <v>21</v>
      </c>
      <c r="J469" s="8"/>
      <c r="K469" s="8"/>
      <c r="L469" s="8"/>
      <c r="M469" s="8"/>
    </row>
    <row r="470" customFormat="false" ht="12.8" hidden="false" customHeight="false" outlineLevel="0" collapsed="false">
      <c r="A470" s="11" t="s">
        <v>22</v>
      </c>
      <c r="B470" s="12" t="n">
        <v>24502</v>
      </c>
      <c r="C470" s="12" t="n">
        <v>65</v>
      </c>
      <c r="D470" s="12" t="n">
        <v>1643.225</v>
      </c>
      <c r="E470" s="12" t="n">
        <v>843.338636363636</v>
      </c>
      <c r="F470" s="12" t="n">
        <v>386</v>
      </c>
      <c r="G470" s="12" t="n">
        <v>1081</v>
      </c>
      <c r="H470" s="12" t="n">
        <v>130</v>
      </c>
      <c r="I470" s="12" t="n">
        <v>1123.9</v>
      </c>
      <c r="J470" s="13" t="n">
        <v>0.159944259762385</v>
      </c>
      <c r="K470" s="12" t="n">
        <v>981372</v>
      </c>
      <c r="L470" s="12" t="n">
        <v>24374562</v>
      </c>
      <c r="M470" s="12" t="n">
        <v>25355934</v>
      </c>
    </row>
    <row r="471" customFormat="false" ht="12.8" hidden="false" customHeight="false" outlineLevel="0" collapsed="false">
      <c r="A471" s="14" t="s">
        <v>23</v>
      </c>
      <c r="B471" s="15" t="n">
        <v>18264</v>
      </c>
      <c r="C471" s="15" t="n">
        <v>38</v>
      </c>
      <c r="D471" s="15" t="n">
        <v>1533.18181818182</v>
      </c>
      <c r="E471" s="15" t="n">
        <v>855.068181818182</v>
      </c>
      <c r="F471" s="15" t="n">
        <v>312</v>
      </c>
      <c r="G471" s="15" t="n">
        <v>670</v>
      </c>
      <c r="H471" s="15" t="n">
        <v>146</v>
      </c>
      <c r="I471" s="15" t="n">
        <v>718.18</v>
      </c>
      <c r="J471" s="16" t="n">
        <v>0.104957119192806</v>
      </c>
      <c r="K471" s="15" t="n">
        <v>643987</v>
      </c>
      <c r="L471" s="15" t="n">
        <v>15212770</v>
      </c>
      <c r="M471" s="15" t="n">
        <v>15856757</v>
      </c>
    </row>
    <row r="472" customFormat="false" ht="12.8" hidden="false" customHeight="false" outlineLevel="0" collapsed="false">
      <c r="A472" s="14" t="s">
        <v>24</v>
      </c>
      <c r="B472" s="15" t="n">
        <v>19361</v>
      </c>
      <c r="C472" s="15" t="n">
        <v>90</v>
      </c>
      <c r="D472" s="15" t="n">
        <v>1169.52272727273</v>
      </c>
      <c r="E472" s="15" t="n">
        <v>743.409090909091</v>
      </c>
      <c r="F472" s="15" t="n">
        <v>151</v>
      </c>
      <c r="G472" s="15" t="n">
        <v>430</v>
      </c>
      <c r="H472" s="15" t="n">
        <v>76</v>
      </c>
      <c r="I472" s="15" t="n">
        <v>455.08</v>
      </c>
      <c r="J472" s="16" t="n">
        <v>0.0677078325542373</v>
      </c>
      <c r="K472" s="15" t="n">
        <v>415436</v>
      </c>
      <c r="L472" s="15" t="n">
        <v>8761768</v>
      </c>
      <c r="M472" s="15" t="n">
        <v>9177204</v>
      </c>
    </row>
    <row r="473" customFormat="false" ht="12.8" hidden="false" customHeight="false" outlineLevel="0" collapsed="false">
      <c r="A473" s="14" t="s">
        <v>25</v>
      </c>
      <c r="B473" s="15" t="n">
        <v>12778</v>
      </c>
      <c r="C473" s="15" t="n">
        <v>55</v>
      </c>
      <c r="D473" s="15" t="n">
        <v>502.340909090909</v>
      </c>
      <c r="E473" s="15" t="n">
        <v>346.130681818182</v>
      </c>
      <c r="F473" s="15" t="n">
        <v>54</v>
      </c>
      <c r="G473" s="15" t="n">
        <v>91</v>
      </c>
      <c r="H473" s="15" t="n">
        <v>37</v>
      </c>
      <c r="I473" s="15" t="n">
        <v>103.21</v>
      </c>
      <c r="J473" s="16" t="n">
        <v>0.058436417641817</v>
      </c>
      <c r="K473" s="15" t="n">
        <v>358549</v>
      </c>
      <c r="L473" s="15" t="n">
        <v>6531858</v>
      </c>
      <c r="M473" s="15" t="n">
        <v>6890407</v>
      </c>
    </row>
    <row r="474" customFormat="false" ht="12.8" hidden="false" customHeight="false" outlineLevel="0" collapsed="false">
      <c r="A474" s="14" t="s">
        <v>26</v>
      </c>
      <c r="B474" s="15" t="n">
        <v>9512</v>
      </c>
      <c r="C474" s="15" t="n">
        <v>73</v>
      </c>
      <c r="D474" s="15" t="n">
        <v>353.272727272727</v>
      </c>
      <c r="E474" s="15" t="n">
        <v>192.613636363636</v>
      </c>
      <c r="F474" s="15" t="n">
        <v>60</v>
      </c>
      <c r="G474" s="15" t="n">
        <v>131</v>
      </c>
      <c r="H474" s="15" t="n">
        <v>3</v>
      </c>
      <c r="I474" s="15" t="n">
        <v>131.99</v>
      </c>
      <c r="J474" s="16" t="n">
        <v>0.0873055854503931</v>
      </c>
      <c r="K474" s="15" t="n">
        <v>535682</v>
      </c>
      <c r="L474" s="15" t="n">
        <v>5639268</v>
      </c>
      <c r="M474" s="15" t="n">
        <v>6174950</v>
      </c>
    </row>
    <row r="475" customFormat="false" ht="12.8" hidden="false" customHeight="false" outlineLevel="0" collapsed="false">
      <c r="A475" s="14" t="s">
        <v>27</v>
      </c>
      <c r="B475" s="15" t="n">
        <v>17441</v>
      </c>
      <c r="C475" s="15" t="n">
        <v>93</v>
      </c>
      <c r="D475" s="15" t="n">
        <v>879.136363636364</v>
      </c>
      <c r="E475" s="15" t="n">
        <v>487.318181818182</v>
      </c>
      <c r="F475" s="15" t="n">
        <v>111</v>
      </c>
      <c r="G475" s="15" t="n">
        <v>208</v>
      </c>
      <c r="H475" s="15" t="n">
        <v>21</v>
      </c>
      <c r="I475" s="15" t="n">
        <v>214.93</v>
      </c>
      <c r="J475" s="16" t="n">
        <v>0.0401431622382531</v>
      </c>
      <c r="K475" s="15" t="n">
        <v>246307</v>
      </c>
      <c r="L475" s="15" t="n">
        <v>8029399</v>
      </c>
      <c r="M475" s="15" t="n">
        <v>8275706</v>
      </c>
    </row>
    <row r="476" customFormat="false" ht="12.8" hidden="false" customHeight="false" outlineLevel="0" collapsed="false">
      <c r="A476" s="14" t="s">
        <v>28</v>
      </c>
      <c r="B476" s="15" t="n">
        <v>9876</v>
      </c>
      <c r="C476" s="15" t="n">
        <v>55</v>
      </c>
      <c r="D476" s="15" t="n">
        <v>644.886363636364</v>
      </c>
      <c r="E476" s="15" t="n">
        <v>331.909090909091</v>
      </c>
      <c r="F476" s="15" t="n">
        <v>70</v>
      </c>
      <c r="G476" s="15" t="n">
        <v>181</v>
      </c>
      <c r="H476" s="15" t="n">
        <v>48</v>
      </c>
      <c r="I476" s="15" t="n">
        <v>196.84</v>
      </c>
      <c r="J476" s="16" t="n">
        <v>0.0377464436235594</v>
      </c>
      <c r="K476" s="15" t="n">
        <v>231601</v>
      </c>
      <c r="L476" s="15" t="n">
        <v>6094777</v>
      </c>
      <c r="M476" s="15" t="n">
        <v>6326378</v>
      </c>
    </row>
    <row r="477" customFormat="false" ht="12.8" hidden="false" customHeight="false" outlineLevel="0" collapsed="false">
      <c r="A477" s="14" t="s">
        <v>29</v>
      </c>
      <c r="B477" s="15" t="n">
        <v>8420</v>
      </c>
      <c r="C477" s="15" t="n">
        <v>34</v>
      </c>
      <c r="D477" s="15" t="n">
        <v>375.261363636364</v>
      </c>
      <c r="E477" s="15" t="n">
        <v>237.681818181818</v>
      </c>
      <c r="F477" s="15" t="n">
        <v>45</v>
      </c>
      <c r="G477" s="15" t="n">
        <v>108</v>
      </c>
      <c r="H477" s="15" t="n">
        <v>6</v>
      </c>
      <c r="I477" s="15" t="n">
        <v>109.98</v>
      </c>
      <c r="J477" s="16" t="n">
        <v>0.0558083543174164</v>
      </c>
      <c r="K477" s="15" t="n">
        <v>342424</v>
      </c>
      <c r="L477" s="15" t="n">
        <v>5657740</v>
      </c>
      <c r="M477" s="15" t="n">
        <v>6000164</v>
      </c>
    </row>
    <row r="478" customFormat="false" ht="12.8" hidden="false" customHeight="false" outlineLevel="0" collapsed="false">
      <c r="A478" s="14" t="s">
        <v>30</v>
      </c>
      <c r="B478" s="15" t="n">
        <v>12948</v>
      </c>
      <c r="C478" s="15" t="n">
        <v>62</v>
      </c>
      <c r="D478" s="15" t="n">
        <v>573.602272727273</v>
      </c>
      <c r="E478" s="15" t="n">
        <v>191.181818181818</v>
      </c>
      <c r="F478" s="15" t="n">
        <v>26</v>
      </c>
      <c r="G478" s="15" t="n">
        <v>71</v>
      </c>
      <c r="H478" s="15" t="n">
        <v>10</v>
      </c>
      <c r="I478" s="15" t="n">
        <v>74.3</v>
      </c>
      <c r="J478" s="16" t="n">
        <v>0.0148527769909227</v>
      </c>
      <c r="K478" s="15" t="n">
        <v>91132</v>
      </c>
      <c r="L478" s="15" t="n">
        <v>2538251</v>
      </c>
      <c r="M478" s="15" t="n">
        <v>2629383</v>
      </c>
    </row>
    <row r="479" customFormat="false" ht="12.8" hidden="false" customHeight="false" outlineLevel="0" collapsed="false">
      <c r="A479" s="14" t="s">
        <v>31</v>
      </c>
      <c r="B479" s="15" t="n">
        <v>6038</v>
      </c>
      <c r="C479" s="15" t="n">
        <v>33</v>
      </c>
      <c r="D479" s="15" t="n">
        <v>360.275</v>
      </c>
      <c r="E479" s="15" t="n">
        <v>177.25</v>
      </c>
      <c r="F479" s="15" t="n">
        <v>15</v>
      </c>
      <c r="G479" s="15" t="n">
        <v>43</v>
      </c>
      <c r="H479" s="15" t="n">
        <v>7</v>
      </c>
      <c r="I479" s="15" t="n">
        <v>45.31</v>
      </c>
      <c r="J479" s="16" t="n">
        <v>0.0120008680773538</v>
      </c>
      <c r="K479" s="15" t="n">
        <v>73634</v>
      </c>
      <c r="L479" s="15" t="n">
        <v>2467586</v>
      </c>
      <c r="M479" s="15" t="n">
        <v>2541220</v>
      </c>
    </row>
    <row r="480" customFormat="false" ht="12.8" hidden="false" customHeight="false" outlineLevel="0" collapsed="false">
      <c r="A480" s="14" t="s">
        <v>32</v>
      </c>
      <c r="B480" s="15" t="n">
        <v>8098</v>
      </c>
      <c r="C480" s="15" t="n">
        <v>39</v>
      </c>
      <c r="D480" s="15" t="n">
        <v>311.431818181818</v>
      </c>
      <c r="E480" s="15" t="n">
        <v>144</v>
      </c>
      <c r="F480" s="15" t="n">
        <v>8</v>
      </c>
      <c r="G480" s="15" t="n">
        <v>30</v>
      </c>
      <c r="H480" s="15" t="n">
        <v>10</v>
      </c>
      <c r="I480" s="15" t="n">
        <v>33.3</v>
      </c>
      <c r="J480" s="16" t="n">
        <v>0.0238360007383351</v>
      </c>
      <c r="K480" s="15" t="n">
        <v>146251</v>
      </c>
      <c r="L480" s="15" t="n">
        <v>2429257</v>
      </c>
      <c r="M480" s="15" t="n">
        <v>2575508</v>
      </c>
    </row>
    <row r="481" customFormat="false" ht="12.8" hidden="false" customHeight="false" outlineLevel="0" collapsed="false">
      <c r="A481" s="14" t="s">
        <v>33</v>
      </c>
      <c r="B481" s="15" t="n">
        <v>8783</v>
      </c>
      <c r="C481" s="15" t="n">
        <v>36</v>
      </c>
      <c r="D481" s="15" t="n">
        <v>418.818181818182</v>
      </c>
      <c r="E481" s="15" t="n">
        <v>256.840909090909</v>
      </c>
      <c r="F481" s="15" t="n">
        <v>12</v>
      </c>
      <c r="G481" s="15" t="n">
        <v>36</v>
      </c>
      <c r="H481" s="15" t="n">
        <v>11</v>
      </c>
      <c r="I481" s="15" t="n">
        <v>39.63</v>
      </c>
      <c r="J481" s="16" t="n">
        <v>0.0229668660818656</v>
      </c>
      <c r="K481" s="15" t="n">
        <v>140918</v>
      </c>
      <c r="L481" s="15" t="n">
        <v>2380251</v>
      </c>
      <c r="M481" s="15" t="n">
        <v>2521169</v>
      </c>
    </row>
    <row r="482" customFormat="false" ht="12.8" hidden="false" customHeight="false" outlineLevel="0" collapsed="false">
      <c r="A482" s="14" t="s">
        <v>34</v>
      </c>
      <c r="B482" s="15" t="n">
        <v>7218</v>
      </c>
      <c r="C482" s="15" t="n">
        <v>43</v>
      </c>
      <c r="D482" s="15" t="n">
        <v>423.136363636364</v>
      </c>
      <c r="E482" s="15" t="n">
        <v>234.568181818182</v>
      </c>
      <c r="F482" s="15" t="n">
        <v>36</v>
      </c>
      <c r="G482" s="15" t="n">
        <v>76</v>
      </c>
      <c r="H482" s="15" t="n">
        <v>31</v>
      </c>
      <c r="I482" s="15" t="n">
        <v>86.23</v>
      </c>
      <c r="J482" s="16" t="n">
        <v>0.0255225406034653</v>
      </c>
      <c r="K482" s="15" t="n">
        <v>156599</v>
      </c>
      <c r="L482" s="15" t="n">
        <v>2470915</v>
      </c>
      <c r="M482" s="15" t="n">
        <v>2627514</v>
      </c>
    </row>
    <row r="483" customFormat="false" ht="12.8" hidden="false" customHeight="false" outlineLevel="0" collapsed="false">
      <c r="A483" s="14" t="s">
        <v>35</v>
      </c>
      <c r="B483" s="15" t="n">
        <v>3506</v>
      </c>
      <c r="C483" s="15" t="n">
        <v>63</v>
      </c>
      <c r="D483" s="15" t="n">
        <v>210.440284119643</v>
      </c>
      <c r="E483" s="15" t="n">
        <v>48.1306818181818</v>
      </c>
      <c r="F483" s="15" t="n">
        <v>8</v>
      </c>
      <c r="G483" s="15" t="n">
        <v>26</v>
      </c>
      <c r="H483" s="15" t="n">
        <v>11</v>
      </c>
      <c r="I483" s="15" t="n">
        <v>29.63</v>
      </c>
      <c r="J483" s="16" t="n">
        <v>0.00814407965274948</v>
      </c>
      <c r="K483" s="15" t="n">
        <v>49970</v>
      </c>
      <c r="L483" s="15" t="n">
        <v>1223876</v>
      </c>
      <c r="M483" s="15" t="n">
        <v>1273846</v>
      </c>
    </row>
    <row r="484" customFormat="false" ht="12.8" hidden="false" customHeight="false" outlineLevel="0" collapsed="false">
      <c r="A484" s="14" t="s">
        <v>36</v>
      </c>
      <c r="B484" s="15" t="n">
        <v>5729</v>
      </c>
      <c r="C484" s="15" t="n">
        <v>23</v>
      </c>
      <c r="D484" s="15" t="n">
        <v>256.863636363636</v>
      </c>
      <c r="E484" s="15" t="n">
        <v>221.363636363636</v>
      </c>
      <c r="F484" s="15" t="n">
        <v>27</v>
      </c>
      <c r="G484" s="15" t="n">
        <v>76</v>
      </c>
      <c r="H484" s="15" t="n">
        <v>47</v>
      </c>
      <c r="I484" s="15" t="n">
        <v>91.51</v>
      </c>
      <c r="J484" s="16" t="n">
        <v>0.0987362990124776</v>
      </c>
      <c r="K484" s="15" t="n">
        <v>605818</v>
      </c>
      <c r="L484" s="15" t="n">
        <v>6129913</v>
      </c>
      <c r="M484" s="15" t="n">
        <v>6735731</v>
      </c>
    </row>
    <row r="485" customFormat="false" ht="12.8" hidden="false" customHeight="false" outlineLevel="0" collapsed="false">
      <c r="A485" s="14" t="s">
        <v>37</v>
      </c>
      <c r="B485" s="15" t="n">
        <v>3627</v>
      </c>
      <c r="C485" s="15" t="n">
        <v>30</v>
      </c>
      <c r="D485" s="15" t="n">
        <v>164.636363636364</v>
      </c>
      <c r="E485" s="15" t="n">
        <v>43.2272727272727</v>
      </c>
      <c r="F485" s="15" t="n">
        <v>1</v>
      </c>
      <c r="G485" s="15" t="n">
        <v>2</v>
      </c>
      <c r="H485" s="15" t="n">
        <v>1</v>
      </c>
      <c r="I485" s="15" t="n">
        <v>2.33</v>
      </c>
      <c r="J485" s="16" t="n">
        <v>0.00809239359714044</v>
      </c>
      <c r="K485" s="15" t="n">
        <v>49653</v>
      </c>
      <c r="L485" s="15" t="n">
        <v>1183115</v>
      </c>
      <c r="M485" s="15" t="n">
        <v>1232768</v>
      </c>
    </row>
    <row r="486" customFormat="false" ht="12.8" hidden="false" customHeight="false" outlineLevel="0" collapsed="false">
      <c r="A486" s="14" t="s">
        <v>38</v>
      </c>
      <c r="B486" s="15" t="n">
        <v>7689</v>
      </c>
      <c r="C486" s="15" t="n">
        <v>48</v>
      </c>
      <c r="D486" s="15" t="n">
        <v>248.5</v>
      </c>
      <c r="E486" s="15" t="n">
        <v>171.409090909091</v>
      </c>
      <c r="F486" s="15" t="n">
        <v>14</v>
      </c>
      <c r="G486" s="15" t="n">
        <v>54</v>
      </c>
      <c r="H486" s="15" t="n">
        <v>13</v>
      </c>
      <c r="I486" s="15" t="n">
        <v>58.29</v>
      </c>
      <c r="J486" s="16" t="n">
        <v>0.0716741124714108</v>
      </c>
      <c r="K486" s="15" t="n">
        <v>439772</v>
      </c>
      <c r="L486" s="15" t="n">
        <v>4001731</v>
      </c>
      <c r="M486" s="15" t="n">
        <v>4441503</v>
      </c>
    </row>
    <row r="487" customFormat="false" ht="12.8" hidden="false" customHeight="false" outlineLevel="0" collapsed="false">
      <c r="A487" s="14" t="s">
        <v>39</v>
      </c>
      <c r="B487" s="15" t="n">
        <v>6639</v>
      </c>
      <c r="C487" s="15" t="n">
        <v>58</v>
      </c>
      <c r="D487" s="15" t="n">
        <v>420.272727272727</v>
      </c>
      <c r="E487" s="15" t="n">
        <v>130.795454545455</v>
      </c>
      <c r="F487" s="15" t="n">
        <v>9</v>
      </c>
      <c r="G487" s="15" t="n">
        <v>23</v>
      </c>
      <c r="H487" s="15" t="n">
        <v>8</v>
      </c>
      <c r="I487" s="15" t="n">
        <v>25.64</v>
      </c>
      <c r="J487" s="16" t="n">
        <v>0.00441698722175283</v>
      </c>
      <c r="K487" s="15" t="n">
        <v>27101</v>
      </c>
      <c r="L487" s="15" t="n">
        <v>1627808</v>
      </c>
      <c r="M487" s="15" t="n">
        <v>1654909</v>
      </c>
    </row>
    <row r="488" customFormat="false" ht="12.8" hidden="false" customHeight="false" outlineLevel="0" collapsed="false">
      <c r="A488" s="14" t="s">
        <v>40</v>
      </c>
      <c r="B488" s="15" t="n">
        <v>6793</v>
      </c>
      <c r="C488" s="15" t="n">
        <v>38</v>
      </c>
      <c r="D488" s="15" t="n">
        <v>326.568181818182</v>
      </c>
      <c r="E488" s="15" t="n">
        <v>172.045454545455</v>
      </c>
      <c r="F488" s="15" t="n">
        <v>7</v>
      </c>
      <c r="G488" s="15" t="n">
        <v>3</v>
      </c>
      <c r="H488" s="15" t="n">
        <v>5</v>
      </c>
      <c r="I488" s="15" t="n">
        <v>4.65</v>
      </c>
      <c r="J488" s="16" t="n">
        <v>0.0128547581610164</v>
      </c>
      <c r="K488" s="15" t="n">
        <v>78873</v>
      </c>
      <c r="L488" s="15" t="n">
        <v>3195787</v>
      </c>
      <c r="M488" s="15" t="n">
        <v>3274660</v>
      </c>
    </row>
    <row r="489" customFormat="false" ht="12.8" hidden="false" customHeight="false" outlineLevel="0" collapsed="false">
      <c r="A489" s="14" t="s">
        <v>41</v>
      </c>
      <c r="B489" s="15" t="n">
        <v>8513</v>
      </c>
      <c r="C489" s="15" t="n">
        <v>67</v>
      </c>
      <c r="D489" s="15" t="n">
        <v>379.068181818182</v>
      </c>
      <c r="E489" s="15" t="n">
        <v>172.477272727273</v>
      </c>
      <c r="F489" s="15" t="n">
        <v>2</v>
      </c>
      <c r="G489" s="15" t="n">
        <v>4</v>
      </c>
      <c r="H489" s="15" t="n">
        <v>2</v>
      </c>
      <c r="I489" s="15" t="n">
        <v>4.66</v>
      </c>
      <c r="J489" s="16" t="n">
        <v>0.0113776612409623</v>
      </c>
      <c r="K489" s="15" t="n">
        <v>69810</v>
      </c>
      <c r="L489" s="15" t="n">
        <v>1311788</v>
      </c>
      <c r="M489" s="15" t="n">
        <v>1381598</v>
      </c>
    </row>
    <row r="490" customFormat="false" ht="12.8" hidden="false" customHeight="false" outlineLevel="0" collapsed="false">
      <c r="A490" s="14" t="s">
        <v>42</v>
      </c>
      <c r="B490" s="15" t="n">
        <v>7917</v>
      </c>
      <c r="C490" s="15" t="n">
        <v>34</v>
      </c>
      <c r="D490" s="15" t="n">
        <v>348.272727272727</v>
      </c>
      <c r="E490" s="15" t="n">
        <v>162.613636363636</v>
      </c>
      <c r="F490" s="15" t="n">
        <v>2</v>
      </c>
      <c r="G490" s="15" t="n">
        <v>23</v>
      </c>
      <c r="H490" s="15" t="n">
        <v>1</v>
      </c>
      <c r="I490" s="15" t="n">
        <v>23.33</v>
      </c>
      <c r="J490" s="16" t="n">
        <v>0.0137482298398072</v>
      </c>
      <c r="K490" s="15" t="n">
        <v>84355</v>
      </c>
      <c r="L490" s="15" t="n">
        <v>1636411</v>
      </c>
      <c r="M490" s="15" t="n">
        <v>1720766</v>
      </c>
    </row>
    <row r="491" customFormat="false" ht="12.8" hidden="false" customHeight="false" outlineLevel="0" collapsed="false">
      <c r="A491" s="14" t="s">
        <v>43</v>
      </c>
      <c r="B491" s="15" t="n">
        <v>4514</v>
      </c>
      <c r="C491" s="15" t="n">
        <v>36</v>
      </c>
      <c r="D491" s="15" t="n">
        <v>260.704545454545</v>
      </c>
      <c r="E491" s="15" t="n">
        <v>144.022727272727</v>
      </c>
      <c r="F491" s="15" t="n">
        <v>20</v>
      </c>
      <c r="G491" s="15" t="n">
        <v>27</v>
      </c>
      <c r="H491" s="15" t="n">
        <v>7</v>
      </c>
      <c r="I491" s="15" t="n">
        <v>29.31</v>
      </c>
      <c r="J491" s="16" t="n">
        <v>0.0189252999085364</v>
      </c>
      <c r="K491" s="15" t="n">
        <v>116120</v>
      </c>
      <c r="L491" s="15" t="n">
        <v>1566204</v>
      </c>
      <c r="M491" s="15" t="n">
        <v>1682324</v>
      </c>
    </row>
    <row r="492" customFormat="false" ht="12.8" hidden="false" customHeight="false" outlineLevel="0" collapsed="false">
      <c r="A492" s="14" t="s">
        <v>44</v>
      </c>
      <c r="B492" s="15" t="n">
        <v>4666</v>
      </c>
      <c r="C492" s="15" t="n">
        <v>22</v>
      </c>
      <c r="D492" s="15" t="n">
        <v>197.090909090909</v>
      </c>
      <c r="E492" s="15" t="n">
        <v>120.159090909091</v>
      </c>
      <c r="F492" s="15" t="n">
        <v>1</v>
      </c>
      <c r="G492" s="15" t="n">
        <v>10</v>
      </c>
      <c r="H492" s="15" t="n">
        <v>4</v>
      </c>
      <c r="I492" s="15" t="n">
        <v>11.32</v>
      </c>
      <c r="J492" s="16" t="n">
        <v>0.0253629945198952</v>
      </c>
      <c r="K492" s="15" t="n">
        <v>155620</v>
      </c>
      <c r="L492" s="15" t="n">
        <v>827286</v>
      </c>
      <c r="M492" s="15" t="n">
        <v>982906</v>
      </c>
    </row>
    <row r="493" customFormat="false" ht="12.8" hidden="false" customHeight="false" outlineLevel="0" collapsed="false">
      <c r="A493" s="14" t="s">
        <v>45</v>
      </c>
      <c r="B493" s="15" t="n">
        <v>5084</v>
      </c>
      <c r="C493" s="15" t="n">
        <v>25</v>
      </c>
      <c r="D493" s="15" t="n">
        <v>288.102272727273</v>
      </c>
      <c r="E493" s="15" t="n">
        <v>111.822727272727</v>
      </c>
      <c r="F493" s="15" t="n">
        <v>5</v>
      </c>
      <c r="G493" s="15" t="n">
        <v>15</v>
      </c>
      <c r="H493" s="15" t="n">
        <v>7</v>
      </c>
      <c r="I493" s="15" t="n">
        <v>17.31</v>
      </c>
      <c r="J493" s="16" t="n">
        <v>0.00589849143880249</v>
      </c>
      <c r="K493" s="15" t="n">
        <v>36191</v>
      </c>
      <c r="L493" s="15" t="n">
        <v>604726</v>
      </c>
      <c r="M493" s="15" t="n">
        <v>640917</v>
      </c>
    </row>
    <row r="494" customFormat="false" ht="12.8" hidden="false" customHeight="false" outlineLevel="0" collapsed="false">
      <c r="A494" s="17" t="s">
        <v>46</v>
      </c>
      <c r="B494" s="18" t="n">
        <v>5051</v>
      </c>
      <c r="C494" s="18" t="n">
        <v>35</v>
      </c>
      <c r="D494" s="18" t="n">
        <v>259.403181818182</v>
      </c>
      <c r="E494" s="18" t="n">
        <v>122.663181818182</v>
      </c>
      <c r="F494" s="18" t="n">
        <v>5</v>
      </c>
      <c r="G494" s="18" t="n">
        <v>16</v>
      </c>
      <c r="H494" s="18" t="n">
        <v>5</v>
      </c>
      <c r="I494" s="18" t="n">
        <v>17.65</v>
      </c>
      <c r="J494" s="19" t="n">
        <v>0.00954046566263906</v>
      </c>
      <c r="K494" s="18" t="n">
        <v>58538</v>
      </c>
      <c r="L494" s="18" t="n">
        <v>681486</v>
      </c>
      <c r="M494" s="18" t="n">
        <v>740024</v>
      </c>
    </row>
    <row r="495" customFormat="false" ht="12.8" hidden="false" customHeight="false" outlineLevel="0" collapsed="false">
      <c r="A495" s="20" t="s">
        <v>49</v>
      </c>
      <c r="B495" s="21" t="n">
        <v>232967</v>
      </c>
      <c r="C495" s="21" t="n">
        <v>1195</v>
      </c>
      <c r="D495" s="21" t="n">
        <v>12548.0139204833</v>
      </c>
      <c r="E495" s="21" t="n">
        <v>6662.04045454546</v>
      </c>
      <c r="F495" s="21" t="n">
        <v>1387</v>
      </c>
      <c r="G495" s="21" t="n">
        <v>3435</v>
      </c>
      <c r="H495" s="21" t="n">
        <v>647</v>
      </c>
      <c r="I495" s="21" t="n">
        <v>3648.51</v>
      </c>
      <c r="J495" s="21" t="n">
        <v>1</v>
      </c>
      <c r="K495" s="21" t="n">
        <v>6135713</v>
      </c>
      <c r="L495" s="21" t="n">
        <v>116578533</v>
      </c>
      <c r="M495" s="21" t="n">
        <v>122714246</v>
      </c>
    </row>
    <row r="496" customFormat="false" ht="12.8" hidden="false" customHeight="false" outlineLevel="0" collapsed="false">
      <c r="A496" s="22" t="s">
        <v>50</v>
      </c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</row>
    <row r="497" customFormat="false" ht="12.8" hidden="false" customHeight="false" outlineLevel="0" collapsed="false">
      <c r="A497" s="22" t="s">
        <v>167</v>
      </c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</row>
    <row r="498" customFormat="false" ht="12.8" hidden="false" customHeight="false" outlineLevel="0" collapsed="false">
      <c r="A498" s="3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</row>
    <row r="499" customFormat="false" ht="12.8" hidden="false" customHeight="false" outlineLevel="0" collapsed="false">
      <c r="A499" s="3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</row>
    <row r="500" customFormat="false" ht="12.8" hidden="false" customHeight="false" outlineLevel="0" collapsed="false">
      <c r="A500" s="3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</row>
    <row r="501" customFormat="false" ht="12.8" hidden="false" customHeight="false" outlineLevel="0" collapsed="false">
      <c r="A501" s="7" t="s">
        <v>195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customFormat="false" ht="12.8" hidden="false" customHeight="false" outlineLevel="0" collapsed="false">
      <c r="A502" s="7" t="s">
        <v>196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customFormat="false" ht="12.8" hidden="false" customHeight="true" outlineLevel="0" collapsed="false">
      <c r="A503" s="8" t="s">
        <v>8</v>
      </c>
      <c r="B503" s="9" t="s">
        <v>9</v>
      </c>
      <c r="C503" s="9"/>
      <c r="D503" s="9"/>
      <c r="E503" s="9"/>
      <c r="F503" s="9"/>
      <c r="G503" s="9"/>
      <c r="H503" s="9"/>
      <c r="I503" s="9"/>
      <c r="J503" s="8" t="s">
        <v>10</v>
      </c>
      <c r="K503" s="8" t="s">
        <v>11</v>
      </c>
      <c r="L503" s="8" t="s">
        <v>12</v>
      </c>
      <c r="M503" s="8" t="s">
        <v>13</v>
      </c>
    </row>
    <row r="504" customFormat="false" ht="28.3" hidden="false" customHeight="false" outlineLevel="0" collapsed="false">
      <c r="A504" s="8"/>
      <c r="B504" s="10" t="s">
        <v>197</v>
      </c>
      <c r="C504" s="10" t="s">
        <v>198</v>
      </c>
      <c r="D504" s="10" t="s">
        <v>199</v>
      </c>
      <c r="E504" s="10" t="s">
        <v>200</v>
      </c>
      <c r="F504" s="10" t="s">
        <v>201</v>
      </c>
      <c r="G504" s="10" t="s">
        <v>202</v>
      </c>
      <c r="H504" s="10" t="s">
        <v>203</v>
      </c>
      <c r="I504" s="8" t="s">
        <v>21</v>
      </c>
      <c r="J504" s="8"/>
      <c r="K504" s="8"/>
      <c r="L504" s="8"/>
      <c r="M504" s="8"/>
    </row>
    <row r="505" customFormat="false" ht="12.8" hidden="false" customHeight="false" outlineLevel="0" collapsed="false">
      <c r="A505" s="11" t="s">
        <v>22</v>
      </c>
      <c r="B505" s="12" t="n">
        <v>24019</v>
      </c>
      <c r="C505" s="12" t="n">
        <v>63</v>
      </c>
      <c r="D505" s="12" t="n">
        <v>1650.49772727273</v>
      </c>
      <c r="E505" s="12" t="n">
        <v>869.384090909091</v>
      </c>
      <c r="F505" s="12" t="n">
        <v>387</v>
      </c>
      <c r="G505" s="12" t="n">
        <v>1041</v>
      </c>
      <c r="H505" s="12" t="n">
        <v>238</v>
      </c>
      <c r="I505" s="12" t="n">
        <v>1119.54</v>
      </c>
      <c r="J505" s="13" t="n">
        <v>0.151195574534508</v>
      </c>
      <c r="K505" s="12" t="n">
        <v>881837</v>
      </c>
      <c r="L505" s="12" t="n">
        <v>23507359</v>
      </c>
      <c r="M505" s="12" t="n">
        <v>24389196</v>
      </c>
    </row>
    <row r="506" customFormat="false" ht="12.8" hidden="false" customHeight="false" outlineLevel="0" collapsed="false">
      <c r="A506" s="14" t="s">
        <v>23</v>
      </c>
      <c r="B506" s="15" t="n">
        <v>17877</v>
      </c>
      <c r="C506" s="15" t="n">
        <v>36</v>
      </c>
      <c r="D506" s="15" t="n">
        <v>1489.27272727273</v>
      </c>
      <c r="E506" s="15" t="n">
        <v>833.590909090909</v>
      </c>
      <c r="F506" s="15" t="n">
        <v>285</v>
      </c>
      <c r="G506" s="15" t="n">
        <v>704</v>
      </c>
      <c r="H506" s="15" t="n">
        <v>193</v>
      </c>
      <c r="I506" s="15" t="n">
        <v>767.69</v>
      </c>
      <c r="J506" s="16" t="n">
        <v>0.105836919319679</v>
      </c>
      <c r="K506" s="15" t="n">
        <v>617286</v>
      </c>
      <c r="L506" s="15" t="n">
        <v>14604617</v>
      </c>
      <c r="M506" s="15" t="n">
        <v>15221903</v>
      </c>
    </row>
    <row r="507" customFormat="false" ht="12.8" hidden="false" customHeight="false" outlineLevel="0" collapsed="false">
      <c r="A507" s="14" t="s">
        <v>24</v>
      </c>
      <c r="B507" s="15" t="n">
        <v>18363</v>
      </c>
      <c r="C507" s="15" t="n">
        <v>83</v>
      </c>
      <c r="D507" s="15" t="n">
        <v>1126.97727272727</v>
      </c>
      <c r="E507" s="15" t="n">
        <v>699.727272727273</v>
      </c>
      <c r="F507" s="15" t="n">
        <v>143</v>
      </c>
      <c r="G507" s="15" t="n">
        <v>481</v>
      </c>
      <c r="H507" s="15" t="n">
        <v>67</v>
      </c>
      <c r="I507" s="15" t="n">
        <v>503.11</v>
      </c>
      <c r="J507" s="16" t="n">
        <v>0.0755977015396338</v>
      </c>
      <c r="K507" s="15" t="n">
        <v>440918</v>
      </c>
      <c r="L507" s="15" t="n">
        <v>8326110</v>
      </c>
      <c r="M507" s="15" t="n">
        <v>8767028</v>
      </c>
    </row>
    <row r="508" customFormat="false" ht="12.8" hidden="false" customHeight="false" outlineLevel="0" collapsed="false">
      <c r="A508" s="14" t="s">
        <v>204</v>
      </c>
      <c r="B508" s="15" t="n">
        <v>13592</v>
      </c>
      <c r="C508" s="15" t="n">
        <v>57</v>
      </c>
      <c r="D508" s="15" t="n">
        <v>491.892045454545</v>
      </c>
      <c r="E508" s="15" t="n">
        <v>325.642045454545</v>
      </c>
      <c r="F508" s="15" t="n">
        <v>54</v>
      </c>
      <c r="G508" s="15" t="n">
        <v>89</v>
      </c>
      <c r="H508" s="15" t="n">
        <v>27</v>
      </c>
      <c r="I508" s="15" t="n">
        <v>97.91</v>
      </c>
      <c r="J508" s="16" t="n">
        <v>0.0661042248971526</v>
      </c>
      <c r="K508" s="15" t="n">
        <v>385548</v>
      </c>
      <c r="L508" s="15" t="n">
        <v>6150232</v>
      </c>
      <c r="M508" s="15" t="n">
        <v>6535780</v>
      </c>
    </row>
    <row r="509" customFormat="false" ht="12.8" hidden="false" customHeight="false" outlineLevel="0" collapsed="false">
      <c r="A509" s="14" t="s">
        <v>26</v>
      </c>
      <c r="B509" s="15" t="n">
        <v>8704</v>
      </c>
      <c r="C509" s="15" t="n">
        <v>72</v>
      </c>
      <c r="D509" s="15" t="n">
        <v>347</v>
      </c>
      <c r="E509" s="15" t="n">
        <v>194.681818181818</v>
      </c>
      <c r="F509" s="15" t="n">
        <v>63</v>
      </c>
      <c r="G509" s="15" t="n">
        <v>138</v>
      </c>
      <c r="H509" s="15" t="n">
        <v>14</v>
      </c>
      <c r="I509" s="15" t="n">
        <v>142.62</v>
      </c>
      <c r="J509" s="16" t="n">
        <v>0.0928270671586746</v>
      </c>
      <c r="K509" s="15" t="n">
        <v>541407</v>
      </c>
      <c r="L509" s="15" t="n">
        <v>5101247</v>
      </c>
      <c r="M509" s="15" t="n">
        <v>5642654</v>
      </c>
    </row>
    <row r="510" customFormat="false" ht="12.8" hidden="false" customHeight="false" outlineLevel="0" collapsed="false">
      <c r="A510" s="14" t="s">
        <v>27</v>
      </c>
      <c r="B510" s="15" t="n">
        <v>15846</v>
      </c>
      <c r="C510" s="15" t="n">
        <v>77</v>
      </c>
      <c r="D510" s="15" t="n">
        <v>814.026893939394</v>
      </c>
      <c r="E510" s="15" t="n">
        <v>464.068181818182</v>
      </c>
      <c r="F510" s="15" t="n">
        <v>110</v>
      </c>
      <c r="G510" s="15" t="n">
        <v>175</v>
      </c>
      <c r="H510" s="15" t="n">
        <v>23</v>
      </c>
      <c r="I510" s="15" t="n">
        <v>182.59</v>
      </c>
      <c r="J510" s="16" t="n">
        <v>0.0432488984858102</v>
      </c>
      <c r="K510" s="15" t="n">
        <v>252246</v>
      </c>
      <c r="L510" s="15" t="n">
        <v>7781974</v>
      </c>
      <c r="M510" s="15" t="n">
        <v>8034220</v>
      </c>
    </row>
    <row r="511" customFormat="false" ht="12.8" hidden="false" customHeight="false" outlineLevel="0" collapsed="false">
      <c r="A511" s="14" t="s">
        <v>28</v>
      </c>
      <c r="B511" s="15" t="n">
        <v>9493</v>
      </c>
      <c r="C511" s="15" t="n">
        <v>55</v>
      </c>
      <c r="D511" s="15" t="n">
        <v>583.204545454545</v>
      </c>
      <c r="E511" s="15" t="n">
        <v>316.272727272727</v>
      </c>
      <c r="F511" s="15" t="n">
        <v>62</v>
      </c>
      <c r="G511" s="15" t="n">
        <v>174</v>
      </c>
      <c r="H511" s="15" t="n">
        <v>56</v>
      </c>
      <c r="I511" s="15" t="n">
        <v>192.48</v>
      </c>
      <c r="J511" s="16" t="n">
        <v>0.0432488984858102</v>
      </c>
      <c r="K511" s="15" t="n">
        <v>252246</v>
      </c>
      <c r="L511" s="15" t="n">
        <v>5846190</v>
      </c>
      <c r="M511" s="15" t="n">
        <v>6098436</v>
      </c>
    </row>
    <row r="512" customFormat="false" ht="12.8" hidden="false" customHeight="false" outlineLevel="0" collapsed="false">
      <c r="A512" s="14" t="s">
        <v>29</v>
      </c>
      <c r="B512" s="15" t="n">
        <v>8088</v>
      </c>
      <c r="C512" s="15" t="n">
        <v>35</v>
      </c>
      <c r="D512" s="15" t="n">
        <v>339</v>
      </c>
      <c r="E512" s="15" t="n">
        <v>207.227272727273</v>
      </c>
      <c r="F512" s="15" t="n">
        <v>36</v>
      </c>
      <c r="G512" s="15" t="n">
        <v>86</v>
      </c>
      <c r="H512" s="15" t="n">
        <v>18</v>
      </c>
      <c r="I512" s="15" t="n">
        <v>91.94</v>
      </c>
      <c r="J512" s="16" t="n">
        <v>0.0527425465835314</v>
      </c>
      <c r="K512" s="15" t="n">
        <v>307617</v>
      </c>
      <c r="L512" s="15" t="n">
        <v>5353520</v>
      </c>
      <c r="M512" s="15" t="n">
        <v>5661137</v>
      </c>
    </row>
    <row r="513" customFormat="false" ht="12.8" hidden="false" customHeight="false" outlineLevel="0" collapsed="false">
      <c r="A513" s="14" t="s">
        <v>30</v>
      </c>
      <c r="B513" s="15" t="n">
        <v>11549</v>
      </c>
      <c r="C513" s="15" t="n">
        <v>54</v>
      </c>
      <c r="D513" s="15" t="n">
        <v>528.152272727273</v>
      </c>
      <c r="E513" s="15" t="n">
        <v>160.397727272727</v>
      </c>
      <c r="F513" s="15" t="n">
        <v>17</v>
      </c>
      <c r="G513" s="15" t="n">
        <v>62</v>
      </c>
      <c r="H513" s="15" t="n">
        <v>21</v>
      </c>
      <c r="I513" s="15" t="n">
        <v>68.93</v>
      </c>
      <c r="J513" s="16" t="n">
        <v>0.0137131615557574</v>
      </c>
      <c r="K513" s="15" t="n">
        <v>79981</v>
      </c>
      <c r="L513" s="15" t="n">
        <v>2459794</v>
      </c>
      <c r="M513" s="15" t="n">
        <v>2539775</v>
      </c>
    </row>
    <row r="514" customFormat="false" ht="12.8" hidden="false" customHeight="false" outlineLevel="0" collapsed="false">
      <c r="A514" s="14" t="s">
        <v>31</v>
      </c>
      <c r="B514" s="15" t="n">
        <v>6304</v>
      </c>
      <c r="C514" s="15" t="n">
        <v>32</v>
      </c>
      <c r="D514" s="15" t="n">
        <v>387.277272727273</v>
      </c>
      <c r="E514" s="15" t="n">
        <v>162.586363636364</v>
      </c>
      <c r="F514" s="15" t="n">
        <v>18</v>
      </c>
      <c r="G514" s="15" t="n">
        <v>31</v>
      </c>
      <c r="H514" s="15" t="n">
        <v>5</v>
      </c>
      <c r="I514" s="15" t="n">
        <v>32.65</v>
      </c>
      <c r="J514" s="16" t="n">
        <v>0.0091419934003449</v>
      </c>
      <c r="K514" s="15" t="n">
        <v>53320</v>
      </c>
      <c r="L514" s="15" t="n">
        <v>2415747</v>
      </c>
      <c r="M514" s="15" t="n">
        <v>2469067</v>
      </c>
    </row>
    <row r="515" customFormat="false" ht="12.8" hidden="false" customHeight="false" outlineLevel="0" collapsed="false">
      <c r="A515" s="14" t="s">
        <v>32</v>
      </c>
      <c r="B515" s="15" t="n">
        <v>7854</v>
      </c>
      <c r="C515" s="15" t="n">
        <v>40</v>
      </c>
      <c r="D515" s="15" t="n">
        <v>304.272727272727</v>
      </c>
      <c r="E515" s="15" t="n">
        <v>141.090909090909</v>
      </c>
      <c r="F515" s="15" t="n">
        <v>8</v>
      </c>
      <c r="G515" s="15" t="n">
        <v>23</v>
      </c>
      <c r="H515" s="15" t="n">
        <v>3</v>
      </c>
      <c r="I515" s="15" t="n">
        <v>23.99</v>
      </c>
      <c r="J515" s="16" t="n">
        <v>0.0239099475929913</v>
      </c>
      <c r="K515" s="15" t="n">
        <v>139453</v>
      </c>
      <c r="L515" s="15" t="n">
        <v>2291262</v>
      </c>
      <c r="M515" s="15" t="n">
        <v>2430715</v>
      </c>
    </row>
    <row r="516" customFormat="false" ht="12.8" hidden="false" customHeight="false" outlineLevel="0" collapsed="false">
      <c r="A516" s="14" t="s">
        <v>33</v>
      </c>
      <c r="B516" s="15" t="n">
        <v>8829</v>
      </c>
      <c r="C516" s="15" t="n">
        <v>38</v>
      </c>
      <c r="D516" s="15" t="n">
        <v>410.886363636364</v>
      </c>
      <c r="E516" s="15" t="n">
        <v>245.340909090909</v>
      </c>
      <c r="F516" s="15" t="n">
        <v>10</v>
      </c>
      <c r="G516" s="15" t="n">
        <v>28</v>
      </c>
      <c r="H516" s="15" t="n">
        <v>12</v>
      </c>
      <c r="I516" s="15" t="n">
        <v>31.96</v>
      </c>
      <c r="J516" s="16" t="n">
        <v>0.0242616022903677</v>
      </c>
      <c r="K516" s="15" t="n">
        <v>141504</v>
      </c>
      <c r="L516" s="15" t="n">
        <v>2240176</v>
      </c>
      <c r="M516" s="15" t="n">
        <v>2381680</v>
      </c>
    </row>
    <row r="517" customFormat="false" ht="12.8" hidden="false" customHeight="false" outlineLevel="0" collapsed="false">
      <c r="A517" s="14" t="s">
        <v>34</v>
      </c>
      <c r="B517" s="15" t="n">
        <v>7455</v>
      </c>
      <c r="C517" s="15" t="n">
        <v>40</v>
      </c>
      <c r="D517" s="15" t="n">
        <v>451.613636363636</v>
      </c>
      <c r="E517" s="15" t="n">
        <v>236.568181818182</v>
      </c>
      <c r="F517" s="15" t="n">
        <v>23</v>
      </c>
      <c r="G517" s="15" t="n">
        <v>67</v>
      </c>
      <c r="H517" s="15" t="n">
        <v>20</v>
      </c>
      <c r="I517" s="15" t="n">
        <v>73.6</v>
      </c>
      <c r="J517" s="16" t="n">
        <v>0.0179325035585535</v>
      </c>
      <c r="K517" s="15" t="n">
        <v>104590</v>
      </c>
      <c r="L517" s="15" t="n">
        <v>2367808</v>
      </c>
      <c r="M517" s="15" t="n">
        <v>2472398</v>
      </c>
    </row>
    <row r="518" customFormat="false" ht="12.8" hidden="false" customHeight="false" outlineLevel="0" collapsed="false">
      <c r="A518" s="14" t="s">
        <v>35</v>
      </c>
      <c r="B518" s="15" t="n">
        <v>3490</v>
      </c>
      <c r="C518" s="15" t="n">
        <v>53</v>
      </c>
      <c r="D518" s="15" t="n">
        <v>243.986988943815</v>
      </c>
      <c r="E518" s="15" t="n">
        <v>68.2102272727273</v>
      </c>
      <c r="F518" s="15" t="n">
        <v>8</v>
      </c>
      <c r="G518" s="15" t="n">
        <v>20</v>
      </c>
      <c r="H518" s="15" t="n">
        <v>11</v>
      </c>
      <c r="I518" s="15" t="n">
        <v>23.63</v>
      </c>
      <c r="J518" s="16" t="n">
        <v>0.00632909873181417</v>
      </c>
      <c r="K518" s="15" t="n">
        <v>36914</v>
      </c>
      <c r="L518" s="15" t="n">
        <v>1187697</v>
      </c>
      <c r="M518" s="15" t="n">
        <v>1224611</v>
      </c>
    </row>
    <row r="519" customFormat="false" ht="12.8" hidden="false" customHeight="false" outlineLevel="0" collapsed="false">
      <c r="A519" s="14" t="s">
        <v>36</v>
      </c>
      <c r="B519" s="15" t="n">
        <v>5342</v>
      </c>
      <c r="C519" s="15" t="n">
        <v>19</v>
      </c>
      <c r="D519" s="15" t="n">
        <v>235.068181818182</v>
      </c>
      <c r="E519" s="15" t="n">
        <v>202.431818181818</v>
      </c>
      <c r="F519" s="15" t="n">
        <v>36</v>
      </c>
      <c r="G519" s="15" t="n">
        <v>69</v>
      </c>
      <c r="H519" s="15" t="n">
        <v>35</v>
      </c>
      <c r="I519" s="15" t="n">
        <v>80.55</v>
      </c>
      <c r="J519" s="16" t="n">
        <v>0.11638536005429</v>
      </c>
      <c r="K519" s="15" t="n">
        <v>678809</v>
      </c>
      <c r="L519" s="15" t="n">
        <v>5454784</v>
      </c>
      <c r="M519" s="15" t="n">
        <v>6133593</v>
      </c>
    </row>
    <row r="520" customFormat="false" ht="12.8" hidden="false" customHeight="false" outlineLevel="0" collapsed="false">
      <c r="A520" s="14" t="s">
        <v>37</v>
      </c>
      <c r="B520" s="15" t="n">
        <v>2675</v>
      </c>
      <c r="C520" s="15" t="n">
        <v>21</v>
      </c>
      <c r="D520" s="15" t="n">
        <v>126.477272727273</v>
      </c>
      <c r="E520" s="15" t="n">
        <v>39.1363636363636</v>
      </c>
      <c r="F520" s="15" t="n">
        <v>0</v>
      </c>
      <c r="G520" s="15" t="n">
        <v>0</v>
      </c>
      <c r="H520" s="15" t="n">
        <v>0</v>
      </c>
      <c r="I520" s="15" t="n">
        <v>0</v>
      </c>
      <c r="J520" s="16" t="n">
        <v>0.00738389136870318</v>
      </c>
      <c r="K520" s="15" t="n">
        <v>43066</v>
      </c>
      <c r="L520" s="15" t="n">
        <v>1140759</v>
      </c>
      <c r="M520" s="15" t="n">
        <v>1183825</v>
      </c>
    </row>
    <row r="521" customFormat="false" ht="12.8" hidden="false" customHeight="false" outlineLevel="0" collapsed="false">
      <c r="A521" s="14" t="s">
        <v>38</v>
      </c>
      <c r="B521" s="15" t="n">
        <v>7690</v>
      </c>
      <c r="C521" s="15" t="n">
        <v>43</v>
      </c>
      <c r="D521" s="15" t="n">
        <v>243.636363636364</v>
      </c>
      <c r="E521" s="15" t="n">
        <v>159.136363636364</v>
      </c>
      <c r="F521" s="15" t="n">
        <v>10</v>
      </c>
      <c r="G521" s="15" t="n">
        <v>45</v>
      </c>
      <c r="H521" s="15" t="n">
        <v>25</v>
      </c>
      <c r="I521" s="15" t="n">
        <v>53.25</v>
      </c>
      <c r="J521" s="16" t="n">
        <v>0.0699719122025723</v>
      </c>
      <c r="K521" s="15" t="n">
        <v>408106</v>
      </c>
      <c r="L521" s="15" t="n">
        <v>3596028</v>
      </c>
      <c r="M521" s="15" t="n">
        <v>4004134</v>
      </c>
    </row>
    <row r="522" customFormat="false" ht="12.8" hidden="false" customHeight="false" outlineLevel="0" collapsed="false">
      <c r="A522" s="14" t="s">
        <v>39</v>
      </c>
      <c r="B522" s="15" t="n">
        <v>5388</v>
      </c>
      <c r="C522" s="15" t="n">
        <v>51</v>
      </c>
      <c r="D522" s="15" t="n">
        <v>257.318181818182</v>
      </c>
      <c r="E522" s="15" t="n">
        <v>87.6590909090909</v>
      </c>
      <c r="F522" s="15" t="n">
        <v>13</v>
      </c>
      <c r="G522" s="15" t="n">
        <v>7</v>
      </c>
      <c r="H522" s="15" t="n">
        <v>3</v>
      </c>
      <c r="I522" s="15" t="n">
        <v>7.99</v>
      </c>
      <c r="J522" s="16" t="n">
        <v>0.0105484407346103</v>
      </c>
      <c r="K522" s="15" t="n">
        <v>61523</v>
      </c>
      <c r="L522" s="15" t="n">
        <v>1567262</v>
      </c>
      <c r="M522" s="15" t="n">
        <v>1628785</v>
      </c>
    </row>
    <row r="523" customFormat="false" ht="12.8" hidden="false" customHeight="false" outlineLevel="0" collapsed="false">
      <c r="A523" s="14" t="s">
        <v>40</v>
      </c>
      <c r="B523" s="15" t="n">
        <v>6564</v>
      </c>
      <c r="C523" s="15" t="n">
        <v>31</v>
      </c>
      <c r="D523" s="15" t="n">
        <v>337.727272727273</v>
      </c>
      <c r="E523" s="15" t="n">
        <v>174.727272727273</v>
      </c>
      <c r="F523" s="15" t="n">
        <v>3</v>
      </c>
      <c r="G523" s="15" t="n">
        <v>6</v>
      </c>
      <c r="H523" s="15" t="n">
        <v>5</v>
      </c>
      <c r="I523" s="15" t="n">
        <v>7.65</v>
      </c>
      <c r="J523" s="16" t="n">
        <v>0.0119550595241157</v>
      </c>
      <c r="K523" s="15" t="n">
        <v>69727</v>
      </c>
      <c r="L523" s="15" t="n">
        <v>3127979</v>
      </c>
      <c r="M523" s="15" t="n">
        <v>3197706</v>
      </c>
    </row>
    <row r="524" customFormat="false" ht="12.8" hidden="false" customHeight="false" outlineLevel="0" collapsed="false">
      <c r="A524" s="14" t="s">
        <v>41</v>
      </c>
      <c r="B524" s="15" t="n">
        <v>6917</v>
      </c>
      <c r="C524" s="15" t="n">
        <v>56</v>
      </c>
      <c r="D524" s="15" t="n">
        <v>384.068181818182</v>
      </c>
      <c r="E524" s="15" t="n">
        <v>157.840909090909</v>
      </c>
      <c r="F524" s="15" t="n">
        <v>2</v>
      </c>
      <c r="G524" s="15" t="n">
        <v>4</v>
      </c>
      <c r="H524" s="15" t="n">
        <v>2</v>
      </c>
      <c r="I524" s="15" t="n">
        <v>4.66</v>
      </c>
      <c r="J524" s="16" t="n">
        <v>0.00562596079230152</v>
      </c>
      <c r="K524" s="15" t="n">
        <v>32813</v>
      </c>
      <c r="L524" s="15" t="n">
        <v>1279763</v>
      </c>
      <c r="M524" s="15" t="n">
        <v>1312576</v>
      </c>
    </row>
    <row r="525" customFormat="false" ht="12.8" hidden="false" customHeight="false" outlineLevel="0" collapsed="false">
      <c r="A525" s="14" t="s">
        <v>42</v>
      </c>
      <c r="B525" s="15" t="n">
        <v>7342</v>
      </c>
      <c r="C525" s="15" t="n">
        <v>34</v>
      </c>
      <c r="D525" s="15" t="n">
        <v>375.045454545455</v>
      </c>
      <c r="E525" s="15" t="n">
        <v>164.045454545455</v>
      </c>
      <c r="F525" s="15" t="n">
        <v>3</v>
      </c>
      <c r="G525" s="15" t="n">
        <v>7</v>
      </c>
      <c r="H525" s="15" t="n">
        <v>1</v>
      </c>
      <c r="I525" s="15" t="n">
        <v>7.33</v>
      </c>
      <c r="J525" s="16" t="n">
        <v>0.00808720076345589</v>
      </c>
      <c r="K525" s="15" t="n">
        <v>47168</v>
      </c>
      <c r="L525" s="15" t="n">
        <v>1590225</v>
      </c>
      <c r="M525" s="15" t="n">
        <v>1637393</v>
      </c>
    </row>
    <row r="526" customFormat="false" ht="12.8" hidden="false" customHeight="false" outlineLevel="0" collapsed="false">
      <c r="A526" s="14" t="s">
        <v>43</v>
      </c>
      <c r="B526" s="15" t="n">
        <v>4325</v>
      </c>
      <c r="C526" s="15" t="n">
        <v>34</v>
      </c>
      <c r="D526" s="15" t="n">
        <v>232.272727272727</v>
      </c>
      <c r="E526" s="15" t="n">
        <v>115</v>
      </c>
      <c r="F526" s="15" t="n">
        <v>14</v>
      </c>
      <c r="G526" s="15" t="n">
        <v>15</v>
      </c>
      <c r="H526" s="15" t="n">
        <v>7</v>
      </c>
      <c r="I526" s="15" t="n">
        <v>17.31</v>
      </c>
      <c r="J526" s="16" t="n">
        <v>0.0140646447978937</v>
      </c>
      <c r="K526" s="15" t="n">
        <v>82031</v>
      </c>
      <c r="L526" s="15" t="n">
        <v>1485113</v>
      </c>
      <c r="M526" s="15" t="n">
        <v>1567144</v>
      </c>
    </row>
    <row r="527" customFormat="false" ht="12.8" hidden="false" customHeight="false" outlineLevel="0" collapsed="false">
      <c r="A527" s="14" t="s">
        <v>44</v>
      </c>
      <c r="B527" s="15" t="n">
        <v>3889</v>
      </c>
      <c r="C527" s="15" t="n">
        <v>19</v>
      </c>
      <c r="D527" s="15" t="n">
        <v>191.727272727273</v>
      </c>
      <c r="E527" s="15" t="n">
        <v>100.772727272727</v>
      </c>
      <c r="F527" s="15" t="n">
        <v>1</v>
      </c>
      <c r="G527" s="15" t="n">
        <v>2</v>
      </c>
      <c r="H527" s="15" t="n">
        <v>2</v>
      </c>
      <c r="I527" s="15" t="n">
        <v>2.66</v>
      </c>
      <c r="J527" s="16" t="n">
        <v>0.0133615068583811</v>
      </c>
      <c r="K527" s="15" t="n">
        <v>77930</v>
      </c>
      <c r="L527" s="15" t="n">
        <v>749853</v>
      </c>
      <c r="M527" s="15" t="n">
        <v>827783</v>
      </c>
    </row>
    <row r="528" customFormat="false" ht="12.8" hidden="false" customHeight="false" outlineLevel="0" collapsed="false">
      <c r="A528" s="14" t="s">
        <v>45</v>
      </c>
      <c r="B528" s="15" t="n">
        <v>4588</v>
      </c>
      <c r="C528" s="15" t="n">
        <v>31</v>
      </c>
      <c r="D528" s="15" t="n">
        <v>258.606818181818</v>
      </c>
      <c r="E528" s="15" t="n">
        <v>105.984090909091</v>
      </c>
      <c r="F528" s="15" t="n">
        <v>7</v>
      </c>
      <c r="G528" s="15" t="n">
        <v>13</v>
      </c>
      <c r="H528" s="15" t="n">
        <v>8</v>
      </c>
      <c r="I528" s="15" t="n">
        <v>15.64</v>
      </c>
      <c r="J528" s="16" t="n">
        <v>0.00738389136870318</v>
      </c>
      <c r="K528" s="15" t="n">
        <v>43066</v>
      </c>
      <c r="L528" s="15" t="n">
        <v>562023</v>
      </c>
      <c r="M528" s="15" t="n">
        <v>605089</v>
      </c>
    </row>
    <row r="529" customFormat="false" ht="12.8" hidden="false" customHeight="false" outlineLevel="0" collapsed="false">
      <c r="A529" s="17" t="s">
        <v>46</v>
      </c>
      <c r="B529" s="18" t="n">
        <v>5026</v>
      </c>
      <c r="C529" s="18" t="n">
        <v>20</v>
      </c>
      <c r="D529" s="18" t="n">
        <v>276.181818181818</v>
      </c>
      <c r="E529" s="18" t="n">
        <v>125.477272727273</v>
      </c>
      <c r="F529" s="18" t="n">
        <v>3</v>
      </c>
      <c r="G529" s="18" t="n">
        <v>21</v>
      </c>
      <c r="H529" s="18" t="n">
        <v>3</v>
      </c>
      <c r="I529" s="18" t="n">
        <v>21.99</v>
      </c>
      <c r="J529" s="19" t="n">
        <v>0.0091419934003449</v>
      </c>
      <c r="K529" s="18" t="n">
        <v>53320</v>
      </c>
      <c r="L529" s="18" t="n">
        <v>628575</v>
      </c>
      <c r="M529" s="18" t="n">
        <v>681895</v>
      </c>
    </row>
    <row r="530" customFormat="false" ht="12.8" hidden="false" customHeight="false" outlineLevel="0" collapsed="false">
      <c r="A530" s="20" t="s">
        <v>49</v>
      </c>
      <c r="B530" s="21" t="n">
        <v>221209</v>
      </c>
      <c r="C530" s="21" t="n">
        <v>1094</v>
      </c>
      <c r="D530" s="21" t="n">
        <v>12086.1900192468</v>
      </c>
      <c r="E530" s="21" t="n">
        <v>6357</v>
      </c>
      <c r="F530" s="21" t="n">
        <v>1316</v>
      </c>
      <c r="G530" s="21" t="n">
        <v>3308</v>
      </c>
      <c r="H530" s="21" t="n">
        <v>799</v>
      </c>
      <c r="I530" s="21" t="n">
        <v>3571.67</v>
      </c>
      <c r="J530" s="21" t="n">
        <v>1</v>
      </c>
      <c r="K530" s="21" t="n">
        <v>5832426</v>
      </c>
      <c r="L530" s="21" t="n">
        <v>110816097</v>
      </c>
      <c r="M530" s="21" t="n">
        <v>116648523</v>
      </c>
    </row>
    <row r="531" customFormat="false" ht="12.8" hidden="false" customHeight="false" outlineLevel="0" collapsed="false">
      <c r="A531" s="22" t="s">
        <v>50</v>
      </c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</row>
    <row r="532" customFormat="false" ht="12.8" hidden="false" customHeight="false" outlineLevel="0" collapsed="false">
      <c r="A532" s="22" t="s">
        <v>167</v>
      </c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</row>
    <row r="533" customFormat="false" ht="12.8" hidden="false" customHeight="false" outlineLevel="0" collapsed="false">
      <c r="A533" s="22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</row>
    <row r="534" customFormat="false" ht="12.8" hidden="false" customHeight="false" outlineLevel="0" collapsed="false">
      <c r="A534" s="28"/>
      <c r="B534" s="28"/>
      <c r="C534" s="33"/>
      <c r="D534" s="33"/>
      <c r="E534" s="33"/>
      <c r="F534" s="33"/>
      <c r="G534" s="33"/>
      <c r="H534" s="33"/>
      <c r="I534" s="33"/>
      <c r="J534" s="33"/>
      <c r="K534" s="34"/>
      <c r="L534" s="33"/>
      <c r="M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</sheetData>
  <mergeCells count="129"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1:M11"/>
    <mergeCell ref="A12:M12"/>
    <mergeCell ref="A13:A14"/>
    <mergeCell ref="B13:I13"/>
    <mergeCell ref="J13:J14"/>
    <mergeCell ref="K13:K14"/>
    <mergeCell ref="L13:L14"/>
    <mergeCell ref="M13:M14"/>
    <mergeCell ref="A46:M46"/>
    <mergeCell ref="A47:M47"/>
    <mergeCell ref="A48:A49"/>
    <mergeCell ref="B48:I48"/>
    <mergeCell ref="J48:J49"/>
    <mergeCell ref="K48:K49"/>
    <mergeCell ref="L48:L49"/>
    <mergeCell ref="M48:M49"/>
    <mergeCell ref="A81:M81"/>
    <mergeCell ref="A82:M82"/>
    <mergeCell ref="A83:A84"/>
    <mergeCell ref="B83:I83"/>
    <mergeCell ref="J83:J84"/>
    <mergeCell ref="K83:K84"/>
    <mergeCell ref="L83:L84"/>
    <mergeCell ref="M83:M84"/>
    <mergeCell ref="A116:M116"/>
    <mergeCell ref="A117:M117"/>
    <mergeCell ref="A118:A119"/>
    <mergeCell ref="B118:I118"/>
    <mergeCell ref="J118:J119"/>
    <mergeCell ref="K118:K119"/>
    <mergeCell ref="L118:L119"/>
    <mergeCell ref="M118:M119"/>
    <mergeCell ref="A151:M151"/>
    <mergeCell ref="A152:M152"/>
    <mergeCell ref="A153:A154"/>
    <mergeCell ref="B153:I153"/>
    <mergeCell ref="J153:J154"/>
    <mergeCell ref="K153:K154"/>
    <mergeCell ref="L153:L154"/>
    <mergeCell ref="M153:M154"/>
    <mergeCell ref="A186:M186"/>
    <mergeCell ref="A187:M187"/>
    <mergeCell ref="A188:A189"/>
    <mergeCell ref="B188:I188"/>
    <mergeCell ref="J188:J189"/>
    <mergeCell ref="K188:K189"/>
    <mergeCell ref="L188:L189"/>
    <mergeCell ref="M188:M189"/>
    <mergeCell ref="A221:M221"/>
    <mergeCell ref="A222:M222"/>
    <mergeCell ref="A223:A224"/>
    <mergeCell ref="B223:I223"/>
    <mergeCell ref="J223:J224"/>
    <mergeCell ref="K223:K224"/>
    <mergeCell ref="L223:L224"/>
    <mergeCell ref="M223:M224"/>
    <mergeCell ref="A256:M256"/>
    <mergeCell ref="A257:M257"/>
    <mergeCell ref="A258:A259"/>
    <mergeCell ref="B258:I258"/>
    <mergeCell ref="J258:J259"/>
    <mergeCell ref="K258:K259"/>
    <mergeCell ref="L258:L259"/>
    <mergeCell ref="M258:M259"/>
    <mergeCell ref="A291:M291"/>
    <mergeCell ref="A292:M292"/>
    <mergeCell ref="A293:A294"/>
    <mergeCell ref="B293:I293"/>
    <mergeCell ref="J293:J294"/>
    <mergeCell ref="K293:K294"/>
    <mergeCell ref="L293:L294"/>
    <mergeCell ref="M293:M294"/>
    <mergeCell ref="A326:M326"/>
    <mergeCell ref="A327:M327"/>
    <mergeCell ref="A328:A329"/>
    <mergeCell ref="B328:I328"/>
    <mergeCell ref="J328:J329"/>
    <mergeCell ref="K328:K329"/>
    <mergeCell ref="L328:L329"/>
    <mergeCell ref="M328:M329"/>
    <mergeCell ref="A361:M361"/>
    <mergeCell ref="A362:M362"/>
    <mergeCell ref="A363:A364"/>
    <mergeCell ref="B363:I363"/>
    <mergeCell ref="J363:J364"/>
    <mergeCell ref="K363:K364"/>
    <mergeCell ref="L363:L364"/>
    <mergeCell ref="M363:M364"/>
    <mergeCell ref="A396:M396"/>
    <mergeCell ref="A397:M397"/>
    <mergeCell ref="A398:A399"/>
    <mergeCell ref="B398:I398"/>
    <mergeCell ref="J398:J399"/>
    <mergeCell ref="K398:K399"/>
    <mergeCell ref="L398:L399"/>
    <mergeCell ref="M398:M399"/>
    <mergeCell ref="A431:M431"/>
    <mergeCell ref="A432:M432"/>
    <mergeCell ref="A433:A434"/>
    <mergeCell ref="B433:I433"/>
    <mergeCell ref="J433:J434"/>
    <mergeCell ref="K433:K434"/>
    <mergeCell ref="L433:L434"/>
    <mergeCell ref="M433:M434"/>
    <mergeCell ref="A466:M466"/>
    <mergeCell ref="A467:M467"/>
    <mergeCell ref="A468:A469"/>
    <mergeCell ref="B468:I468"/>
    <mergeCell ref="J468:J469"/>
    <mergeCell ref="K468:K469"/>
    <mergeCell ref="L468:L469"/>
    <mergeCell ref="M468:M469"/>
    <mergeCell ref="A501:M501"/>
    <mergeCell ref="A502:M502"/>
    <mergeCell ref="A503:A504"/>
    <mergeCell ref="B503:I503"/>
    <mergeCell ref="J503:J504"/>
    <mergeCell ref="K503:K504"/>
    <mergeCell ref="L503:L504"/>
    <mergeCell ref="M503:M504"/>
  </mergeCells>
  <printOptions headings="false" gridLines="false" gridLinesSet="true" horizontalCentered="false" verticalCentered="false"/>
  <pageMargins left="0.708333333333333" right="0.708333333333333" top="0.354166666666667" bottom="0.354166666666667" header="0.511805555555555" footer="0.511805555555555"/>
  <pageSetup paperSize="14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147" man="true" max="16383" min="0"/>
    <brk id="185" man="true" max="16383" min="0"/>
    <brk id="219" man="true" max="16383" min="0"/>
    <brk id="251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9"/>
  <sheetViews>
    <sheetView showFormulas="false" showGridLines="true" showRowColHeaders="true" showZeros="true" rightToLeft="false" tabSelected="false" showOutlineSymbols="true" defaultGridColor="true" view="normal" topLeftCell="A175" colorId="64" zoomScale="120" zoomScaleNormal="120" zoomScalePageLayoutView="100" workbookViewId="0">
      <selection pane="topLeft" activeCell="P184" activeCellId="1" sqref="148:148 P1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5" width="22.1"/>
    <col collapsed="false" customWidth="true" hidden="false" outlineLevel="0" max="16" min="2" style="36" width="7.15"/>
    <col collapsed="false" customWidth="false" hidden="false" outlineLevel="0" max="1024" min="17" style="35" width="11.52"/>
  </cols>
  <sheetData>
    <row r="1" customFormat="false" ht="12.8" hidden="false" customHeight="false" outlineLevel="0" collapsed="false">
      <c r="A1" s="35" t="s">
        <v>205</v>
      </c>
    </row>
    <row r="2" customFormat="false" ht="12.8" hidden="false" customHeight="false" outlineLevel="0" collapsed="false">
      <c r="B2" s="37" t="n">
        <f aca="false">2022-COLUMN()</f>
        <v>2020</v>
      </c>
      <c r="C2" s="37" t="n">
        <f aca="false">2022-COLUMN()</f>
        <v>2019</v>
      </c>
      <c r="D2" s="37" t="n">
        <f aca="false">2022-COLUMN()</f>
        <v>2018</v>
      </c>
      <c r="E2" s="37" t="n">
        <f aca="false">2022-COLUMN()</f>
        <v>2017</v>
      </c>
      <c r="F2" s="37" t="n">
        <f aca="false">2022-COLUMN()</f>
        <v>2016</v>
      </c>
      <c r="G2" s="37" t="n">
        <f aca="false">2022-COLUMN()</f>
        <v>2015</v>
      </c>
      <c r="H2" s="37" t="n">
        <f aca="false">2022-COLUMN()</f>
        <v>2014</v>
      </c>
      <c r="I2" s="37" t="n">
        <f aca="false">2022-COLUMN()</f>
        <v>2013</v>
      </c>
      <c r="J2" s="37" t="n">
        <f aca="false">2022-COLUMN()</f>
        <v>2012</v>
      </c>
      <c r="K2" s="37" t="n">
        <f aca="false">2022-COLUMN()</f>
        <v>2011</v>
      </c>
      <c r="L2" s="37" t="n">
        <f aca="false">2022-COLUMN()</f>
        <v>2010</v>
      </c>
      <c r="M2" s="37" t="n">
        <f aca="false">2022-COLUMN()</f>
        <v>2009</v>
      </c>
      <c r="N2" s="37" t="n">
        <f aca="false">2022-COLUMN()</f>
        <v>2008</v>
      </c>
      <c r="O2" s="37" t="n">
        <f aca="false">2022-COLUMN()</f>
        <v>2007</v>
      </c>
      <c r="P2" s="38" t="n">
        <f aca="false">2022-COLUMN()</f>
        <v>2006</v>
      </c>
    </row>
    <row r="3" customFormat="false" ht="12.8" hidden="false" customHeight="false" outlineLevel="0" collapsed="false">
      <c r="A3" s="39" t="s">
        <v>22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customFormat="false" ht="12.8" hidden="false" customHeight="false" outlineLevel="0" collapsed="false">
      <c r="A4" s="41" t="s">
        <v>23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customFormat="false" ht="12.8" hidden="false" customHeight="false" outlineLevel="0" collapsed="false">
      <c r="A5" s="41" t="s">
        <v>24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customFormat="false" ht="12.8" hidden="false" customHeight="false" outlineLevel="0" collapsed="false">
      <c r="A6" s="41" t="s">
        <v>25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customFormat="false" ht="12.8" hidden="false" customHeight="false" outlineLevel="0" collapsed="false">
      <c r="A7" s="41" t="s">
        <v>26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customFormat="false" ht="12.8" hidden="false" customHeight="false" outlineLevel="0" collapsed="false">
      <c r="A8" s="41" t="s">
        <v>27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</row>
    <row r="9" customFormat="false" ht="12.8" hidden="false" customHeight="false" outlineLevel="0" collapsed="false">
      <c r="A9" s="41" t="s">
        <v>28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</row>
    <row r="10" customFormat="false" ht="12.8" hidden="false" customHeight="false" outlineLevel="0" collapsed="false">
      <c r="A10" s="41" t="s">
        <v>29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customFormat="false" ht="12.8" hidden="false" customHeight="false" outlineLevel="0" collapsed="false">
      <c r="A11" s="41" t="s">
        <v>30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customFormat="false" ht="12.8" hidden="false" customHeight="false" outlineLevel="0" collapsed="false">
      <c r="A12" s="41" t="s">
        <v>31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customFormat="false" ht="12.8" hidden="false" customHeight="false" outlineLevel="0" collapsed="false">
      <c r="A13" s="41" t="s">
        <v>32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customFormat="false" ht="12.8" hidden="false" customHeight="false" outlineLevel="0" collapsed="false">
      <c r="A14" s="41" t="s">
        <v>33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customFormat="false" ht="12.8" hidden="false" customHeight="false" outlineLevel="0" collapsed="false">
      <c r="A15" s="41" t="s">
        <v>34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customFormat="false" ht="12.8" hidden="false" customHeight="false" outlineLevel="0" collapsed="false">
      <c r="A16" s="41" t="s">
        <v>35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customFormat="false" ht="12.8" hidden="false" customHeight="false" outlineLevel="0" collapsed="false">
      <c r="A17" s="41" t="s">
        <v>36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customFormat="false" ht="12.8" hidden="false" customHeight="false" outlineLevel="0" collapsed="false">
      <c r="A18" s="41" t="s">
        <v>37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customFormat="false" ht="12.8" hidden="false" customHeight="false" outlineLevel="0" collapsed="false">
      <c r="A19" s="41" t="s">
        <v>38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customFormat="false" ht="12.8" hidden="false" customHeight="false" outlineLevel="0" collapsed="false">
      <c r="A20" s="41" t="s">
        <v>39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customFormat="false" ht="12.8" hidden="false" customHeight="false" outlineLevel="0" collapsed="false">
      <c r="A21" s="41" t="s">
        <v>40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customFormat="false" ht="12.8" hidden="false" customHeight="false" outlineLevel="0" collapsed="false">
      <c r="A22" s="41" t="s">
        <v>41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customFormat="false" ht="12.8" hidden="false" customHeight="false" outlineLevel="0" collapsed="false">
      <c r="A23" s="41" t="s">
        <v>42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customFormat="false" ht="12.8" hidden="false" customHeight="false" outlineLevel="0" collapsed="false">
      <c r="A24" s="41" t="s">
        <v>43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customFormat="false" ht="12.8" hidden="false" customHeight="false" outlineLevel="0" collapsed="false">
      <c r="A25" s="41" t="s">
        <v>44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customFormat="false" ht="12.8" hidden="false" customHeight="false" outlineLevel="0" collapsed="false">
      <c r="A26" s="41" t="s">
        <v>45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customFormat="false" ht="12.8" hidden="false" customHeight="false" outlineLevel="0" collapsed="false">
      <c r="A27" s="41" t="s">
        <v>46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customFormat="false" ht="12.8" hidden="false" customHeight="false" outlineLevel="0" collapsed="false">
      <c r="A28" s="41" t="s">
        <v>47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customFormat="false" ht="12.8" hidden="false" customHeight="false" outlineLevel="0" collapsed="false">
      <c r="A29" s="43" t="s">
        <v>48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1" customFormat="false" ht="12.8" hidden="false" customHeight="false" outlineLevel="0" collapsed="false">
      <c r="A31" s="35" t="s">
        <v>206</v>
      </c>
    </row>
    <row r="32" customFormat="false" ht="12.8" hidden="false" customHeight="false" outlineLevel="0" collapsed="false">
      <c r="B32" s="37" t="n">
        <f aca="false">2022-COLUMN()</f>
        <v>2020</v>
      </c>
      <c r="C32" s="37" t="n">
        <f aca="false">2022-COLUMN()</f>
        <v>2019</v>
      </c>
      <c r="D32" s="37" t="n">
        <f aca="false">2022-COLUMN()</f>
        <v>2018</v>
      </c>
      <c r="E32" s="37" t="n">
        <f aca="false">2022-COLUMN()</f>
        <v>2017</v>
      </c>
      <c r="F32" s="37" t="n">
        <f aca="false">2022-COLUMN()</f>
        <v>2016</v>
      </c>
      <c r="G32" s="37" t="n">
        <f aca="false">2022-COLUMN()</f>
        <v>2015</v>
      </c>
      <c r="H32" s="37" t="n">
        <f aca="false">2022-COLUMN()</f>
        <v>2014</v>
      </c>
      <c r="I32" s="37" t="n">
        <f aca="false">2022-COLUMN()</f>
        <v>2013</v>
      </c>
      <c r="J32" s="37" t="n">
        <f aca="false">2022-COLUMN()</f>
        <v>2012</v>
      </c>
      <c r="K32" s="37" t="n">
        <f aca="false">2022-COLUMN()</f>
        <v>2011</v>
      </c>
      <c r="L32" s="37" t="n">
        <f aca="false">2022-COLUMN()</f>
        <v>2010</v>
      </c>
      <c r="M32" s="37" t="n">
        <f aca="false">2022-COLUMN()</f>
        <v>2009</v>
      </c>
      <c r="N32" s="37" t="n">
        <f aca="false">2022-COLUMN()</f>
        <v>2008</v>
      </c>
      <c r="O32" s="37" t="n">
        <f aca="false">2022-COLUMN()</f>
        <v>2007</v>
      </c>
      <c r="P32" s="38" t="n">
        <f aca="false">2022-COLUMN()</f>
        <v>2006</v>
      </c>
    </row>
    <row r="33" customFormat="false" ht="12.8" hidden="false" customHeight="false" outlineLevel="0" collapsed="false">
      <c r="A33" s="39" t="s">
        <v>22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34" customFormat="false" ht="12.8" hidden="false" customHeight="false" outlineLevel="0" collapsed="false">
      <c r="A34" s="41" t="s">
        <v>23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customFormat="false" ht="12.8" hidden="false" customHeight="false" outlineLevel="0" collapsed="false">
      <c r="A35" s="41" t="s">
        <v>24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customFormat="false" ht="12.8" hidden="false" customHeight="false" outlineLevel="0" collapsed="false">
      <c r="A36" s="41" t="s">
        <v>25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customFormat="false" ht="12.8" hidden="false" customHeight="false" outlineLevel="0" collapsed="false">
      <c r="A37" s="41" t="s">
        <v>26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customFormat="false" ht="12.8" hidden="false" customHeight="false" outlineLevel="0" collapsed="false">
      <c r="A38" s="41" t="s">
        <v>27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customFormat="false" ht="12.8" hidden="false" customHeight="false" outlineLevel="0" collapsed="false">
      <c r="A39" s="41" t="s">
        <v>28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customFormat="false" ht="12.8" hidden="false" customHeight="false" outlineLevel="0" collapsed="false">
      <c r="A40" s="41" t="s">
        <v>29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customFormat="false" ht="12.8" hidden="false" customHeight="false" outlineLevel="0" collapsed="false">
      <c r="A41" s="41" t="s">
        <v>30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customFormat="false" ht="12.8" hidden="false" customHeight="false" outlineLevel="0" collapsed="false">
      <c r="A42" s="41" t="s">
        <v>31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customFormat="false" ht="12.8" hidden="false" customHeight="false" outlineLevel="0" collapsed="false">
      <c r="A43" s="41" t="s">
        <v>32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customFormat="false" ht="12.8" hidden="false" customHeight="false" outlineLevel="0" collapsed="false">
      <c r="A44" s="41" t="s">
        <v>33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customFormat="false" ht="12.8" hidden="false" customHeight="false" outlineLevel="0" collapsed="false">
      <c r="A45" s="41" t="s">
        <v>34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customFormat="false" ht="12.8" hidden="false" customHeight="false" outlineLevel="0" collapsed="false">
      <c r="A46" s="41" t="s">
        <v>35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customFormat="false" ht="12.8" hidden="false" customHeight="false" outlineLevel="0" collapsed="false">
      <c r="A47" s="41" t="s">
        <v>36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customFormat="false" ht="12.8" hidden="false" customHeight="false" outlineLevel="0" collapsed="false">
      <c r="A48" s="41" t="s">
        <v>37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customFormat="false" ht="12.8" hidden="false" customHeight="false" outlineLevel="0" collapsed="false">
      <c r="A49" s="41" t="s">
        <v>38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customFormat="false" ht="12.8" hidden="false" customHeight="false" outlineLevel="0" collapsed="false">
      <c r="A50" s="41" t="s">
        <v>39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customFormat="false" ht="12.8" hidden="false" customHeight="false" outlineLevel="0" collapsed="false">
      <c r="A51" s="41" t="s">
        <v>40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customFormat="false" ht="12.8" hidden="false" customHeight="false" outlineLevel="0" collapsed="false">
      <c r="A52" s="41" t="s">
        <v>41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customFormat="false" ht="12.8" hidden="false" customHeight="false" outlineLevel="0" collapsed="false">
      <c r="A53" s="41" t="s">
        <v>42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customFormat="false" ht="12.8" hidden="false" customHeight="false" outlineLevel="0" collapsed="false">
      <c r="A54" s="41" t="s">
        <v>43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customFormat="false" ht="12.8" hidden="false" customHeight="false" outlineLevel="0" collapsed="false">
      <c r="A55" s="41" t="s">
        <v>44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customFormat="false" ht="12.8" hidden="false" customHeight="false" outlineLevel="0" collapsed="false">
      <c r="A56" s="41" t="s">
        <v>45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customFormat="false" ht="12.8" hidden="false" customHeight="false" outlineLevel="0" collapsed="false">
      <c r="A57" s="41" t="s">
        <v>46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customFormat="false" ht="12.8" hidden="false" customHeight="false" outlineLevel="0" collapsed="false">
      <c r="A58" s="41" t="s">
        <v>47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customFormat="false" ht="12.8" hidden="false" customHeight="false" outlineLevel="0" collapsed="false">
      <c r="A59" s="43" t="s">
        <v>48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  <row r="61" customFormat="false" ht="12.8" hidden="false" customHeight="false" outlineLevel="0" collapsed="false">
      <c r="A61" s="35" t="s">
        <v>207</v>
      </c>
    </row>
    <row r="62" customFormat="false" ht="12.8" hidden="false" customHeight="false" outlineLevel="0" collapsed="false">
      <c r="B62" s="37" t="n">
        <f aca="false">2022-COLUMN()</f>
        <v>2020</v>
      </c>
      <c r="C62" s="37" t="n">
        <f aca="false">2022-COLUMN()</f>
        <v>2019</v>
      </c>
      <c r="D62" s="37" t="n">
        <f aca="false">2022-COLUMN()</f>
        <v>2018</v>
      </c>
      <c r="E62" s="37" t="n">
        <f aca="false">2022-COLUMN()</f>
        <v>2017</v>
      </c>
      <c r="F62" s="37" t="n">
        <f aca="false">2022-COLUMN()</f>
        <v>2016</v>
      </c>
      <c r="G62" s="37" t="n">
        <f aca="false">2022-COLUMN()</f>
        <v>2015</v>
      </c>
      <c r="H62" s="37" t="n">
        <f aca="false">2022-COLUMN()</f>
        <v>2014</v>
      </c>
      <c r="I62" s="37" t="n">
        <f aca="false">2022-COLUMN()</f>
        <v>2013</v>
      </c>
      <c r="J62" s="37" t="n">
        <f aca="false">2022-COLUMN()</f>
        <v>2012</v>
      </c>
      <c r="K62" s="37" t="n">
        <f aca="false">2022-COLUMN()</f>
        <v>2011</v>
      </c>
      <c r="L62" s="37" t="n">
        <f aca="false">2022-COLUMN()</f>
        <v>2010</v>
      </c>
      <c r="M62" s="37" t="n">
        <f aca="false">2022-COLUMN()</f>
        <v>2009</v>
      </c>
      <c r="N62" s="37" t="n">
        <f aca="false">2022-COLUMN()</f>
        <v>2008</v>
      </c>
      <c r="O62" s="37" t="n">
        <f aca="false">2022-COLUMN()</f>
        <v>2007</v>
      </c>
      <c r="P62" s="38" t="n">
        <f aca="false">2022-COLUMN()</f>
        <v>2006</v>
      </c>
    </row>
    <row r="63" customFormat="false" ht="12.8" hidden="false" customHeight="false" outlineLevel="0" collapsed="false">
      <c r="A63" s="39" t="s">
        <v>22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</row>
    <row r="64" customFormat="false" ht="12.8" hidden="false" customHeight="false" outlineLevel="0" collapsed="false">
      <c r="A64" s="41" t="s">
        <v>23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customFormat="false" ht="12.8" hidden="false" customHeight="false" outlineLevel="0" collapsed="false">
      <c r="A65" s="41" t="s">
        <v>24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customFormat="false" ht="12.8" hidden="false" customHeight="false" outlineLevel="0" collapsed="false">
      <c r="A66" s="41" t="s">
        <v>25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customFormat="false" ht="12.8" hidden="false" customHeight="false" outlineLevel="0" collapsed="false">
      <c r="A67" s="41" t="s">
        <v>26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customFormat="false" ht="12.8" hidden="false" customHeight="false" outlineLevel="0" collapsed="false">
      <c r="A68" s="41" t="s">
        <v>27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customFormat="false" ht="12.8" hidden="false" customHeight="false" outlineLevel="0" collapsed="false">
      <c r="A69" s="41" t="s">
        <v>28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customFormat="false" ht="12.8" hidden="false" customHeight="false" outlineLevel="0" collapsed="false">
      <c r="A70" s="41" t="s">
        <v>29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customFormat="false" ht="12.8" hidden="false" customHeight="false" outlineLevel="0" collapsed="false">
      <c r="A71" s="41" t="s">
        <v>30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customFormat="false" ht="12.8" hidden="false" customHeight="false" outlineLevel="0" collapsed="false">
      <c r="A72" s="41" t="s">
        <v>31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customFormat="false" ht="12.8" hidden="false" customHeight="false" outlineLevel="0" collapsed="false">
      <c r="A73" s="41" t="s">
        <v>32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customFormat="false" ht="12.8" hidden="false" customHeight="false" outlineLevel="0" collapsed="false">
      <c r="A74" s="41" t="s">
        <v>33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customFormat="false" ht="12.8" hidden="false" customHeight="false" outlineLevel="0" collapsed="false">
      <c r="A75" s="41" t="s">
        <v>34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customFormat="false" ht="12.8" hidden="false" customHeight="false" outlineLevel="0" collapsed="false">
      <c r="A76" s="41" t="s">
        <v>35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customFormat="false" ht="12.8" hidden="false" customHeight="false" outlineLevel="0" collapsed="false">
      <c r="A77" s="41" t="s">
        <v>36</v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customFormat="false" ht="12.8" hidden="false" customHeight="false" outlineLevel="0" collapsed="false">
      <c r="A78" s="41" t="s">
        <v>37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customFormat="false" ht="12.8" hidden="false" customHeight="false" outlineLevel="0" collapsed="false">
      <c r="A79" s="41" t="s">
        <v>38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customFormat="false" ht="12.8" hidden="false" customHeight="false" outlineLevel="0" collapsed="false">
      <c r="A80" s="41" t="s">
        <v>39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customFormat="false" ht="12.8" hidden="false" customHeight="false" outlineLevel="0" collapsed="false">
      <c r="A81" s="41" t="s">
        <v>40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customFormat="false" ht="12.8" hidden="false" customHeight="false" outlineLevel="0" collapsed="false">
      <c r="A82" s="41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customFormat="false" ht="12.8" hidden="false" customHeight="false" outlineLevel="0" collapsed="false">
      <c r="A83" s="41" t="s">
        <v>42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customFormat="false" ht="12.8" hidden="false" customHeight="false" outlineLevel="0" collapsed="false">
      <c r="A84" s="41" t="s">
        <v>43</v>
      </c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customFormat="false" ht="12.8" hidden="false" customHeight="false" outlineLevel="0" collapsed="false">
      <c r="A85" s="41" t="s">
        <v>44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customFormat="false" ht="12.8" hidden="false" customHeight="false" outlineLevel="0" collapsed="false">
      <c r="A86" s="41" t="s">
        <v>45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customFormat="false" ht="12.8" hidden="false" customHeight="false" outlineLevel="0" collapsed="false">
      <c r="A87" s="41" t="s">
        <v>46</v>
      </c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customFormat="false" ht="12.8" hidden="false" customHeight="false" outlineLevel="0" collapsed="false">
      <c r="A88" s="41" t="s">
        <v>47</v>
      </c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customFormat="false" ht="12.8" hidden="false" customHeight="false" outlineLevel="0" collapsed="false">
      <c r="A89" s="43" t="s">
        <v>48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  <row r="91" customFormat="false" ht="12.8" hidden="false" customHeight="false" outlineLevel="0" collapsed="false">
      <c r="A91" s="35" t="s">
        <v>208</v>
      </c>
    </row>
    <row r="92" customFormat="false" ht="12.8" hidden="false" customHeight="false" outlineLevel="0" collapsed="false">
      <c r="B92" s="37" t="n">
        <f aca="false">2022-COLUMN()</f>
        <v>2020</v>
      </c>
      <c r="C92" s="37" t="n">
        <f aca="false">2022-COLUMN()</f>
        <v>2019</v>
      </c>
      <c r="D92" s="37" t="n">
        <f aca="false">2022-COLUMN()</f>
        <v>2018</v>
      </c>
      <c r="E92" s="37" t="n">
        <f aca="false">2022-COLUMN()</f>
        <v>2017</v>
      </c>
      <c r="F92" s="37" t="n">
        <f aca="false">2022-COLUMN()</f>
        <v>2016</v>
      </c>
      <c r="G92" s="37" t="n">
        <f aca="false">2022-COLUMN()</f>
        <v>2015</v>
      </c>
      <c r="H92" s="37" t="n">
        <f aca="false">2022-COLUMN()</f>
        <v>2014</v>
      </c>
      <c r="I92" s="37" t="n">
        <f aca="false">2022-COLUMN()</f>
        <v>2013</v>
      </c>
      <c r="J92" s="37" t="n">
        <f aca="false">2022-COLUMN()</f>
        <v>2012</v>
      </c>
      <c r="K92" s="37" t="n">
        <f aca="false">2022-COLUMN()</f>
        <v>2011</v>
      </c>
      <c r="L92" s="37" t="n">
        <f aca="false">2022-COLUMN()</f>
        <v>2010</v>
      </c>
      <c r="M92" s="37" t="n">
        <f aca="false">2022-COLUMN()</f>
        <v>2009</v>
      </c>
      <c r="N92" s="37" t="n">
        <f aca="false">2022-COLUMN()</f>
        <v>2008</v>
      </c>
      <c r="O92" s="37" t="n">
        <f aca="false">2022-COLUMN()</f>
        <v>2007</v>
      </c>
      <c r="P92" s="38" t="n">
        <f aca="false">2022-COLUMN()</f>
        <v>2006</v>
      </c>
    </row>
    <row r="93" customFormat="false" ht="12.8" hidden="false" customHeight="false" outlineLevel="0" collapsed="false">
      <c r="A93" s="39" t="s">
        <v>22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</row>
    <row r="94" customFormat="false" ht="12.8" hidden="false" customHeight="false" outlineLevel="0" collapsed="false">
      <c r="A94" s="41" t="s">
        <v>23</v>
      </c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customFormat="false" ht="12.8" hidden="false" customHeight="false" outlineLevel="0" collapsed="false">
      <c r="A95" s="41" t="s">
        <v>24</v>
      </c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customFormat="false" ht="12.8" hidden="false" customHeight="false" outlineLevel="0" collapsed="false">
      <c r="A96" s="41" t="s">
        <v>25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customFormat="false" ht="12.8" hidden="false" customHeight="false" outlineLevel="0" collapsed="false">
      <c r="A97" s="41" t="s">
        <v>26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customFormat="false" ht="12.8" hidden="false" customHeight="false" outlineLevel="0" collapsed="false">
      <c r="A98" s="41" t="s">
        <v>27</v>
      </c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customFormat="false" ht="12.8" hidden="false" customHeight="false" outlineLevel="0" collapsed="false">
      <c r="A99" s="41" t="s">
        <v>28</v>
      </c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customFormat="false" ht="12.8" hidden="false" customHeight="false" outlineLevel="0" collapsed="false">
      <c r="A100" s="41" t="s">
        <v>29</v>
      </c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customFormat="false" ht="12.8" hidden="false" customHeight="false" outlineLevel="0" collapsed="false">
      <c r="A101" s="41" t="s">
        <v>30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customFormat="false" ht="12.8" hidden="false" customHeight="false" outlineLevel="0" collapsed="false">
      <c r="A102" s="41" t="s">
        <v>31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customFormat="false" ht="12.8" hidden="false" customHeight="false" outlineLevel="0" collapsed="false">
      <c r="A103" s="41" t="s">
        <v>32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customFormat="false" ht="12.8" hidden="false" customHeight="false" outlineLevel="0" collapsed="false">
      <c r="A104" s="41" t="s">
        <v>33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customFormat="false" ht="12.8" hidden="false" customHeight="false" outlineLevel="0" collapsed="false">
      <c r="A105" s="41" t="s">
        <v>34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customFormat="false" ht="12.8" hidden="false" customHeight="false" outlineLevel="0" collapsed="false">
      <c r="A106" s="41" t="s">
        <v>35</v>
      </c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customFormat="false" ht="12.8" hidden="false" customHeight="false" outlineLevel="0" collapsed="false">
      <c r="A107" s="41" t="s">
        <v>36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customFormat="false" ht="12.8" hidden="false" customHeight="false" outlineLevel="0" collapsed="false">
      <c r="A108" s="41" t="s">
        <v>37</v>
      </c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customFormat="false" ht="12.8" hidden="false" customHeight="false" outlineLevel="0" collapsed="false">
      <c r="A109" s="41" t="s">
        <v>38</v>
      </c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customFormat="false" ht="12.8" hidden="false" customHeight="false" outlineLevel="0" collapsed="false">
      <c r="A110" s="41" t="s">
        <v>39</v>
      </c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customFormat="false" ht="12.8" hidden="false" customHeight="false" outlineLevel="0" collapsed="false">
      <c r="A111" s="41" t="s">
        <v>40</v>
      </c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customFormat="false" ht="12.8" hidden="false" customHeight="false" outlineLevel="0" collapsed="false">
      <c r="A112" s="41" t="s">
        <v>41</v>
      </c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customFormat="false" ht="12.8" hidden="false" customHeight="false" outlineLevel="0" collapsed="false">
      <c r="A113" s="41" t="s">
        <v>42</v>
      </c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customFormat="false" ht="12.8" hidden="false" customHeight="false" outlineLevel="0" collapsed="false">
      <c r="A114" s="41" t="s">
        <v>43</v>
      </c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customFormat="false" ht="12.8" hidden="false" customHeight="false" outlineLevel="0" collapsed="false">
      <c r="A115" s="41" t="s">
        <v>44</v>
      </c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customFormat="false" ht="12.8" hidden="false" customHeight="false" outlineLevel="0" collapsed="false">
      <c r="A116" s="41" t="s">
        <v>45</v>
      </c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customFormat="false" ht="12.8" hidden="false" customHeight="false" outlineLevel="0" collapsed="false">
      <c r="A117" s="41" t="s">
        <v>46</v>
      </c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customFormat="false" ht="12.8" hidden="false" customHeight="false" outlineLevel="0" collapsed="false">
      <c r="A118" s="41" t="s">
        <v>47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customFormat="false" ht="12.8" hidden="false" customHeight="false" outlineLevel="0" collapsed="false">
      <c r="A119" s="43" t="s">
        <v>48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</row>
    <row r="121" customFormat="false" ht="12.8" hidden="false" customHeight="false" outlineLevel="0" collapsed="false">
      <c r="A121" s="35" t="s">
        <v>209</v>
      </c>
    </row>
    <row r="122" customFormat="false" ht="12.8" hidden="false" customHeight="false" outlineLevel="0" collapsed="false">
      <c r="B122" s="37" t="n">
        <f aca="false">2022-COLUMN()</f>
        <v>2020</v>
      </c>
      <c r="C122" s="37" t="n">
        <f aca="false">2022-COLUMN()</f>
        <v>2019</v>
      </c>
      <c r="D122" s="37" t="n">
        <f aca="false">2022-COLUMN()</f>
        <v>2018</v>
      </c>
      <c r="E122" s="37" t="n">
        <f aca="false">2022-COLUMN()</f>
        <v>2017</v>
      </c>
      <c r="F122" s="37" t="n">
        <f aca="false">2022-COLUMN()</f>
        <v>2016</v>
      </c>
      <c r="G122" s="37" t="n">
        <f aca="false">2022-COLUMN()</f>
        <v>2015</v>
      </c>
      <c r="H122" s="37" t="n">
        <f aca="false">2022-COLUMN()</f>
        <v>2014</v>
      </c>
      <c r="I122" s="37" t="n">
        <f aca="false">2022-COLUMN()</f>
        <v>2013</v>
      </c>
      <c r="J122" s="37" t="n">
        <f aca="false">2022-COLUMN()</f>
        <v>2012</v>
      </c>
      <c r="K122" s="37" t="n">
        <f aca="false">2022-COLUMN()</f>
        <v>2011</v>
      </c>
      <c r="L122" s="37" t="n">
        <f aca="false">2022-COLUMN()</f>
        <v>2010</v>
      </c>
      <c r="M122" s="37" t="n">
        <f aca="false">2022-COLUMN()</f>
        <v>2009</v>
      </c>
      <c r="N122" s="37" t="n">
        <f aca="false">2022-COLUMN()</f>
        <v>2008</v>
      </c>
      <c r="O122" s="37" t="n">
        <f aca="false">2022-COLUMN()</f>
        <v>2007</v>
      </c>
      <c r="P122" s="38" t="n">
        <f aca="false">2022-COLUMN()</f>
        <v>2006</v>
      </c>
    </row>
    <row r="123" customFormat="false" ht="12.8" hidden="false" customHeight="false" outlineLevel="0" collapsed="false">
      <c r="A123" s="39" t="s">
        <v>22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</row>
    <row r="124" customFormat="false" ht="12.8" hidden="false" customHeight="false" outlineLevel="0" collapsed="false">
      <c r="A124" s="41" t="s">
        <v>23</v>
      </c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customFormat="false" ht="12.8" hidden="false" customHeight="false" outlineLevel="0" collapsed="false">
      <c r="A125" s="41" t="s">
        <v>24</v>
      </c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customFormat="false" ht="12.8" hidden="false" customHeight="false" outlineLevel="0" collapsed="false">
      <c r="A126" s="41" t="s">
        <v>25</v>
      </c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customFormat="false" ht="12.8" hidden="false" customHeight="false" outlineLevel="0" collapsed="false">
      <c r="A127" s="41" t="s">
        <v>26</v>
      </c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customFormat="false" ht="12.8" hidden="false" customHeight="false" outlineLevel="0" collapsed="false">
      <c r="A128" s="41" t="s">
        <v>27</v>
      </c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customFormat="false" ht="12.8" hidden="false" customHeight="false" outlineLevel="0" collapsed="false">
      <c r="A129" s="41" t="s">
        <v>28</v>
      </c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customFormat="false" ht="12.8" hidden="false" customHeight="false" outlineLevel="0" collapsed="false">
      <c r="A130" s="41" t="s">
        <v>29</v>
      </c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customFormat="false" ht="12.8" hidden="false" customHeight="false" outlineLevel="0" collapsed="false">
      <c r="A131" s="41" t="s">
        <v>30</v>
      </c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customFormat="false" ht="12.8" hidden="false" customHeight="false" outlineLevel="0" collapsed="false">
      <c r="A132" s="41" t="s">
        <v>31</v>
      </c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customFormat="false" ht="12.8" hidden="false" customHeight="false" outlineLevel="0" collapsed="false">
      <c r="A133" s="41" t="s">
        <v>32</v>
      </c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customFormat="false" ht="12.8" hidden="false" customHeight="false" outlineLevel="0" collapsed="false">
      <c r="A134" s="41" t="s">
        <v>33</v>
      </c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customFormat="false" ht="12.8" hidden="false" customHeight="false" outlineLevel="0" collapsed="false">
      <c r="A135" s="41" t="s">
        <v>34</v>
      </c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customFormat="false" ht="12.8" hidden="false" customHeight="false" outlineLevel="0" collapsed="false">
      <c r="A136" s="41" t="s">
        <v>35</v>
      </c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customFormat="false" ht="12.8" hidden="false" customHeight="false" outlineLevel="0" collapsed="false">
      <c r="A137" s="41" t="s">
        <v>36</v>
      </c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customFormat="false" ht="12.8" hidden="false" customHeight="false" outlineLevel="0" collapsed="false">
      <c r="A138" s="41" t="s">
        <v>37</v>
      </c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customFormat="false" ht="12.8" hidden="false" customHeight="false" outlineLevel="0" collapsed="false">
      <c r="A139" s="41" t="s">
        <v>38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customFormat="false" ht="12.8" hidden="false" customHeight="false" outlineLevel="0" collapsed="false">
      <c r="A140" s="41" t="s">
        <v>39</v>
      </c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customFormat="false" ht="12.8" hidden="false" customHeight="false" outlineLevel="0" collapsed="false">
      <c r="A141" s="41" t="s">
        <v>40</v>
      </c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customFormat="false" ht="12.8" hidden="false" customHeight="false" outlineLevel="0" collapsed="false">
      <c r="A142" s="41" t="s">
        <v>41</v>
      </c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customFormat="false" ht="12.8" hidden="false" customHeight="false" outlineLevel="0" collapsed="false">
      <c r="A143" s="41" t="s">
        <v>42</v>
      </c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customFormat="false" ht="12.8" hidden="false" customHeight="false" outlineLevel="0" collapsed="false">
      <c r="A144" s="41" t="s">
        <v>43</v>
      </c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customFormat="false" ht="12.8" hidden="false" customHeight="false" outlineLevel="0" collapsed="false">
      <c r="A145" s="41" t="s">
        <v>44</v>
      </c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customFormat="false" ht="12.8" hidden="false" customHeight="false" outlineLevel="0" collapsed="false">
      <c r="A146" s="41" t="s">
        <v>45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customFormat="false" ht="12.8" hidden="false" customHeight="false" outlineLevel="0" collapsed="false">
      <c r="A147" s="41" t="s">
        <v>46</v>
      </c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customFormat="false" ht="12.8" hidden="false" customHeight="false" outlineLevel="0" collapsed="false">
      <c r="A148" s="41" t="s">
        <v>47</v>
      </c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customFormat="false" ht="12.8" hidden="false" customHeight="false" outlineLevel="0" collapsed="false">
      <c r="A149" s="43" t="s">
        <v>48</v>
      </c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</row>
    <row r="151" customFormat="false" ht="12.8" hidden="false" customHeight="false" outlineLevel="0" collapsed="false">
      <c r="A151" s="35" t="s">
        <v>210</v>
      </c>
    </row>
    <row r="152" customFormat="false" ht="12.8" hidden="false" customHeight="false" outlineLevel="0" collapsed="false">
      <c r="B152" s="37" t="n">
        <f aca="false">2022-COLUMN()</f>
        <v>2020</v>
      </c>
      <c r="C152" s="37" t="n">
        <f aca="false">2022-COLUMN()</f>
        <v>2019</v>
      </c>
      <c r="D152" s="37" t="n">
        <f aca="false">2022-COLUMN()</f>
        <v>2018</v>
      </c>
      <c r="E152" s="37" t="n">
        <f aca="false">2022-COLUMN()</f>
        <v>2017</v>
      </c>
      <c r="F152" s="37" t="n">
        <f aca="false">2022-COLUMN()</f>
        <v>2016</v>
      </c>
      <c r="G152" s="37" t="n">
        <f aca="false">2022-COLUMN()</f>
        <v>2015</v>
      </c>
      <c r="H152" s="37" t="n">
        <f aca="false">2022-COLUMN()</f>
        <v>2014</v>
      </c>
      <c r="I152" s="37" t="n">
        <f aca="false">2022-COLUMN()</f>
        <v>2013</v>
      </c>
      <c r="J152" s="37" t="n">
        <f aca="false">2022-COLUMN()</f>
        <v>2012</v>
      </c>
      <c r="K152" s="37" t="n">
        <f aca="false">2022-COLUMN()</f>
        <v>2011</v>
      </c>
      <c r="L152" s="37" t="n">
        <f aca="false">2022-COLUMN()</f>
        <v>2010</v>
      </c>
      <c r="M152" s="37" t="n">
        <f aca="false">2022-COLUMN()</f>
        <v>2009</v>
      </c>
      <c r="N152" s="37" t="n">
        <f aca="false">2022-COLUMN()</f>
        <v>2008</v>
      </c>
      <c r="O152" s="37" t="n">
        <f aca="false">2022-COLUMN()</f>
        <v>2007</v>
      </c>
      <c r="P152" s="38" t="n">
        <f aca="false">2022-COLUMN()</f>
        <v>2006</v>
      </c>
    </row>
    <row r="153" customFormat="false" ht="12.8" hidden="false" customHeight="false" outlineLevel="0" collapsed="false">
      <c r="A153" s="39" t="s">
        <v>22</v>
      </c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</row>
    <row r="154" customFormat="false" ht="12.8" hidden="false" customHeight="false" outlineLevel="0" collapsed="false">
      <c r="A154" s="41" t="s">
        <v>23</v>
      </c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customFormat="false" ht="12.8" hidden="false" customHeight="false" outlineLevel="0" collapsed="false">
      <c r="A155" s="41" t="s">
        <v>24</v>
      </c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customFormat="false" ht="12.8" hidden="false" customHeight="false" outlineLevel="0" collapsed="false">
      <c r="A156" s="41" t="s">
        <v>25</v>
      </c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customFormat="false" ht="12.8" hidden="false" customHeight="false" outlineLevel="0" collapsed="false">
      <c r="A157" s="41" t="s">
        <v>26</v>
      </c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customFormat="false" ht="12.8" hidden="false" customHeight="false" outlineLevel="0" collapsed="false">
      <c r="A158" s="41" t="s">
        <v>27</v>
      </c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customFormat="false" ht="12.8" hidden="false" customHeight="false" outlineLevel="0" collapsed="false">
      <c r="A159" s="41" t="s">
        <v>28</v>
      </c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customFormat="false" ht="12.8" hidden="false" customHeight="false" outlineLevel="0" collapsed="false">
      <c r="A160" s="41" t="s">
        <v>29</v>
      </c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customFormat="false" ht="12.8" hidden="false" customHeight="false" outlineLevel="0" collapsed="false">
      <c r="A161" s="41" t="s">
        <v>30</v>
      </c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customFormat="false" ht="12.8" hidden="false" customHeight="false" outlineLevel="0" collapsed="false">
      <c r="A162" s="41" t="s">
        <v>31</v>
      </c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customFormat="false" ht="12.8" hidden="false" customHeight="false" outlineLevel="0" collapsed="false">
      <c r="A163" s="41" t="s">
        <v>32</v>
      </c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customFormat="false" ht="12.8" hidden="false" customHeight="false" outlineLevel="0" collapsed="false">
      <c r="A164" s="41" t="s">
        <v>33</v>
      </c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customFormat="false" ht="12.8" hidden="false" customHeight="false" outlineLevel="0" collapsed="false">
      <c r="A165" s="41" t="s">
        <v>34</v>
      </c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customFormat="false" ht="12.8" hidden="false" customHeight="false" outlineLevel="0" collapsed="false">
      <c r="A166" s="41" t="s">
        <v>35</v>
      </c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customFormat="false" ht="12.8" hidden="false" customHeight="false" outlineLevel="0" collapsed="false">
      <c r="A167" s="41" t="s">
        <v>36</v>
      </c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customFormat="false" ht="12.8" hidden="false" customHeight="false" outlineLevel="0" collapsed="false">
      <c r="A168" s="41" t="s">
        <v>37</v>
      </c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</row>
    <row r="169" customFormat="false" ht="12.8" hidden="false" customHeight="false" outlineLevel="0" collapsed="false">
      <c r="A169" s="41" t="s">
        <v>38</v>
      </c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</row>
    <row r="170" customFormat="false" ht="12.8" hidden="false" customHeight="false" outlineLevel="0" collapsed="false">
      <c r="A170" s="41" t="s">
        <v>39</v>
      </c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</row>
    <row r="171" customFormat="false" ht="12.8" hidden="false" customHeight="false" outlineLevel="0" collapsed="false">
      <c r="A171" s="41" t="s">
        <v>40</v>
      </c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</row>
    <row r="172" customFormat="false" ht="12.8" hidden="false" customHeight="false" outlineLevel="0" collapsed="false">
      <c r="A172" s="41" t="s">
        <v>41</v>
      </c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</row>
    <row r="173" customFormat="false" ht="12.8" hidden="false" customHeight="false" outlineLevel="0" collapsed="false">
      <c r="A173" s="41" t="s">
        <v>42</v>
      </c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</row>
    <row r="174" customFormat="false" ht="12.8" hidden="false" customHeight="false" outlineLevel="0" collapsed="false">
      <c r="A174" s="41" t="s">
        <v>43</v>
      </c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</row>
    <row r="175" customFormat="false" ht="12.8" hidden="false" customHeight="false" outlineLevel="0" collapsed="false">
      <c r="A175" s="41" t="s">
        <v>44</v>
      </c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</row>
    <row r="176" customFormat="false" ht="12.8" hidden="false" customHeight="false" outlineLevel="0" collapsed="false">
      <c r="A176" s="41" t="s">
        <v>45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</row>
    <row r="177" customFormat="false" ht="12.8" hidden="false" customHeight="false" outlineLevel="0" collapsed="false">
      <c r="A177" s="41" t="s">
        <v>46</v>
      </c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</row>
    <row r="178" customFormat="false" ht="12.8" hidden="false" customHeight="false" outlineLevel="0" collapsed="false">
      <c r="A178" s="41" t="s">
        <v>47</v>
      </c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</row>
    <row r="179" customFormat="false" ht="12.8" hidden="false" customHeight="false" outlineLevel="0" collapsed="false">
      <c r="A179" s="43" t="s">
        <v>48</v>
      </c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</row>
    <row r="181" customFormat="false" ht="12.8" hidden="false" customHeight="false" outlineLevel="0" collapsed="false">
      <c r="A181" s="35" t="s">
        <v>211</v>
      </c>
    </row>
    <row r="182" customFormat="false" ht="12.8" hidden="false" customHeight="false" outlineLevel="0" collapsed="false">
      <c r="B182" s="37" t="n">
        <f aca="false">2022-COLUMN()</f>
        <v>2020</v>
      </c>
      <c r="C182" s="37" t="n">
        <f aca="false">2022-COLUMN()</f>
        <v>2019</v>
      </c>
      <c r="D182" s="37" t="n">
        <f aca="false">2022-COLUMN()</f>
        <v>2018</v>
      </c>
      <c r="E182" s="37" t="n">
        <f aca="false">2022-COLUMN()</f>
        <v>2017</v>
      </c>
      <c r="F182" s="37" t="n">
        <f aca="false">2022-COLUMN()</f>
        <v>2016</v>
      </c>
      <c r="G182" s="37" t="n">
        <f aca="false">2022-COLUMN()</f>
        <v>2015</v>
      </c>
      <c r="H182" s="37" t="n">
        <f aca="false">2022-COLUMN()</f>
        <v>2014</v>
      </c>
      <c r="I182" s="37" t="n">
        <f aca="false">2022-COLUMN()</f>
        <v>2013</v>
      </c>
      <c r="J182" s="37" t="n">
        <f aca="false">2022-COLUMN()</f>
        <v>2012</v>
      </c>
      <c r="K182" s="37" t="n">
        <f aca="false">2022-COLUMN()</f>
        <v>2011</v>
      </c>
      <c r="L182" s="37" t="n">
        <f aca="false">2022-COLUMN()</f>
        <v>2010</v>
      </c>
      <c r="M182" s="37" t="n">
        <f aca="false">2022-COLUMN()</f>
        <v>2009</v>
      </c>
      <c r="N182" s="37" t="n">
        <f aca="false">2022-COLUMN()</f>
        <v>2008</v>
      </c>
      <c r="O182" s="37" t="n">
        <f aca="false">2022-COLUMN()</f>
        <v>2007</v>
      </c>
      <c r="P182" s="38" t="n">
        <f aca="false">2022-COLUMN()</f>
        <v>2006</v>
      </c>
    </row>
    <row r="183" customFormat="false" ht="12.8" hidden="false" customHeight="false" outlineLevel="0" collapsed="false">
      <c r="A183" s="39" t="s">
        <v>22</v>
      </c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 t="n">
        <v>1</v>
      </c>
    </row>
    <row r="184" customFormat="false" ht="12.8" hidden="false" customHeight="false" outlineLevel="0" collapsed="false">
      <c r="A184" s="41" t="s">
        <v>23</v>
      </c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</row>
    <row r="185" customFormat="false" ht="12.8" hidden="false" customHeight="false" outlineLevel="0" collapsed="false">
      <c r="A185" s="41" t="s">
        <v>24</v>
      </c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</row>
    <row r="186" customFormat="false" ht="12.8" hidden="false" customHeight="false" outlineLevel="0" collapsed="false">
      <c r="A186" s="41" t="s">
        <v>25</v>
      </c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</row>
    <row r="187" customFormat="false" ht="12.8" hidden="false" customHeight="false" outlineLevel="0" collapsed="false">
      <c r="A187" s="41" t="s">
        <v>26</v>
      </c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</row>
    <row r="188" customFormat="false" ht="12.8" hidden="false" customHeight="false" outlineLevel="0" collapsed="false">
      <c r="A188" s="41" t="s">
        <v>27</v>
      </c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</row>
    <row r="189" customFormat="false" ht="12.8" hidden="false" customHeight="false" outlineLevel="0" collapsed="false">
      <c r="A189" s="41" t="s">
        <v>28</v>
      </c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</row>
    <row r="190" customFormat="false" ht="12.8" hidden="false" customHeight="false" outlineLevel="0" collapsed="false">
      <c r="A190" s="41" t="s">
        <v>29</v>
      </c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</row>
    <row r="191" customFormat="false" ht="12.8" hidden="false" customHeight="false" outlineLevel="0" collapsed="false">
      <c r="A191" s="41" t="s">
        <v>30</v>
      </c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</row>
    <row r="192" customFormat="false" ht="12.8" hidden="false" customHeight="false" outlineLevel="0" collapsed="false">
      <c r="A192" s="41" t="s">
        <v>31</v>
      </c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</row>
    <row r="193" customFormat="false" ht="12.8" hidden="false" customHeight="false" outlineLevel="0" collapsed="false">
      <c r="A193" s="41" t="s">
        <v>32</v>
      </c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</row>
    <row r="194" customFormat="false" ht="12.8" hidden="false" customHeight="false" outlineLevel="0" collapsed="false">
      <c r="A194" s="41" t="s">
        <v>33</v>
      </c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</row>
    <row r="195" customFormat="false" ht="12.8" hidden="false" customHeight="false" outlineLevel="0" collapsed="false">
      <c r="A195" s="41" t="s">
        <v>34</v>
      </c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</row>
    <row r="196" customFormat="false" ht="12.8" hidden="false" customHeight="false" outlineLevel="0" collapsed="false">
      <c r="A196" s="41" t="s">
        <v>35</v>
      </c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</row>
    <row r="197" customFormat="false" ht="12.8" hidden="false" customHeight="false" outlineLevel="0" collapsed="false">
      <c r="A197" s="41" t="s">
        <v>36</v>
      </c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</row>
    <row r="198" customFormat="false" ht="12.8" hidden="false" customHeight="false" outlineLevel="0" collapsed="false">
      <c r="A198" s="41" t="s">
        <v>37</v>
      </c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</row>
    <row r="199" customFormat="false" ht="12.8" hidden="false" customHeight="false" outlineLevel="0" collapsed="false">
      <c r="A199" s="41" t="s">
        <v>38</v>
      </c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</row>
    <row r="200" customFormat="false" ht="12.8" hidden="false" customHeight="false" outlineLevel="0" collapsed="false">
      <c r="A200" s="41" t="s">
        <v>39</v>
      </c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</row>
    <row r="201" customFormat="false" ht="12.8" hidden="false" customHeight="false" outlineLevel="0" collapsed="false">
      <c r="A201" s="41" t="s">
        <v>40</v>
      </c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</row>
    <row r="202" customFormat="false" ht="12.8" hidden="false" customHeight="false" outlineLevel="0" collapsed="false">
      <c r="A202" s="41" t="s">
        <v>41</v>
      </c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</row>
    <row r="203" customFormat="false" ht="12.8" hidden="false" customHeight="false" outlineLevel="0" collapsed="false">
      <c r="A203" s="41" t="s">
        <v>42</v>
      </c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</row>
    <row r="204" customFormat="false" ht="12.8" hidden="false" customHeight="false" outlineLevel="0" collapsed="false">
      <c r="A204" s="41" t="s">
        <v>43</v>
      </c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</row>
    <row r="205" customFormat="false" ht="12.8" hidden="false" customHeight="false" outlineLevel="0" collapsed="false">
      <c r="A205" s="41" t="s">
        <v>44</v>
      </c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</row>
    <row r="206" customFormat="false" ht="12.8" hidden="false" customHeight="false" outlineLevel="0" collapsed="false">
      <c r="A206" s="41" t="s">
        <v>45</v>
      </c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</row>
    <row r="207" customFormat="false" ht="12.8" hidden="false" customHeight="false" outlineLevel="0" collapsed="false">
      <c r="A207" s="41" t="s">
        <v>46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</row>
    <row r="208" customFormat="false" ht="12.8" hidden="false" customHeight="false" outlineLevel="0" collapsed="false">
      <c r="A208" s="41" t="s">
        <v>47</v>
      </c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</row>
    <row r="209" customFormat="false" ht="12.8" hidden="false" customHeight="false" outlineLevel="0" collapsed="false">
      <c r="A209" s="43" t="s">
        <v>48</v>
      </c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5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15" activeCellId="1" sqref="148:148 J1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7.6"/>
    <col collapsed="false" customWidth="true" hidden="false" outlineLevel="0" max="9" min="2" style="1" width="10.35"/>
    <col collapsed="false" customWidth="true" hidden="false" outlineLevel="0" max="10" min="10" style="45" width="9.85"/>
    <col collapsed="false" customWidth="true" hidden="false" outlineLevel="0" max="11" min="11" style="46" width="8.63"/>
    <col collapsed="false" customWidth="true" hidden="false" outlineLevel="0" max="12" min="12" style="45" width="9.85"/>
    <col collapsed="false" customWidth="true" hidden="false" outlineLevel="0" max="13" min="13" style="46" width="9.85"/>
    <col collapsed="false" customWidth="true" hidden="false" outlineLevel="0" max="15" min="14" style="45" width="9.85"/>
    <col collapsed="false" customWidth="true" hidden="false" outlineLevel="0" max="16" min="16" style="1" width="10.54"/>
    <col collapsed="false" customWidth="true" hidden="false" outlineLevel="0" max="17" min="17" style="45" width="9.85"/>
    <col collapsed="false" customWidth="true" hidden="false" outlineLevel="0" max="50" min="18" style="1" width="9.85"/>
  </cols>
  <sheetData>
    <row r="1" customFormat="false" ht="17.35" hidden="false" customHeight="false" outlineLevel="0" collapsed="false">
      <c r="A1" s="47"/>
      <c r="B1" s="47"/>
      <c r="C1" s="47"/>
      <c r="D1" s="47"/>
      <c r="E1" s="47"/>
      <c r="F1" s="47"/>
      <c r="G1" s="47"/>
      <c r="H1" s="47"/>
      <c r="I1" s="47"/>
      <c r="J1" s="47"/>
    </row>
    <row r="2" customFormat="false" ht="17.35" hidden="false" customHeight="false" outlineLevel="0" collapsed="false">
      <c r="A2" s="47"/>
      <c r="B2" s="47"/>
      <c r="C2" s="47"/>
      <c r="D2" s="47"/>
      <c r="E2" s="47"/>
      <c r="F2" s="47"/>
      <c r="G2" s="47"/>
      <c r="H2" s="47"/>
      <c r="I2" s="47"/>
      <c r="J2" s="47"/>
    </row>
    <row r="3" customFormat="false" ht="17.35" hidden="false" customHeight="false" outlineLevel="0" collapsed="false">
      <c r="A3" s="47"/>
      <c r="B3" s="47"/>
      <c r="C3" s="47"/>
      <c r="D3" s="47"/>
      <c r="E3" s="47"/>
      <c r="F3" s="47"/>
      <c r="G3" s="47"/>
      <c r="H3" s="47"/>
      <c r="I3" s="47"/>
      <c r="J3" s="47"/>
    </row>
    <row r="4" customFormat="false" ht="17.35" hidden="false" customHeight="false" outlineLevel="0" collapsed="false">
      <c r="A4" s="47" t="s">
        <v>212</v>
      </c>
      <c r="B4" s="47"/>
      <c r="C4" s="47"/>
      <c r="D4" s="47"/>
      <c r="E4" s="47"/>
      <c r="F4" s="47"/>
      <c r="G4" s="47"/>
      <c r="H4" s="47"/>
      <c r="I4" s="47"/>
      <c r="J4" s="47"/>
    </row>
    <row r="5" customFormat="false" ht="17.35" hidden="false" customHeight="false" outlineLevel="0" collapsed="false">
      <c r="A5" s="47" t="s">
        <v>1</v>
      </c>
      <c r="B5" s="47"/>
      <c r="C5" s="47"/>
      <c r="D5" s="47"/>
      <c r="E5" s="47"/>
      <c r="F5" s="47"/>
      <c r="G5" s="47"/>
      <c r="H5" s="47"/>
      <c r="I5" s="47"/>
      <c r="J5" s="47"/>
    </row>
    <row r="6" customFormat="false" ht="17.35" hidden="false" customHeight="false" outlineLevel="0" collapsed="false">
      <c r="A6" s="47" t="s">
        <v>2</v>
      </c>
      <c r="B6" s="47"/>
      <c r="C6" s="47"/>
      <c r="D6" s="47"/>
      <c r="E6" s="47"/>
      <c r="F6" s="47"/>
      <c r="G6" s="47"/>
      <c r="H6" s="47"/>
      <c r="I6" s="47"/>
      <c r="J6" s="47"/>
    </row>
    <row r="7" customFormat="false" ht="15" hidden="false" customHeight="false" outlineLevel="0" collapsed="false">
      <c r="A7" s="48"/>
      <c r="B7" s="48"/>
      <c r="C7" s="48"/>
      <c r="D7" s="48"/>
      <c r="E7" s="48"/>
      <c r="F7" s="48"/>
      <c r="G7" s="48"/>
      <c r="H7" s="48"/>
      <c r="I7" s="48"/>
      <c r="J7" s="48"/>
    </row>
    <row r="8" customFormat="false" ht="15" hidden="false" customHeight="false" outlineLevel="0" collapsed="false">
      <c r="A8" s="48"/>
      <c r="B8" s="48"/>
      <c r="C8" s="48"/>
      <c r="D8" s="48"/>
      <c r="E8" s="48"/>
      <c r="F8" s="48"/>
      <c r="G8" s="48"/>
      <c r="H8" s="48"/>
      <c r="I8" s="48"/>
      <c r="J8" s="48"/>
    </row>
    <row r="9" customFormat="false" ht="12.8" hidden="false" customHeight="fals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</row>
    <row r="10" customFormat="false" ht="12.8" hidden="false" customHeight="false" outlineLevel="0" collapsed="false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customFormat="false" ht="12.8" hidden="false" customHeight="false" outlineLevel="0" collapsed="false">
      <c r="A11" s="50" t="s">
        <v>6</v>
      </c>
      <c r="B11" s="50"/>
      <c r="C11" s="50"/>
      <c r="D11" s="50"/>
      <c r="E11" s="50"/>
      <c r="F11" s="50"/>
      <c r="G11" s="50"/>
      <c r="H11" s="50"/>
      <c r="I11" s="50"/>
      <c r="J11" s="50"/>
    </row>
    <row r="12" customFormat="false" ht="12.8" hidden="false" customHeight="false" outlineLevel="0" collapsed="false">
      <c r="A12" s="50" t="s">
        <v>7</v>
      </c>
      <c r="B12" s="50"/>
      <c r="C12" s="50"/>
      <c r="D12" s="50"/>
      <c r="E12" s="50"/>
      <c r="F12" s="50"/>
      <c r="G12" s="50"/>
      <c r="H12" s="50"/>
      <c r="I12" s="50"/>
      <c r="J12" s="50"/>
    </row>
    <row r="13" customFormat="false" ht="12.8" hidden="false" customHeight="true" outlineLevel="0" collapsed="false">
      <c r="A13" s="51" t="s">
        <v>8</v>
      </c>
      <c r="B13" s="52" t="s">
        <v>213</v>
      </c>
      <c r="C13" s="52"/>
      <c r="D13" s="52"/>
      <c r="E13" s="52"/>
      <c r="F13" s="52"/>
      <c r="G13" s="52"/>
      <c r="H13" s="52"/>
      <c r="I13" s="51" t="s">
        <v>10</v>
      </c>
      <c r="J13" s="53" t="s">
        <v>11</v>
      </c>
      <c r="K13" s="54" t="s">
        <v>214</v>
      </c>
      <c r="L13" s="53" t="s">
        <v>215</v>
      </c>
      <c r="M13" s="54" t="s">
        <v>216</v>
      </c>
      <c r="N13" s="53" t="s">
        <v>12</v>
      </c>
      <c r="O13" s="53" t="s">
        <v>217</v>
      </c>
      <c r="P13" s="51" t="s">
        <v>218</v>
      </c>
      <c r="Q13" s="53" t="s">
        <v>219</v>
      </c>
      <c r="S13" s="55" t="s">
        <v>220</v>
      </c>
      <c r="T13" s="55"/>
      <c r="U13" s="55"/>
      <c r="V13" s="55"/>
      <c r="W13" s="55"/>
      <c r="X13" s="55"/>
      <c r="Y13" s="55"/>
      <c r="Z13" s="55"/>
      <c r="AC13" s="56" t="s">
        <v>221</v>
      </c>
      <c r="AD13" s="56"/>
      <c r="AE13" s="56" t="s">
        <v>222</v>
      </c>
      <c r="AF13" s="56"/>
      <c r="AG13" s="56" t="s">
        <v>223</v>
      </c>
      <c r="AH13" s="56"/>
      <c r="AI13" s="56" t="s">
        <v>224</v>
      </c>
      <c r="AJ13" s="56"/>
      <c r="AK13" s="56" t="s">
        <v>225</v>
      </c>
      <c r="AL13" s="56"/>
      <c r="AM13" s="57" t="s">
        <v>226</v>
      </c>
      <c r="AO13" s="56" t="s">
        <v>221</v>
      </c>
      <c r="AP13" s="56"/>
      <c r="AQ13" s="56" t="s">
        <v>222</v>
      </c>
      <c r="AR13" s="56"/>
      <c r="AS13" s="56" t="s">
        <v>223</v>
      </c>
      <c r="AT13" s="56"/>
      <c r="AU13" s="56" t="s">
        <v>224</v>
      </c>
      <c r="AV13" s="56"/>
      <c r="AW13" s="57" t="s">
        <v>225</v>
      </c>
      <c r="AX13" s="57"/>
    </row>
    <row r="14" customFormat="false" ht="37.3" hidden="false" customHeight="false" outlineLevel="0" collapsed="false">
      <c r="A14" s="51"/>
      <c r="B14" s="56" t="s">
        <v>63</v>
      </c>
      <c r="C14" s="56" t="s">
        <v>64</v>
      </c>
      <c r="D14" s="56" t="s">
        <v>65</v>
      </c>
      <c r="E14" s="56" t="s">
        <v>66</v>
      </c>
      <c r="F14" s="56" t="s">
        <v>67</v>
      </c>
      <c r="G14" s="56" t="s">
        <v>68</v>
      </c>
      <c r="H14" s="56" t="s">
        <v>69</v>
      </c>
      <c r="I14" s="51"/>
      <c r="J14" s="53"/>
      <c r="K14" s="54"/>
      <c r="L14" s="53"/>
      <c r="M14" s="54"/>
      <c r="N14" s="53"/>
      <c r="O14" s="53"/>
      <c r="P14" s="51"/>
      <c r="Q14" s="53"/>
      <c r="S14" s="56" t="s">
        <v>63</v>
      </c>
      <c r="T14" s="56" t="s">
        <v>64</v>
      </c>
      <c r="U14" s="56" t="s">
        <v>65</v>
      </c>
      <c r="V14" s="56" t="s">
        <v>66</v>
      </c>
      <c r="W14" s="56" t="s">
        <v>67</v>
      </c>
      <c r="X14" s="56" t="s">
        <v>68</v>
      </c>
      <c r="Y14" s="56" t="s">
        <v>69</v>
      </c>
      <c r="Z14" s="51" t="s">
        <v>21</v>
      </c>
      <c r="AC14" s="56" t="s">
        <v>227</v>
      </c>
      <c r="AD14" s="56" t="s">
        <v>228</v>
      </c>
      <c r="AE14" s="56" t="s">
        <v>227</v>
      </c>
      <c r="AF14" s="56" t="s">
        <v>228</v>
      </c>
      <c r="AG14" s="56" t="s">
        <v>227</v>
      </c>
      <c r="AH14" s="56" t="s">
        <v>228</v>
      </c>
      <c r="AI14" s="56" t="s">
        <v>227</v>
      </c>
      <c r="AJ14" s="56" t="s">
        <v>228</v>
      </c>
      <c r="AK14" s="56" t="s">
        <v>227</v>
      </c>
      <c r="AL14" s="56" t="s">
        <v>228</v>
      </c>
      <c r="AM14" s="58" t="s">
        <v>229</v>
      </c>
      <c r="AO14" s="56" t="s">
        <v>230</v>
      </c>
      <c r="AP14" s="56" t="s">
        <v>231</v>
      </c>
      <c r="AQ14" s="56" t="s">
        <v>230</v>
      </c>
      <c r="AR14" s="56" t="s">
        <v>231</v>
      </c>
      <c r="AS14" s="56" t="s">
        <v>230</v>
      </c>
      <c r="AT14" s="56" t="s">
        <v>231</v>
      </c>
      <c r="AU14" s="56" t="s">
        <v>230</v>
      </c>
      <c r="AV14" s="56" t="s">
        <v>231</v>
      </c>
      <c r="AW14" s="56" t="s">
        <v>230</v>
      </c>
      <c r="AX14" s="58" t="s">
        <v>231</v>
      </c>
    </row>
    <row r="15" customFormat="false" ht="12.8" hidden="false" customHeight="false" outlineLevel="0" collapsed="false">
      <c r="A15" s="59" t="s">
        <v>22</v>
      </c>
      <c r="B15" s="60" t="n">
        <v>0</v>
      </c>
      <c r="C15" s="60"/>
      <c r="D15" s="60"/>
      <c r="E15" s="60"/>
      <c r="F15" s="60"/>
      <c r="G15" s="60"/>
      <c r="H15" s="60"/>
      <c r="I15" s="61" t="n">
        <f aca="false">AO15+AQ15+AS15+AU15+AW15</f>
        <v>0.0830191255229973</v>
      </c>
      <c r="J15" s="62" t="n">
        <f aca="false">ROUND(AP15+AR15+AT15+AV15+AX15,0)</f>
        <v>1011247</v>
      </c>
      <c r="K15" s="61" t="n">
        <f aca="false">I15-DatosMinisterio!J15</f>
        <v>0</v>
      </c>
      <c r="L15" s="63" t="n">
        <f aca="false">J15-DatosMinisterio!K15</f>
        <v>0</v>
      </c>
      <c r="M15" s="64" t="n">
        <f aca="false">P50/P$77</f>
        <v>0.1688212397054</v>
      </c>
      <c r="N15" s="63" t="n">
        <f aca="false">ROUND(N$42*M15,0)</f>
        <v>39071474</v>
      </c>
      <c r="O15" s="63" t="n">
        <f aca="false">N15-DatosMinisterio!L15</f>
        <v>4</v>
      </c>
      <c r="P15" s="65" t="n">
        <f aca="false">N15+J15</f>
        <v>40082721</v>
      </c>
      <c r="Q15" s="63" t="n">
        <f aca="false">P15-DatosMinisterio!M15</f>
        <v>4</v>
      </c>
      <c r="S15" s="66" t="n">
        <f aca="false">B15+DatosMinisterio!B15</f>
        <v>32434</v>
      </c>
      <c r="T15" s="66" t="n">
        <f aca="false">C15+DatosMinisterio!C15</f>
        <v>78</v>
      </c>
      <c r="U15" s="66" t="n">
        <f aca="false">D15+DatosMinisterio!D15</f>
        <v>2346.14576479301</v>
      </c>
      <c r="V15" s="66" t="n">
        <f aca="false">E15+DatosMinisterio!E15</f>
        <v>1665.73769585944</v>
      </c>
      <c r="W15" s="66" t="n">
        <f aca="false">F15+DatosMinisterio!F15</f>
        <v>830.5</v>
      </c>
      <c r="X15" s="66" t="n">
        <f aca="false">G15+DatosMinisterio!G15</f>
        <v>2432</v>
      </c>
      <c r="Y15" s="66" t="n">
        <f aca="false">H15+DatosMinisterio!H15</f>
        <v>290</v>
      </c>
      <c r="Z15" s="66" t="n">
        <f aca="false">X15+0.33*Y15</f>
        <v>2527.7</v>
      </c>
      <c r="AC15" s="67" t="n">
        <f aca="false">IF(T15&gt;0,S15/T15,0)</f>
        <v>415.820512820513</v>
      </c>
      <c r="AD15" s="68" t="n">
        <f aca="false">EXP((((AC15-AC42)/AC43+2)/4-1.9)^3)</f>
        <v>0.702845181291228</v>
      </c>
      <c r="AE15" s="69" t="n">
        <f aca="false">S15/U15</f>
        <v>13.8243754871137</v>
      </c>
      <c r="AF15" s="68" t="n">
        <f aca="false">EXP((((AE15-AE42)/AE43+2)/4-1.9)^3)</f>
        <v>0.00569424270350804</v>
      </c>
      <c r="AG15" s="68" t="n">
        <f aca="false">V15/U15</f>
        <v>0.709989004458297</v>
      </c>
      <c r="AH15" s="68" t="n">
        <f aca="false">EXP((((AG15-AG42)/AG43+2)/4-1.9)^3)</f>
        <v>0.05423933613312</v>
      </c>
      <c r="AI15" s="68" t="n">
        <f aca="false">W15/U15</f>
        <v>0.353984825863226</v>
      </c>
      <c r="AJ15" s="68" t="n">
        <f aca="false">EXP((((AI15-AI42)/AI43+2)/4-1.9)^3)</f>
        <v>0.395956397232661</v>
      </c>
      <c r="AK15" s="68" t="n">
        <f aca="false">Z15/U15</f>
        <v>1.07738403893375</v>
      </c>
      <c r="AL15" s="68" t="n">
        <f aca="false">EXP((((AK15-AK42)/AK43+2)/4-1.9)^3)</f>
        <v>0.381219450189434</v>
      </c>
      <c r="AM15" s="68" t="n">
        <f aca="false">0.01*AD15+0.15*AF15+0.24*AH15+0.25*AJ15+0.35*AL15</f>
        <v>0.253315935764854</v>
      </c>
      <c r="AO15" s="61" t="n">
        <f aca="false">0.01*AD15/$AM$42</f>
        <v>0.00230343156867219</v>
      </c>
      <c r="AP15" s="62" t="n">
        <f aca="false">AO15*$J$42</f>
        <v>28057.8511673865</v>
      </c>
      <c r="AQ15" s="61" t="n">
        <f aca="false">0.15*AF15/$AM$42</f>
        <v>0.000279925766415126</v>
      </c>
      <c r="AR15" s="62" t="n">
        <f aca="false">AQ15*$J$42</f>
        <v>3409.74552871988</v>
      </c>
      <c r="AS15" s="61" t="n">
        <f aca="false">0.24*AH15/$AM$42</f>
        <v>0.00426620037886548</v>
      </c>
      <c r="AT15" s="62" t="n">
        <f aca="false">AS15*$J$42</f>
        <v>51966.1260653195</v>
      </c>
      <c r="AU15" s="61" t="n">
        <f aca="false">0.25*AJ15/$AM$42</f>
        <v>0.0324416560531806</v>
      </c>
      <c r="AV15" s="62" t="n">
        <f aca="false">AU15*$J$42</f>
        <v>395168.30868494</v>
      </c>
      <c r="AW15" s="61" t="n">
        <f aca="false">0.35*AL15/$AM$42</f>
        <v>0.0437279117558638</v>
      </c>
      <c r="AX15" s="62" t="n">
        <f aca="false">AW15*$J$42</f>
        <v>532644.970483708</v>
      </c>
    </row>
    <row r="16" customFormat="false" ht="12.8" hidden="false" customHeight="false" outlineLevel="0" collapsed="false">
      <c r="A16" s="70" t="s">
        <v>23</v>
      </c>
      <c r="B16" s="60"/>
      <c r="C16" s="60"/>
      <c r="D16" s="60"/>
      <c r="E16" s="60"/>
      <c r="F16" s="60"/>
      <c r="G16" s="60"/>
      <c r="H16" s="60"/>
      <c r="I16" s="64" t="n">
        <f aca="false">AO16+AQ16+AS16+AU16+AW16</f>
        <v>0.071767001489533</v>
      </c>
      <c r="J16" s="63" t="n">
        <f aca="false">ROUND(AP16+AR16+AT16+AV16+AX16,0)</f>
        <v>874186</v>
      </c>
      <c r="K16" s="64" t="n">
        <f aca="false">I16-DatosMinisterio!J16</f>
        <v>0</v>
      </c>
      <c r="L16" s="63" t="n">
        <f aca="false">J16-DatosMinisterio!K16</f>
        <v>0</v>
      </c>
      <c r="M16" s="64" t="n">
        <f aca="false">P51/P$77</f>
        <v>0.111812622675183</v>
      </c>
      <c r="N16" s="63" t="n">
        <f aca="false">ROUND(N$42*M16,0)</f>
        <v>25877573</v>
      </c>
      <c r="O16" s="63" t="n">
        <f aca="false">N16-DatosMinisterio!L16</f>
        <v>0</v>
      </c>
      <c r="P16" s="65" t="n">
        <f aca="false">N16+J16</f>
        <v>26751759</v>
      </c>
      <c r="Q16" s="63" t="n">
        <f aca="false">P16-DatosMinisterio!M16</f>
        <v>0</v>
      </c>
      <c r="S16" s="65" t="n">
        <f aca="false">B16+DatosMinisterio!B16</f>
        <v>26579</v>
      </c>
      <c r="T16" s="65" t="n">
        <f aca="false">C16+DatosMinisterio!C16</f>
        <v>79</v>
      </c>
      <c r="U16" s="65" t="n">
        <f aca="false">D16+DatosMinisterio!D16</f>
        <v>2252.28195587828</v>
      </c>
      <c r="V16" s="65" t="n">
        <f aca="false">E16+DatosMinisterio!E16</f>
        <v>1588.93650133282</v>
      </c>
      <c r="W16" s="65" t="n">
        <f aca="false">F16+DatosMinisterio!F16</f>
        <v>768</v>
      </c>
      <c r="X16" s="65" t="n">
        <f aca="false">G16+DatosMinisterio!G16</f>
        <v>2216</v>
      </c>
      <c r="Y16" s="65" t="n">
        <f aca="false">H16+DatosMinisterio!H16</f>
        <v>183</v>
      </c>
      <c r="Z16" s="65" t="n">
        <f aca="false">X16+0.33*Y16</f>
        <v>2276.39</v>
      </c>
      <c r="AC16" s="71" t="n">
        <f aca="false">IF(T16&gt;0,S16/T16,0)</f>
        <v>336.443037974684</v>
      </c>
      <c r="AD16" s="72" t="n">
        <f aca="false">EXP((((AC16-AC42)/AC43+2)/4-1.9)^3)</f>
        <v>0.43578109228048</v>
      </c>
      <c r="AE16" s="73" t="n">
        <f aca="false">S16/U16</f>
        <v>11.8009203646244</v>
      </c>
      <c r="AF16" s="72" t="n">
        <f aca="false">EXP((((AE16-AE42)/AE43+2)/4-1.9)^3)</f>
        <v>0.00199208989312457</v>
      </c>
      <c r="AG16" s="72" t="n">
        <f aca="false">V16/U16</f>
        <v>0.705478502452066</v>
      </c>
      <c r="AH16" s="72" t="n">
        <f aca="false">EXP((((AG16-AG42)/AG43+2)/4-1.9)^3)</f>
        <v>0.0508021110742919</v>
      </c>
      <c r="AI16" s="72" t="n">
        <f aca="false">W16/U16</f>
        <v>0.340987502917022</v>
      </c>
      <c r="AJ16" s="72" t="n">
        <f aca="false">EXP((((AI16-AI42)/AI43+2)/4-1.9)^3)</f>
        <v>0.362607640367638</v>
      </c>
      <c r="AK16" s="72" t="n">
        <f aca="false">Z16/U16</f>
        <v>1.01070383042354</v>
      </c>
      <c r="AL16" s="72" t="n">
        <f aca="false">EXP((((AK16-AK42)/AK43+2)/4-1.9)^3)</f>
        <v>0.318518091943233</v>
      </c>
      <c r="AM16" s="72" t="n">
        <f aca="false">0.01*AD16+0.15*AF16+0.24*AH16+0.25*AJ16+0.35*AL16</f>
        <v>0.218982373336645</v>
      </c>
      <c r="AO16" s="64" t="n">
        <f aca="false">0.01*AD16/$AM$42</f>
        <v>0.00142818354839567</v>
      </c>
      <c r="AP16" s="63" t="n">
        <f aca="false">AO16*$J$42</f>
        <v>17396.5495591845</v>
      </c>
      <c r="AQ16" s="64" t="n">
        <f aca="false">0.15*AF16/$AM$42</f>
        <v>9.79300179385012E-005</v>
      </c>
      <c r="AR16" s="63" t="n">
        <f aca="false">AQ16*$J$42</f>
        <v>1192.87497206695</v>
      </c>
      <c r="AS16" s="64" t="n">
        <f aca="false">0.24*AH16/$AM$42</f>
        <v>0.00399584509995447</v>
      </c>
      <c r="AT16" s="63" t="n">
        <f aca="false">AS16*$J$42</f>
        <v>48672.9576112746</v>
      </c>
      <c r="AU16" s="64" t="n">
        <f aca="false">0.25*AJ16/$AM$42</f>
        <v>0.0297093125234952</v>
      </c>
      <c r="AV16" s="63" t="n">
        <f aca="false">AU16*$J$42</f>
        <v>361885.927242943</v>
      </c>
      <c r="AW16" s="64" t="n">
        <f aca="false">0.35*AL16/$AM$42</f>
        <v>0.0365357302997491</v>
      </c>
      <c r="AX16" s="63" t="n">
        <f aca="false">AW16*$J$42</f>
        <v>445037.784922372</v>
      </c>
    </row>
    <row r="17" customFormat="false" ht="12.8" hidden="false" customHeight="false" outlineLevel="0" collapsed="false">
      <c r="A17" s="70" t="s">
        <v>24</v>
      </c>
      <c r="B17" s="60"/>
      <c r="C17" s="60"/>
      <c r="D17" s="60"/>
      <c r="E17" s="60"/>
      <c r="F17" s="60"/>
      <c r="G17" s="60"/>
      <c r="H17" s="60"/>
      <c r="I17" s="64" t="n">
        <f aca="false">AO17+AQ17+AS17+AU17+AW17</f>
        <v>0.0529896079185312</v>
      </c>
      <c r="J17" s="63" t="n">
        <f aca="false">ROUND(AP17+AR17+AT17+AV17+AX17,0)</f>
        <v>645461</v>
      </c>
      <c r="K17" s="64" t="n">
        <f aca="false">I17-DatosMinisterio!J17</f>
        <v>-2.56739074444567E-016</v>
      </c>
      <c r="L17" s="63" t="n">
        <f aca="false">J17-DatosMinisterio!K17</f>
        <v>0</v>
      </c>
      <c r="M17" s="64" t="n">
        <f aca="false">P52/P$77</f>
        <v>0.0694864689745602</v>
      </c>
      <c r="N17" s="63" t="n">
        <f aca="false">ROUND(N$42*M17,0)</f>
        <v>16081737</v>
      </c>
      <c r="O17" s="63" t="n">
        <f aca="false">N17-DatosMinisterio!L17</f>
        <v>1</v>
      </c>
      <c r="P17" s="65" t="n">
        <f aca="false">N17+J17</f>
        <v>16727198</v>
      </c>
      <c r="Q17" s="63" t="n">
        <f aca="false">P17-DatosMinisterio!M17</f>
        <v>1</v>
      </c>
      <c r="S17" s="65" t="n">
        <f aca="false">B17+DatosMinisterio!B17</f>
        <v>25023</v>
      </c>
      <c r="T17" s="65" t="n">
        <f aca="false">C17+DatosMinisterio!C17</f>
        <v>97</v>
      </c>
      <c r="U17" s="65" t="n">
        <f aca="false">D17+DatosMinisterio!D17</f>
        <v>1474.37764661018</v>
      </c>
      <c r="V17" s="65" t="n">
        <f aca="false">E17+DatosMinisterio!E17</f>
        <v>1208.6156653999</v>
      </c>
      <c r="W17" s="65" t="n">
        <f aca="false">F17+DatosMinisterio!F17</f>
        <v>418</v>
      </c>
      <c r="X17" s="65" t="n">
        <f aca="false">G17+DatosMinisterio!G17</f>
        <v>1122</v>
      </c>
      <c r="Y17" s="65" t="n">
        <f aca="false">H17+DatosMinisterio!H17</f>
        <v>83</v>
      </c>
      <c r="Z17" s="65" t="n">
        <f aca="false">X17+0.33*Y17</f>
        <v>1149.39</v>
      </c>
      <c r="AC17" s="71" t="n">
        <f aca="false">IF(T17&gt;0,S17/T17,0)</f>
        <v>257.969072164948</v>
      </c>
      <c r="AD17" s="72" t="n">
        <f aca="false">EXP((((AC17-AC42)/AC43+2)/4-1.9)^3)</f>
        <v>0.200841463146132</v>
      </c>
      <c r="AE17" s="73" t="n">
        <f aca="false">S17/U17</f>
        <v>16.9719067957465</v>
      </c>
      <c r="AF17" s="72" t="n">
        <f aca="false">EXP((((AE17-AE42)/AE43+2)/4-1.9)^3)</f>
        <v>0.0227998381978288</v>
      </c>
      <c r="AG17" s="72" t="n">
        <f aca="false">V17/U17</f>
        <v>0.8197463303779</v>
      </c>
      <c r="AH17" s="72" t="n">
        <f aca="false">EXP((((AG17-AG42)/AG43+2)/4-1.9)^3)</f>
        <v>0.201533500040934</v>
      </c>
      <c r="AI17" s="72" t="n">
        <f aca="false">W17/U17</f>
        <v>0.283509452928187</v>
      </c>
      <c r="AJ17" s="72" t="n">
        <f aca="false">EXP((((AI17-AI42)/AI43+2)/4-1.9)^3)</f>
        <v>0.229815829352023</v>
      </c>
      <c r="AK17" s="72" t="n">
        <f aca="false">Z17/U17</f>
        <v>0.779576387801744</v>
      </c>
      <c r="AL17" s="72" t="n">
        <f aca="false">EXP((((AK17-AK42)/AK43+2)/4-1.9)^3)</f>
        <v>0.14410456412043</v>
      </c>
      <c r="AM17" s="72" t="n">
        <f aca="false">0.01*AD17+0.15*AF17+0.24*AH17+0.25*AJ17+0.35*AL17</f>
        <v>0.161686985151116</v>
      </c>
      <c r="AO17" s="64" t="n">
        <f aca="false">0.01*AD17/$AM$42</f>
        <v>0.000658216885913913</v>
      </c>
      <c r="AP17" s="63" t="n">
        <f aca="false">AO17*$J$42</f>
        <v>8017.6687998937</v>
      </c>
      <c r="AQ17" s="64" t="n">
        <f aca="false">0.15*AF17/$AM$42</f>
        <v>0.00112082721337751</v>
      </c>
      <c r="AR17" s="63" t="n">
        <f aca="false">AQ17*$J$42</f>
        <v>13652.6752368124</v>
      </c>
      <c r="AS17" s="64" t="n">
        <f aca="false">0.24*AH17/$AM$42</f>
        <v>0.0158516374927331</v>
      </c>
      <c r="AT17" s="63" t="n">
        <f aca="false">AS17*$J$42</f>
        <v>193087.084322133</v>
      </c>
      <c r="AU17" s="64" t="n">
        <f aca="false">0.25*AJ17/$AM$42</f>
        <v>0.0188293613729239</v>
      </c>
      <c r="AV17" s="63" t="n">
        <f aca="false">AU17*$J$42</f>
        <v>229358.417312558</v>
      </c>
      <c r="AW17" s="64" t="n">
        <f aca="false">0.35*AL17/$AM$42</f>
        <v>0.0165295649535828</v>
      </c>
      <c r="AX17" s="63" t="n">
        <f aca="false">AW17*$J$42</f>
        <v>201344.845506577</v>
      </c>
    </row>
    <row r="18" customFormat="false" ht="12.8" hidden="false" customHeight="false" outlineLevel="0" collapsed="false">
      <c r="A18" s="70" t="s">
        <v>25</v>
      </c>
      <c r="B18" s="60"/>
      <c r="C18" s="60"/>
      <c r="D18" s="60"/>
      <c r="E18" s="60"/>
      <c r="F18" s="60"/>
      <c r="G18" s="60"/>
      <c r="H18" s="60"/>
      <c r="I18" s="64" t="n">
        <f aca="false">AO18+AQ18+AS18+AU18+AW18</f>
        <v>0.0883722007042019</v>
      </c>
      <c r="J18" s="63" t="n">
        <f aca="false">ROUND(AP18+AR18+AT18+AV18+AX18,0)</f>
        <v>1076452</v>
      </c>
      <c r="K18" s="64" t="n">
        <f aca="false">I18-DatosMinisterio!J18</f>
        <v>0</v>
      </c>
      <c r="L18" s="63" t="n">
        <f aca="false">J18-DatosMinisterio!K18</f>
        <v>0</v>
      </c>
      <c r="M18" s="64" t="n">
        <f aca="false">P53/P$77</f>
        <v>0.06337395500895</v>
      </c>
      <c r="N18" s="63" t="n">
        <f aca="false">ROUND(N$42*M18,0)</f>
        <v>14667075</v>
      </c>
      <c r="O18" s="63" t="n">
        <f aca="false">N18-DatosMinisterio!L18</f>
        <v>-2</v>
      </c>
      <c r="P18" s="65" t="n">
        <f aca="false">N18+J18</f>
        <v>15743527</v>
      </c>
      <c r="Q18" s="63" t="n">
        <f aca="false">P18-DatosMinisterio!M18</f>
        <v>-2</v>
      </c>
      <c r="S18" s="65" t="n">
        <f aca="false">B18+DatosMinisterio!B18</f>
        <v>15411</v>
      </c>
      <c r="T18" s="65" t="n">
        <f aca="false">C18+DatosMinisterio!C18</f>
        <v>59</v>
      </c>
      <c r="U18" s="65" t="n">
        <f aca="false">D18+DatosMinisterio!D18</f>
        <v>658.482848130661</v>
      </c>
      <c r="V18" s="65" t="n">
        <f aca="false">E18+DatosMinisterio!E18</f>
        <v>564.917890039107</v>
      </c>
      <c r="W18" s="65" t="n">
        <f aca="false">F18+DatosMinisterio!F18</f>
        <v>206</v>
      </c>
      <c r="X18" s="65" t="n">
        <f aca="false">G18+DatosMinisterio!G18</f>
        <v>621</v>
      </c>
      <c r="Y18" s="65" t="n">
        <f aca="false">H18+DatosMinisterio!H18</f>
        <v>63</v>
      </c>
      <c r="Z18" s="65" t="n">
        <f aca="false">X18+0.33*Y18</f>
        <v>641.79</v>
      </c>
      <c r="AC18" s="71" t="n">
        <f aca="false">IF(T18&gt;0,S18/T18,0)</f>
        <v>261.203389830508</v>
      </c>
      <c r="AD18" s="72" t="n">
        <f aca="false">EXP((((AC18-AC42)/AC43+2)/4-1.9)^3)</f>
        <v>0.208791137505458</v>
      </c>
      <c r="AE18" s="73" t="n">
        <f aca="false">S18/U18</f>
        <v>23.403798661954</v>
      </c>
      <c r="AF18" s="72" t="n">
        <f aca="false">EXP((((AE18-AE42)/AE43+2)/4-1.9)^3)</f>
        <v>0.171325143358564</v>
      </c>
      <c r="AG18" s="72" t="n">
        <f aca="false">V18/U18</f>
        <v>0.857908283629298</v>
      </c>
      <c r="AH18" s="72" t="n">
        <f aca="false">EXP((((AG18-AG42)/AG43+2)/4-1.9)^3)</f>
        <v>0.283517153250649</v>
      </c>
      <c r="AI18" s="72" t="n">
        <f aca="false">W18/U18</f>
        <v>0.312840342895498</v>
      </c>
      <c r="AJ18" s="72" t="n">
        <f aca="false">EXP((((AI18-AI42)/AI43+2)/4-1.9)^3)</f>
        <v>0.294140348093307</v>
      </c>
      <c r="AK18" s="72" t="n">
        <f aca="false">Z18/U18</f>
        <v>0.9746495323636</v>
      </c>
      <c r="AL18" s="72" t="n">
        <f aca="false">EXP((((AK18-AK42)/AK43+2)/4-1.9)^3)</f>
        <v>0.286525333211486</v>
      </c>
      <c r="AM18" s="72" t="n">
        <f aca="false">0.01*AD18+0.15*AF18+0.24*AH18+0.25*AJ18+0.35*AL18</f>
        <v>0.269649753306342</v>
      </c>
      <c r="AO18" s="64" t="n">
        <f aca="false">0.01*AD18/$AM$42</f>
        <v>0.000684270320393318</v>
      </c>
      <c r="AP18" s="63" t="n">
        <f aca="false">AO18*$J$42</f>
        <v>8335.02287151641</v>
      </c>
      <c r="AQ18" s="64" t="n">
        <f aca="false">0.15*AF18/$AM$42</f>
        <v>0.00842224762061544</v>
      </c>
      <c r="AR18" s="63" t="n">
        <f aca="false">AQ18*$J$42</f>
        <v>102590.488663974</v>
      </c>
      <c r="AS18" s="64" t="n">
        <f aca="false">0.24*AH18/$AM$42</f>
        <v>0.022300069891051</v>
      </c>
      <c r="AT18" s="63" t="n">
        <f aca="false">AS18*$J$42</f>
        <v>271634.742935344</v>
      </c>
      <c r="AU18" s="64" t="n">
        <f aca="false">0.25*AJ18/$AM$42</f>
        <v>0.0240996232688693</v>
      </c>
      <c r="AV18" s="63" t="n">
        <f aca="false">AU18*$J$42</f>
        <v>293554.908278784</v>
      </c>
      <c r="AW18" s="64" t="n">
        <f aca="false">0.35*AL18/$AM$42</f>
        <v>0.0328659896032729</v>
      </c>
      <c r="AX18" s="63" t="n">
        <f aca="false">AW18*$J$42</f>
        <v>400337.06983059</v>
      </c>
    </row>
    <row r="19" customFormat="false" ht="12.8" hidden="false" customHeight="false" outlineLevel="0" collapsed="false">
      <c r="A19" s="70" t="s">
        <v>26</v>
      </c>
      <c r="B19" s="60"/>
      <c r="C19" s="60"/>
      <c r="D19" s="60"/>
      <c r="E19" s="60"/>
      <c r="F19" s="60"/>
      <c r="G19" s="60"/>
      <c r="H19" s="60"/>
      <c r="I19" s="64" t="n">
        <f aca="false">AO19+AQ19+AS19+AU19+AW19</f>
        <v>0.0375872432338739</v>
      </c>
      <c r="J19" s="63" t="n">
        <f aca="false">ROUND(AP19+AR19+AT19+AV19+AX19,0)</f>
        <v>457846</v>
      </c>
      <c r="K19" s="64" t="n">
        <f aca="false">I19-DatosMinisterio!J19</f>
        <v>0</v>
      </c>
      <c r="L19" s="63" t="n">
        <f aca="false">J19-DatosMinisterio!K19</f>
        <v>0</v>
      </c>
      <c r="M19" s="64" t="n">
        <f aca="false">P54/P$77</f>
        <v>0.0543041864384429</v>
      </c>
      <c r="N19" s="63" t="n">
        <f aca="false">ROUND(N$42*M19,0)</f>
        <v>12567996</v>
      </c>
      <c r="O19" s="63" t="n">
        <f aca="false">N19-DatosMinisterio!L19</f>
        <v>0</v>
      </c>
      <c r="P19" s="65" t="n">
        <f aca="false">N19+J19</f>
        <v>13025842</v>
      </c>
      <c r="Q19" s="63" t="n">
        <f aca="false">P19-DatosMinisterio!M19</f>
        <v>0</v>
      </c>
      <c r="S19" s="65" t="n">
        <f aca="false">B19+DatosMinisterio!B19</f>
        <v>18275</v>
      </c>
      <c r="T19" s="65" t="n">
        <f aca="false">C19+DatosMinisterio!C19</f>
        <v>110</v>
      </c>
      <c r="U19" s="65" t="n">
        <f aca="false">D19+DatosMinisterio!D19</f>
        <v>748.605566680802</v>
      </c>
      <c r="V19" s="65" t="n">
        <f aca="false">E19+DatosMinisterio!E19</f>
        <v>524.796362135348</v>
      </c>
      <c r="W19" s="65" t="n">
        <f aca="false">F19+DatosMinisterio!F19</f>
        <v>169</v>
      </c>
      <c r="X19" s="65" t="n">
        <f aca="false">G19+DatosMinisterio!G19</f>
        <v>533</v>
      </c>
      <c r="Y19" s="65" t="n">
        <f aca="false">H19+DatosMinisterio!H19</f>
        <v>5</v>
      </c>
      <c r="Z19" s="65" t="n">
        <f aca="false">X19+0.33*Y19</f>
        <v>534.65</v>
      </c>
      <c r="AC19" s="71" t="n">
        <f aca="false">IF(T19&gt;0,S19/T19,0)</f>
        <v>166.136363636364</v>
      </c>
      <c r="AD19" s="72" t="n">
        <f aca="false">EXP((((AC19-AC42)/AC43+2)/4-1.9)^3)</f>
        <v>0.0501594552319384</v>
      </c>
      <c r="AE19" s="73" t="n">
        <f aca="false">S19/U19</f>
        <v>24.4120546431794</v>
      </c>
      <c r="AF19" s="72" t="n">
        <f aca="false">EXP((((AE19-AE42)/AE43+2)/4-1.9)^3)</f>
        <v>0.215478716586324</v>
      </c>
      <c r="AG19" s="72" t="n">
        <f aca="false">V19/U19</f>
        <v>0.701031872448146</v>
      </c>
      <c r="AH19" s="72" t="n">
        <f aca="false">EXP((((AG19-AG42)/AG43+2)/4-1.9)^3)</f>
        <v>0.0475814942902107</v>
      </c>
      <c r="AI19" s="72" t="n">
        <f aca="false">W19/U19</f>
        <v>0.225753063458129</v>
      </c>
      <c r="AJ19" s="72" t="n">
        <f aca="false">EXP((((AI19-AI42)/AI43+2)/4-1.9)^3)</f>
        <v>0.128842600458978</v>
      </c>
      <c r="AK19" s="72" t="n">
        <f aca="false">Z19/U19</f>
        <v>0.714194528863248</v>
      </c>
      <c r="AL19" s="72" t="n">
        <f aca="false">EXP((((AK19-AK42)/AK43+2)/4-1.9)^3)</f>
        <v>0.109246282096159</v>
      </c>
      <c r="AM19" s="72" t="n">
        <f aca="false">0.01*AD19+0.15*AF19+0.24*AH19+0.25*AJ19+0.35*AL19</f>
        <v>0.114689809518319</v>
      </c>
      <c r="AO19" s="64" t="n">
        <f aca="false">0.01*AD19/$AM$42</f>
        <v>0.000164387372531152</v>
      </c>
      <c r="AP19" s="63" t="n">
        <f aca="false">AO19*$J$42</f>
        <v>2002.38483096573</v>
      </c>
      <c r="AQ19" s="64" t="n">
        <f aca="false">0.15*AF19/$AM$42</f>
        <v>0.0105928124295465</v>
      </c>
      <c r="AR19" s="63" t="n">
        <f aca="false">AQ19*$J$42</f>
        <v>129029.904180564</v>
      </c>
      <c r="AS19" s="64" t="n">
        <f aca="false">0.24*AH19/$AM$42</f>
        <v>0.00374252716644019</v>
      </c>
      <c r="AT19" s="63" t="n">
        <f aca="false">AS19*$J$42</f>
        <v>45587.319221474</v>
      </c>
      <c r="AU19" s="64" t="n">
        <f aca="false">0.25*AJ19/$AM$42</f>
        <v>0.0105563828701863</v>
      </c>
      <c r="AV19" s="63" t="n">
        <f aca="false">AU19*$J$42</f>
        <v>128586.15965239</v>
      </c>
      <c r="AW19" s="64" t="n">
        <f aca="false">0.35*AL19/$AM$42</f>
        <v>0.0125311333951697</v>
      </c>
      <c r="AX19" s="63" t="n">
        <f aca="false">AW19*$J$42</f>
        <v>152640.382524155</v>
      </c>
    </row>
    <row r="20" customFormat="false" ht="12.8" hidden="false" customHeight="false" outlineLevel="0" collapsed="false">
      <c r="A20" s="70" t="s">
        <v>27</v>
      </c>
      <c r="B20" s="60"/>
      <c r="C20" s="60"/>
      <c r="D20" s="60"/>
      <c r="E20" s="60"/>
      <c r="F20" s="60"/>
      <c r="G20" s="60"/>
      <c r="H20" s="60"/>
      <c r="I20" s="64" t="n">
        <f aca="false">AO20+AQ20+AS20+AU20+AW20</f>
        <v>0.0209205740870666</v>
      </c>
      <c r="J20" s="63" t="n">
        <f aca="false">ROUND(AP20+AR20+AT20+AV20+AX20,0)</f>
        <v>254831</v>
      </c>
      <c r="K20" s="64" t="n">
        <f aca="false">I20-DatosMinisterio!J20</f>
        <v>1.52655665885959E-016</v>
      </c>
      <c r="L20" s="63" t="n">
        <f aca="false">J20-DatosMinisterio!K20</f>
        <v>0</v>
      </c>
      <c r="M20" s="64" t="n">
        <f aca="false">P55/P$77</f>
        <v>0.0517516553889706</v>
      </c>
      <c r="N20" s="63" t="n">
        <f aca="false">ROUND(N$42*M20,0)</f>
        <v>11977246</v>
      </c>
      <c r="O20" s="63" t="n">
        <f aca="false">N20-DatosMinisterio!L20</f>
        <v>0</v>
      </c>
      <c r="P20" s="65" t="n">
        <f aca="false">N20+J20</f>
        <v>12232077</v>
      </c>
      <c r="Q20" s="63" t="n">
        <f aca="false">P20-DatosMinisterio!M20</f>
        <v>0</v>
      </c>
      <c r="S20" s="65" t="n">
        <f aca="false">B20+DatosMinisterio!B20</f>
        <v>21848</v>
      </c>
      <c r="T20" s="65" t="n">
        <f aca="false">C20+DatosMinisterio!C20</f>
        <v>100</v>
      </c>
      <c r="U20" s="65" t="n">
        <f aca="false">D20+DatosMinisterio!D20</f>
        <v>1082.89178310075</v>
      </c>
      <c r="V20" s="65" t="n">
        <f aca="false">E20+DatosMinisterio!E20</f>
        <v>706.970850251791</v>
      </c>
      <c r="W20" s="65" t="n">
        <f aca="false">F20+DatosMinisterio!F20</f>
        <v>226</v>
      </c>
      <c r="X20" s="65" t="n">
        <f aca="false">G20+DatosMinisterio!G20</f>
        <v>618</v>
      </c>
      <c r="Y20" s="65" t="n">
        <f aca="false">H20+DatosMinisterio!H20</f>
        <v>40</v>
      </c>
      <c r="Z20" s="65" t="n">
        <f aca="false">X20+0.33*Y20</f>
        <v>631.2</v>
      </c>
      <c r="AC20" s="71" t="n">
        <f aca="false">IF(T20&gt;0,S20/T20,0)</f>
        <v>218.48</v>
      </c>
      <c r="AD20" s="72" t="n">
        <f aca="false">EXP((((AC20-AC42)/AC43+2)/4-1.9)^3)</f>
        <v>0.118594906654537</v>
      </c>
      <c r="AE20" s="73" t="n">
        <f aca="false">S20/U20</f>
        <v>20.175607887097</v>
      </c>
      <c r="AF20" s="72" t="n">
        <f aca="false">EXP((((AE20-AE42)/AE43+2)/4-1.9)^3)</f>
        <v>0.0706752038379508</v>
      </c>
      <c r="AG20" s="72" t="n">
        <f aca="false">V20/U20</f>
        <v>0.652854570774794</v>
      </c>
      <c r="AH20" s="72" t="n">
        <f aca="false">EXP((((AG20-AG42)/AG43+2)/4-1.9)^3)</f>
        <v>0.021984109254921</v>
      </c>
      <c r="AI20" s="72" t="n">
        <f aca="false">W20/U20</f>
        <v>0.208700447751919</v>
      </c>
      <c r="AJ20" s="72" t="n">
        <f aca="false">EXP((((AI20-AI42)/AI43+2)/4-1.9)^3)</f>
        <v>0.105909878603398</v>
      </c>
      <c r="AK20" s="72" t="n">
        <f aca="false">Z20/U20</f>
        <v>0.582883728411553</v>
      </c>
      <c r="AL20" s="72" t="n">
        <f aca="false">EXP((((AK20-AK42)/AK43+2)/4-1.9)^3)</f>
        <v>0.0579828030537029</v>
      </c>
      <c r="AM20" s="72" t="n">
        <f aca="false">0.01*AD20+0.15*AF20+0.24*AH20+0.25*AJ20+0.35*AL20</f>
        <v>0.0638348665830646</v>
      </c>
      <c r="AO20" s="64" t="n">
        <f aca="false">0.01*AD20/$AM$42</f>
        <v>0.000388670590826175</v>
      </c>
      <c r="AP20" s="63" t="n">
        <f aca="false">AO20*$J$42</f>
        <v>4734.35449042983</v>
      </c>
      <c r="AQ20" s="64" t="n">
        <f aca="false">0.15*AF20/$AM$42</f>
        <v>0.00347435324256472</v>
      </c>
      <c r="AR20" s="63" t="n">
        <f aca="false">AQ20*$J$42</f>
        <v>42320.7216175307</v>
      </c>
      <c r="AS20" s="64" t="n">
        <f aca="false">0.24*AH20/$AM$42</f>
        <v>0.00172916230025711</v>
      </c>
      <c r="AT20" s="63" t="n">
        <f aca="false">AS20*$J$42</f>
        <v>21062.7392299034</v>
      </c>
      <c r="AU20" s="64" t="n">
        <f aca="false">0.25*AJ20/$AM$42</f>
        <v>0.00867745003818353</v>
      </c>
      <c r="AV20" s="63" t="n">
        <f aca="false">AU20*$J$42</f>
        <v>105699.081750509</v>
      </c>
      <c r="AW20" s="64" t="n">
        <f aca="false">0.35*AL20/$AM$42</f>
        <v>0.00665093791523501</v>
      </c>
      <c r="AX20" s="63" t="n">
        <f aca="false">AW20*$J$42</f>
        <v>81014.3564441828</v>
      </c>
    </row>
    <row r="21" customFormat="false" ht="12.8" hidden="false" customHeight="false" outlineLevel="0" collapsed="false">
      <c r="A21" s="70" t="s">
        <v>28</v>
      </c>
      <c r="B21" s="60"/>
      <c r="C21" s="60"/>
      <c r="D21" s="60"/>
      <c r="E21" s="60"/>
      <c r="F21" s="60"/>
      <c r="G21" s="60"/>
      <c r="H21" s="60"/>
      <c r="I21" s="64" t="n">
        <f aca="false">AO21+AQ21+AS21+AU21+AW21</f>
        <v>0.0359114919030407</v>
      </c>
      <c r="J21" s="63" t="n">
        <f aca="false">ROUND(AP21+AR21+AT21+AV21+AX21,0)</f>
        <v>437434</v>
      </c>
      <c r="K21" s="64" t="n">
        <f aca="false">I21-DatosMinisterio!J21</f>
        <v>0</v>
      </c>
      <c r="L21" s="63" t="n">
        <f aca="false">J21-DatosMinisterio!K21</f>
        <v>0</v>
      </c>
      <c r="M21" s="64" t="n">
        <f aca="false">P56/P$77</f>
        <v>0.0411180620180081</v>
      </c>
      <c r="N21" s="63" t="n">
        <f aca="false">ROUND(N$42*M21,0)</f>
        <v>9516239</v>
      </c>
      <c r="O21" s="63" t="n">
        <f aca="false">N21-DatosMinisterio!L21</f>
        <v>1</v>
      </c>
      <c r="P21" s="65" t="n">
        <f aca="false">N21+J21</f>
        <v>9953673</v>
      </c>
      <c r="Q21" s="63" t="n">
        <f aca="false">P21-DatosMinisterio!M21</f>
        <v>1</v>
      </c>
      <c r="S21" s="65" t="n">
        <f aca="false">B21+DatosMinisterio!B21</f>
        <v>15313</v>
      </c>
      <c r="T21" s="65" t="n">
        <f aca="false">C21+DatosMinisterio!C21</f>
        <v>73</v>
      </c>
      <c r="U21" s="65" t="n">
        <f aca="false">D21+DatosMinisterio!D21</f>
        <v>889.528120219471</v>
      </c>
      <c r="V21" s="65" t="n">
        <f aca="false">E21+DatosMinisterio!E21</f>
        <v>688.759938401289</v>
      </c>
      <c r="W21" s="65" t="n">
        <f aca="false">F21+DatosMinisterio!F21</f>
        <v>186</v>
      </c>
      <c r="X21" s="65" t="n">
        <f aca="false">G21+DatosMinisterio!G21</f>
        <v>669</v>
      </c>
      <c r="Y21" s="65" t="n">
        <f aca="false">H21+DatosMinisterio!H21</f>
        <v>45</v>
      </c>
      <c r="Z21" s="65" t="n">
        <f aca="false">X21+0.33*Y21</f>
        <v>683.85</v>
      </c>
      <c r="AC21" s="71" t="n">
        <f aca="false">IF(T21&gt;0,S21/T21,0)</f>
        <v>209.767123287671</v>
      </c>
      <c r="AD21" s="72" t="n">
        <f aca="false">EXP((((AC21-AC42)/AC43+2)/4-1.9)^3)</f>
        <v>0.104143866018257</v>
      </c>
      <c r="AE21" s="73" t="n">
        <f aca="false">S21/U21</f>
        <v>17.2147452699099</v>
      </c>
      <c r="AF21" s="72" t="n">
        <f aca="false">EXP((((AE21-AE42)/AE43+2)/4-1.9)^3)</f>
        <v>0.0250791427645306</v>
      </c>
      <c r="AG21" s="72" t="n">
        <f aca="false">V21/U21</f>
        <v>0.774298105642071</v>
      </c>
      <c r="AH21" s="72" t="n">
        <f aca="false">EXP((((AG21-AG42)/AG43+2)/4-1.9)^3)</f>
        <v>0.124612793024542</v>
      </c>
      <c r="AI21" s="72" t="n">
        <f aca="false">W21/U21</f>
        <v>0.209099629086609</v>
      </c>
      <c r="AJ21" s="72" t="n">
        <f aca="false">EXP((((AI21-AI42)/AI43+2)/4-1.9)^3)</f>
        <v>0.106411515742995</v>
      </c>
      <c r="AK21" s="72" t="n">
        <f aca="false">Z21/U21</f>
        <v>0.768778394359557</v>
      </c>
      <c r="AL21" s="72" t="n">
        <f aca="false">EXP((((AK21-AK42)/AK43+2)/4-1.9)^3)</f>
        <v>0.137895247555759</v>
      </c>
      <c r="AM21" s="72" t="n">
        <f aca="false">0.01*AD21+0.15*AF21+0.24*AH21+0.25*AJ21+0.35*AL21</f>
        <v>0.109576595981016</v>
      </c>
      <c r="AO21" s="64" t="n">
        <f aca="false">0.01*AD21/$AM$42</f>
        <v>0.000341310255879268</v>
      </c>
      <c r="AP21" s="63" t="n">
        <f aca="false">AO21*$J$42</f>
        <v>4157.46336535773</v>
      </c>
      <c r="AQ21" s="64" t="n">
        <f aca="false">0.15*AF21/$AM$42</f>
        <v>0.00123287654301609</v>
      </c>
      <c r="AR21" s="63" t="n">
        <f aca="false">AQ21*$J$42</f>
        <v>15017.5360198124</v>
      </c>
      <c r="AS21" s="64" t="n">
        <f aca="false">0.24*AH21/$AM$42</f>
        <v>0.00980143163087431</v>
      </c>
      <c r="AT21" s="63" t="n">
        <f aca="false">AS21*$J$42</f>
        <v>119390.180141064</v>
      </c>
      <c r="AU21" s="64" t="n">
        <f aca="false">0.25*AJ21/$AM$42</f>
        <v>0.00871855037059393</v>
      </c>
      <c r="AV21" s="63" t="n">
        <f aca="false">AU21*$J$42</f>
        <v>106199.720460765</v>
      </c>
      <c r="AW21" s="64" t="n">
        <f aca="false">0.35*AL21/$AM$42</f>
        <v>0.0158173231026771</v>
      </c>
      <c r="AX21" s="63" t="n">
        <f aca="false">AW21*$J$42</f>
        <v>192669.104442815</v>
      </c>
    </row>
    <row r="22" customFormat="false" ht="12.8" hidden="false" customHeight="false" outlineLevel="0" collapsed="false">
      <c r="A22" s="70" t="s">
        <v>29</v>
      </c>
      <c r="B22" s="60"/>
      <c r="C22" s="60"/>
      <c r="D22" s="60"/>
      <c r="E22" s="60"/>
      <c r="F22" s="60"/>
      <c r="G22" s="60"/>
      <c r="H22" s="60"/>
      <c r="I22" s="64" t="n">
        <f aca="false">AO22+AQ22+AS22+AU22+AW22</f>
        <v>0.0118116263520308</v>
      </c>
      <c r="J22" s="63" t="n">
        <f aca="false">ROUND(AP22+AR22+AT22+AV22+AX22,0)</f>
        <v>143876</v>
      </c>
      <c r="K22" s="64" t="n">
        <f aca="false">I22-DatosMinisterio!J22</f>
        <v>0</v>
      </c>
      <c r="L22" s="63" t="n">
        <f aca="false">J22-DatosMinisterio!K22</f>
        <v>0</v>
      </c>
      <c r="M22" s="64" t="n">
        <f aca="false">P57/P$77</f>
        <v>0.0392916693190993</v>
      </c>
      <c r="N22" s="63" t="n">
        <f aca="false">ROUND(N$42*M22,0)</f>
        <v>9093544</v>
      </c>
      <c r="O22" s="63" t="n">
        <f aca="false">N22-DatosMinisterio!L22</f>
        <v>1</v>
      </c>
      <c r="P22" s="65" t="n">
        <f aca="false">N22+J22</f>
        <v>9237420</v>
      </c>
      <c r="Q22" s="63" t="n">
        <f aca="false">P22-DatosMinisterio!M22</f>
        <v>1</v>
      </c>
      <c r="S22" s="65" t="n">
        <f aca="false">B22+DatosMinisterio!B22</f>
        <v>10837</v>
      </c>
      <c r="T22" s="65" t="n">
        <f aca="false">C22+DatosMinisterio!C22</f>
        <v>51</v>
      </c>
      <c r="U22" s="65" t="n">
        <f aca="false">D22+DatosMinisterio!D22</f>
        <v>652.010401961088</v>
      </c>
      <c r="V22" s="65" t="n">
        <f aca="false">E22+DatosMinisterio!E22</f>
        <v>383.132730920712</v>
      </c>
      <c r="W22" s="65" t="n">
        <f aca="false">F22+DatosMinisterio!F22</f>
        <v>79</v>
      </c>
      <c r="X22" s="65" t="n">
        <f aca="false">G22+DatosMinisterio!G22</f>
        <v>377</v>
      </c>
      <c r="Y22" s="65" t="n">
        <f aca="false">H22+DatosMinisterio!H22</f>
        <v>49</v>
      </c>
      <c r="Z22" s="65" t="n">
        <f aca="false">X22+0.33*Y22</f>
        <v>393.17</v>
      </c>
      <c r="AC22" s="71" t="n">
        <f aca="false">IF(T22&gt;0,S22/T22,0)</f>
        <v>212.490196078431</v>
      </c>
      <c r="AD22" s="72" t="n">
        <f aca="false">EXP((((AC22-AC42)/AC43+2)/4-1.9)^3)</f>
        <v>0.108520084840783</v>
      </c>
      <c r="AE22" s="73" t="n">
        <f aca="false">S22/U22</f>
        <v>16.6209004755215</v>
      </c>
      <c r="AF22" s="72" t="n">
        <f aca="false">EXP((((AE22-AE42)/AE43+2)/4-1.9)^3)</f>
        <v>0.019809212138123</v>
      </c>
      <c r="AG22" s="72" t="n">
        <f aca="false">V22/U22</f>
        <v>0.587617513107678</v>
      </c>
      <c r="AH22" s="72" t="n">
        <f aca="false">EXP((((AG22-AG42)/AG43+2)/4-1.9)^3)</f>
        <v>0.00636581572640393</v>
      </c>
      <c r="AI22" s="72" t="n">
        <f aca="false">W22/U22</f>
        <v>0.12116371113465</v>
      </c>
      <c r="AJ22" s="72" t="n">
        <f aca="false">EXP((((AI22-AI42)/AI43+2)/4-1.9)^3)</f>
        <v>0.0317478115812158</v>
      </c>
      <c r="AK22" s="72" t="n">
        <f aca="false">Z22/U22</f>
        <v>0.603011851984939</v>
      </c>
      <c r="AL22" s="72" t="n">
        <f aca="false">EXP((((AK22-AK42)/AK43+2)/4-1.9)^3)</f>
        <v>0.0643412524124753</v>
      </c>
      <c r="AM22" s="72" t="n">
        <f aca="false">0.01*AD22+0.15*AF22+0.24*AH22+0.25*AJ22+0.35*AL22</f>
        <v>0.0360407696831335</v>
      </c>
      <c r="AO22" s="64" t="n">
        <f aca="false">0.01*AD22/$AM$42</f>
        <v>0.000355652419495877</v>
      </c>
      <c r="AP22" s="63" t="n">
        <f aca="false">AO22*$J$42</f>
        <v>4332.16371141797</v>
      </c>
      <c r="AQ22" s="64" t="n">
        <f aca="false">0.15*AF22/$AM$42</f>
        <v>0.000973809719495753</v>
      </c>
      <c r="AR22" s="63" t="n">
        <f aca="false">AQ22*$J$42</f>
        <v>11861.8710217281</v>
      </c>
      <c r="AS22" s="64" t="n">
        <f aca="false">0.24*AH22/$AM$42</f>
        <v>0.000500703869183034</v>
      </c>
      <c r="AT22" s="63" t="n">
        <f aca="false">AS22*$J$42</f>
        <v>6099.01975450067</v>
      </c>
      <c r="AU22" s="64" t="n">
        <f aca="false">0.25*AJ22/$AM$42</f>
        <v>0.00260117424786497</v>
      </c>
      <c r="AV22" s="63" t="n">
        <f aca="false">AU22*$J$42</f>
        <v>31684.6225864244</v>
      </c>
      <c r="AW22" s="64" t="n">
        <f aca="false">0.35*AL22/$AM$42</f>
        <v>0.00738028609599117</v>
      </c>
      <c r="AX22" s="63" t="n">
        <f aca="false">AW22*$J$42</f>
        <v>89898.4678643701</v>
      </c>
    </row>
    <row r="23" customFormat="false" ht="12.8" hidden="false" customHeight="false" outlineLevel="0" collapsed="false">
      <c r="A23" s="70" t="s">
        <v>30</v>
      </c>
      <c r="B23" s="60"/>
      <c r="C23" s="60"/>
      <c r="D23" s="60"/>
      <c r="E23" s="60"/>
      <c r="F23" s="60"/>
      <c r="G23" s="60"/>
      <c r="H23" s="60"/>
      <c r="I23" s="64" t="n">
        <f aca="false">AO23+AQ23+AS23+AU23+AW23</f>
        <v>0.0134507398122111</v>
      </c>
      <c r="J23" s="63" t="n">
        <f aca="false">ROUND(AP23+AR23+AT23+AV23+AX23,0)</f>
        <v>163842</v>
      </c>
      <c r="K23" s="64" t="n">
        <f aca="false">I23-DatosMinisterio!J23</f>
        <v>0</v>
      </c>
      <c r="L23" s="63" t="n">
        <f aca="false">J23-DatosMinisterio!K23</f>
        <v>0</v>
      </c>
      <c r="M23" s="64" t="n">
        <f aca="false">P58/P$77</f>
        <v>0.0183889005530141</v>
      </c>
      <c r="N23" s="63" t="n">
        <f aca="false">ROUND(N$42*M23,0)</f>
        <v>4255871</v>
      </c>
      <c r="O23" s="63" t="n">
        <f aca="false">N23-DatosMinisterio!L23</f>
        <v>-1</v>
      </c>
      <c r="P23" s="65" t="n">
        <f aca="false">N23+J23</f>
        <v>4419713</v>
      </c>
      <c r="Q23" s="63" t="n">
        <f aca="false">P23-DatosMinisterio!M23</f>
        <v>-1</v>
      </c>
      <c r="S23" s="65" t="n">
        <f aca="false">B23+DatosMinisterio!B23</f>
        <v>15481</v>
      </c>
      <c r="T23" s="65" t="n">
        <f aca="false">C23+DatosMinisterio!C23</f>
        <v>62</v>
      </c>
      <c r="U23" s="65" t="n">
        <f aca="false">D23+DatosMinisterio!D23</f>
        <v>893.040662911584</v>
      </c>
      <c r="V23" s="65" t="n">
        <f aca="false">E23+DatosMinisterio!E23</f>
        <v>630.77383060246</v>
      </c>
      <c r="W23" s="65" t="n">
        <f aca="false">F23+DatosMinisterio!F23</f>
        <v>131</v>
      </c>
      <c r="X23" s="65" t="n">
        <f aca="false">G23+DatosMinisterio!G23</f>
        <v>411</v>
      </c>
      <c r="Y23" s="65" t="n">
        <f aca="false">H23+DatosMinisterio!H23</f>
        <v>46</v>
      </c>
      <c r="Z23" s="65" t="n">
        <f aca="false">X23+0.33*Y23</f>
        <v>426.18</v>
      </c>
      <c r="AC23" s="71" t="n">
        <f aca="false">IF(T23&gt;0,S23/T23,0)</f>
        <v>249.693548387097</v>
      </c>
      <c r="AD23" s="72" t="n">
        <f aca="false">EXP((((AC23-AC42)/AC43+2)/4-1.9)^3)</f>
        <v>0.181323763318164</v>
      </c>
      <c r="AE23" s="73" t="n">
        <f aca="false">S23/U23</f>
        <v>17.3351568891916</v>
      </c>
      <c r="AF23" s="72" t="n">
        <f aca="false">EXP((((AE23-AE42)/AE43+2)/4-1.9)^3)</f>
        <v>0.0262767141077299</v>
      </c>
      <c r="AG23" s="72" t="n">
        <f aca="false">V23/U23</f>
        <v>0.706321511213101</v>
      </c>
      <c r="AH23" s="72" t="n">
        <f aca="false">EXP((((AG23-AG42)/AG43+2)/4-1.9)^3)</f>
        <v>0.0514313363930948</v>
      </c>
      <c r="AI23" s="72" t="n">
        <f aca="false">W23/U23</f>
        <v>0.146689849007435</v>
      </c>
      <c r="AJ23" s="72" t="n">
        <f aca="false">EXP((((AI23-AI42)/AI43+2)/4-1.9)^3)</f>
        <v>0.0467589902579053</v>
      </c>
      <c r="AK23" s="72" t="n">
        <f aca="false">Z23/U23</f>
        <v>0.477223510305257</v>
      </c>
      <c r="AL23" s="72" t="n">
        <f aca="false">EXP((((AK23-AK42)/AK43+2)/4-1.9)^3)</f>
        <v>0.0321547919418067</v>
      </c>
      <c r="AM23" s="72" t="n">
        <f aca="false">0.01*AD23+0.15*AF23+0.24*AH23+0.25*AJ23+0.35*AL23</f>
        <v>0.0410421902277926</v>
      </c>
      <c r="AO23" s="64" t="n">
        <f aca="false">0.01*AD23/$AM$42</f>
        <v>0.00059425161002056</v>
      </c>
      <c r="AP23" s="63" t="n">
        <f aca="false">AO23*$J$42</f>
        <v>7238.51468248656</v>
      </c>
      <c r="AQ23" s="64" t="n">
        <f aca="false">0.15*AF23/$AM$42</f>
        <v>0.00129174847621896</v>
      </c>
      <c r="AR23" s="63" t="n">
        <f aca="false">AQ23*$J$42</f>
        <v>15734.6486799878</v>
      </c>
      <c r="AS23" s="64" t="n">
        <f aca="false">0.24*AH23/$AM$42</f>
        <v>0.00404533687999544</v>
      </c>
      <c r="AT23" s="63" t="n">
        <f aca="false">AS23*$J$42</f>
        <v>49275.8116388414</v>
      </c>
      <c r="AU23" s="64" t="n">
        <f aca="false">0.25*AJ23/$AM$42</f>
        <v>0.00383107607287791</v>
      </c>
      <c r="AV23" s="63" t="n">
        <f aca="false">AU23*$J$42</f>
        <v>46665.92388751</v>
      </c>
      <c r="AW23" s="64" t="n">
        <f aca="false">0.35*AL23/$AM$42</f>
        <v>0.00368832677309825</v>
      </c>
      <c r="AX23" s="63" t="n">
        <f aca="false">AW23*$J$42</f>
        <v>44927.1100838183</v>
      </c>
    </row>
    <row r="24" customFormat="false" ht="12.8" hidden="false" customHeight="false" outlineLevel="0" collapsed="false">
      <c r="A24" s="70" t="s">
        <v>31</v>
      </c>
      <c r="B24" s="60"/>
      <c r="C24" s="60"/>
      <c r="D24" s="60"/>
      <c r="E24" s="60"/>
      <c r="F24" s="60"/>
      <c r="G24" s="60"/>
      <c r="H24" s="60"/>
      <c r="I24" s="64" t="n">
        <f aca="false">AO24+AQ24+AS24+AU24+AW24</f>
        <v>0.0201479908222657</v>
      </c>
      <c r="J24" s="63" t="n">
        <f aca="false">ROUND(AP24+AR24+AT24+AV24+AX24,0)</f>
        <v>245421</v>
      </c>
      <c r="K24" s="64" t="n">
        <f aca="false">I24-DatosMinisterio!J24</f>
        <v>-7.28583859910259E-017</v>
      </c>
      <c r="L24" s="63" t="n">
        <f aca="false">J24-DatosMinisterio!K24</f>
        <v>0</v>
      </c>
      <c r="M24" s="64" t="n">
        <f aca="false">P59/P$77</f>
        <v>0.0177185445909128</v>
      </c>
      <c r="N24" s="63" t="n">
        <f aca="false">ROUND(N$42*M24,0)</f>
        <v>4100726</v>
      </c>
      <c r="O24" s="63" t="n">
        <f aca="false">N24-DatosMinisterio!L24</f>
        <v>0</v>
      </c>
      <c r="P24" s="65" t="n">
        <f aca="false">N24+J24</f>
        <v>4346147</v>
      </c>
      <c r="Q24" s="63" t="n">
        <f aca="false">P24-DatosMinisterio!M24</f>
        <v>0</v>
      </c>
      <c r="S24" s="65" t="n">
        <f aca="false">B24+DatosMinisterio!B24</f>
        <v>8050</v>
      </c>
      <c r="T24" s="65" t="n">
        <f aca="false">C24+DatosMinisterio!C24</f>
        <v>69</v>
      </c>
      <c r="U24" s="65" t="n">
        <f aca="false">D24+DatosMinisterio!D24</f>
        <v>420.67230767277</v>
      </c>
      <c r="V24" s="65" t="n">
        <f aca="false">E24+DatosMinisterio!E24</f>
        <v>281.567194036406</v>
      </c>
      <c r="W24" s="65" t="n">
        <f aca="false">F24+DatosMinisterio!F24</f>
        <v>47</v>
      </c>
      <c r="X24" s="65" t="n">
        <f aca="false">G24+DatosMinisterio!G24</f>
        <v>301</v>
      </c>
      <c r="Y24" s="65" t="n">
        <f aca="false">H24+DatosMinisterio!H24</f>
        <v>11</v>
      </c>
      <c r="Z24" s="65" t="n">
        <f aca="false">X24+0.33*Y24</f>
        <v>304.63</v>
      </c>
      <c r="AC24" s="71" t="n">
        <f aca="false">IF(T24&gt;0,S24/T24,0)</f>
        <v>116.666666666667</v>
      </c>
      <c r="AD24" s="72" t="n">
        <f aca="false">EXP((((AC24-AC42)/AC43+2)/4-1.9)^3)</f>
        <v>0.0184276093247087</v>
      </c>
      <c r="AE24" s="73" t="n">
        <f aca="false">S24/U24</f>
        <v>19.1360349924956</v>
      </c>
      <c r="AF24" s="72" t="n">
        <f aca="false">EXP((((AE24-AE42)/AE43+2)/4-1.9)^3)</f>
        <v>0.0504056813847155</v>
      </c>
      <c r="AG24" s="72" t="n">
        <f aca="false">V24/U24</f>
        <v>0.669326668052107</v>
      </c>
      <c r="AH24" s="72" t="n">
        <f aca="false">EXP((((AG24-AG42)/AG43+2)/4-1.9)^3)</f>
        <v>0.0290041670469627</v>
      </c>
      <c r="AI24" s="72" t="n">
        <f aca="false">W24/U24</f>
        <v>0.111725918589726</v>
      </c>
      <c r="AJ24" s="72" t="n">
        <f aca="false">EXP((((AI24-AI42)/AI43+2)/4-1.9)^3)</f>
        <v>0.0272977005438956</v>
      </c>
      <c r="AK24" s="72" t="n">
        <f aca="false">Z24/U24</f>
        <v>0.724150352765706</v>
      </c>
      <c r="AL24" s="72" t="n">
        <f aca="false">EXP((((AK24-AK42)/AK43+2)/4-1.9)^3)</f>
        <v>0.114134093528608</v>
      </c>
      <c r="AM24" s="72" t="n">
        <f aca="false">0.01*AD24+0.15*AF24+0.24*AH24+0.25*AJ24+0.35*AL24</f>
        <v>0.061477486263212</v>
      </c>
      <c r="AO24" s="64" t="n">
        <f aca="false">0.01*AD24/$AM$42</f>
        <v>6.03927268530338E-005</v>
      </c>
      <c r="AP24" s="63" t="n">
        <f aca="false">AO24*$J$42</f>
        <v>735.637283382304</v>
      </c>
      <c r="AQ24" s="64" t="n">
        <f aca="false">0.15*AF24/$AM$42</f>
        <v>0.00247791492705439</v>
      </c>
      <c r="AR24" s="63" t="n">
        <f aca="false">AQ24*$J$42</f>
        <v>30183.2141116374</v>
      </c>
      <c r="AS24" s="64" t="n">
        <f aca="false">0.24*AH24/$AM$42</f>
        <v>0.00228132564419188</v>
      </c>
      <c r="AT24" s="63" t="n">
        <f aca="false">AS24*$J$42</f>
        <v>27788.5812887317</v>
      </c>
      <c r="AU24" s="64" t="n">
        <f aca="false">0.25*AJ24/$AM$42</f>
        <v>0.00223656599129884</v>
      </c>
      <c r="AV24" s="63" t="n">
        <f aca="false">AU24*$J$42</f>
        <v>27243.3687908841</v>
      </c>
      <c r="AW24" s="64" t="n">
        <f aca="false">0.35*AL24/$AM$42</f>
        <v>0.0130917915328676</v>
      </c>
      <c r="AX24" s="63" t="n">
        <f aca="false">AW24*$J$42</f>
        <v>159469.698748374</v>
      </c>
    </row>
    <row r="25" customFormat="false" ht="12.8" hidden="false" customHeight="false" outlineLevel="0" collapsed="false">
      <c r="A25" s="70" t="s">
        <v>32</v>
      </c>
      <c r="B25" s="60"/>
      <c r="C25" s="60"/>
      <c r="D25" s="60"/>
      <c r="E25" s="60"/>
      <c r="F25" s="60"/>
      <c r="G25" s="60"/>
      <c r="H25" s="60"/>
      <c r="I25" s="64" t="n">
        <f aca="false">AO25+AQ25+AS25+AU25+AW25</f>
        <v>0.0113992406575141</v>
      </c>
      <c r="J25" s="63" t="n">
        <f aca="false">ROUND(AP25+AR25+AT25+AV25+AX25,0)</f>
        <v>138853</v>
      </c>
      <c r="K25" s="64" t="n">
        <f aca="false">I25-DatosMinisterio!J25</f>
        <v>-8.15320033709099E-017</v>
      </c>
      <c r="L25" s="63" t="n">
        <f aca="false">J25-DatosMinisterio!K25</f>
        <v>0</v>
      </c>
      <c r="M25" s="64" t="n">
        <f aca="false">P60/P$77</f>
        <v>0.0192947691838257</v>
      </c>
      <c r="N25" s="63" t="n">
        <f aca="false">ROUND(N$42*M25,0)</f>
        <v>4465523</v>
      </c>
      <c r="O25" s="63" t="n">
        <f aca="false">N25-DatosMinisterio!L25</f>
        <v>-1</v>
      </c>
      <c r="P25" s="65" t="n">
        <f aca="false">N25+J25</f>
        <v>4604376</v>
      </c>
      <c r="Q25" s="63" t="n">
        <f aca="false">P25-DatosMinisterio!M25</f>
        <v>-1</v>
      </c>
      <c r="S25" s="65" t="n">
        <f aca="false">B25+DatosMinisterio!B25</f>
        <v>7517</v>
      </c>
      <c r="T25" s="65" t="n">
        <f aca="false">C25+DatosMinisterio!C25</f>
        <v>45</v>
      </c>
      <c r="U25" s="65" t="n">
        <f aca="false">D25+DatosMinisterio!D25</f>
        <v>357.634861427233</v>
      </c>
      <c r="V25" s="65" t="n">
        <f aca="false">E25+DatosMinisterio!E25</f>
        <v>200.814805194805</v>
      </c>
      <c r="W25" s="65" t="n">
        <f aca="false">F25+DatosMinisterio!F25</f>
        <v>32</v>
      </c>
      <c r="X25" s="65" t="n">
        <f aca="false">G25+DatosMinisterio!G25</f>
        <v>184</v>
      </c>
      <c r="Y25" s="65" t="n">
        <f aca="false">H25+DatosMinisterio!H25</f>
        <v>14</v>
      </c>
      <c r="Z25" s="65" t="n">
        <f aca="false">X25+0.33*Y25</f>
        <v>188.62</v>
      </c>
      <c r="AC25" s="71" t="n">
        <f aca="false">IF(T25&gt;0,S25/T25,0)</f>
        <v>167.044444444444</v>
      </c>
      <c r="AD25" s="72" t="n">
        <f aca="false">EXP((((AC25-AC42)/AC43+2)/4-1.9)^3)</f>
        <v>0.0509997069402313</v>
      </c>
      <c r="AE25" s="73" t="n">
        <f aca="false">S25/U25</f>
        <v>21.0186444632425</v>
      </c>
      <c r="AF25" s="72" t="n">
        <f aca="false">EXP((((AE25-AE42)/AE43+2)/4-1.9)^3)</f>
        <v>0.0911654038077166</v>
      </c>
      <c r="AG25" s="72" t="n">
        <f aca="false">V25/U25</f>
        <v>0.561507914506439</v>
      </c>
      <c r="AH25" s="72" t="n">
        <f aca="false">EXP((((AG25-AG42)/AG43+2)/4-1.9)^3)</f>
        <v>0.00362583963903851</v>
      </c>
      <c r="AI25" s="72" t="n">
        <f aca="false">W25/U25</f>
        <v>0.0894767357754103</v>
      </c>
      <c r="AJ25" s="72" t="n">
        <f aca="false">EXP((((AI25-AI42)/AI43+2)/4-1.9)^3)</f>
        <v>0.0187927950427592</v>
      </c>
      <c r="AK25" s="72" t="n">
        <f aca="false">Z25/U25</f>
        <v>0.527409434436184</v>
      </c>
      <c r="AL25" s="72" t="n">
        <f aca="false">EXP((((AK25-AK42)/AK43+2)/4-1.9)^3)</f>
        <v>0.0429407168515551</v>
      </c>
      <c r="AM25" s="72" t="n">
        <f aca="false">0.01*AD25+0.15*AF25+0.24*AH25+0.25*AJ25+0.35*AL25</f>
        <v>0.0347824588126631</v>
      </c>
      <c r="AO25" s="64" t="n">
        <f aca="false">0.01*AD25/$AM$42</f>
        <v>0.000167141125935219</v>
      </c>
      <c r="AP25" s="63" t="n">
        <f aca="false">AO25*$J$42</f>
        <v>2035.9280037753</v>
      </c>
      <c r="AQ25" s="64" t="n">
        <f aca="false">0.15*AF25/$AM$42</f>
        <v>0.00448163994058381</v>
      </c>
      <c r="AR25" s="63" t="n">
        <f aca="false">AQ25*$J$42</f>
        <v>54590.3720991378</v>
      </c>
      <c r="AS25" s="64" t="n">
        <f aca="false">0.24*AH25/$AM$42</f>
        <v>0.000285190777479411</v>
      </c>
      <c r="AT25" s="63" t="n">
        <f aca="false">AS25*$J$42</f>
        <v>3473.87805987274</v>
      </c>
      <c r="AU25" s="64" t="n">
        <f aca="false">0.25*AJ25/$AM$42</f>
        <v>0.00153973871192912</v>
      </c>
      <c r="AV25" s="63" t="n">
        <f aca="false">AU25*$J$42</f>
        <v>18755.3909582277</v>
      </c>
      <c r="AW25" s="64" t="n">
        <f aca="false">0.35*AL25/$AM$42</f>
        <v>0.00492553010158656</v>
      </c>
      <c r="AX25" s="63" t="n">
        <f aca="false">AW25*$J$42</f>
        <v>59997.3502101749</v>
      </c>
    </row>
    <row r="26" customFormat="false" ht="12.8" hidden="false" customHeight="false" outlineLevel="0" collapsed="false">
      <c r="A26" s="70" t="s">
        <v>33</v>
      </c>
      <c r="B26" s="60"/>
      <c r="C26" s="60"/>
      <c r="D26" s="60"/>
      <c r="E26" s="60"/>
      <c r="F26" s="60"/>
      <c r="G26" s="60"/>
      <c r="H26" s="60"/>
      <c r="I26" s="64" t="n">
        <f aca="false">AO26+AQ26+AS26+AU26+AW26</f>
        <v>0.0515294744339867</v>
      </c>
      <c r="J26" s="63" t="n">
        <f aca="false">ROUND(AP26+AR26+AT26+AV26+AX26,0)</f>
        <v>627675</v>
      </c>
      <c r="K26" s="64" t="n">
        <f aca="false">I26-DatosMinisterio!J26</f>
        <v>0</v>
      </c>
      <c r="L26" s="63" t="n">
        <f aca="false">J26-DatosMinisterio!K26</f>
        <v>0</v>
      </c>
      <c r="M26" s="64" t="n">
        <f aca="false">P61/P$77</f>
        <v>0.0303545043125844</v>
      </c>
      <c r="N26" s="63" t="n">
        <f aca="false">ROUND(N$42*M26,0)</f>
        <v>7025154</v>
      </c>
      <c r="O26" s="63" t="n">
        <f aca="false">N26-DatosMinisterio!L26</f>
        <v>0</v>
      </c>
      <c r="P26" s="65" t="n">
        <f aca="false">N26+J26</f>
        <v>7652829</v>
      </c>
      <c r="Q26" s="63" t="n">
        <f aca="false">P26-DatosMinisterio!M26</f>
        <v>0</v>
      </c>
      <c r="S26" s="65" t="n">
        <f aca="false">B26+DatosMinisterio!B26</f>
        <v>12435</v>
      </c>
      <c r="T26" s="65" t="n">
        <f aca="false">C26+DatosMinisterio!C26</f>
        <v>55</v>
      </c>
      <c r="U26" s="65" t="n">
        <f aca="false">D26+DatosMinisterio!D26</f>
        <v>502.380168172182</v>
      </c>
      <c r="V26" s="65" t="n">
        <f aca="false">E26+DatosMinisterio!E26</f>
        <v>453.034014326028</v>
      </c>
      <c r="W26" s="65" t="n">
        <f aca="false">F26+DatosMinisterio!F26</f>
        <v>78</v>
      </c>
      <c r="X26" s="65" t="n">
        <f aca="false">G26+DatosMinisterio!G26</f>
        <v>247</v>
      </c>
      <c r="Y26" s="65" t="n">
        <f aca="false">H26+DatosMinisterio!H26</f>
        <v>25</v>
      </c>
      <c r="Z26" s="65" t="n">
        <f aca="false">X26+0.33*Y26</f>
        <v>255.25</v>
      </c>
      <c r="AC26" s="71" t="n">
        <f aca="false">IF(T26&gt;0,S26/T26,0)</f>
        <v>226.090909090909</v>
      </c>
      <c r="AD26" s="72" t="n">
        <f aca="false">EXP((((AC26-AC42)/AC43+2)/4-1.9)^3)</f>
        <v>0.132298928691</v>
      </c>
      <c r="AE26" s="73" t="n">
        <f aca="false">S26/U26</f>
        <v>24.7521713391722</v>
      </c>
      <c r="AF26" s="72" t="n">
        <f aca="false">EXP((((AE26-AE42)/AE43+2)/4-1.9)^3)</f>
        <v>0.231707313741346</v>
      </c>
      <c r="AG26" s="72" t="n">
        <f aca="false">V26/U26</f>
        <v>0.901775275035854</v>
      </c>
      <c r="AH26" s="72" t="n">
        <f aca="false">EXP((((AG26-AG42)/AG43+2)/4-1.9)^3)</f>
        <v>0.393576897879944</v>
      </c>
      <c r="AI26" s="72" t="n">
        <f aca="false">W26/U26</f>
        <v>0.155260905866943</v>
      </c>
      <c r="AJ26" s="72" t="n">
        <f aca="false">EXP((((AI26-AI42)/AI43+2)/4-1.9)^3)</f>
        <v>0.0528892524307294</v>
      </c>
      <c r="AK26" s="72" t="n">
        <f aca="false">Z26/U26</f>
        <v>0.508081361827399</v>
      </c>
      <c r="AL26" s="72" t="n">
        <f aca="false">EXP((((AK26-AK42)/AK43+2)/4-1.9)^3)</f>
        <v>0.0384909444715977</v>
      </c>
      <c r="AM26" s="72" t="n">
        <f aca="false">0.01*AD26+0.15*AF26+0.24*AH26+0.25*AJ26+0.35*AL26</f>
        <v>0.15723168551204</v>
      </c>
      <c r="AO26" s="64" t="n">
        <f aca="false">0.01*AD26/$AM$42</f>
        <v>0.000433582724844904</v>
      </c>
      <c r="AP26" s="63" t="n">
        <f aca="false">AO26*$J$42</f>
        <v>5281.4243444015</v>
      </c>
      <c r="AQ26" s="64" t="n">
        <f aca="false">0.15*AF26/$AM$42</f>
        <v>0.0113906011317498</v>
      </c>
      <c r="AR26" s="63" t="n">
        <f aca="false">AQ26*$J$42</f>
        <v>138747.682200922</v>
      </c>
      <c r="AS26" s="64" t="n">
        <f aca="false">0.24*AH26/$AM$42</f>
        <v>0.0309568300527711</v>
      </c>
      <c r="AT26" s="63" t="n">
        <f aca="false">AS26*$J$42</f>
        <v>377081.803535159</v>
      </c>
      <c r="AU26" s="64" t="n">
        <f aca="false">0.25*AJ26/$AM$42</f>
        <v>0.00433334313641452</v>
      </c>
      <c r="AV26" s="63" t="n">
        <f aca="false">AU26*$J$42</f>
        <v>52783.9847436065</v>
      </c>
      <c r="AW26" s="64" t="n">
        <f aca="false">0.35*AL26/$AM$42</f>
        <v>0.00441511738820647</v>
      </c>
      <c r="AX26" s="63" t="n">
        <f aca="false">AW26*$J$42</f>
        <v>53780.0680730651</v>
      </c>
    </row>
    <row r="27" customFormat="false" ht="12.8" hidden="false" customHeight="false" outlineLevel="0" collapsed="false">
      <c r="A27" s="70" t="s">
        <v>34</v>
      </c>
      <c r="B27" s="60"/>
      <c r="C27" s="60"/>
      <c r="D27" s="60"/>
      <c r="E27" s="60"/>
      <c r="F27" s="60"/>
      <c r="G27" s="60"/>
      <c r="H27" s="60"/>
      <c r="I27" s="64" t="n">
        <f aca="false">AO27+AQ27+AS27+AU27+AW27</f>
        <v>0.136103799556171</v>
      </c>
      <c r="J27" s="63" t="n">
        <f aca="false">ROUND(AP27+AR27+AT27+AV27+AX27,0)</f>
        <v>1657866</v>
      </c>
      <c r="K27" s="64" t="n">
        <f aca="false">I27-DatosMinisterio!J27</f>
        <v>-4.9960036108132E-016</v>
      </c>
      <c r="L27" s="63" t="n">
        <f aca="false">J27-DatosMinisterio!K27</f>
        <v>1</v>
      </c>
      <c r="M27" s="64" t="n">
        <f aca="false">P62/P$77</f>
        <v>0.0562352810836154</v>
      </c>
      <c r="N27" s="63" t="n">
        <f aca="false">ROUND(N$42*M27,0)</f>
        <v>13014922</v>
      </c>
      <c r="O27" s="63" t="n">
        <f aca="false">N27-DatosMinisterio!L27</f>
        <v>0</v>
      </c>
      <c r="P27" s="65" t="n">
        <f aca="false">N27+J27</f>
        <v>14672788</v>
      </c>
      <c r="Q27" s="63" t="n">
        <f aca="false">P27-DatosMinisterio!M27</f>
        <v>1</v>
      </c>
      <c r="S27" s="65" t="n">
        <f aca="false">B27+DatosMinisterio!B27</f>
        <v>10014</v>
      </c>
      <c r="T27" s="65" t="n">
        <f aca="false">C27+DatosMinisterio!C27</f>
        <v>53</v>
      </c>
      <c r="U27" s="65" t="n">
        <f aca="false">D27+DatosMinisterio!D27</f>
        <v>419.935214785215</v>
      </c>
      <c r="V27" s="65" t="n">
        <f aca="false">E27+DatosMinisterio!E27</f>
        <v>321.576123876124</v>
      </c>
      <c r="W27" s="65" t="n">
        <f aca="false">F27+DatosMinisterio!F27</f>
        <v>166</v>
      </c>
      <c r="X27" s="65" t="n">
        <f aca="false">G27+DatosMinisterio!G27</f>
        <v>552</v>
      </c>
      <c r="Y27" s="65" t="n">
        <f aca="false">H27+DatosMinisterio!H27</f>
        <v>58</v>
      </c>
      <c r="Z27" s="65" t="n">
        <f aca="false">X27+0.33*Y27</f>
        <v>571.14</v>
      </c>
      <c r="AC27" s="71" t="n">
        <f aca="false">IF(T27&gt;0,S27/T27,0)</f>
        <v>188.943396226415</v>
      </c>
      <c r="AD27" s="72" t="n">
        <f aca="false">EXP((((AC27-AC42)/AC43+2)/4-1.9)^3)</f>
        <v>0.0747435058405902</v>
      </c>
      <c r="AE27" s="73" t="n">
        <f aca="false">S27/U27</f>
        <v>23.8465354831504</v>
      </c>
      <c r="AF27" s="72" t="n">
        <f aca="false">EXP((((AE27-AE42)/AE43+2)/4-1.9)^3)</f>
        <v>0.189971402537573</v>
      </c>
      <c r="AG27" s="72" t="n">
        <f aca="false">V27/U27</f>
        <v>0.765775559071894</v>
      </c>
      <c r="AH27" s="72" t="n">
        <f aca="false">EXP((((AG27-AG42)/AG43+2)/4-1.9)^3)</f>
        <v>0.112789086294023</v>
      </c>
      <c r="AI27" s="72" t="n">
        <f aca="false">W27/U27</f>
        <v>0.395299070321845</v>
      </c>
      <c r="AJ27" s="72" t="n">
        <f aca="false">EXP((((AI27-AI42)/AI43+2)/4-1.9)^3)</f>
        <v>0.506207435967704</v>
      </c>
      <c r="AK27" s="72" t="n">
        <f aca="false">Z27/U27</f>
        <v>1.36006693387722</v>
      </c>
      <c r="AL27" s="72" t="n">
        <f aca="false">EXP((((AK27-AK42)/AK43+2)/4-1.9)^3)</f>
        <v>0.664081744689666</v>
      </c>
      <c r="AM27" s="72" t="n">
        <f aca="false">0.01*AD27+0.15*AF27+0.24*AH27+0.25*AJ27+0.35*AL27</f>
        <v>0.415292995782916</v>
      </c>
      <c r="AO27" s="64" t="n">
        <f aca="false">0.01*AD27/$AM$42</f>
        <v>0.000244956578616865</v>
      </c>
      <c r="AP27" s="63" t="n">
        <f aca="false">AO27*$J$42</f>
        <v>2983.78962882155</v>
      </c>
      <c r="AQ27" s="64" t="n">
        <f aca="false">0.15*AF27/$AM$42</f>
        <v>0.00933888722718572</v>
      </c>
      <c r="AR27" s="63" t="n">
        <f aca="false">AQ27*$J$42</f>
        <v>113755.976714529</v>
      </c>
      <c r="AS27" s="64" t="n">
        <f aca="false">0.24*AH27/$AM$42</f>
        <v>0.00887143680185331</v>
      </c>
      <c r="AT27" s="63" t="n">
        <f aca="false">AS27*$J$42</f>
        <v>108062.013568201</v>
      </c>
      <c r="AU27" s="64" t="n">
        <f aca="false">0.25*AJ27/$AM$42</f>
        <v>0.04147478773926</v>
      </c>
      <c r="AV27" s="63" t="n">
        <f aca="false">AU27*$J$42</f>
        <v>505199.91017485</v>
      </c>
      <c r="AW27" s="64" t="n">
        <f aca="false">0.35*AL27/$AM$42</f>
        <v>0.0761737312092547</v>
      </c>
      <c r="AX27" s="63" t="n">
        <f aca="false">AW27*$J$42</f>
        <v>927863.993096961</v>
      </c>
    </row>
    <row r="28" customFormat="false" ht="12.8" hidden="false" customHeight="false" outlineLevel="0" collapsed="false">
      <c r="A28" s="70" t="s">
        <v>35</v>
      </c>
      <c r="B28" s="60"/>
      <c r="C28" s="60"/>
      <c r="D28" s="60"/>
      <c r="E28" s="60"/>
      <c r="F28" s="60"/>
      <c r="G28" s="60"/>
      <c r="H28" s="60"/>
      <c r="I28" s="64" t="n">
        <f aca="false">AO28+AQ28+AS28+AU28+AW28</f>
        <v>0.0160913350585107</v>
      </c>
      <c r="J28" s="63" t="n">
        <f aca="false">ROUND(AP28+AR28+AT28+AV28+AX28,0)</f>
        <v>196007</v>
      </c>
      <c r="K28" s="64" t="n">
        <f aca="false">I28-DatosMinisterio!J28</f>
        <v>-1.35308431126191E-016</v>
      </c>
      <c r="L28" s="63" t="n">
        <f aca="false">J28-DatosMinisterio!K28</f>
        <v>0</v>
      </c>
      <c r="M28" s="64" t="n">
        <f aca="false">P63/P$77</f>
        <v>0.00983189300334998</v>
      </c>
      <c r="N28" s="63" t="n">
        <f aca="false">ROUND(N$42*M28,0)</f>
        <v>2275463</v>
      </c>
      <c r="O28" s="63" t="n">
        <f aca="false">N28-DatosMinisterio!L28</f>
        <v>0</v>
      </c>
      <c r="P28" s="65" t="n">
        <f aca="false">N28+J28</f>
        <v>2471470</v>
      </c>
      <c r="Q28" s="63" t="n">
        <f aca="false">P28-DatosMinisterio!M28</f>
        <v>0</v>
      </c>
      <c r="S28" s="65" t="n">
        <f aca="false">B28+DatosMinisterio!B28</f>
        <v>4534</v>
      </c>
      <c r="T28" s="65" t="n">
        <f aca="false">C28+DatosMinisterio!C28</f>
        <v>74</v>
      </c>
      <c r="U28" s="65" t="n">
        <f aca="false">D28+DatosMinisterio!D28</f>
        <v>213.045454545455</v>
      </c>
      <c r="V28" s="65" t="n">
        <f aca="false">E28+DatosMinisterio!E28</f>
        <v>147.5</v>
      </c>
      <c r="W28" s="65" t="n">
        <f aca="false">F28+DatosMinisterio!F28</f>
        <v>20</v>
      </c>
      <c r="X28" s="65" t="n">
        <f aca="false">G28+DatosMinisterio!G28</f>
        <v>118</v>
      </c>
      <c r="Y28" s="65" t="n">
        <f aca="false">H28+DatosMinisterio!H28</f>
        <v>12</v>
      </c>
      <c r="Z28" s="65" t="n">
        <f aca="false">X28+0.33*Y28</f>
        <v>121.96</v>
      </c>
      <c r="AC28" s="71" t="n">
        <f aca="false">IF(T28&gt;0,S28/T28,0)</f>
        <v>61.2702702702703</v>
      </c>
      <c r="AD28" s="72" t="n">
        <f aca="false">EXP((((AC28-AC42)/AC43+2)/4-1.9)^3)</f>
        <v>0.00472242837203051</v>
      </c>
      <c r="AE28" s="73" t="n">
        <f aca="false">S28/U28</f>
        <v>21.2818433966289</v>
      </c>
      <c r="AF28" s="72" t="n">
        <f aca="false">EXP((((AE28-AE42)/AE43+2)/4-1.9)^3)</f>
        <v>0.0983642405769112</v>
      </c>
      <c r="AG28" s="72" t="n">
        <f aca="false">V28/U28</f>
        <v>0.69234051632174</v>
      </c>
      <c r="AH28" s="72" t="n">
        <f aca="false">EXP((((AG28-AG42)/AG43+2)/4-1.9)^3)</f>
        <v>0.041748872920865</v>
      </c>
      <c r="AI28" s="72" t="n">
        <f aca="false">W28/U28</f>
        <v>0.0938766801792189</v>
      </c>
      <c r="AJ28" s="72" t="n">
        <f aca="false">EXP((((AI28-AI42)/AI43+2)/4-1.9)^3)</f>
        <v>0.020272307955895</v>
      </c>
      <c r="AK28" s="72" t="n">
        <f aca="false">Z28/U28</f>
        <v>0.572459995732877</v>
      </c>
      <c r="AL28" s="72" t="n">
        <f aca="false">EXP((((AK28-AK42)/AK43+2)/4-1.9)^3)</f>
        <v>0.0548850325785976</v>
      </c>
      <c r="AM28" s="72" t="n">
        <f aca="false">0.01*AD28+0.15*AF28+0.24*AH28+0.25*AJ28+0.35*AL28</f>
        <v>0.0490994282627475</v>
      </c>
      <c r="AO28" s="64" t="n">
        <f aca="false">0.01*AD28/$AM$42</f>
        <v>1.54767947230487E-005</v>
      </c>
      <c r="AP28" s="63" t="n">
        <f aca="false">AO28*$J$42</f>
        <v>188.521165027626</v>
      </c>
      <c r="AQ28" s="64" t="n">
        <f aca="false">0.15*AF28/$AM$42</f>
        <v>0.00483553070443775</v>
      </c>
      <c r="AR28" s="63" t="n">
        <f aca="false">AQ28*$J$42</f>
        <v>58901.0772734402</v>
      </c>
      <c r="AS28" s="64" t="n">
        <f aca="false">0.24*AH28/$AM$42</f>
        <v>0.00328376175244968</v>
      </c>
      <c r="AT28" s="63" t="n">
        <f aca="false">AS28*$J$42</f>
        <v>39999.1472603203</v>
      </c>
      <c r="AU28" s="64" t="n">
        <f aca="false">0.25*AJ28/$AM$42</f>
        <v>0.00166095874875552</v>
      </c>
      <c r="AV28" s="63" t="n">
        <f aca="false">AU28*$J$42</f>
        <v>20231.9591350461</v>
      </c>
      <c r="AW28" s="64" t="n">
        <f aca="false">0.35*AL28/$AM$42</f>
        <v>0.00629560705814466</v>
      </c>
      <c r="AX28" s="63" t="n">
        <f aca="false">AW28*$J$42</f>
        <v>76686.1096496978</v>
      </c>
    </row>
    <row r="29" customFormat="false" ht="12.8" hidden="false" customHeight="false" outlineLevel="0" collapsed="false">
      <c r="A29" s="70" t="s">
        <v>36</v>
      </c>
      <c r="B29" s="60"/>
      <c r="C29" s="60"/>
      <c r="D29" s="60"/>
      <c r="E29" s="60"/>
      <c r="F29" s="60"/>
      <c r="G29" s="60"/>
      <c r="H29" s="60"/>
      <c r="I29" s="64" t="n">
        <f aca="false">AO29+AQ29+AS29+AU29+AW29</f>
        <v>0.0585863536060248</v>
      </c>
      <c r="J29" s="63" t="n">
        <f aca="false">ROUND(AP29+AR29+AT29+AV29+AX29,0)</f>
        <v>713634</v>
      </c>
      <c r="K29" s="64" t="n">
        <f aca="false">I29-DatosMinisterio!J29</f>
        <v>0</v>
      </c>
      <c r="L29" s="63" t="n">
        <f aca="false">J29-DatosMinisterio!K29</f>
        <v>0</v>
      </c>
      <c r="M29" s="64" t="n">
        <f aca="false">P64/P$77</f>
        <v>0.0688855960458488</v>
      </c>
      <c r="N29" s="63" t="n">
        <f aca="false">ROUND(N$42*M29,0)</f>
        <v>15942673</v>
      </c>
      <c r="O29" s="63" t="n">
        <f aca="false">N29-DatosMinisterio!L29</f>
        <v>0</v>
      </c>
      <c r="P29" s="65" t="n">
        <f aca="false">N29+J29</f>
        <v>16656307</v>
      </c>
      <c r="Q29" s="63" t="n">
        <f aca="false">P29-DatosMinisterio!M29</f>
        <v>0</v>
      </c>
      <c r="S29" s="65" t="n">
        <f aca="false">B29+DatosMinisterio!B29</f>
        <v>10521</v>
      </c>
      <c r="T29" s="65" t="n">
        <f aca="false">C29+DatosMinisterio!C29</f>
        <v>57</v>
      </c>
      <c r="U29" s="65" t="n">
        <f aca="false">D29+DatosMinisterio!D29</f>
        <v>572.827782356404</v>
      </c>
      <c r="V29" s="65" t="n">
        <f aca="false">E29+DatosMinisterio!E29</f>
        <v>528.236873265495</v>
      </c>
      <c r="W29" s="65" t="n">
        <f aca="false">F29+DatosMinisterio!F29</f>
        <v>126</v>
      </c>
      <c r="X29" s="65" t="n">
        <f aca="false">G29+DatosMinisterio!G29</f>
        <v>381</v>
      </c>
      <c r="Y29" s="65" t="n">
        <f aca="false">H29+DatosMinisterio!H29</f>
        <v>45</v>
      </c>
      <c r="Z29" s="65" t="n">
        <f aca="false">X29+0.33*Y29</f>
        <v>395.85</v>
      </c>
      <c r="AC29" s="71" t="n">
        <f aca="false">IF(T29&gt;0,S29/T29,0)</f>
        <v>184.578947368421</v>
      </c>
      <c r="AD29" s="72" t="n">
        <f aca="false">EXP((((AC29-AC42)/AC43+2)/4-1.9)^3)</f>
        <v>0.0694538885848077</v>
      </c>
      <c r="AE29" s="73" t="n">
        <f aca="false">S29/U29</f>
        <v>18.3667767591866</v>
      </c>
      <c r="AF29" s="72" t="n">
        <f aca="false">EXP((((AE29-AE42)/AE43+2)/4-1.9)^3)</f>
        <v>0.0385632791635595</v>
      </c>
      <c r="AG29" s="72" t="n">
        <f aca="false">V29/U29</f>
        <v>0.922156518129274</v>
      </c>
      <c r="AH29" s="72" t="n">
        <f aca="false">EXP((((AG29-AG42)/AG43+2)/4-1.9)^3)</f>
        <v>0.44854436004286</v>
      </c>
      <c r="AI29" s="72" t="n">
        <f aca="false">W29/U29</f>
        <v>0.219961398313612</v>
      </c>
      <c r="AJ29" s="72" t="n">
        <f aca="false">EXP((((AI29-AI42)/AI43+2)/4-1.9)^3)</f>
        <v>0.120706044892867</v>
      </c>
      <c r="AK29" s="72" t="n">
        <f aca="false">Z29/U29</f>
        <v>0.691045393035264</v>
      </c>
      <c r="AL29" s="72" t="n">
        <f aca="false">EXP((((AK29-AK42)/AK43+2)/4-1.9)^3)</f>
        <v>0.0984517861989052</v>
      </c>
      <c r="AM29" s="72" t="n">
        <f aca="false">0.01*AD29+0.15*AF29+0.24*AH29+0.25*AJ29+0.35*AL29</f>
        <v>0.178764313563502</v>
      </c>
      <c r="AO29" s="64" t="n">
        <f aca="false">0.01*AD29/$AM$42</f>
        <v>0.000227620938140853</v>
      </c>
      <c r="AP29" s="63" t="n">
        <f aca="false">AO29*$J$42</f>
        <v>2772.62606443241</v>
      </c>
      <c r="AQ29" s="64" t="n">
        <f aca="false">0.15*AF29/$AM$42</f>
        <v>0.00189574909911893</v>
      </c>
      <c r="AR29" s="63" t="n">
        <f aca="false">AQ29*$J$42</f>
        <v>23091.9150354649</v>
      </c>
      <c r="AS29" s="64" t="n">
        <f aca="false">0.24*AH29/$AM$42</f>
        <v>0.0352803012569386</v>
      </c>
      <c r="AT29" s="63" t="n">
        <f aca="false">AS29*$J$42</f>
        <v>429745.539338233</v>
      </c>
      <c r="AU29" s="64" t="n">
        <f aca="false">0.25*AJ29/$AM$42</f>
        <v>0.00988973538329584</v>
      </c>
      <c r="AV29" s="63" t="n">
        <f aca="false">AU29*$J$42</f>
        <v>120465.798612505</v>
      </c>
      <c r="AW29" s="64" t="n">
        <f aca="false">0.35*AL29/$AM$42</f>
        <v>0.0112929469285306</v>
      </c>
      <c r="AX29" s="63" t="n">
        <f aca="false">AW29*$J$42</f>
        <v>137558.166898163</v>
      </c>
    </row>
    <row r="30" customFormat="false" ht="12.8" hidden="false" customHeight="false" outlineLevel="0" collapsed="false">
      <c r="A30" s="70" t="s">
        <v>37</v>
      </c>
      <c r="B30" s="60"/>
      <c r="C30" s="60"/>
      <c r="D30" s="60"/>
      <c r="E30" s="60"/>
      <c r="F30" s="60"/>
      <c r="G30" s="60"/>
      <c r="H30" s="60"/>
      <c r="I30" s="64" t="n">
        <f aca="false">AO30+AQ30+AS30+AU30+AW30</f>
        <v>0.00816525390781565</v>
      </c>
      <c r="J30" s="63" t="n">
        <f aca="false">ROUND(AP30+AR30+AT30+AV30+AX30,0)</f>
        <v>99460</v>
      </c>
      <c r="K30" s="64" t="n">
        <f aca="false">I30-DatosMinisterio!J30</f>
        <v>0</v>
      </c>
      <c r="L30" s="63" t="n">
        <f aca="false">J30-DatosMinisterio!K30</f>
        <v>0</v>
      </c>
      <c r="M30" s="64" t="n">
        <f aca="false">P65/P$77</f>
        <v>0.00775172149896029</v>
      </c>
      <c r="N30" s="63" t="n">
        <f aca="false">ROUND(N$42*M30,0)</f>
        <v>1794035</v>
      </c>
      <c r="O30" s="63" t="n">
        <f aca="false">N30-DatosMinisterio!L30</f>
        <v>-4</v>
      </c>
      <c r="P30" s="65" t="n">
        <f aca="false">N30+J30</f>
        <v>1893495</v>
      </c>
      <c r="Q30" s="63" t="n">
        <f aca="false">P30-DatosMinisterio!M30</f>
        <v>-4</v>
      </c>
      <c r="S30" s="65" t="n">
        <f aca="false">B30+DatosMinisterio!B30</f>
        <v>7107</v>
      </c>
      <c r="T30" s="65" t="n">
        <f aca="false">C30+DatosMinisterio!C30</f>
        <v>71</v>
      </c>
      <c r="U30" s="65" t="n">
        <f aca="false">D30+DatosMinisterio!D30</f>
        <v>333.568181818182</v>
      </c>
      <c r="V30" s="65" t="n">
        <f aca="false">E30+DatosMinisterio!E30</f>
        <v>175.25</v>
      </c>
      <c r="W30" s="65" t="n">
        <f aca="false">F30+DatosMinisterio!F30</f>
        <v>16</v>
      </c>
      <c r="X30" s="65" t="n">
        <f aca="false">G30+DatosMinisterio!G30</f>
        <v>133</v>
      </c>
      <c r="Y30" s="65" t="n">
        <f aca="false">H30+DatosMinisterio!H30</f>
        <v>10</v>
      </c>
      <c r="Z30" s="65" t="n">
        <f aca="false">X30+0.33*Y30</f>
        <v>136.3</v>
      </c>
      <c r="AC30" s="71" t="n">
        <f aca="false">IF(T30&gt;0,S30/T30,0)</f>
        <v>100.098591549296</v>
      </c>
      <c r="AD30" s="72" t="n">
        <f aca="false">EXP((((AC30-AC42)/AC43+2)/4-1.9)^3)</f>
        <v>0.012607897686967</v>
      </c>
      <c r="AE30" s="73" t="n">
        <f aca="false">S30/U30</f>
        <v>21.305988962322</v>
      </c>
      <c r="AF30" s="72" t="n">
        <f aca="false">EXP((((AE30-AE42)/AE43+2)/4-1.9)^3)</f>
        <v>0.0990443773093629</v>
      </c>
      <c r="AG30" s="72" t="n">
        <f aca="false">V30/U30</f>
        <v>0.525379846017578</v>
      </c>
      <c r="AH30" s="72" t="n">
        <f aca="false">EXP((((AG30-AG42)/AG43+2)/4-1.9)^3)</f>
        <v>0.0015566225911206</v>
      </c>
      <c r="AI30" s="72" t="n">
        <f aca="false">W30/U30</f>
        <v>0.0479662056278531</v>
      </c>
      <c r="AJ30" s="72" t="n">
        <f aca="false">EXP((((AI30-AI42)/AI43+2)/4-1.9)^3)</f>
        <v>0.00875501827739989</v>
      </c>
      <c r="AK30" s="72" t="n">
        <f aca="false">Z30/U30</f>
        <v>0.408612114192273</v>
      </c>
      <c r="AL30" s="72" t="n">
        <f aca="false">EXP((((AK30-AK42)/AK43+2)/4-1.9)^3)</f>
        <v>0.0210557943429504</v>
      </c>
      <c r="AM30" s="72" t="n">
        <f aca="false">0.01*AD30+0.15*AF30+0.24*AH30+0.25*AJ30+0.35*AL30</f>
        <v>0.0249146075845256</v>
      </c>
      <c r="AO30" s="64" t="n">
        <f aca="false">0.01*AD30/$AM$42</f>
        <v>4.13198102794069E-005</v>
      </c>
      <c r="AP30" s="63" t="n">
        <f aca="false">AO30*$J$42</f>
        <v>503.312146473945</v>
      </c>
      <c r="AQ30" s="64" t="n">
        <f aca="false">0.15*AF30/$AM$42</f>
        <v>0.00486896584340387</v>
      </c>
      <c r="AR30" s="63" t="n">
        <f aca="false">AQ30*$J$42</f>
        <v>59308.3470901915</v>
      </c>
      <c r="AS30" s="64" t="n">
        <f aca="false">0.24*AH30/$AM$42</f>
        <v>0.000122436304745518</v>
      </c>
      <c r="AT30" s="63" t="n">
        <f aca="false">AS30*$J$42</f>
        <v>1491.38340498425</v>
      </c>
      <c r="AU30" s="64" t="n">
        <f aca="false">0.25*AJ30/$AM$42</f>
        <v>0.000717319618220046</v>
      </c>
      <c r="AV30" s="63" t="n">
        <f aca="false">AU30*$J$42</f>
        <v>8737.59279901962</v>
      </c>
      <c r="AW30" s="64" t="n">
        <f aca="false">0.35*AL30/$AM$42</f>
        <v>0.0024152123311668</v>
      </c>
      <c r="AX30" s="63" t="n">
        <f aca="false">AW30*$J$42</f>
        <v>29419.4405630111</v>
      </c>
    </row>
    <row r="31" customFormat="false" ht="12.8" hidden="false" customHeight="false" outlineLevel="0" collapsed="false">
      <c r="A31" s="70" t="s">
        <v>38</v>
      </c>
      <c r="B31" s="60"/>
      <c r="C31" s="60"/>
      <c r="D31" s="60"/>
      <c r="E31" s="60"/>
      <c r="F31" s="60"/>
      <c r="G31" s="60"/>
      <c r="H31" s="60"/>
      <c r="I31" s="64" t="n">
        <f aca="false">AO31+AQ31+AS31+AU31+AW31</f>
        <v>0.050464923281386</v>
      </c>
      <c r="J31" s="63" t="n">
        <f aca="false">ROUND(AP31+AR31+AT31+AV31+AX31,0)</f>
        <v>614708</v>
      </c>
      <c r="K31" s="64" t="n">
        <f aca="false">I31-DatosMinisterio!J31</f>
        <v>0</v>
      </c>
      <c r="L31" s="63" t="n">
        <f aca="false">J31-DatosMinisterio!K31</f>
        <v>0</v>
      </c>
      <c r="M31" s="64" t="n">
        <f aca="false">P66/P$77</f>
        <v>0.0457652907577884</v>
      </c>
      <c r="N31" s="63" t="n">
        <f aca="false">ROUND(N$42*M31,0)</f>
        <v>10591780</v>
      </c>
      <c r="O31" s="63" t="n">
        <f aca="false">N31-DatosMinisterio!L31</f>
        <v>1</v>
      </c>
      <c r="P31" s="65" t="n">
        <f aca="false">N31+J31</f>
        <v>11206488</v>
      </c>
      <c r="Q31" s="63" t="n">
        <f aca="false">P31-DatosMinisterio!M31</f>
        <v>1</v>
      </c>
      <c r="S31" s="65" t="n">
        <f aca="false">B31+DatosMinisterio!B31</f>
        <v>8919</v>
      </c>
      <c r="T31" s="65" t="n">
        <f aca="false">C31+DatosMinisterio!C31</f>
        <v>67</v>
      </c>
      <c r="U31" s="65" t="n">
        <f aca="false">D31+DatosMinisterio!D31</f>
        <v>352.204545454545</v>
      </c>
      <c r="V31" s="65" t="n">
        <f aca="false">E31+DatosMinisterio!E31</f>
        <v>300.579545454545</v>
      </c>
      <c r="W31" s="65" t="n">
        <f aca="false">F31+DatosMinisterio!F31</f>
        <v>39</v>
      </c>
      <c r="X31" s="65" t="n">
        <f aca="false">G31+DatosMinisterio!G31</f>
        <v>249</v>
      </c>
      <c r="Y31" s="65" t="n">
        <f aca="false">H31+DatosMinisterio!H31</f>
        <v>33</v>
      </c>
      <c r="Z31" s="65" t="n">
        <f aca="false">X31+0.33*Y31</f>
        <v>259.89</v>
      </c>
      <c r="AC31" s="71" t="n">
        <f aca="false">IF(T31&gt;0,S31/T31,0)</f>
        <v>133.119402985075</v>
      </c>
      <c r="AD31" s="72" t="n">
        <f aca="false">EXP((((AC31-AC42)/AC43+2)/4-1.9)^3)</f>
        <v>0.0262679874537447</v>
      </c>
      <c r="AE31" s="73" t="n">
        <f aca="false">S31/U31</f>
        <v>25.3233529070143</v>
      </c>
      <c r="AF31" s="72" t="n">
        <f aca="false">EXP((((AE31-AE42)/AE43+2)/4-1.9)^3)</f>
        <v>0.260395791354124</v>
      </c>
      <c r="AG31" s="72" t="n">
        <f aca="false">V31/U31</f>
        <v>0.853423243208363</v>
      </c>
      <c r="AH31" s="72" t="n">
        <f aca="false">EXP((((AG31-AG42)/AG43+2)/4-1.9)^3)</f>
        <v>0.273131865768531</v>
      </c>
      <c r="AI31" s="72" t="n">
        <f aca="false">W31/U31</f>
        <v>0.110731109246951</v>
      </c>
      <c r="AJ31" s="72" t="n">
        <f aca="false">EXP((((AI31-AI42)/AI43+2)/4-1.9)^3)</f>
        <v>0.0268598268711045</v>
      </c>
      <c r="AK31" s="72" t="n">
        <f aca="false">Z31/U31</f>
        <v>0.737895076466414</v>
      </c>
      <c r="AL31" s="72" t="n">
        <f aca="false">EXP((((AK31-AK42)/AK43+2)/4-1.9)^3)</f>
        <v>0.121127918938569</v>
      </c>
      <c r="AM31" s="72" t="n">
        <f aca="false">0.01*AD31+0.15*AF31+0.24*AH31+0.25*AJ31+0.35*AL31</f>
        <v>0.153983424708379</v>
      </c>
      <c r="AO31" s="64" t="n">
        <f aca="false">0.01*AD31/$AM$42</f>
        <v>8.60879652547114E-005</v>
      </c>
      <c r="AP31" s="63" t="n">
        <f aca="false">AO31*$J$42</f>
        <v>1048.62820726739</v>
      </c>
      <c r="AQ31" s="64" t="n">
        <f aca="false">0.15*AF31/$AM$42</f>
        <v>0.0128009105444645</v>
      </c>
      <c r="AR31" s="63" t="n">
        <f aca="false">AQ31*$J$42</f>
        <v>155926.508843784</v>
      </c>
      <c r="AS31" s="64" t="n">
        <f aca="false">0.24*AH31/$AM$42</f>
        <v>0.0214832140710959</v>
      </c>
      <c r="AT31" s="63" t="n">
        <f aca="false">AS31*$J$42</f>
        <v>261684.7104129</v>
      </c>
      <c r="AU31" s="64" t="n">
        <f aca="false">0.25*AJ31/$AM$42</f>
        <v>0.00220068995245539</v>
      </c>
      <c r="AV31" s="63" t="n">
        <f aca="false">AU31*$J$42</f>
        <v>26806.3666363443</v>
      </c>
      <c r="AW31" s="64" t="n">
        <f aca="false">0.35*AL31/$AM$42</f>
        <v>0.0138940207481154</v>
      </c>
      <c r="AX31" s="63" t="n">
        <f aca="false">AW31*$J$42</f>
        <v>169241.566178553</v>
      </c>
    </row>
    <row r="32" customFormat="false" ht="12.8" hidden="false" customHeight="false" outlineLevel="0" collapsed="false">
      <c r="A32" s="70" t="s">
        <v>39</v>
      </c>
      <c r="B32" s="60"/>
      <c r="C32" s="60"/>
      <c r="D32" s="60"/>
      <c r="E32" s="60"/>
      <c r="F32" s="60"/>
      <c r="G32" s="60"/>
      <c r="H32" s="60"/>
      <c r="I32" s="64" t="n">
        <f aca="false">AO32+AQ32+AS32+AU32+AW32</f>
        <v>0.0217758867841463</v>
      </c>
      <c r="J32" s="63" t="n">
        <f aca="false">ROUND(AP32+AR32+AT32+AV32+AX32,0)</f>
        <v>265250</v>
      </c>
      <c r="K32" s="64" t="n">
        <f aca="false">I32-DatosMinisterio!J32</f>
        <v>1.31838984174237E-016</v>
      </c>
      <c r="L32" s="63" t="n">
        <f aca="false">J32-DatosMinisterio!K32</f>
        <v>0</v>
      </c>
      <c r="M32" s="64" t="n">
        <f aca="false">P67/P$77</f>
        <v>0.0100880358580317</v>
      </c>
      <c r="N32" s="63" t="n">
        <f aca="false">ROUND(N$42*M32,0)</f>
        <v>2334744</v>
      </c>
      <c r="O32" s="63" t="n">
        <f aca="false">N32-DatosMinisterio!L32</f>
        <v>-1</v>
      </c>
      <c r="P32" s="65" t="n">
        <f aca="false">N32+J32</f>
        <v>2599994</v>
      </c>
      <c r="Q32" s="63" t="n">
        <f aca="false">P32-DatosMinisterio!M32</f>
        <v>-1</v>
      </c>
      <c r="S32" s="65" t="n">
        <f aca="false">B32+DatosMinisterio!B32</f>
        <v>13265</v>
      </c>
      <c r="T32" s="65" t="n">
        <f aca="false">C32+DatosMinisterio!C32</f>
        <v>134</v>
      </c>
      <c r="U32" s="65" t="n">
        <f aca="false">D32+DatosMinisterio!D32</f>
        <v>474.321236409767</v>
      </c>
      <c r="V32" s="65" t="n">
        <f aca="false">E32+DatosMinisterio!E32</f>
        <v>269.646993985525</v>
      </c>
      <c r="W32" s="65" t="n">
        <f aca="false">F32+DatosMinisterio!F32</f>
        <v>21</v>
      </c>
      <c r="X32" s="65" t="n">
        <f aca="false">G32+DatosMinisterio!G32</f>
        <v>77</v>
      </c>
      <c r="Y32" s="65" t="n">
        <f aca="false">H32+DatosMinisterio!H32</f>
        <v>26</v>
      </c>
      <c r="Z32" s="65" t="n">
        <f aca="false">X32+0.33*Y32</f>
        <v>85.58</v>
      </c>
      <c r="AC32" s="71" t="n">
        <f aca="false">IF(T32&gt;0,S32/T32,0)</f>
        <v>98.9925373134328</v>
      </c>
      <c r="AD32" s="72" t="n">
        <f aca="false">EXP((((AC32-AC42)/AC43+2)/4-1.9)^3)</f>
        <v>0.0122823652884129</v>
      </c>
      <c r="AE32" s="73" t="n">
        <f aca="false">S32/U32</f>
        <v>27.9662789302993</v>
      </c>
      <c r="AF32" s="72" t="n">
        <f aca="false">EXP((((AE32-AE42)/AE43+2)/4-1.9)^3)</f>
        <v>0.412418600950862</v>
      </c>
      <c r="AG32" s="72" t="n">
        <f aca="false">V32/U32</f>
        <v>0.568490240973686</v>
      </c>
      <c r="AH32" s="72" t="n">
        <f aca="false">EXP((((AG32-AG42)/AG43+2)/4-1.9)^3)</f>
        <v>0.00423124364467899</v>
      </c>
      <c r="AI32" s="72" t="n">
        <f aca="false">W32/U32</f>
        <v>0.0442737925017932</v>
      </c>
      <c r="AJ32" s="72" t="n">
        <f aca="false">EXP((((AI32-AI42)/AI43+2)/4-1.9)^3)</f>
        <v>0.00814414204256013</v>
      </c>
      <c r="AK32" s="72" t="n">
        <f aca="false">Z32/U32</f>
        <v>0.180426245823974</v>
      </c>
      <c r="AL32" s="72" t="n">
        <f aca="false">EXP((((AK32-AK42)/AK43+2)/4-1.9)^3)</f>
        <v>0.00402151747981008</v>
      </c>
      <c r="AM32" s="72" t="n">
        <f aca="false">0.01*AD32+0.15*AF32+0.24*AH32+0.25*AJ32+0.35*AL32</f>
        <v>0.06644467889881</v>
      </c>
      <c r="AO32" s="64" t="n">
        <f aca="false">0.01*AD32/$AM$42</f>
        <v>4.02529443131672E-005</v>
      </c>
      <c r="AP32" s="63" t="n">
        <f aca="false">AO32*$J$42</f>
        <v>490.316767360703</v>
      </c>
      <c r="AQ32" s="64" t="n">
        <f aca="false">0.15*AF32/$AM$42</f>
        <v>0.0202742663012768</v>
      </c>
      <c r="AR32" s="63" t="n">
        <f aca="false">AQ32*$J$42</f>
        <v>246958.648195092</v>
      </c>
      <c r="AS32" s="64" t="n">
        <f aca="false">0.24*AH32/$AM$42</f>
        <v>0.00033280888976403</v>
      </c>
      <c r="AT32" s="63" t="n">
        <f aca="false">AS32*$J$42</f>
        <v>4053.90914285555</v>
      </c>
      <c r="AU32" s="64" t="n">
        <f aca="false">0.25*AJ32/$AM$42</f>
        <v>0.00066726906507773</v>
      </c>
      <c r="AV32" s="63" t="n">
        <f aca="false">AU32*$J$42</f>
        <v>8127.9324166528</v>
      </c>
      <c r="AW32" s="64" t="n">
        <f aca="false">0.35*AL32/$AM$42</f>
        <v>0.000461289583714617</v>
      </c>
      <c r="AX32" s="63" t="n">
        <f aca="false">AW32*$J$42</f>
        <v>5618.91859995271</v>
      </c>
    </row>
    <row r="33" customFormat="false" ht="12.8" hidden="false" customHeight="false" outlineLevel="0" collapsed="false">
      <c r="A33" s="70" t="s">
        <v>40</v>
      </c>
      <c r="B33" s="60"/>
      <c r="C33" s="60"/>
      <c r="D33" s="60"/>
      <c r="E33" s="60"/>
      <c r="F33" s="60"/>
      <c r="G33" s="60"/>
      <c r="H33" s="60"/>
      <c r="I33" s="64" t="n">
        <f aca="false">AO33+AQ33+AS33+AU33+AW33</f>
        <v>0.00468468394232448</v>
      </c>
      <c r="J33" s="63" t="n">
        <f aca="false">ROUND(AP33+AR33+AT33+AV33+AX33,0)</f>
        <v>57064</v>
      </c>
      <c r="K33" s="64" t="n">
        <f aca="false">I33-DatosMinisterio!J33</f>
        <v>0</v>
      </c>
      <c r="L33" s="63" t="n">
        <f aca="false">J33-DatosMinisterio!K33</f>
        <v>0</v>
      </c>
      <c r="M33" s="64" t="n">
        <f aca="false">P68/P$77</f>
        <v>0.0182108380323432</v>
      </c>
      <c r="N33" s="63" t="n">
        <f aca="false">ROUND(N$42*M33,0)</f>
        <v>4214661</v>
      </c>
      <c r="O33" s="63" t="n">
        <f aca="false">N33-DatosMinisterio!L33</f>
        <v>1</v>
      </c>
      <c r="P33" s="65" t="n">
        <f aca="false">N33+J33</f>
        <v>4271725</v>
      </c>
      <c r="Q33" s="63" t="n">
        <f aca="false">P33-DatosMinisterio!M33</f>
        <v>1</v>
      </c>
      <c r="S33" s="65" t="n">
        <f aca="false">B33+DatosMinisterio!B33</f>
        <v>4853</v>
      </c>
      <c r="T33" s="65" t="n">
        <f aca="false">C33+DatosMinisterio!C33</f>
        <v>22</v>
      </c>
      <c r="U33" s="65" t="n">
        <f aca="false">D33+DatosMinisterio!D33</f>
        <v>322.686393146005</v>
      </c>
      <c r="V33" s="65" t="n">
        <f aca="false">E33+DatosMinisterio!E33</f>
        <v>223.147302236914</v>
      </c>
      <c r="W33" s="65" t="n">
        <f aca="false">F33+DatosMinisterio!F33</f>
        <v>2</v>
      </c>
      <c r="X33" s="65" t="n">
        <f aca="false">G33+DatosMinisterio!G33</f>
        <v>32</v>
      </c>
      <c r="Y33" s="65" t="n">
        <f aca="false">H33+DatosMinisterio!H33</f>
        <v>5</v>
      </c>
      <c r="Z33" s="65" t="n">
        <f aca="false">X33+0.33*Y33</f>
        <v>33.65</v>
      </c>
      <c r="AC33" s="71" t="n">
        <f aca="false">IF(T33&gt;0,S33/T33,0)</f>
        <v>220.590909090909</v>
      </c>
      <c r="AD33" s="72" t="n">
        <f aca="false">EXP((((AC33-AC42)/AC43+2)/4-1.9)^3)</f>
        <v>0.122293922895253</v>
      </c>
      <c r="AE33" s="73" t="n">
        <f aca="false">S33/U33</f>
        <v>15.0393698125479</v>
      </c>
      <c r="AF33" s="72" t="n">
        <f aca="false">EXP((((AE33-AE42)/AE43+2)/4-1.9)^3)</f>
        <v>0.0100674031234292</v>
      </c>
      <c r="AG33" s="72" t="n">
        <f aca="false">V33/U33</f>
        <v>0.691529940451958</v>
      </c>
      <c r="AH33" s="72" t="n">
        <f aca="false">EXP((((AG33-AG42)/AG43+2)/4-1.9)^3)</f>
        <v>0.0412350666102546</v>
      </c>
      <c r="AI33" s="72" t="n">
        <f aca="false">W33/U33</f>
        <v>0.00619796818979927</v>
      </c>
      <c r="AJ33" s="72" t="n">
        <f aca="false">EXP((((AI33-AI42)/AI43+2)/4-1.9)^3)</f>
        <v>0.00369905256894576</v>
      </c>
      <c r="AK33" s="72" t="n">
        <f aca="false">Z33/U33</f>
        <v>0.104280814793373</v>
      </c>
      <c r="AL33" s="72" t="n">
        <f aca="false">EXP((((AK33-AK42)/AK43+2)/4-1.9)^3)</f>
        <v>0.00211465462888917</v>
      </c>
      <c r="AM33" s="72" t="n">
        <f aca="false">0.01*AD33+0.15*AF33+0.24*AH33+0.25*AJ33+0.35*AL33</f>
        <v>0.0142943579462757</v>
      </c>
      <c r="AO33" s="64" t="n">
        <f aca="false">0.01*AD33/$AM$42</f>
        <v>0.000400793361257985</v>
      </c>
      <c r="AP33" s="63" t="n">
        <f aca="false">AO33*$J$42</f>
        <v>4882.0206478005</v>
      </c>
      <c r="AQ33" s="64" t="n">
        <f aca="false">0.15*AF33/$AM$42</f>
        <v>0.000494907871313562</v>
      </c>
      <c r="AR33" s="63" t="n">
        <f aca="false">AQ33*$J$42</f>
        <v>6028.4193304204</v>
      </c>
      <c r="AS33" s="64" t="n">
        <f aca="false">0.24*AH33/$AM$42</f>
        <v>0.00324334826597909</v>
      </c>
      <c r="AT33" s="63" t="n">
        <f aca="false">AS33*$J$42</f>
        <v>39506.8749462786</v>
      </c>
      <c r="AU33" s="64" t="n">
        <f aca="false">0.25*AJ33/$AM$42</f>
        <v>0.000303072237254092</v>
      </c>
      <c r="AV33" s="63" t="n">
        <f aca="false">AU33*$J$42</f>
        <v>3691.69019019047</v>
      </c>
      <c r="AW33" s="64" t="n">
        <f aca="false">0.35*AL33/$AM$42</f>
        <v>0.000242562206519748</v>
      </c>
      <c r="AX33" s="63" t="n">
        <f aca="false">AW33*$J$42</f>
        <v>2954.62404089875</v>
      </c>
    </row>
    <row r="34" customFormat="false" ht="12.8" hidden="false" customHeight="false" outlineLevel="0" collapsed="false">
      <c r="A34" s="70" t="s">
        <v>41</v>
      </c>
      <c r="B34" s="60"/>
      <c r="C34" s="60"/>
      <c r="D34" s="60"/>
      <c r="E34" s="60"/>
      <c r="F34" s="60"/>
      <c r="G34" s="60"/>
      <c r="H34" s="60"/>
      <c r="I34" s="64" t="n">
        <f aca="false">AO34+AQ34+AS34+AU34+AW34</f>
        <v>0.024143815100431</v>
      </c>
      <c r="J34" s="63" t="n">
        <f aca="false">ROUND(AP34+AR34+AT34+AV34+AX34,0)</f>
        <v>294093</v>
      </c>
      <c r="K34" s="64" t="n">
        <f aca="false">I34-DatosMinisterio!J34</f>
        <v>0</v>
      </c>
      <c r="L34" s="63" t="n">
        <f aca="false">J34-DatosMinisterio!K34</f>
        <v>0</v>
      </c>
      <c r="M34" s="64" t="n">
        <f aca="false">P69/P$77</f>
        <v>0.0134970323302365</v>
      </c>
      <c r="N34" s="63" t="n">
        <f aca="false">ROUND(N$42*M34,0)</f>
        <v>3123712</v>
      </c>
      <c r="O34" s="63" t="n">
        <f aca="false">N34-DatosMinisterio!L34</f>
        <v>-1</v>
      </c>
      <c r="P34" s="65" t="n">
        <f aca="false">N34+J34</f>
        <v>3417805</v>
      </c>
      <c r="Q34" s="63" t="n">
        <f aca="false">P34-DatosMinisterio!M34</f>
        <v>-1</v>
      </c>
      <c r="S34" s="65" t="n">
        <f aca="false">B34+DatosMinisterio!B34</f>
        <v>8273</v>
      </c>
      <c r="T34" s="65" t="n">
        <f aca="false">C34+DatosMinisterio!C34</f>
        <v>76</v>
      </c>
      <c r="U34" s="65" t="n">
        <f aca="false">D34+DatosMinisterio!D34</f>
        <v>374.756643124355</v>
      </c>
      <c r="V34" s="65" t="n">
        <f aca="false">E34+DatosMinisterio!E34</f>
        <v>306.954112321824</v>
      </c>
      <c r="W34" s="65" t="n">
        <f aca="false">F34+DatosMinisterio!F34</f>
        <v>34</v>
      </c>
      <c r="X34" s="65" t="n">
        <f aca="false">G34+DatosMinisterio!G34</f>
        <v>85</v>
      </c>
      <c r="Y34" s="65" t="n">
        <f aca="false">H34+DatosMinisterio!H34</f>
        <v>17</v>
      </c>
      <c r="Z34" s="65" t="n">
        <f aca="false">X34+0.33*Y34</f>
        <v>90.61</v>
      </c>
      <c r="AC34" s="71" t="n">
        <f aca="false">IF(T34&gt;0,S34/T34,0)</f>
        <v>108.855263157895</v>
      </c>
      <c r="AD34" s="72" t="n">
        <f aca="false">EXP((((AC34-AC42)/AC43+2)/4-1.9)^3)</f>
        <v>0.0154525475009991</v>
      </c>
      <c r="AE34" s="73" t="n">
        <f aca="false">S34/U34</f>
        <v>22.0756593693118</v>
      </c>
      <c r="AF34" s="72" t="n">
        <f aca="false">EXP((((AE34-AE42)/AE43+2)/4-1.9)^3)</f>
        <v>0.122502432385773</v>
      </c>
      <c r="AG34" s="72" t="n">
        <f aca="false">V34/U34</f>
        <v>0.81907584015787</v>
      </c>
      <c r="AH34" s="72" t="n">
        <f aca="false">EXP((((AG34-AG42)/AG43+2)/4-1.9)^3)</f>
        <v>0.200229698954666</v>
      </c>
      <c r="AI34" s="72" t="n">
        <f aca="false">W34/U34</f>
        <v>0.0907255431592652</v>
      </c>
      <c r="AJ34" s="72" t="n">
        <f aca="false">EXP((((AI34-AI42)/AI43+2)/4-1.9)^3)</f>
        <v>0.0192032826567969</v>
      </c>
      <c r="AK34" s="72" t="n">
        <f aca="false">Z34/U34</f>
        <v>0.241783572519442</v>
      </c>
      <c r="AL34" s="72" t="n">
        <f aca="false">EXP((((AK34-AK42)/AK43+2)/4-1.9)^3)</f>
        <v>0.00652597326114981</v>
      </c>
      <c r="AM34" s="72" t="n">
        <f aca="false">0.01*AD34+0.15*AF34+0.24*AH34+0.25*AJ34+0.35*AL34</f>
        <v>0.0736699293875974</v>
      </c>
      <c r="AO34" s="64" t="n">
        <f aca="false">0.01*AD34/$AM$42</f>
        <v>5.06425691996873E-005</v>
      </c>
      <c r="AP34" s="63" t="n">
        <f aca="false">AO34*$J$42</f>
        <v>616.871666023918</v>
      </c>
      <c r="AQ34" s="64" t="n">
        <f aca="false">0.15*AF34/$AM$42</f>
        <v>0.00602215062806838</v>
      </c>
      <c r="AR34" s="63" t="n">
        <f aca="false">AQ34*$J$42</f>
        <v>73355.1664082331</v>
      </c>
      <c r="AS34" s="64" t="n">
        <f aca="false">0.24*AH34/$AM$42</f>
        <v>0.0157490868886005</v>
      </c>
      <c r="AT34" s="63" t="n">
        <f aca="false">AS34*$J$42</f>
        <v>191837.926488659</v>
      </c>
      <c r="AU34" s="64" t="n">
        <f aca="false">0.25*AJ34/$AM$42</f>
        <v>0.00157337094538152</v>
      </c>
      <c r="AV34" s="63" t="n">
        <f aca="false">AU34*$J$42</f>
        <v>19165.0615616302</v>
      </c>
      <c r="AW34" s="64" t="n">
        <f aca="false">0.35*AL34/$AM$42</f>
        <v>0.000748564069180842</v>
      </c>
      <c r="AX34" s="63" t="n">
        <f aca="false">AW34*$J$42</f>
        <v>9118.17808177236</v>
      </c>
    </row>
    <row r="35" customFormat="false" ht="12.8" hidden="false" customHeight="false" outlineLevel="0" collapsed="false">
      <c r="A35" s="70" t="s">
        <v>42</v>
      </c>
      <c r="B35" s="60"/>
      <c r="C35" s="60"/>
      <c r="D35" s="60"/>
      <c r="E35" s="60"/>
      <c r="F35" s="60"/>
      <c r="G35" s="60"/>
      <c r="H35" s="60"/>
      <c r="I35" s="64" t="n">
        <f aca="false">AO35+AQ35+AS35+AU35+AW35</f>
        <v>0.0177325008407746</v>
      </c>
      <c r="J35" s="63" t="n">
        <f aca="false">ROUND(AP35+AR35+AT35+AV35+AX35,0)</f>
        <v>215998</v>
      </c>
      <c r="K35" s="64" t="n">
        <f aca="false">I35-DatosMinisterio!J35</f>
        <v>1.07552855510562E-016</v>
      </c>
      <c r="L35" s="63" t="n">
        <f aca="false">J35-DatosMinisterio!K35</f>
        <v>0</v>
      </c>
      <c r="M35" s="64" t="n">
        <f aca="false">P70/P$77</f>
        <v>0.0190387055477239</v>
      </c>
      <c r="N35" s="63" t="n">
        <f aca="false">ROUND(N$42*M35,0)</f>
        <v>4406260</v>
      </c>
      <c r="O35" s="63" t="n">
        <f aca="false">N35-DatosMinisterio!L35</f>
        <v>0</v>
      </c>
      <c r="P35" s="65" t="n">
        <f aca="false">N35+J35</f>
        <v>4622258</v>
      </c>
      <c r="Q35" s="63" t="n">
        <f aca="false">P35-DatosMinisterio!M35</f>
        <v>0</v>
      </c>
      <c r="S35" s="65" t="n">
        <f aca="false">B35+DatosMinisterio!B35</f>
        <v>8976</v>
      </c>
      <c r="T35" s="65" t="n">
        <f aca="false">C35+DatosMinisterio!C35</f>
        <v>44</v>
      </c>
      <c r="U35" s="65" t="n">
        <f aca="false">D35+DatosMinisterio!D35</f>
        <v>348.818592897527</v>
      </c>
      <c r="V35" s="65" t="n">
        <f aca="false">E35+DatosMinisterio!E35</f>
        <v>225.904956533891</v>
      </c>
      <c r="W35" s="65" t="n">
        <f aca="false">F35+DatosMinisterio!F35</f>
        <v>23</v>
      </c>
      <c r="X35" s="65" t="n">
        <f aca="false">G35+DatosMinisterio!G35</f>
        <v>94</v>
      </c>
      <c r="Y35" s="65" t="n">
        <f aca="false">H35+DatosMinisterio!H35</f>
        <v>7</v>
      </c>
      <c r="Z35" s="65" t="n">
        <f aca="false">X35+0.33*Y35</f>
        <v>96.31</v>
      </c>
      <c r="AC35" s="71" t="n">
        <f aca="false">IF(T35&gt;0,S35/T35,0)</f>
        <v>204</v>
      </c>
      <c r="AD35" s="72" t="n">
        <f aca="false">EXP((((AC35-AC42)/AC43+2)/4-1.9)^3)</f>
        <v>0.095289974752829</v>
      </c>
      <c r="AE35" s="73" t="n">
        <f aca="false">S35/U35</f>
        <v>25.7325732709348</v>
      </c>
      <c r="AF35" s="72" t="n">
        <f aca="false">EXP((((AE35-AE42)/AE43+2)/4-1.9)^3)</f>
        <v>0.281997006317271</v>
      </c>
      <c r="AG35" s="72" t="n">
        <f aca="false">V35/U35</f>
        <v>0.64762877075264</v>
      </c>
      <c r="AH35" s="72" t="n">
        <f aca="false">EXP((((AG35-AG42)/AG43+2)/4-1.9)^3)</f>
        <v>0.0200749829292879</v>
      </c>
      <c r="AI35" s="72" t="n">
        <f aca="false">W35/U35</f>
        <v>0.0659368521871102</v>
      </c>
      <c r="AJ35" s="72" t="n">
        <f aca="false">EXP((((AI35-AI42)/AI43+2)/4-1.9)^3)</f>
        <v>0.0123210193500252</v>
      </c>
      <c r="AK35" s="72" t="n">
        <f aca="false">Z35/U35</f>
        <v>0.276103401484373</v>
      </c>
      <c r="AL35" s="72" t="n">
        <f aca="false">EXP((((AK35-AK42)/AK43+2)/4-1.9)^3)</f>
        <v>0.00844688461190642</v>
      </c>
      <c r="AM35" s="72" t="n">
        <f aca="false">0.01*AD35+0.15*AF35+0.24*AH35+0.25*AJ35+0.35*AL35</f>
        <v>0.0541071110498215</v>
      </c>
      <c r="AO35" s="64" t="n">
        <f aca="false">0.01*AD35/$AM$42</f>
        <v>0.000312293435120947</v>
      </c>
      <c r="AP35" s="63" t="n">
        <f aca="false">AO35*$J$42</f>
        <v>3804.01260551726</v>
      </c>
      <c r="AQ35" s="64" t="n">
        <f aca="false">0.15*AF35/$AM$42</f>
        <v>0.0138628141142459</v>
      </c>
      <c r="AR35" s="63" t="n">
        <f aca="false">AQ35*$J$42</f>
        <v>168861.441541705</v>
      </c>
      <c r="AS35" s="64" t="n">
        <f aca="false">0.24*AH35/$AM$42</f>
        <v>0.00157899977920913</v>
      </c>
      <c r="AT35" s="63" t="n">
        <f aca="false">AS35*$J$42</f>
        <v>19233.6257785703</v>
      </c>
      <c r="AU35" s="64" t="n">
        <f aca="false">0.25*AJ35/$AM$42</f>
        <v>0.00100949062768452</v>
      </c>
      <c r="AV35" s="63" t="n">
        <f aca="false">AU35*$J$42</f>
        <v>12296.4963108374</v>
      </c>
      <c r="AW35" s="64" t="n">
        <f aca="false">0.35*AL35/$AM$42</f>
        <v>0.000968902884514063</v>
      </c>
      <c r="AX35" s="63" t="n">
        <f aca="false">AW35*$J$42</f>
        <v>11802.1013947543</v>
      </c>
    </row>
    <row r="36" customFormat="false" ht="12.8" hidden="false" customHeight="false" outlineLevel="0" collapsed="false">
      <c r="A36" s="70" t="s">
        <v>43</v>
      </c>
      <c r="B36" s="60"/>
      <c r="C36" s="60"/>
      <c r="D36" s="60"/>
      <c r="E36" s="60"/>
      <c r="F36" s="60"/>
      <c r="G36" s="60"/>
      <c r="H36" s="60"/>
      <c r="I36" s="64" t="n">
        <f aca="false">AO36+AQ36+AS36+AU36+AW36</f>
        <v>0.00872372864467968</v>
      </c>
      <c r="J36" s="63" t="n">
        <f aca="false">ROUND(AP36+AR36+AT36+AV36+AX36,0)</f>
        <v>106263</v>
      </c>
      <c r="K36" s="64" t="n">
        <f aca="false">I36-DatosMinisterio!J36</f>
        <v>6.59194920871187E-017</v>
      </c>
      <c r="L36" s="63" t="n">
        <f aca="false">J36-DatosMinisterio!K36</f>
        <v>0</v>
      </c>
      <c r="M36" s="64" t="n">
        <f aca="false">P71/P$77</f>
        <v>0.0112607460212135</v>
      </c>
      <c r="N36" s="63" t="n">
        <f aca="false">ROUND(N$42*M36,0)</f>
        <v>2606153</v>
      </c>
      <c r="O36" s="63" t="n">
        <f aca="false">N36-DatosMinisterio!L36</f>
        <v>0</v>
      </c>
      <c r="P36" s="65" t="n">
        <f aca="false">N36+J36</f>
        <v>2712416</v>
      </c>
      <c r="Q36" s="63" t="n">
        <f aca="false">P36-DatosMinisterio!M36</f>
        <v>0</v>
      </c>
      <c r="S36" s="65" t="n">
        <f aca="false">B36+DatosMinisterio!B36</f>
        <v>9776</v>
      </c>
      <c r="T36" s="65" t="n">
        <f aca="false">C36+DatosMinisterio!C36</f>
        <v>125</v>
      </c>
      <c r="U36" s="65" t="n">
        <f aca="false">D36+DatosMinisterio!D36</f>
        <v>470.584581105169</v>
      </c>
      <c r="V36" s="65" t="n">
        <f aca="false">E36+DatosMinisterio!E36</f>
        <v>310.207575757576</v>
      </c>
      <c r="W36" s="65" t="n">
        <f aca="false">F36+DatosMinisterio!F36</f>
        <v>40</v>
      </c>
      <c r="X36" s="65" t="n">
        <f aca="false">G36+DatosMinisterio!G36</f>
        <v>134</v>
      </c>
      <c r="Y36" s="65" t="n">
        <f aca="false">H36+DatosMinisterio!H36</f>
        <v>26</v>
      </c>
      <c r="Z36" s="65" t="n">
        <f aca="false">X36+0.33*Y36</f>
        <v>142.58</v>
      </c>
      <c r="AC36" s="71" t="n">
        <f aca="false">IF(T36&gt;0,S36/T36,0)</f>
        <v>78.208</v>
      </c>
      <c r="AD36" s="72" t="n">
        <f aca="false">EXP((((AC36-AC42)/AC43+2)/4-1.9)^3)</f>
        <v>0.00736699606123873</v>
      </c>
      <c r="AE36" s="73" t="n">
        <f aca="false">S36/U36</f>
        <v>20.7741613145102</v>
      </c>
      <c r="AF36" s="72" t="n">
        <f aca="false">EXP((((AE36-AE42)/AE43+2)/4-1.9)^3)</f>
        <v>0.0848264018753784</v>
      </c>
      <c r="AG36" s="72" t="n">
        <f aca="false">V36/U36</f>
        <v>0.659196217243355</v>
      </c>
      <c r="AH36" s="72" t="n">
        <f aca="false">EXP((((AG36-AG42)/AG43+2)/4-1.9)^3)</f>
        <v>0.0244996489715565</v>
      </c>
      <c r="AI36" s="72" t="n">
        <f aca="false">W36/U36</f>
        <v>0.0850006600430042</v>
      </c>
      <c r="AJ36" s="72" t="n">
        <f aca="false">EXP((((AI36-AI42)/AI43+2)/4-1.9)^3)</f>
        <v>0.0173810193753364</v>
      </c>
      <c r="AK36" s="72" t="n">
        <f aca="false">Z36/U36</f>
        <v>0.302984852723288</v>
      </c>
      <c r="AL36" s="72" t="n">
        <f aca="false">EXP((((AK36-AK42)/AK43+2)/4-1.9)^3)</f>
        <v>0.0102739386984533</v>
      </c>
      <c r="AM36" s="72" t="n">
        <f aca="false">0.01*AD36+0.15*AF36+0.24*AH36+0.25*AJ36+0.35*AL36</f>
        <v>0.0266186793833855</v>
      </c>
      <c r="AO36" s="64" t="n">
        <f aca="false">0.01*AD36/$AM$42</f>
        <v>2.41438253337183E-005</v>
      </c>
      <c r="AP36" s="63" t="n">
        <f aca="false">AO36*$J$42</f>
        <v>294.093328856886</v>
      </c>
      <c r="AQ36" s="64" t="n">
        <f aca="false">0.15*AF36/$AM$42</f>
        <v>0.00417001817336908</v>
      </c>
      <c r="AR36" s="63" t="n">
        <f aca="false">AQ36*$J$42</f>
        <v>50794.5410078461</v>
      </c>
      <c r="AS36" s="64" t="n">
        <f aca="false">0.24*AH36/$AM$42</f>
        <v>0.00192702232689575</v>
      </c>
      <c r="AT36" s="63" t="n">
        <f aca="false">AS36*$J$42</f>
        <v>23472.8508455058</v>
      </c>
      <c r="AU36" s="64" t="n">
        <f aca="false">0.25*AJ36/$AM$42</f>
        <v>0.00142406854989391</v>
      </c>
      <c r="AV36" s="63" t="n">
        <f aca="false">AU36*$J$42</f>
        <v>17346.4252068543</v>
      </c>
      <c r="AW36" s="64" t="n">
        <f aca="false">0.35*AL36/$AM$42</f>
        <v>0.00117847576918721</v>
      </c>
      <c r="AX36" s="63" t="n">
        <f aca="false">AW36*$J$42</f>
        <v>14354.8860690864</v>
      </c>
    </row>
    <row r="37" customFormat="false" ht="12.8" hidden="false" customHeight="false" outlineLevel="0" collapsed="false">
      <c r="A37" s="70" t="s">
        <v>44</v>
      </c>
      <c r="B37" s="60"/>
      <c r="C37" s="60"/>
      <c r="D37" s="60"/>
      <c r="E37" s="60"/>
      <c r="F37" s="60"/>
      <c r="G37" s="60"/>
      <c r="H37" s="60"/>
      <c r="I37" s="64" t="n">
        <f aca="false">AO37+AQ37+AS37+AU37+AW37</f>
        <v>0.0100101153449379</v>
      </c>
      <c r="J37" s="63" t="n">
        <f aca="false">ROUND(AP37+AR37+AT37+AV37+AX37,0)</f>
        <v>121932</v>
      </c>
      <c r="K37" s="64" t="n">
        <f aca="false">I37-DatosMinisterio!J37</f>
        <v>4.33680868994202E-017</v>
      </c>
      <c r="L37" s="63" t="n">
        <f aca="false">J37-DatosMinisterio!K37</f>
        <v>0</v>
      </c>
      <c r="M37" s="64" t="n">
        <f aca="false">P72/P$77</f>
        <v>0.0109188970018536</v>
      </c>
      <c r="N37" s="63" t="n">
        <f aca="false">ROUND(N$42*M37,0)</f>
        <v>2527036</v>
      </c>
      <c r="O37" s="63" t="n">
        <f aca="false">N37-DatosMinisterio!L37</f>
        <v>0</v>
      </c>
      <c r="P37" s="65" t="n">
        <f aca="false">N37+J37</f>
        <v>2648968</v>
      </c>
      <c r="Q37" s="63" t="n">
        <f aca="false">P37-DatosMinisterio!M37</f>
        <v>0</v>
      </c>
      <c r="S37" s="65" t="n">
        <f aca="false">B37+DatosMinisterio!B37</f>
        <v>8152</v>
      </c>
      <c r="T37" s="65" t="n">
        <f aca="false">C37+DatosMinisterio!C37</f>
        <v>34</v>
      </c>
      <c r="U37" s="65" t="n">
        <f aca="false">D37+DatosMinisterio!D37</f>
        <v>442.755103218379</v>
      </c>
      <c r="V37" s="65" t="n">
        <f aca="false">E37+DatosMinisterio!E37</f>
        <v>306.007982006258</v>
      </c>
      <c r="W37" s="65" t="n">
        <f aca="false">F37+DatosMinisterio!F37</f>
        <v>32</v>
      </c>
      <c r="X37" s="65" t="n">
        <f aca="false">G37+DatosMinisterio!G37</f>
        <v>190</v>
      </c>
      <c r="Y37" s="65" t="n">
        <f aca="false">H37+DatosMinisterio!H37</f>
        <v>33</v>
      </c>
      <c r="Z37" s="65" t="n">
        <f aca="false">X37+0.33*Y37</f>
        <v>200.89</v>
      </c>
      <c r="AC37" s="71" t="n">
        <f aca="false">IF(T37&gt;0,S37/T37,0)</f>
        <v>239.764705882353</v>
      </c>
      <c r="AD37" s="72" t="n">
        <f aca="false">EXP((((AC37-AC42)/AC43+2)/4-1.9)^3)</f>
        <v>0.159494751451463</v>
      </c>
      <c r="AE37" s="73" t="n">
        <f aca="false">S37/U37</f>
        <v>18.4119842792172</v>
      </c>
      <c r="AF37" s="72" t="n">
        <f aca="false">EXP((((AE37-AE42)/AE43+2)/4-1.9)^3)</f>
        <v>0.0391916727677197</v>
      </c>
      <c r="AG37" s="72" t="n">
        <f aca="false">V37/U37</f>
        <v>0.691145013986042</v>
      </c>
      <c r="AH37" s="72" t="n">
        <f aca="false">EXP((((AG37-AG42)/AG43+2)/4-1.9)^3)</f>
        <v>0.0409928280042631</v>
      </c>
      <c r="AI37" s="72" t="n">
        <f aca="false">W37/U37</f>
        <v>0.0722747174846604</v>
      </c>
      <c r="AJ37" s="72" t="n">
        <f aca="false">EXP((((AI37-AI42)/AI43+2)/4-1.9)^3)</f>
        <v>0.0138428999800291</v>
      </c>
      <c r="AK37" s="72" t="n">
        <f aca="false">Z37/U37</f>
        <v>0.45372712485917</v>
      </c>
      <c r="AL37" s="72" t="n">
        <f aca="false">EXP((((AK37-AK42)/AK43+2)/4-1.9)^3)</f>
        <v>0.0279174971075592</v>
      </c>
      <c r="AM37" s="72" t="n">
        <f aca="false">0.01*AD37+0.15*AF37+0.24*AH37+0.25*AJ37+0.35*AL37</f>
        <v>0.0305438261333487</v>
      </c>
      <c r="AO37" s="64" t="n">
        <f aca="false">0.01*AD37/$AM$42</f>
        <v>0.000522711480863944</v>
      </c>
      <c r="AP37" s="63" t="n">
        <f aca="false">AO37*$J$42</f>
        <v>6367.09209556377</v>
      </c>
      <c r="AQ37" s="64" t="n">
        <f aca="false">0.15*AF37/$AM$42</f>
        <v>0.00192664057502081</v>
      </c>
      <c r="AR37" s="63" t="n">
        <f aca="false">AQ37*$J$42</f>
        <v>23468.2007671464</v>
      </c>
      <c r="AS37" s="64" t="n">
        <f aca="false">0.24*AH37/$AM$42</f>
        <v>0.00322429496432878</v>
      </c>
      <c r="AT37" s="63" t="n">
        <f aca="false">AS37*$J$42</f>
        <v>39274.7887366328</v>
      </c>
      <c r="AU37" s="64" t="n">
        <f aca="false">0.25*AJ37/$AM$42</f>
        <v>0.00113418195303663</v>
      </c>
      <c r="AV37" s="63" t="n">
        <f aca="false">AU37*$J$42</f>
        <v>13815.3478782882</v>
      </c>
      <c r="AW37" s="64" t="n">
        <f aca="false">0.35*AL37/$AM$42</f>
        <v>0.00320228637168778</v>
      </c>
      <c r="AX37" s="63" t="n">
        <f aca="false">AW37*$J$42</f>
        <v>39006.7044466007</v>
      </c>
    </row>
    <row r="38" customFormat="false" ht="12.8" hidden="false" customHeight="false" outlineLevel="0" collapsed="false">
      <c r="A38" s="70" t="s">
        <v>45</v>
      </c>
      <c r="B38" s="60"/>
      <c r="C38" s="60"/>
      <c r="D38" s="60"/>
      <c r="E38" s="60"/>
      <c r="F38" s="60"/>
      <c r="G38" s="60"/>
      <c r="H38" s="60"/>
      <c r="I38" s="64" t="n">
        <f aca="false">AO38+AQ38+AS38+AU38+AW38</f>
        <v>0.0108622613116411</v>
      </c>
      <c r="J38" s="63" t="n">
        <f aca="false">ROUND(AP38+AR38+AT38+AV38+AX38,0)</f>
        <v>132312</v>
      </c>
      <c r="K38" s="64" t="n">
        <f aca="false">I38-DatosMinisterio!J38</f>
        <v>8.84708972748172E-017</v>
      </c>
      <c r="L38" s="63" t="n">
        <f aca="false">J38-DatosMinisterio!K38</f>
        <v>0</v>
      </c>
      <c r="M38" s="64" t="n">
        <f aca="false">P73/P$77</f>
        <v>0.00897058690844422</v>
      </c>
      <c r="N38" s="63" t="n">
        <f aca="false">ROUND(N$42*M38,0)</f>
        <v>2076125</v>
      </c>
      <c r="O38" s="63" t="n">
        <f aca="false">N38-DatosMinisterio!L38</f>
        <v>-2</v>
      </c>
      <c r="P38" s="65" t="n">
        <f aca="false">N38+J38</f>
        <v>2208437</v>
      </c>
      <c r="Q38" s="63" t="n">
        <f aca="false">P38-DatosMinisterio!M38</f>
        <v>-2</v>
      </c>
      <c r="S38" s="65" t="n">
        <f aca="false">B38+DatosMinisterio!B38</f>
        <v>11057</v>
      </c>
      <c r="T38" s="65" t="n">
        <f aca="false">C38+DatosMinisterio!C38</f>
        <v>63</v>
      </c>
      <c r="U38" s="65" t="n">
        <f aca="false">D38+DatosMinisterio!D38</f>
        <v>514.993097593895</v>
      </c>
      <c r="V38" s="65" t="n">
        <f aca="false">E38+DatosMinisterio!E38</f>
        <v>350.056830669331</v>
      </c>
      <c r="W38" s="65" t="n">
        <f aca="false">F38+DatosMinisterio!F38</f>
        <v>48</v>
      </c>
      <c r="X38" s="65" t="n">
        <f aca="false">G38+DatosMinisterio!G38</f>
        <v>150</v>
      </c>
      <c r="Y38" s="65" t="n">
        <f aca="false">H38+DatosMinisterio!H38</f>
        <v>27</v>
      </c>
      <c r="Z38" s="65" t="n">
        <f aca="false">X38+0.33*Y38</f>
        <v>158.91</v>
      </c>
      <c r="AC38" s="71" t="n">
        <f aca="false">IF(T38&gt;0,S38/T38,0)</f>
        <v>175.507936507937</v>
      </c>
      <c r="AD38" s="72" t="n">
        <f aca="false">EXP((((AC38-AC42)/AC43+2)/4-1.9)^3)</f>
        <v>0.0593651757554011</v>
      </c>
      <c r="AE38" s="73" t="n">
        <f aca="false">S38/U38</f>
        <v>21.4701906717964</v>
      </c>
      <c r="AF38" s="72" t="n">
        <f aca="false">EXP((((AE38-AE42)/AE43+2)/4-1.9)^3)</f>
        <v>0.103758521496966</v>
      </c>
      <c r="AG38" s="72" t="n">
        <f aca="false">V38/U38</f>
        <v>0.679731111552437</v>
      </c>
      <c r="AH38" s="72" t="n">
        <f aca="false">EXP((((AG38-AG42)/AG43+2)/4-1.9)^3)</f>
        <v>0.0343078300063042</v>
      </c>
      <c r="AI38" s="72" t="n">
        <f aca="false">W38/U38</f>
        <v>0.0932051326984019</v>
      </c>
      <c r="AJ38" s="72" t="n">
        <f aca="false">EXP((((AI38-AI42)/AI43+2)/4-1.9)^3)</f>
        <v>0.0200404412556827</v>
      </c>
      <c r="AK38" s="72" t="n">
        <f aca="false">Z38/U38</f>
        <v>0.308567242439647</v>
      </c>
      <c r="AL38" s="72" t="n">
        <f aca="false">EXP((((AK38-AK42)/AK43+2)/4-1.9)^3)</f>
        <v>0.0106930180555534</v>
      </c>
      <c r="AM38" s="72" t="n">
        <f aca="false">0.01*AD38+0.15*AF38+0.24*AH38+0.25*AJ38+0.35*AL38</f>
        <v>0.0331439758169762</v>
      </c>
      <c r="AO38" s="64" t="n">
        <f aca="false">0.01*AD38/$AM$42</f>
        <v>0.000194557241843141</v>
      </c>
      <c r="AP38" s="63" t="n">
        <f aca="false">AO38*$J$42</f>
        <v>2369.88075070918</v>
      </c>
      <c r="AQ38" s="64" t="n">
        <f aca="false">0.15*AF38/$AM$42</f>
        <v>0.00510071051840573</v>
      </c>
      <c r="AR38" s="63" t="n">
        <f aca="false">AQ38*$J$42</f>
        <v>62131.2039479643</v>
      </c>
      <c r="AS38" s="64" t="n">
        <f aca="false">0.24*AH38/$AM$42</f>
        <v>0.00269848578182678</v>
      </c>
      <c r="AT38" s="63" t="n">
        <f aca="false">AS38*$J$42</f>
        <v>32869.9638719676</v>
      </c>
      <c r="AU38" s="64" t="n">
        <f aca="false">0.25*AJ38/$AM$42</f>
        <v>0.00164196135462059</v>
      </c>
      <c r="AV38" s="63" t="n">
        <f aca="false">AU38*$J$42</f>
        <v>20000.5539288071</v>
      </c>
      <c r="AW38" s="64" t="n">
        <f aca="false">0.35*AL38/$AM$42</f>
        <v>0.00122654641494485</v>
      </c>
      <c r="AX38" s="63" t="n">
        <f aca="false">AW38*$J$42</f>
        <v>14940.4294134304</v>
      </c>
    </row>
    <row r="39" customFormat="false" ht="12.8" hidden="false" customHeight="false" outlineLevel="0" collapsed="false">
      <c r="A39" s="70" t="s">
        <v>46</v>
      </c>
      <c r="B39" s="60"/>
      <c r="C39" s="60"/>
      <c r="D39" s="60"/>
      <c r="E39" s="60"/>
      <c r="F39" s="60"/>
      <c r="G39" s="60"/>
      <c r="H39" s="60"/>
      <c r="I39" s="64" t="n">
        <f aca="false">AO39+AQ39+AS39+AU39+AW39</f>
        <v>0.0161956403685109</v>
      </c>
      <c r="J39" s="63" t="n">
        <f aca="false">ROUND(AP39+AR39+AT39+AV39+AX39,0)</f>
        <v>197277</v>
      </c>
      <c r="K39" s="64" t="n">
        <f aca="false">I39-DatosMinisterio!J39</f>
        <v>0</v>
      </c>
      <c r="L39" s="63" t="n">
        <f aca="false">J39-DatosMinisterio!K39</f>
        <v>0</v>
      </c>
      <c r="M39" s="64" t="n">
        <f aca="false">P74/P$77</f>
        <v>0.00723657558192176</v>
      </c>
      <c r="N39" s="63" t="n">
        <f aca="false">ROUND(N$42*M39,0)</f>
        <v>1674811</v>
      </c>
      <c r="O39" s="63" t="n">
        <f aca="false">N39-DatosMinisterio!L39</f>
        <v>-2</v>
      </c>
      <c r="P39" s="65" t="n">
        <f aca="false">N39+J39</f>
        <v>1872088</v>
      </c>
      <c r="Q39" s="63" t="n">
        <f aca="false">P39-DatosMinisterio!M39</f>
        <v>-2</v>
      </c>
      <c r="S39" s="65" t="n">
        <f aca="false">B39+DatosMinisterio!B39</f>
        <v>13640</v>
      </c>
      <c r="T39" s="65" t="n">
        <f aca="false">C39+DatosMinisterio!C39</f>
        <v>104</v>
      </c>
      <c r="U39" s="65" t="n">
        <f aca="false">D39+DatosMinisterio!D39</f>
        <v>560.264224885289</v>
      </c>
      <c r="V39" s="65" t="n">
        <f aca="false">E39+DatosMinisterio!E39</f>
        <v>359.363172320832</v>
      </c>
      <c r="W39" s="65" t="n">
        <f aca="false">F39+DatosMinisterio!F39</f>
        <v>53</v>
      </c>
      <c r="X39" s="65" t="n">
        <f aca="false">G39+DatosMinisterio!G39</f>
        <v>227</v>
      </c>
      <c r="Y39" s="65" t="n">
        <f aca="false">H39+DatosMinisterio!H39</f>
        <v>23</v>
      </c>
      <c r="Z39" s="65" t="n">
        <f aca="false">X39+0.33*Y39</f>
        <v>234.59</v>
      </c>
      <c r="AC39" s="71" t="n">
        <f aca="false">IF(T39&gt;0,S39/T39,0)</f>
        <v>131.153846153846</v>
      </c>
      <c r="AD39" s="72" t="n">
        <f aca="false">EXP((((AC39-AC42)/AC43+2)/4-1.9)^3)</f>
        <v>0.0252077266421679</v>
      </c>
      <c r="AE39" s="73" t="n">
        <f aca="false">S39/U39</f>
        <v>24.3456558426387</v>
      </c>
      <c r="AF39" s="72" t="n">
        <f aca="false">EXP((((AE39-AE42)/AE43+2)/4-1.9)^3)</f>
        <v>0.212387338804341</v>
      </c>
      <c r="AG39" s="72" t="n">
        <f aca="false">V39/U39</f>
        <v>0.641417310545591</v>
      </c>
      <c r="AH39" s="72" t="n">
        <f aca="false">EXP((((AG39-AG42)/AG43+2)/4-1.9)^3)</f>
        <v>0.0179867130489158</v>
      </c>
      <c r="AI39" s="72" t="n">
        <f aca="false">W39/U39</f>
        <v>0.0945982228489628</v>
      </c>
      <c r="AJ39" s="72" t="n">
        <f aca="false">EXP((((AI39-AI42)/AI43+2)/4-1.9)^3)</f>
        <v>0.0205239105870139</v>
      </c>
      <c r="AK39" s="72" t="n">
        <f aca="false">Z39/U39</f>
        <v>0.41871315279506</v>
      </c>
      <c r="AL39" s="72" t="n">
        <f aca="false">EXP((((AK39-AK42)/AK43+2)/4-1.9)^3)</f>
        <v>0.0224563651002715</v>
      </c>
      <c r="AM39" s="72" t="n">
        <f aca="false">0.01*AD39+0.15*AF39+0.24*AH39+0.25*AJ39+0.35*AL39</f>
        <v>0.0494176946506611</v>
      </c>
      <c r="AO39" s="64" t="n">
        <f aca="false">0.01*AD39/$AM$42</f>
        <v>8.26131769379939E-005</v>
      </c>
      <c r="AP39" s="63" t="n">
        <f aca="false">AO39*$J$42</f>
        <v>1006.30218605859</v>
      </c>
      <c r="AQ39" s="64" t="n">
        <f aca="false">0.15*AF39/$AM$42</f>
        <v>0.0104408420377037</v>
      </c>
      <c r="AR39" s="63" t="n">
        <f aca="false">AQ39*$J$42</f>
        <v>127178.769250328</v>
      </c>
      <c r="AS39" s="64" t="n">
        <f aca="false">0.24*AH39/$AM$42</f>
        <v>0.00141474670404332</v>
      </c>
      <c r="AT39" s="63" t="n">
        <f aca="false">AS39*$J$42</f>
        <v>17232.8768093077</v>
      </c>
      <c r="AU39" s="64" t="n">
        <f aca="false">0.25*AJ39/$AM$42</f>
        <v>0.00168157315498277</v>
      </c>
      <c r="AV39" s="63" t="n">
        <f aca="false">AU39*$J$42</f>
        <v>20483.0609909444</v>
      </c>
      <c r="AW39" s="64" t="n">
        <f aca="false">0.35*AL39/$AM$42</f>
        <v>0.0025758652948431</v>
      </c>
      <c r="AX39" s="63" t="n">
        <f aca="false">AW39*$J$42</f>
        <v>31376.336963032</v>
      </c>
    </row>
    <row r="40" customFormat="false" ht="12.8" hidden="false" customHeight="false" outlineLevel="0" collapsed="false">
      <c r="A40" s="70" t="s">
        <v>47</v>
      </c>
      <c r="B40" s="60"/>
      <c r="C40" s="60"/>
      <c r="D40" s="60"/>
      <c r="E40" s="60"/>
      <c r="F40" s="60"/>
      <c r="G40" s="60"/>
      <c r="H40" s="60"/>
      <c r="I40" s="64" t="n">
        <f aca="false">AO40+AQ40+AS40+AU40+AW40</f>
        <v>0.0844855283644516</v>
      </c>
      <c r="J40" s="63" t="n">
        <f aca="false">ROUND(AP40+AR40+AT40+AV40+AX40,0)</f>
        <v>1029109</v>
      </c>
      <c r="K40" s="64" t="n">
        <f aca="false">I40-DatosMinisterio!J40</f>
        <v>0</v>
      </c>
      <c r="L40" s="63" t="n">
        <f aca="false">J40-DatosMinisterio!K40</f>
        <v>0</v>
      </c>
      <c r="M40" s="64" t="n">
        <f aca="false">P75/P$77</f>
        <v>0.0135601820466315</v>
      </c>
      <c r="N40" s="63" t="n">
        <f aca="false">ROUND(N$42*M40,0)</f>
        <v>3138327</v>
      </c>
      <c r="O40" s="63" t="n">
        <f aca="false">N40-DatosMinisterio!L40</f>
        <v>0</v>
      </c>
      <c r="P40" s="65" t="n">
        <f aca="false">N40+J40</f>
        <v>4167436</v>
      </c>
      <c r="Q40" s="63" t="n">
        <f aca="false">P40-DatosMinisterio!M40</f>
        <v>0</v>
      </c>
      <c r="S40" s="65" t="n">
        <f aca="false">B40+DatosMinisterio!B40</f>
        <v>1328</v>
      </c>
      <c r="T40" s="65" t="n">
        <f aca="false">C40+DatosMinisterio!C40</f>
        <v>20</v>
      </c>
      <c r="U40" s="65" t="n">
        <f aca="false">D40+DatosMinisterio!D40</f>
        <v>77.9494103935281</v>
      </c>
      <c r="V40" s="65" t="n">
        <f aca="false">E40+DatosMinisterio!E40</f>
        <v>70.5857740298917</v>
      </c>
      <c r="W40" s="65" t="n">
        <f aca="false">F40+DatosMinisterio!F40</f>
        <v>27</v>
      </c>
      <c r="X40" s="65" t="n">
        <f aca="false">G40+DatosMinisterio!G40</f>
        <v>64</v>
      </c>
      <c r="Y40" s="65" t="n">
        <f aca="false">H40+DatosMinisterio!H40</f>
        <v>4</v>
      </c>
      <c r="Z40" s="65" t="n">
        <f aca="false">X40+0.33*Y40</f>
        <v>65.32</v>
      </c>
      <c r="AC40" s="71" t="n">
        <f aca="false">IF(T40&gt;0,S40/T40,0)</f>
        <v>66.4</v>
      </c>
      <c r="AD40" s="72" t="n">
        <f aca="false">EXP((((AC40-AC42)/AC43+2)/4-1.9)^3)</f>
        <v>0.00541795220540828</v>
      </c>
      <c r="AE40" s="73" t="n">
        <f aca="false">S40/U40</f>
        <v>17.0366907625803</v>
      </c>
      <c r="AF40" s="72" t="n">
        <f aca="false">EXP((((AE40-AE42)/AE43+2)/4-1.9)^3)</f>
        <v>0.0233905371963364</v>
      </c>
      <c r="AG40" s="72" t="n">
        <f aca="false">V40/U40</f>
        <v>0.905533135831804</v>
      </c>
      <c r="AH40" s="72" t="n">
        <f aca="false">EXP((((AG40-AG42)/AG43+2)/4-1.9)^3)</f>
        <v>0.403580175410409</v>
      </c>
      <c r="AI40" s="72" t="n">
        <f aca="false">W40/U40</f>
        <v>0.346378501950051</v>
      </c>
      <c r="AJ40" s="72" t="n">
        <f aca="false">EXP((((AI40-AI42)/AI43+2)/4-1.9)^3)</f>
        <v>0.376327943517901</v>
      </c>
      <c r="AK40" s="72" t="n">
        <f aca="false">Z40/U40</f>
        <v>0.837979398051012</v>
      </c>
      <c r="AL40" s="72" t="n">
        <f aca="false">EXP((((AK40-AK42)/AK43+2)/4-1.9)^3)</f>
        <v>0.180818219968225</v>
      </c>
      <c r="AM40" s="72" t="n">
        <f aca="false">0.01*AD40+0.15*AF40+0.24*AH40+0.25*AJ40+0.35*AL40</f>
        <v>0.257790365068357</v>
      </c>
      <c r="AO40" s="64" t="n">
        <f aca="false">0.01*AD40/$AM$42</f>
        <v>1.77562320688707E-005</v>
      </c>
      <c r="AP40" s="63" t="n">
        <f aca="false">AO40*$J$42</f>
        <v>216.286745157851</v>
      </c>
      <c r="AQ40" s="64" t="n">
        <f aca="false">0.15*AF40/$AM$42</f>
        <v>0.00114986564368116</v>
      </c>
      <c r="AR40" s="63" t="n">
        <f aca="false">AQ40*$J$42</f>
        <v>14006.3892201906</v>
      </c>
      <c r="AS40" s="64" t="n">
        <f aca="false">0.24*AH40/$AM$42</f>
        <v>0.0317436388419795</v>
      </c>
      <c r="AT40" s="63" t="n">
        <f aca="false">AS40*$J$42</f>
        <v>386665.836421157</v>
      </c>
      <c r="AU40" s="64" t="n">
        <f aca="false">0.25*AJ40/$AM$42</f>
        <v>0.0308334498246149</v>
      </c>
      <c r="AV40" s="63" t="n">
        <f aca="false">AU40*$J$42</f>
        <v>375578.922301053</v>
      </c>
      <c r="AW40" s="64" t="n">
        <f aca="false">0.35*AL40/$AM$42</f>
        <v>0.0207408178221072</v>
      </c>
      <c r="AX40" s="63" t="n">
        <f aca="false">AW40*$J$42</f>
        <v>252641.661882763</v>
      </c>
    </row>
    <row r="41" customFormat="false" ht="12.8" hidden="false" customHeight="false" outlineLevel="0" collapsed="false">
      <c r="A41" s="74" t="s">
        <v>48</v>
      </c>
      <c r="B41" s="60"/>
      <c r="C41" s="60"/>
      <c r="D41" s="60"/>
      <c r="E41" s="60"/>
      <c r="F41" s="60"/>
      <c r="G41" s="60"/>
      <c r="H41" s="60"/>
      <c r="I41" s="75" t="n">
        <f aca="false">AO41+AQ41+AS41+AU41+AW41</f>
        <v>0.0330678569509417</v>
      </c>
      <c r="J41" s="76" t="n">
        <f aca="false">ROUND(AP41+AR41+AT41+AV41+AX41,0)</f>
        <v>402796</v>
      </c>
      <c r="K41" s="75" t="n">
        <f aca="false">I41-DatosMinisterio!J41</f>
        <v>0</v>
      </c>
      <c r="L41" s="76" t="n">
        <f aca="false">J41-DatosMinisterio!K41</f>
        <v>0</v>
      </c>
      <c r="M41" s="75" t="n">
        <f aca="false">P76/P$77</f>
        <v>0.0130320150966931</v>
      </c>
      <c r="N41" s="76" t="n">
        <f aca="false">ROUND(N$42*M41,0)</f>
        <v>3016090</v>
      </c>
      <c r="O41" s="76" t="n">
        <f aca="false">N41-DatosMinisterio!L41</f>
        <v>0</v>
      </c>
      <c r="P41" s="77" t="n">
        <f aca="false">N41+J41</f>
        <v>3418886</v>
      </c>
      <c r="Q41" s="76" t="n">
        <f aca="false">P41-DatosMinisterio!M41</f>
        <v>0</v>
      </c>
      <c r="S41" s="77" t="n">
        <f aca="false">B41+DatosMinisterio!B41</f>
        <v>199</v>
      </c>
      <c r="T41" s="77" t="n">
        <f aca="false">C41+DatosMinisterio!C41</f>
        <v>6</v>
      </c>
      <c r="U41" s="77" t="n">
        <f aca="false">D41+DatosMinisterio!D41</f>
        <v>28.2898407148407</v>
      </c>
      <c r="V41" s="77" t="n">
        <f aca="false">E41+DatosMinisterio!E41</f>
        <v>22.1989316239316</v>
      </c>
      <c r="W41" s="77" t="n">
        <f aca="false">F41+DatosMinisterio!F41</f>
        <v>7</v>
      </c>
      <c r="X41" s="77" t="n">
        <f aca="false">G41+DatosMinisterio!G41</f>
        <v>18</v>
      </c>
      <c r="Y41" s="77" t="n">
        <f aca="false">H41+DatosMinisterio!H41</f>
        <v>0</v>
      </c>
      <c r="Z41" s="77" t="n">
        <f aca="false">X41+0.33*Y41</f>
        <v>18</v>
      </c>
      <c r="AC41" s="78" t="n">
        <f aca="false">IF(T41&gt;0,S41/T41,0)</f>
        <v>33.1666666666667</v>
      </c>
      <c r="AD41" s="79" t="n">
        <f aca="false">EXP((((AC41-AC42)/AC43+2)/4-1.9)^3)</f>
        <v>0.00213105934073449</v>
      </c>
      <c r="AE41" s="80" t="n">
        <f aca="false">S41/U41</f>
        <v>7.03432734054263</v>
      </c>
      <c r="AF41" s="79" t="n">
        <f aca="false">EXP((((AE41-AE42)/AE43+2)/4-1.9)^3)</f>
        <v>9.76301571262201E-005</v>
      </c>
      <c r="AG41" s="79" t="n">
        <f aca="false">V41/U41</f>
        <v>0.784696239462605</v>
      </c>
      <c r="AH41" s="79" t="n">
        <f aca="false">EXP((((AG41-AG42)/AG43+2)/4-1.9)^3)</f>
        <v>0.14014413268314</v>
      </c>
      <c r="AI41" s="79" t="n">
        <f aca="false">W41/U41</f>
        <v>0.247438650169841</v>
      </c>
      <c r="AJ41" s="79" t="n">
        <f aca="false">EXP((((AI41-AI42)/AI43+2)/4-1.9)^3)</f>
        <v>0.162538886752717</v>
      </c>
      <c r="AK41" s="79" t="n">
        <f aca="false">Z41/U41</f>
        <v>0.636270814722449</v>
      </c>
      <c r="AL41" s="79" t="n">
        <f aca="false">EXP((((AK41-AK42)/AK43+2)/4-1.9)^3)</f>
        <v>0.0759844429429223</v>
      </c>
      <c r="AM41" s="79" t="n">
        <f aca="false">0.01*AD41+0.15*AF41+0.24*AH41+0.25*AJ41+0.35*AL41</f>
        <v>0.100899823679132</v>
      </c>
      <c r="AO41" s="75" t="n">
        <f aca="false">0.01*AD41/$AM$42</f>
        <v>6.98411185112415E-006</v>
      </c>
      <c r="AP41" s="76" t="n">
        <f aca="false">AO41*$J$42</f>
        <v>85.0727121744633</v>
      </c>
      <c r="AQ41" s="75" t="n">
        <f aca="false">0.15*AF41/$AM$42</f>
        <v>4.7994435751658E-006</v>
      </c>
      <c r="AR41" s="76" t="n">
        <f aca="false">AQ41*$J$42</f>
        <v>58.4615038491885</v>
      </c>
      <c r="AS41" s="75" t="n">
        <f aca="false">0.24*AH41/$AM$42</f>
        <v>0.0110230506966604</v>
      </c>
      <c r="AT41" s="76" t="n">
        <f aca="false">AS41*$J$42</f>
        <v>134270.590046545</v>
      </c>
      <c r="AU41" s="75" t="n">
        <f aca="false">0.25*AJ41/$AM$42</f>
        <v>0.0133172003183981</v>
      </c>
      <c r="AV41" s="76" t="n">
        <f aca="false">AU41*$J$42</f>
        <v>162215.378820772</v>
      </c>
      <c r="AW41" s="75" t="n">
        <f aca="false">0.35*AL41/$AM$42</f>
        <v>0.00871582238045698</v>
      </c>
      <c r="AX41" s="76" t="n">
        <f aca="false">AW41*$J$42</f>
        <v>106166.491107529</v>
      </c>
    </row>
    <row r="42" customFormat="false" ht="12.8" hidden="false" customHeight="false" outlineLevel="0" collapsed="false">
      <c r="A42" s="81" t="s">
        <v>49</v>
      </c>
      <c r="B42" s="60"/>
      <c r="C42" s="60"/>
      <c r="D42" s="60"/>
      <c r="E42" s="60"/>
      <c r="F42" s="60"/>
      <c r="G42" s="60"/>
      <c r="H42" s="60"/>
      <c r="I42" s="82"/>
      <c r="J42" s="83" t="n">
        <f aca="false">DatosMinisterio!K42</f>
        <v>12180892</v>
      </c>
      <c r="K42" s="82"/>
      <c r="L42" s="84"/>
      <c r="M42" s="82"/>
      <c r="N42" s="83" t="n">
        <f aca="false">DatosMinisterio!L42</f>
        <v>231436955</v>
      </c>
      <c r="O42" s="84"/>
      <c r="P42" s="85" t="n">
        <f aca="false">DatosMinisterio!M42</f>
        <v>243617847</v>
      </c>
      <c r="Q42" s="84"/>
      <c r="S42" s="86"/>
      <c r="T42" s="86"/>
      <c r="U42" s="86"/>
      <c r="V42" s="86"/>
      <c r="W42" s="86"/>
      <c r="X42" s="86"/>
      <c r="Y42" s="86"/>
      <c r="Z42" s="86"/>
      <c r="AB42" s="87" t="s">
        <v>232</v>
      </c>
      <c r="AC42" s="87" t="n">
        <f aca="false">AVERAGE(AC15:AC41)</f>
        <v>180.090953242769</v>
      </c>
      <c r="AD42" s="86"/>
      <c r="AE42" s="88" t="n">
        <f aca="false">AVERAGE(AE15:AE41)</f>
        <v>19.8769520878493</v>
      </c>
      <c r="AF42" s="86"/>
      <c r="AG42" s="89" t="n">
        <f aca="false">AVERAGE(AG15:AG41)</f>
        <v>0.722050927977948</v>
      </c>
      <c r="AH42" s="86"/>
      <c r="AI42" s="89" t="n">
        <f aca="false">AVERAGE(AI15:AI41)</f>
        <v>0.169372477414708</v>
      </c>
      <c r="AJ42" s="86"/>
      <c r="AK42" s="89" t="n">
        <f aca="false">AVERAGE(AK15:AK41)</f>
        <v>0.602924558740456</v>
      </c>
      <c r="AL42" s="90"/>
      <c r="AM42" s="89" t="n">
        <f aca="false">SUM(AM15:AM41)</f>
        <v>3.05129612205663</v>
      </c>
      <c r="AO42" s="82" t="n">
        <f aca="false">SUM(AO15:AO41)</f>
        <v>0.00984770161556675</v>
      </c>
      <c r="AP42" s="84" t="n">
        <f aca="false">SUM(AP15:AP41)</f>
        <v>119953.789827444</v>
      </c>
      <c r="AQ42" s="82" t="n">
        <f aca="false">SUM(AQ15:AQ41)</f>
        <v>0.143023745753848</v>
      </c>
      <c r="AR42" s="84" t="n">
        <f aca="false">SUM(AR15:AR41)</f>
        <v>1742156.80046308</v>
      </c>
      <c r="AS42" s="82" t="n">
        <f aca="false">SUM(AS15:AS41)</f>
        <v>0.241732894510167</v>
      </c>
      <c r="AT42" s="84" t="n">
        <f aca="false">SUM(AT15:AT41)</f>
        <v>2944522.28087573</v>
      </c>
      <c r="AU42" s="82" t="n">
        <f aca="false">SUM(AU15:AU41)</f>
        <v>0.25710336413075</v>
      </c>
      <c r="AV42" s="84" t="n">
        <f aca="false">SUM(AV15:AV41)</f>
        <v>3131748.31131334</v>
      </c>
      <c r="AW42" s="82" t="n">
        <f aca="false">SUM(AW15:AW41)</f>
        <v>0.348292293989669</v>
      </c>
      <c r="AX42" s="84" t="n">
        <f aca="false">SUM(AX15:AX41)</f>
        <v>4242510.81752041</v>
      </c>
    </row>
    <row r="43" customFormat="false" ht="12.8" hidden="false" customHeight="false" outlineLevel="0" collapsed="false">
      <c r="A43" s="31" t="s">
        <v>50</v>
      </c>
      <c r="AB43" s="87" t="s">
        <v>233</v>
      </c>
      <c r="AC43" s="87" t="n">
        <f aca="false">_xlfn.STDEV.P(AC15:AC41)</f>
        <v>84.9761363941811</v>
      </c>
      <c r="AD43" s="86"/>
      <c r="AE43" s="88" t="n">
        <f aca="false">_xlfn.STDEV.P(AE15:AE41)</f>
        <v>4.59991427430262</v>
      </c>
      <c r="AF43" s="86"/>
      <c r="AG43" s="89" t="n">
        <f aca="false">_xlfn.STDEV.P(AG15:AG41)</f>
        <v>0.106211643277894</v>
      </c>
      <c r="AH43" s="86"/>
      <c r="AI43" s="89" t="n">
        <f aca="false">_xlfn.STDEV.P(AI15:AI41)</f>
        <v>0.108558933235547</v>
      </c>
      <c r="AJ43" s="86"/>
      <c r="AK43" s="89" t="n">
        <f aca="false">_xlfn.STDEV.P(AK15:AK41)</f>
        <v>0.287888194595009</v>
      </c>
      <c r="AL43" s="86"/>
      <c r="AM43" s="89"/>
    </row>
    <row r="44" customFormat="false" ht="12.8" hidden="false" customHeight="false" outlineLevel="0" collapsed="false">
      <c r="A44" s="31" t="s">
        <v>51</v>
      </c>
      <c r="AB44" s="1" t="n">
        <f aca="false">MIN(AC44:AL44)</f>
        <v>-2.79192697547688</v>
      </c>
      <c r="AC44" s="1" t="n">
        <f aca="false">(MIN(AC15:AC41)-AC42)/AC43</f>
        <v>-1.72900643416594</v>
      </c>
      <c r="AE44" s="1" t="n">
        <f aca="false">(MIN(AE15:AE41)-AE42)/AE43</f>
        <v>-2.79192697547688</v>
      </c>
      <c r="AG44" s="1" t="n">
        <f aca="false">(MIN(AG15:AG41)-AG42)/AG43</f>
        <v>-1.8516904163303</v>
      </c>
      <c r="AI44" s="1" t="n">
        <f aca="false">(MIN(AI15:AI41)-AI42)/AI43</f>
        <v>-1.50309610053794</v>
      </c>
      <c r="AK44" s="1" t="n">
        <f aca="false">(MIN(AK15:AK41)-AK42)/AK43</f>
        <v>-1.73207430283328</v>
      </c>
    </row>
    <row r="45" customFormat="false" ht="12.8" hidden="false" customHeight="false" outlineLevel="0" collapsed="false">
      <c r="A45" s="49"/>
      <c r="B45" s="49"/>
      <c r="C45" s="49"/>
      <c r="D45" s="49"/>
      <c r="E45" s="49"/>
      <c r="F45" s="49"/>
      <c r="G45" s="49"/>
      <c r="H45" s="49"/>
      <c r="I45" s="49"/>
      <c r="J45" s="49"/>
    </row>
    <row r="46" customFormat="false" ht="12.8" hidden="false" customHeight="false" outlineLevel="0" collapsed="false">
      <c r="A46" s="50" t="s">
        <v>52</v>
      </c>
      <c r="B46" s="50"/>
      <c r="C46" s="50"/>
      <c r="D46" s="50"/>
      <c r="E46" s="50"/>
      <c r="F46" s="50"/>
      <c r="G46" s="50"/>
      <c r="H46" s="50"/>
      <c r="I46" s="50"/>
      <c r="J46" s="50"/>
    </row>
    <row r="47" customFormat="false" ht="12.8" hidden="false" customHeight="false" outlineLevel="0" collapsed="false">
      <c r="A47" s="50" t="s">
        <v>53</v>
      </c>
      <c r="B47" s="50"/>
      <c r="C47" s="50"/>
      <c r="D47" s="50"/>
      <c r="E47" s="50"/>
      <c r="F47" s="50"/>
      <c r="G47" s="50"/>
      <c r="H47" s="50"/>
      <c r="I47" s="50"/>
      <c r="J47" s="50"/>
    </row>
    <row r="48" customFormat="false" ht="12.75" hidden="false" customHeight="true" outlineLevel="0" collapsed="false">
      <c r="A48" s="51" t="s">
        <v>8</v>
      </c>
      <c r="B48" s="52" t="s">
        <v>213</v>
      </c>
      <c r="C48" s="52"/>
      <c r="D48" s="52"/>
      <c r="E48" s="52"/>
      <c r="F48" s="52"/>
      <c r="G48" s="52"/>
      <c r="H48" s="52"/>
      <c r="I48" s="51" t="s">
        <v>10</v>
      </c>
      <c r="J48" s="53" t="s">
        <v>11</v>
      </c>
      <c r="K48" s="54" t="s">
        <v>214</v>
      </c>
      <c r="L48" s="53" t="s">
        <v>215</v>
      </c>
      <c r="M48" s="54" t="s">
        <v>216</v>
      </c>
      <c r="N48" s="53" t="s">
        <v>12</v>
      </c>
      <c r="O48" s="53" t="s">
        <v>217</v>
      </c>
      <c r="P48" s="51" t="s">
        <v>218</v>
      </c>
      <c r="Q48" s="53" t="s">
        <v>219</v>
      </c>
      <c r="S48" s="55" t="s">
        <v>220</v>
      </c>
      <c r="T48" s="55"/>
      <c r="U48" s="55"/>
      <c r="V48" s="55"/>
      <c r="W48" s="55"/>
      <c r="X48" s="55"/>
      <c r="Y48" s="55"/>
      <c r="Z48" s="55"/>
      <c r="AC48" s="56" t="s">
        <v>221</v>
      </c>
      <c r="AD48" s="56"/>
      <c r="AE48" s="56" t="s">
        <v>222</v>
      </c>
      <c r="AF48" s="56"/>
      <c r="AG48" s="56" t="s">
        <v>223</v>
      </c>
      <c r="AH48" s="56"/>
      <c r="AI48" s="56" t="s">
        <v>224</v>
      </c>
      <c r="AJ48" s="56"/>
      <c r="AK48" s="56" t="s">
        <v>225</v>
      </c>
      <c r="AL48" s="56"/>
      <c r="AM48" s="57" t="s">
        <v>226</v>
      </c>
      <c r="AO48" s="56" t="s">
        <v>221</v>
      </c>
      <c r="AP48" s="56"/>
      <c r="AQ48" s="56" t="s">
        <v>222</v>
      </c>
      <c r="AR48" s="56"/>
      <c r="AS48" s="56" t="s">
        <v>223</v>
      </c>
      <c r="AT48" s="56"/>
      <c r="AU48" s="56" t="s">
        <v>224</v>
      </c>
      <c r="AV48" s="56"/>
      <c r="AW48" s="57" t="s">
        <v>225</v>
      </c>
      <c r="AX48" s="57"/>
    </row>
    <row r="49" customFormat="false" ht="37.3" hidden="false" customHeight="false" outlineLevel="0" collapsed="false">
      <c r="A49" s="51"/>
      <c r="B49" s="56" t="s">
        <v>63</v>
      </c>
      <c r="C49" s="56" t="s">
        <v>64</v>
      </c>
      <c r="D49" s="56" t="s">
        <v>65</v>
      </c>
      <c r="E49" s="56" t="s">
        <v>66</v>
      </c>
      <c r="F49" s="56" t="s">
        <v>67</v>
      </c>
      <c r="G49" s="56" t="s">
        <v>68</v>
      </c>
      <c r="H49" s="56" t="s">
        <v>69</v>
      </c>
      <c r="I49" s="51"/>
      <c r="J49" s="53"/>
      <c r="K49" s="54"/>
      <c r="L49" s="53"/>
      <c r="M49" s="54"/>
      <c r="N49" s="53"/>
      <c r="O49" s="53"/>
      <c r="P49" s="51"/>
      <c r="Q49" s="53"/>
      <c r="S49" s="56" t="s">
        <v>63</v>
      </c>
      <c r="T49" s="56" t="s">
        <v>64</v>
      </c>
      <c r="U49" s="56" t="s">
        <v>65</v>
      </c>
      <c r="V49" s="56" t="s">
        <v>66</v>
      </c>
      <c r="W49" s="56" t="s">
        <v>67</v>
      </c>
      <c r="X49" s="56" t="s">
        <v>68</v>
      </c>
      <c r="Y49" s="56" t="s">
        <v>69</v>
      </c>
      <c r="Z49" s="51" t="s">
        <v>21</v>
      </c>
      <c r="AC49" s="56" t="s">
        <v>227</v>
      </c>
      <c r="AD49" s="56" t="s">
        <v>228</v>
      </c>
      <c r="AE49" s="56" t="s">
        <v>227</v>
      </c>
      <c r="AF49" s="56" t="s">
        <v>228</v>
      </c>
      <c r="AG49" s="56" t="s">
        <v>227</v>
      </c>
      <c r="AH49" s="56" t="s">
        <v>228</v>
      </c>
      <c r="AI49" s="56" t="s">
        <v>227</v>
      </c>
      <c r="AJ49" s="56" t="s">
        <v>228</v>
      </c>
      <c r="AK49" s="56" t="s">
        <v>227</v>
      </c>
      <c r="AL49" s="56" t="s">
        <v>228</v>
      </c>
      <c r="AM49" s="58" t="s">
        <v>229</v>
      </c>
      <c r="AO49" s="56" t="s">
        <v>230</v>
      </c>
      <c r="AP49" s="56" t="s">
        <v>231</v>
      </c>
      <c r="AQ49" s="56" t="s">
        <v>230</v>
      </c>
      <c r="AR49" s="56" t="s">
        <v>231</v>
      </c>
      <c r="AS49" s="56" t="s">
        <v>230</v>
      </c>
      <c r="AT49" s="56" t="s">
        <v>231</v>
      </c>
      <c r="AU49" s="56" t="s">
        <v>230</v>
      </c>
      <c r="AV49" s="56" t="s">
        <v>231</v>
      </c>
      <c r="AW49" s="56" t="s">
        <v>230</v>
      </c>
      <c r="AX49" s="58" t="s">
        <v>231</v>
      </c>
    </row>
    <row r="50" customFormat="false" ht="12.8" hidden="false" customHeight="false" outlineLevel="0" collapsed="false">
      <c r="A50" s="59" t="s">
        <v>22</v>
      </c>
      <c r="B50" s="60" t="n">
        <v>0</v>
      </c>
      <c r="C50" s="60"/>
      <c r="D50" s="60"/>
      <c r="E50" s="60"/>
      <c r="F50" s="60"/>
      <c r="G50" s="60"/>
      <c r="H50" s="60"/>
      <c r="I50" s="61" t="n">
        <f aca="false">AO50+AQ50+AS50+AU50+AW50</f>
        <v>0.0973242477728659</v>
      </c>
      <c r="J50" s="62" t="n">
        <f aca="false">ROUND(AP50+AR50+AT50+AV50+AX50,0)</f>
        <v>1167126</v>
      </c>
      <c r="K50" s="61" t="n">
        <f aca="false">I50-DatosMinisterio!J50</f>
        <v>0</v>
      </c>
      <c r="L50" s="63" t="n">
        <f aca="false">J50-DatosMinisterio!K50</f>
        <v>0</v>
      </c>
      <c r="M50" s="64" t="n">
        <f aca="false">P85/P$112</f>
        <v>0.172584235793336</v>
      </c>
      <c r="N50" s="63" t="n">
        <f aca="false">ROUND(N$77*M50,0)</f>
        <v>39323420</v>
      </c>
      <c r="O50" s="63" t="n">
        <f aca="false">N50-DatosMinisterio!L50</f>
        <v>3</v>
      </c>
      <c r="P50" s="65" t="n">
        <f aca="false">N50+J50</f>
        <v>40490546</v>
      </c>
      <c r="Q50" s="63" t="n">
        <f aca="false">P50-DatosMinisterio!M50</f>
        <v>3</v>
      </c>
      <c r="S50" s="66" t="n">
        <f aca="false">B50+DatosMinisterio!B50</f>
        <v>31095</v>
      </c>
      <c r="T50" s="66" t="n">
        <f aca="false">C50+DatosMinisterio!C50</f>
        <v>77</v>
      </c>
      <c r="U50" s="66" t="n">
        <f aca="false">D50+DatosMinisterio!D50</f>
        <v>2297.19764758572</v>
      </c>
      <c r="V50" s="66" t="n">
        <f aca="false">E50+DatosMinisterio!E50</f>
        <v>1574.74565071734</v>
      </c>
      <c r="W50" s="66" t="n">
        <f aca="false">F50+DatosMinisterio!F50</f>
        <v>831.5</v>
      </c>
      <c r="X50" s="66" t="n">
        <f aca="false">G50+DatosMinisterio!G50</f>
        <v>2407</v>
      </c>
      <c r="Y50" s="66" t="n">
        <f aca="false">H50+DatosMinisterio!H50</f>
        <v>284</v>
      </c>
      <c r="Z50" s="66" t="n">
        <f aca="false">X50+0.33*Y50</f>
        <v>2500.72</v>
      </c>
      <c r="AC50" s="67" t="n">
        <f aca="false">IF(T50&gt;0,S50/T50,0)</f>
        <v>403.831168831169</v>
      </c>
      <c r="AD50" s="68" t="n">
        <f aca="false">EXP((((AC50-AC77)/AC78+2)/4-1.9)^3)</f>
        <v>0.591916193174701</v>
      </c>
      <c r="AE50" s="69" t="n">
        <f aca="false">S50/U50</f>
        <v>13.5360577409087</v>
      </c>
      <c r="AF50" s="68" t="n">
        <f aca="false">EXP((((AE50-AE77)/AE78+2)/4-1.9)^3)</f>
        <v>0.0224272999891907</v>
      </c>
      <c r="AG50" s="68" t="n">
        <f aca="false">V50/U50</f>
        <v>0.685507253749953</v>
      </c>
      <c r="AH50" s="68" t="n">
        <f aca="false">EXP((((AG50-AG77)/AG78+2)/4-1.9)^3)</f>
        <v>0.0545038380102171</v>
      </c>
      <c r="AI50" s="68" t="n">
        <f aca="false">W50/U50</f>
        <v>0.361962759658003</v>
      </c>
      <c r="AJ50" s="68" t="n">
        <f aca="false">EXP((((AI50-AI77)/AI78+2)/4-1.9)^3)</f>
        <v>0.458294386216949</v>
      </c>
      <c r="AK50" s="68" t="n">
        <f aca="false">Z50/U50</f>
        <v>1.08859592583519</v>
      </c>
      <c r="AL50" s="68" t="n">
        <f aca="false">EXP((((AK50-AK77)/AK78+2)/4-1.9)^3)</f>
        <v>0.457941830182563</v>
      </c>
      <c r="AM50" s="68" t="n">
        <f aca="false">0.01*AD50+0.15*AF50+0.24*AH50+0.25*AJ50+0.35*AL50</f>
        <v>0.297217415170712</v>
      </c>
      <c r="AO50" s="61" t="n">
        <f aca="false">0.01*AD50/$AM$77</f>
        <v>0.00193823764372011</v>
      </c>
      <c r="AP50" s="62" t="n">
        <f aca="false">AO50*$J$77</f>
        <v>23243.609423811</v>
      </c>
      <c r="AQ50" s="61" t="n">
        <f aca="false">0.15*AF50/$AM$77</f>
        <v>0.00110157749324886</v>
      </c>
      <c r="AR50" s="62" t="n">
        <f aca="false">AQ50*$J$77</f>
        <v>13210.2671135794</v>
      </c>
      <c r="AS50" s="61" t="n">
        <f aca="false">0.24*AH50/$AM$77</f>
        <v>0.00428336545382989</v>
      </c>
      <c r="AT50" s="62" t="n">
        <f aca="false">AS50*$J$77</f>
        <v>51366.7010600298</v>
      </c>
      <c r="AU50" s="61" t="n">
        <f aca="false">0.25*AJ50/$AM$77</f>
        <v>0.0375172803816637</v>
      </c>
      <c r="AV50" s="62" t="n">
        <f aca="false">AU50*$J$77</f>
        <v>449912.328687044</v>
      </c>
      <c r="AW50" s="61" t="n">
        <f aca="false">0.35*AL50/$AM$77</f>
        <v>0.0524837868004033</v>
      </c>
      <c r="AX50" s="62" t="n">
        <f aca="false">AW50*$J$77</f>
        <v>629392.709105441</v>
      </c>
    </row>
    <row r="51" customFormat="false" ht="12.8" hidden="false" customHeight="false" outlineLevel="0" collapsed="false">
      <c r="A51" s="70" t="s">
        <v>23</v>
      </c>
      <c r="B51" s="60"/>
      <c r="C51" s="60"/>
      <c r="D51" s="60"/>
      <c r="E51" s="60"/>
      <c r="F51" s="60"/>
      <c r="G51" s="60"/>
      <c r="H51" s="60"/>
      <c r="I51" s="64" t="n">
        <f aca="false">AO51+AQ51+AS51+AU51+AW51</f>
        <v>0.0877940002349738</v>
      </c>
      <c r="J51" s="63" t="n">
        <f aca="false">ROUND(AP51+AR51+AT51+AV51+AX51,0)</f>
        <v>1052838</v>
      </c>
      <c r="K51" s="64" t="n">
        <f aca="false">I51-DatosMinisterio!J51</f>
        <v>0</v>
      </c>
      <c r="L51" s="63" t="n">
        <f aca="false">J51-DatosMinisterio!K51</f>
        <v>0</v>
      </c>
      <c r="M51" s="64" t="n">
        <f aca="false">P86/P$112</f>
        <v>0.113076758719375</v>
      </c>
      <c r="N51" s="63" t="n">
        <f aca="false">ROUND(N$77*M51,0)</f>
        <v>25764606</v>
      </c>
      <c r="O51" s="63" t="n">
        <f aca="false">N51-DatosMinisterio!L51</f>
        <v>0</v>
      </c>
      <c r="P51" s="65" t="n">
        <f aca="false">N51+J51</f>
        <v>26817444</v>
      </c>
      <c r="Q51" s="63" t="n">
        <f aca="false">P51-DatosMinisterio!M51</f>
        <v>0</v>
      </c>
      <c r="S51" s="65" t="n">
        <f aca="false">B51+DatosMinisterio!B51</f>
        <v>26624</v>
      </c>
      <c r="T51" s="65" t="n">
        <f aca="false">C51+DatosMinisterio!C51</f>
        <v>75</v>
      </c>
      <c r="U51" s="65" t="n">
        <f aca="false">D51+DatosMinisterio!D51</f>
        <v>2238.60421146454</v>
      </c>
      <c r="V51" s="65" t="n">
        <f aca="false">E51+DatosMinisterio!E51</f>
        <v>1548.25402593578</v>
      </c>
      <c r="W51" s="65" t="n">
        <f aca="false">F51+DatosMinisterio!F51</f>
        <v>786</v>
      </c>
      <c r="X51" s="65" t="n">
        <f aca="false">G51+DatosMinisterio!G51</f>
        <v>2248</v>
      </c>
      <c r="Y51" s="65" t="n">
        <f aca="false">H51+DatosMinisterio!H51</f>
        <v>203</v>
      </c>
      <c r="Z51" s="65" t="n">
        <f aca="false">X51+0.33*Y51</f>
        <v>2314.99</v>
      </c>
      <c r="AC51" s="71" t="n">
        <f aca="false">IF(T51&gt;0,S51/T51,0)</f>
        <v>354.986666666667</v>
      </c>
      <c r="AD51" s="72" t="n">
        <f aca="false">EXP((((AC51-AC77)/AC78+2)/4-1.9)^3)</f>
        <v>0.430970674917742</v>
      </c>
      <c r="AE51" s="73" t="n">
        <f aca="false">S51/U51</f>
        <v>11.8931251284398</v>
      </c>
      <c r="AF51" s="72" t="n">
        <f aca="false">EXP((((AE51-AE77)/AE78+2)/4-1.9)^3)</f>
        <v>0.0121553042090445</v>
      </c>
      <c r="AG51" s="72" t="n">
        <f aca="false">V51/U51</f>
        <v>0.691615792558025</v>
      </c>
      <c r="AH51" s="72" t="n">
        <f aca="false">EXP((((AG51-AG77)/AG78+2)/4-1.9)^3)</f>
        <v>0.0592208326102869</v>
      </c>
      <c r="AI51" s="72" t="n">
        <f aca="false">W51/U51</f>
        <v>0.351111641787622</v>
      </c>
      <c r="AJ51" s="72" t="n">
        <f aca="false">EXP((((AI51-AI77)/AI78+2)/4-1.9)^3)</f>
        <v>0.429037420611064</v>
      </c>
      <c r="AK51" s="72" t="n">
        <f aca="false">Z51/U51</f>
        <v>1.03412206058769</v>
      </c>
      <c r="AL51" s="72" t="n">
        <f aca="false">EXP((((AK51-AK77)/AK78+2)/4-1.9)^3)</f>
        <v>0.401450694484472</v>
      </c>
      <c r="AM51" s="72" t="n">
        <f aca="false">0.01*AD51+0.15*AF51+0.24*AH51+0.25*AJ51+0.35*AL51</f>
        <v>0.268113100429334</v>
      </c>
      <c r="AO51" s="64" t="n">
        <f aca="false">0.01*AD51/$AM$77</f>
        <v>0.00141121935013271</v>
      </c>
      <c r="AP51" s="63" t="n">
        <f aca="false">AO51*$J$77</f>
        <v>16923.534372623</v>
      </c>
      <c r="AQ51" s="64" t="n">
        <f aca="false">0.15*AF51/$AM$77</f>
        <v>0.000597040640056098</v>
      </c>
      <c r="AR51" s="63" t="n">
        <f aca="false">AQ51*$J$77</f>
        <v>7159.79255307978</v>
      </c>
      <c r="AS51" s="64" t="n">
        <f aca="false">0.24*AH51/$AM$77</f>
        <v>0.00465406616874199</v>
      </c>
      <c r="AT51" s="63" t="n">
        <f aca="false">AS51*$J$77</f>
        <v>55812.194448553</v>
      </c>
      <c r="AU51" s="64" t="n">
        <f aca="false">0.25*AJ51/$AM$77</f>
        <v>0.0351222220637705</v>
      </c>
      <c r="AV51" s="63" t="n">
        <f aca="false">AU51*$J$77</f>
        <v>421190.463610937</v>
      </c>
      <c r="AW51" s="64" t="n">
        <f aca="false">0.35*AL51/$AM$77</f>
        <v>0.0460094520122725</v>
      </c>
      <c r="AX51" s="63" t="n">
        <f aca="false">AW51*$J$77</f>
        <v>551751.605816646</v>
      </c>
    </row>
    <row r="52" customFormat="false" ht="12.8" hidden="false" customHeight="false" outlineLevel="0" collapsed="false">
      <c r="A52" s="70" t="s">
        <v>24</v>
      </c>
      <c r="B52" s="60"/>
      <c r="C52" s="60"/>
      <c r="D52" s="60"/>
      <c r="E52" s="60"/>
      <c r="F52" s="60"/>
      <c r="G52" s="60"/>
      <c r="H52" s="60"/>
      <c r="I52" s="64" t="n">
        <f aca="false">AO52+AQ52+AS52+AU52+AW52</f>
        <v>0.0555654533607034</v>
      </c>
      <c r="J52" s="63" t="n">
        <f aca="false">ROUND(AP52+AR52+AT52+AV52+AX52,0)</f>
        <v>666348</v>
      </c>
      <c r="K52" s="64" t="n">
        <f aca="false">I52-DatosMinisterio!J52</f>
        <v>0</v>
      </c>
      <c r="L52" s="63" t="n">
        <f aca="false">J52-DatosMinisterio!K52</f>
        <v>0</v>
      </c>
      <c r="M52" s="64" t="n">
        <f aca="false">P87/P$112</f>
        <v>0.0702191538911908</v>
      </c>
      <c r="N52" s="63" t="n">
        <f aca="false">ROUND(N$77*M52,0)</f>
        <v>15999476</v>
      </c>
      <c r="O52" s="63" t="n">
        <f aca="false">N52-DatosMinisterio!L52</f>
        <v>1</v>
      </c>
      <c r="P52" s="65" t="n">
        <f aca="false">N52+J52</f>
        <v>16665824</v>
      </c>
      <c r="Q52" s="63" t="n">
        <f aca="false">P52-DatosMinisterio!M52</f>
        <v>1</v>
      </c>
      <c r="S52" s="65" t="n">
        <f aca="false">B52+DatosMinisterio!B52</f>
        <v>24547</v>
      </c>
      <c r="T52" s="65" t="n">
        <f aca="false">C52+DatosMinisterio!C52</f>
        <v>90</v>
      </c>
      <c r="U52" s="65" t="n">
        <f aca="false">D52+DatosMinisterio!D52</f>
        <v>1462.06886174944</v>
      </c>
      <c r="V52" s="65" t="n">
        <f aca="false">E52+DatosMinisterio!E52</f>
        <v>1165.81645382302</v>
      </c>
      <c r="W52" s="65" t="n">
        <f aca="false">F52+DatosMinisterio!F52</f>
        <v>349</v>
      </c>
      <c r="X52" s="65" t="n">
        <f aca="false">G52+DatosMinisterio!G52</f>
        <v>1143</v>
      </c>
      <c r="Y52" s="65" t="n">
        <f aca="false">H52+DatosMinisterio!H52</f>
        <v>93</v>
      </c>
      <c r="Z52" s="65" t="n">
        <f aca="false">X52+0.33*Y52</f>
        <v>1173.69</v>
      </c>
      <c r="AC52" s="71" t="n">
        <f aca="false">IF(T52&gt;0,S52/T52,0)</f>
        <v>272.744444444444</v>
      </c>
      <c r="AD52" s="72" t="n">
        <f aca="false">EXP((((AC52-AC77)/AC78+2)/4-1.9)^3)</f>
        <v>0.196504527945503</v>
      </c>
      <c r="AE52" s="73" t="n">
        <f aca="false">S52/U52</f>
        <v>16.7892228896991</v>
      </c>
      <c r="AF52" s="72" t="n">
        <f aca="false">EXP((((AE52-AE77)/AE78+2)/4-1.9)^3)</f>
        <v>0.0634625119606177</v>
      </c>
      <c r="AG52" s="72" t="n">
        <f aca="false">V52/U52</f>
        <v>0.797374517933486</v>
      </c>
      <c r="AH52" s="72" t="n">
        <f aca="false">EXP((((AG52-AG77)/AG78+2)/4-1.9)^3)</f>
        <v>0.196166690987859</v>
      </c>
      <c r="AI52" s="72" t="n">
        <f aca="false">W52/U52</f>
        <v>0.238702847130199</v>
      </c>
      <c r="AJ52" s="72" t="n">
        <f aca="false">EXP((((AI52-AI77)/AI78+2)/4-1.9)^3)</f>
        <v>0.172022740949534</v>
      </c>
      <c r="AK52" s="72" t="n">
        <f aca="false">Z52/U52</f>
        <v>0.802759726785796</v>
      </c>
      <c r="AL52" s="72" t="n">
        <f aca="false">EXP((((AK52-AK77)/AK78+2)/4-1.9)^3)</f>
        <v>0.19463026837857</v>
      </c>
      <c r="AM52" s="72" t="n">
        <f aca="false">0.01*AD52+0.15*AF52+0.24*AH52+0.25*AJ52+0.35*AL52</f>
        <v>0.169690707080517</v>
      </c>
      <c r="AO52" s="64" t="n">
        <f aca="false">0.01*AD52/$AM$77</f>
        <v>0.000643456755563048</v>
      </c>
      <c r="AP52" s="63" t="n">
        <f aca="false">AO52*$J$77</f>
        <v>7716.42092283082</v>
      </c>
      <c r="AQ52" s="64" t="n">
        <f aca="false">0.15*AF52/$AM$77</f>
        <v>0.00311713290831027</v>
      </c>
      <c r="AR52" s="63" t="n">
        <f aca="false">AQ52*$J$77</f>
        <v>37381.0817665323</v>
      </c>
      <c r="AS52" s="64" t="n">
        <f aca="false">0.24*AH52/$AM$77</f>
        <v>0.0154164120921541</v>
      </c>
      <c r="AT52" s="63" t="n">
        <f aca="false">AS52*$J$77</f>
        <v>184875.710441156</v>
      </c>
      <c r="AU52" s="64" t="n">
        <f aca="false">0.25*AJ52/$AM$77</f>
        <v>0.014082270257552</v>
      </c>
      <c r="AV52" s="63" t="n">
        <f aca="false">AU52*$J$77</f>
        <v>168876.500117318</v>
      </c>
      <c r="AW52" s="64" t="n">
        <f aca="false">0.35*AL52/$AM$77</f>
        <v>0.0223061813471241</v>
      </c>
      <c r="AX52" s="63" t="n">
        <f aca="false">AW52*$J$77</f>
        <v>267498.760355375</v>
      </c>
    </row>
    <row r="53" customFormat="false" ht="12.8" hidden="false" customHeight="false" outlineLevel="0" collapsed="false">
      <c r="A53" s="70" t="s">
        <v>25</v>
      </c>
      <c r="B53" s="60"/>
      <c r="C53" s="60"/>
      <c r="D53" s="60"/>
      <c r="E53" s="60"/>
      <c r="F53" s="60"/>
      <c r="G53" s="60"/>
      <c r="H53" s="60"/>
      <c r="I53" s="64" t="n">
        <f aca="false">AO53+AQ53+AS53+AU53+AW53</f>
        <v>0.0985299576066262</v>
      </c>
      <c r="J53" s="63" t="n">
        <f aca="false">ROUND(AP53+AR53+AT53+AV53+AX53,0)</f>
        <v>1181585</v>
      </c>
      <c r="K53" s="64" t="n">
        <f aca="false">I53-DatosMinisterio!J53</f>
        <v>0</v>
      </c>
      <c r="L53" s="63" t="n">
        <f aca="false">J53-DatosMinisterio!K53</f>
        <v>0</v>
      </c>
      <c r="M53" s="64" t="n">
        <f aca="false">P88/P$112</f>
        <v>0.0615236366500576</v>
      </c>
      <c r="N53" s="63" t="n">
        <f aca="false">ROUND(N$77*M53,0)</f>
        <v>14018197</v>
      </c>
      <c r="O53" s="63" t="n">
        <f aca="false">N53-DatosMinisterio!L53</f>
        <v>-2</v>
      </c>
      <c r="P53" s="65" t="n">
        <f aca="false">N53+J53</f>
        <v>15199782</v>
      </c>
      <c r="Q53" s="63" t="n">
        <f aca="false">P53-DatosMinisterio!M53</f>
        <v>-2</v>
      </c>
      <c r="S53" s="65" t="n">
        <f aca="false">B53+DatosMinisterio!B53</f>
        <v>14619</v>
      </c>
      <c r="T53" s="65" t="n">
        <f aca="false">C53+DatosMinisterio!C53</f>
        <v>52</v>
      </c>
      <c r="U53" s="65" t="n">
        <f aca="false">D53+DatosMinisterio!D53</f>
        <v>652.179955847292</v>
      </c>
      <c r="V53" s="65" t="n">
        <f aca="false">E53+DatosMinisterio!E53</f>
        <v>550.123213004177</v>
      </c>
      <c r="W53" s="65" t="n">
        <f aca="false">F53+DatosMinisterio!F53</f>
        <v>202</v>
      </c>
      <c r="X53" s="65" t="n">
        <f aca="false">G53+DatosMinisterio!G53</f>
        <v>603</v>
      </c>
      <c r="Y53" s="65" t="n">
        <f aca="false">H53+DatosMinisterio!H53</f>
        <v>58</v>
      </c>
      <c r="Z53" s="65" t="n">
        <f aca="false">X53+0.33*Y53</f>
        <v>622.14</v>
      </c>
      <c r="AC53" s="71" t="n">
        <f aca="false">IF(T53&gt;0,S53/T53,0)</f>
        <v>281.134615384615</v>
      </c>
      <c r="AD53" s="72" t="n">
        <f aca="false">EXP((((AC53-AC77)/AC78+2)/4-1.9)^3)</f>
        <v>0.216359520830118</v>
      </c>
      <c r="AE53" s="73" t="n">
        <f aca="false">S53/U53</f>
        <v>22.4155923053591</v>
      </c>
      <c r="AF53" s="72" t="n">
        <f aca="false">EXP((((AE53-AE77)/AE78+2)/4-1.9)^3)</f>
        <v>0.236971919683028</v>
      </c>
      <c r="AG53" s="72" t="n">
        <f aca="false">V53/U53</f>
        <v>0.843514444244877</v>
      </c>
      <c r="AH53" s="72" t="n">
        <f aca="false">EXP((((AG53-AG77)/AG78+2)/4-1.9)^3)</f>
        <v>0.290676317963942</v>
      </c>
      <c r="AI53" s="72" t="n">
        <f aca="false">W53/U53</f>
        <v>0.30973046348468</v>
      </c>
      <c r="AJ53" s="72" t="n">
        <f aca="false">EXP((((AI53-AI77)/AI78+2)/4-1.9)^3)</f>
        <v>0.322448254761208</v>
      </c>
      <c r="AK53" s="72" t="n">
        <f aca="false">Z53/U53</f>
        <v>0.953939161150292</v>
      </c>
      <c r="AL53" s="72" t="n">
        <f aca="false">EXP((((AK53-AK77)/AK78+2)/4-1.9)^3)</f>
        <v>0.322330730225621</v>
      </c>
      <c r="AM53" s="72" t="n">
        <f aca="false">0.01*AD53+0.15*AF53+0.24*AH53+0.25*AJ53+0.35*AL53</f>
        <v>0.300899518741371</v>
      </c>
      <c r="AO53" s="64" t="n">
        <f aca="false">0.01*AD53/$AM$77</f>
        <v>0.000708472200432619</v>
      </c>
      <c r="AP53" s="63" t="n">
        <f aca="false">AO53*$J$77</f>
        <v>8496.09497980722</v>
      </c>
      <c r="AQ53" s="64" t="n">
        <f aca="false">0.15*AF53/$AM$77</f>
        <v>0.0116395167220582</v>
      </c>
      <c r="AR53" s="63" t="n">
        <f aca="false">AQ53*$J$77</f>
        <v>139582.667505196</v>
      </c>
      <c r="AS53" s="64" t="n">
        <f aca="false">0.24*AH53/$AM$77</f>
        <v>0.02284376557812</v>
      </c>
      <c r="AT53" s="63" t="n">
        <f aca="false">AS53*$J$77</f>
        <v>273945.543564933</v>
      </c>
      <c r="AU53" s="64" t="n">
        <f aca="false">0.25*AJ53/$AM$77</f>
        <v>0.0263965301480426</v>
      </c>
      <c r="AV53" s="63" t="n">
        <f aca="false">AU53*$J$77</f>
        <v>316550.779463427</v>
      </c>
      <c r="AW53" s="64" t="n">
        <f aca="false">0.35*AL53/$AM$77</f>
        <v>0.0369416729579729</v>
      </c>
      <c r="AX53" s="63" t="n">
        <f aca="false">AW53*$J$77</f>
        <v>443009.566179533</v>
      </c>
    </row>
    <row r="54" customFormat="false" ht="12.8" hidden="false" customHeight="false" outlineLevel="0" collapsed="false">
      <c r="A54" s="70" t="s">
        <v>26</v>
      </c>
      <c r="B54" s="60"/>
      <c r="C54" s="60"/>
      <c r="D54" s="60"/>
      <c r="E54" s="60"/>
      <c r="F54" s="60"/>
      <c r="G54" s="60"/>
      <c r="H54" s="60"/>
      <c r="I54" s="64" t="n">
        <f aca="false">AO54+AQ54+AS54+AU54+AW54</f>
        <v>0.0497525015056151</v>
      </c>
      <c r="J54" s="63" t="n">
        <f aca="false">ROUND(AP54+AR54+AT54+AV54+AX54,0)</f>
        <v>596639</v>
      </c>
      <c r="K54" s="64" t="n">
        <f aca="false">I54-DatosMinisterio!J54</f>
        <v>0</v>
      </c>
      <c r="L54" s="63" t="n">
        <f aca="false">J54-DatosMinisterio!K54</f>
        <v>0</v>
      </c>
      <c r="M54" s="64" t="n">
        <f aca="false">P89/P$112</f>
        <v>0.0545437456683003</v>
      </c>
      <c r="N54" s="63" t="n">
        <f aca="false">ROUND(N$77*M54,0)</f>
        <v>12427825</v>
      </c>
      <c r="O54" s="63" t="n">
        <f aca="false">N54-DatosMinisterio!L54</f>
        <v>0</v>
      </c>
      <c r="P54" s="65" t="n">
        <f aca="false">N54+J54</f>
        <v>13024464</v>
      </c>
      <c r="Q54" s="63" t="n">
        <f aca="false">P54-DatosMinisterio!M54</f>
        <v>0</v>
      </c>
      <c r="S54" s="65" t="n">
        <f aca="false">B54+DatosMinisterio!B54</f>
        <v>15151</v>
      </c>
      <c r="T54" s="65" t="n">
        <f aca="false">C54+DatosMinisterio!C54</f>
        <v>76</v>
      </c>
      <c r="U54" s="65" t="n">
        <f aca="false">D54+DatosMinisterio!D54</f>
        <v>672.210041999508</v>
      </c>
      <c r="V54" s="65" t="n">
        <f aca="false">E54+DatosMinisterio!E54</f>
        <v>421.298290461157</v>
      </c>
      <c r="W54" s="65" t="n">
        <f aca="false">F54+DatosMinisterio!F54</f>
        <v>160</v>
      </c>
      <c r="X54" s="65" t="n">
        <f aca="false">G54+DatosMinisterio!G54</f>
        <v>535</v>
      </c>
      <c r="Y54" s="65" t="n">
        <f aca="false">H54+DatosMinisterio!H54</f>
        <v>3</v>
      </c>
      <c r="Z54" s="65" t="n">
        <f aca="false">X54+0.33*Y54</f>
        <v>535.99</v>
      </c>
      <c r="AC54" s="71" t="n">
        <f aca="false">IF(T54&gt;0,S54/T54,0)</f>
        <v>199.355263157895</v>
      </c>
      <c r="AD54" s="72" t="n">
        <f aca="false">EXP((((AC54-AC77)/AC78+2)/4-1.9)^3)</f>
        <v>0.0709145194648848</v>
      </c>
      <c r="AE54" s="73" t="n">
        <f aca="false">S54/U54</f>
        <v>22.5390860793048</v>
      </c>
      <c r="AF54" s="72" t="n">
        <f aca="false">EXP((((AE54-AE77)/AE78+2)/4-1.9)^3)</f>
        <v>0.242438206716254</v>
      </c>
      <c r="AG54" s="72" t="n">
        <f aca="false">V54/U54</f>
        <v>0.626736085655598</v>
      </c>
      <c r="AH54" s="72" t="n">
        <f aca="false">EXP((((AG54-AG77)/AG78+2)/4-1.9)^3)</f>
        <v>0.0225379856811726</v>
      </c>
      <c r="AI54" s="72" t="n">
        <f aca="false">W54/U54</f>
        <v>0.238020841706077</v>
      </c>
      <c r="AJ54" s="72" t="n">
        <f aca="false">EXP((((AI54-AI77)/AI78+2)/4-1.9)^3)</f>
        <v>0.170831554201603</v>
      </c>
      <c r="AK54" s="72" t="n">
        <f aca="false">Z54/U54</f>
        <v>0.79735494341275</v>
      </c>
      <c r="AL54" s="72" t="n">
        <f aca="false">EXP((((AK54-AK77)/AK78+2)/4-1.9)^3)</f>
        <v>0.190704908855788</v>
      </c>
      <c r="AM54" s="72" t="n">
        <f aca="false">0.01*AD54+0.15*AF54+0.24*AH54+0.25*AJ54+0.35*AL54</f>
        <v>0.151938599415495</v>
      </c>
      <c r="AO54" s="64" t="n">
        <f aca="false">0.01*AD54/$AM$77</f>
        <v>0.000232210560714622</v>
      </c>
      <c r="AP54" s="63" t="n">
        <f aca="false">AO54*$J$77</f>
        <v>2784.70062472601</v>
      </c>
      <c r="AQ54" s="64" t="n">
        <f aca="false">0.15*AF54/$AM$77</f>
        <v>0.0119080081931823</v>
      </c>
      <c r="AR54" s="63" t="n">
        <f aca="false">AQ54*$J$77</f>
        <v>142802.453741756</v>
      </c>
      <c r="AS54" s="64" t="n">
        <f aca="false">0.24*AH54/$AM$77</f>
        <v>0.00177122259257322</v>
      </c>
      <c r="AT54" s="63" t="n">
        <f aca="false">AS54*$J$77</f>
        <v>21240.7422164106</v>
      </c>
      <c r="AU54" s="64" t="n">
        <f aca="false">0.25*AJ54/$AM$77</f>
        <v>0.0139847563264346</v>
      </c>
      <c r="AV54" s="63" t="n">
        <f aca="false">AU54*$J$77</f>
        <v>167707.099793464</v>
      </c>
      <c r="AW54" s="64" t="n">
        <f aca="false">0.35*AL54/$AM$77</f>
        <v>0.0218563038327103</v>
      </c>
      <c r="AX54" s="63" t="n">
        <f aca="false">AW54*$J$77</f>
        <v>262103.768019184</v>
      </c>
    </row>
    <row r="55" customFormat="false" ht="12.8" hidden="false" customHeight="false" outlineLevel="0" collapsed="false">
      <c r="A55" s="70" t="s">
        <v>27</v>
      </c>
      <c r="B55" s="60"/>
      <c r="C55" s="60"/>
      <c r="D55" s="60"/>
      <c r="E55" s="60"/>
      <c r="F55" s="60"/>
      <c r="G55" s="60"/>
      <c r="H55" s="60"/>
      <c r="I55" s="64" t="n">
        <f aca="false">AO55+AQ55+AS55+AU55+AW55</f>
        <v>0.0210786772288061</v>
      </c>
      <c r="J55" s="63" t="n">
        <f aca="false">ROUND(AP55+AR55+AT55+AV55+AX55,0)</f>
        <v>252778</v>
      </c>
      <c r="K55" s="64" t="n">
        <f aca="false">I55-DatosMinisterio!J55</f>
        <v>-2.46330733588707E-016</v>
      </c>
      <c r="L55" s="63" t="n">
        <f aca="false">J55-DatosMinisterio!K55</f>
        <v>0</v>
      </c>
      <c r="M55" s="64" t="n">
        <f aca="false">P90/P$112</f>
        <v>0.0533660229341656</v>
      </c>
      <c r="N55" s="63" t="n">
        <f aca="false">ROUND(N$77*M55,0)</f>
        <v>12159480</v>
      </c>
      <c r="O55" s="63" t="n">
        <f aca="false">N55-DatosMinisterio!L55</f>
        <v>0</v>
      </c>
      <c r="P55" s="65" t="n">
        <f aca="false">N55+J55</f>
        <v>12412258</v>
      </c>
      <c r="Q55" s="63" t="n">
        <f aca="false">P55-DatosMinisterio!M55</f>
        <v>0</v>
      </c>
      <c r="S55" s="65" t="n">
        <f aca="false">B55+DatosMinisterio!B55</f>
        <v>18895</v>
      </c>
      <c r="T55" s="65" t="n">
        <f aca="false">C55+DatosMinisterio!C55</f>
        <v>66</v>
      </c>
      <c r="U55" s="65" t="n">
        <f aca="false">D55+DatosMinisterio!D55</f>
        <v>1140.16026249561</v>
      </c>
      <c r="V55" s="65" t="n">
        <f aca="false">E55+DatosMinisterio!E55</f>
        <v>720.619873664664</v>
      </c>
      <c r="W55" s="65" t="n">
        <f aca="false">F55+DatosMinisterio!F55</f>
        <v>210</v>
      </c>
      <c r="X55" s="65" t="n">
        <f aca="false">G55+DatosMinisterio!G55</f>
        <v>631</v>
      </c>
      <c r="Y55" s="65" t="n">
        <f aca="false">H55+DatosMinisterio!H55</f>
        <v>54</v>
      </c>
      <c r="Z55" s="65" t="n">
        <f aca="false">X55+0.33*Y55</f>
        <v>648.82</v>
      </c>
      <c r="AC55" s="71" t="n">
        <f aca="false">IF(T55&gt;0,S55/T55,0)</f>
        <v>286.287878787879</v>
      </c>
      <c r="AD55" s="72" t="n">
        <f aca="false">EXP((((AC55-AC77)/AC78+2)/4-1.9)^3)</f>
        <v>0.229095065164296</v>
      </c>
      <c r="AE55" s="73" t="n">
        <f aca="false">S55/U55</f>
        <v>16.5722316603476</v>
      </c>
      <c r="AF55" s="72" t="n">
        <f aca="false">EXP((((AE55-AE77)/AE78+2)/4-1.9)^3)</f>
        <v>0.059612060934212</v>
      </c>
      <c r="AG55" s="72" t="n">
        <f aca="false">V55/U55</f>
        <v>0.632033844160955</v>
      </c>
      <c r="AH55" s="72" t="n">
        <f aca="false">EXP((((AG55-AG77)/AG78+2)/4-1.9)^3)</f>
        <v>0.0245637512919834</v>
      </c>
      <c r="AI55" s="72" t="n">
        <f aca="false">W55/U55</f>
        <v>0.184184633430696</v>
      </c>
      <c r="AJ55" s="72" t="n">
        <f aca="false">EXP((((AI55-AI77)/AI78+2)/4-1.9)^3)</f>
        <v>0.0929975722412134</v>
      </c>
      <c r="AK55" s="72" t="n">
        <f aca="false">Z55/U55</f>
        <v>0.56906035172621</v>
      </c>
      <c r="AL55" s="72" t="n">
        <f aca="false">EXP((((AK55-AK77)/AK78+2)/4-1.9)^3)</f>
        <v>0.0685556568044203</v>
      </c>
      <c r="AM55" s="72" t="n">
        <f aca="false">0.01*AD55+0.15*AF55+0.24*AH55+0.25*AJ55+0.35*AL55</f>
        <v>0.0643719330437012</v>
      </c>
      <c r="AO55" s="64" t="n">
        <f aca="false">0.01*AD55/$AM$77</f>
        <v>0.00075017491396944</v>
      </c>
      <c r="AP55" s="63" t="n">
        <f aca="false">AO55*$J$77</f>
        <v>8996.19959210982</v>
      </c>
      <c r="AQ55" s="64" t="n">
        <f aca="false">0.15*AF55/$AM$77</f>
        <v>0.00292800759266417</v>
      </c>
      <c r="AR55" s="63" t="n">
        <f aca="false">AQ55*$J$77</f>
        <v>35113.0652602613</v>
      </c>
      <c r="AS55" s="64" t="n">
        <f aca="false">0.24*AH55/$AM$77</f>
        <v>0.0019304241231751</v>
      </c>
      <c r="AT55" s="63" t="n">
        <f aca="false">AS55*$J$77</f>
        <v>23149.9086227965</v>
      </c>
      <c r="AU55" s="64" t="n">
        <f aca="false">0.25*AJ55/$AM$77</f>
        <v>0.00761304545182883</v>
      </c>
      <c r="AV55" s="63" t="n">
        <f aca="false">AU55*$J$77</f>
        <v>91296.6764325128</v>
      </c>
      <c r="AW55" s="64" t="n">
        <f aca="false">0.35*AL55/$AM$77</f>
        <v>0.00785702514716861</v>
      </c>
      <c r="AX55" s="63" t="n">
        <f aca="false">AW55*$J$77</f>
        <v>94222.514120266</v>
      </c>
    </row>
    <row r="56" customFormat="false" ht="12.8" hidden="false" customHeight="false" outlineLevel="0" collapsed="false">
      <c r="A56" s="70" t="s">
        <v>28</v>
      </c>
      <c r="B56" s="60"/>
      <c r="C56" s="60"/>
      <c r="D56" s="60"/>
      <c r="E56" s="60"/>
      <c r="F56" s="60"/>
      <c r="G56" s="60"/>
      <c r="H56" s="60"/>
      <c r="I56" s="64" t="n">
        <f aca="false">AO56+AQ56+AS56+AU56+AW56</f>
        <v>0.0330027962923314</v>
      </c>
      <c r="J56" s="63" t="n">
        <f aca="false">ROUND(AP56+AR56+AT56+AV56+AX56,0)</f>
        <v>395774</v>
      </c>
      <c r="K56" s="64" t="n">
        <f aca="false">I56-DatosMinisterio!J56</f>
        <v>0</v>
      </c>
      <c r="L56" s="63" t="n">
        <f aca="false">J56-DatosMinisterio!K56</f>
        <v>0</v>
      </c>
      <c r="M56" s="64" t="n">
        <f aca="false">P91/P$112</f>
        <v>0.041545179714449</v>
      </c>
      <c r="N56" s="63" t="n">
        <f aca="false">ROUND(N$77*M56,0)</f>
        <v>9466094</v>
      </c>
      <c r="O56" s="63" t="n">
        <f aca="false">N56-DatosMinisterio!L56</f>
        <v>1</v>
      </c>
      <c r="P56" s="65" t="n">
        <f aca="false">N56+J56</f>
        <v>9861868</v>
      </c>
      <c r="Q56" s="63" t="n">
        <f aca="false">P56-DatosMinisterio!M56</f>
        <v>1</v>
      </c>
      <c r="S56" s="65" t="n">
        <f aca="false">B56+DatosMinisterio!B56</f>
        <v>14330</v>
      </c>
      <c r="T56" s="65" t="n">
        <f aca="false">C56+DatosMinisterio!C56</f>
        <v>73</v>
      </c>
      <c r="U56" s="65" t="n">
        <f aca="false">D56+DatosMinisterio!D56</f>
        <v>917.480920338957</v>
      </c>
      <c r="V56" s="65" t="n">
        <f aca="false">E56+DatosMinisterio!E56</f>
        <v>669.144556702593</v>
      </c>
      <c r="W56" s="65" t="n">
        <f aca="false">F56+DatosMinisterio!F56</f>
        <v>177</v>
      </c>
      <c r="X56" s="65" t="n">
        <f aca="false">G56+DatosMinisterio!G56</f>
        <v>628</v>
      </c>
      <c r="Y56" s="65" t="n">
        <f aca="false">H56+DatosMinisterio!H56</f>
        <v>39</v>
      </c>
      <c r="Z56" s="65" t="n">
        <f aca="false">X56+0.33*Y56</f>
        <v>640.87</v>
      </c>
      <c r="AC56" s="71" t="n">
        <f aca="false">IF(T56&gt;0,S56/T56,0)</f>
        <v>196.301369863014</v>
      </c>
      <c r="AD56" s="72" t="n">
        <f aca="false">EXP((((AC56-AC77)/AC78+2)/4-1.9)^3)</f>
        <v>0.0674727850927902</v>
      </c>
      <c r="AE56" s="73" t="n">
        <f aca="false">S56/U56</f>
        <v>15.6188534086419</v>
      </c>
      <c r="AF56" s="72" t="n">
        <f aca="false">EXP((((AE56-AE77)/AE78+2)/4-1.9)^3)</f>
        <v>0.0447737116428839</v>
      </c>
      <c r="AG56" s="72" t="n">
        <f aca="false">V56/U56</f>
        <v>0.729328034914756</v>
      </c>
      <c r="AH56" s="72" t="n">
        <f aca="false">EXP((((AG56-AG77)/AG78+2)/4-1.9)^3)</f>
        <v>0.0954879928827461</v>
      </c>
      <c r="AI56" s="72" t="n">
        <f aca="false">W56/U56</f>
        <v>0.19291954314931</v>
      </c>
      <c r="AJ56" s="72" t="n">
        <f aca="false">EXP((((AI56-AI77)/AI78+2)/4-1.9)^3)</f>
        <v>0.103488832684523</v>
      </c>
      <c r="AK56" s="72" t="n">
        <f aca="false">Z56/U56</f>
        <v>0.698510438520329</v>
      </c>
      <c r="AL56" s="72" t="n">
        <f aca="false">EXP((((AK56-AK77)/AK78+2)/4-1.9)^3)</f>
        <v>0.127447867985122</v>
      </c>
      <c r="AM56" s="72" t="n">
        <f aca="false">0.01*AD56+0.15*AF56+0.24*AH56+0.25*AJ56+0.35*AL56</f>
        <v>0.100786864855143</v>
      </c>
      <c r="AO56" s="64" t="n">
        <f aca="false">0.01*AD56/$AM$77</f>
        <v>0.000220940554594498</v>
      </c>
      <c r="AP56" s="63" t="n">
        <f aca="false">AO56*$J$77</f>
        <v>2649.54917861265</v>
      </c>
      <c r="AQ56" s="64" t="n">
        <f aca="false">0.15*AF56/$AM$77</f>
        <v>0.00219918193713853</v>
      </c>
      <c r="AR56" s="63" t="n">
        <f aca="false">AQ56*$J$77</f>
        <v>26372.8888789087</v>
      </c>
      <c r="AS56" s="64" t="n">
        <f aca="false">0.24*AH56/$AM$77</f>
        <v>0.00750424162593536</v>
      </c>
      <c r="AT56" s="63" t="n">
        <f aca="false">AS56*$J$77</f>
        <v>89991.8861550779</v>
      </c>
      <c r="AU56" s="64" t="n">
        <f aca="false">0.25*AJ56/$AM$77</f>
        <v>0.00847188983536525</v>
      </c>
      <c r="AV56" s="63" t="n">
        <f aca="false">AU56*$J$77</f>
        <v>101596.055082718</v>
      </c>
      <c r="AW56" s="64" t="n">
        <f aca="false">0.35*AL56/$AM$77</f>
        <v>0.0146065423392978</v>
      </c>
      <c r="AX56" s="63" t="n">
        <f aca="false">AW56*$J$77</f>
        <v>175163.642222617</v>
      </c>
    </row>
    <row r="57" customFormat="false" ht="12.8" hidden="false" customHeight="false" outlineLevel="0" collapsed="false">
      <c r="A57" s="70" t="s">
        <v>29</v>
      </c>
      <c r="B57" s="60"/>
      <c r="C57" s="60"/>
      <c r="D57" s="60"/>
      <c r="E57" s="60"/>
      <c r="F57" s="60"/>
      <c r="G57" s="60"/>
      <c r="H57" s="60"/>
      <c r="I57" s="64" t="n">
        <f aca="false">AO57+AQ57+AS57+AU57+AW57</f>
        <v>0.0182563387300751</v>
      </c>
      <c r="J57" s="63" t="n">
        <f aca="false">ROUND(AP57+AR57+AT57+AV57+AX57,0)</f>
        <v>218932</v>
      </c>
      <c r="K57" s="64" t="n">
        <f aca="false">I57-DatosMinisterio!J57</f>
        <v>0</v>
      </c>
      <c r="L57" s="63" t="n">
        <f aca="false">J57-DatosMinisterio!K57</f>
        <v>0</v>
      </c>
      <c r="M57" s="64" t="n">
        <f aca="false">P92/P$112</f>
        <v>0.0403987949419137</v>
      </c>
      <c r="N57" s="63" t="n">
        <f aca="false">ROUND(N$77*M57,0)</f>
        <v>9204889</v>
      </c>
      <c r="O57" s="63" t="n">
        <f aca="false">N57-DatosMinisterio!L57</f>
        <v>1</v>
      </c>
      <c r="P57" s="65" t="n">
        <f aca="false">N57+J57</f>
        <v>9423821</v>
      </c>
      <c r="Q57" s="63" t="n">
        <f aca="false">P57-DatosMinisterio!M57</f>
        <v>1</v>
      </c>
      <c r="S57" s="65" t="n">
        <f aca="false">B57+DatosMinisterio!B57</f>
        <v>10643</v>
      </c>
      <c r="T57" s="65" t="n">
        <f aca="false">C57+DatosMinisterio!C57</f>
        <v>52</v>
      </c>
      <c r="U57" s="65" t="n">
        <f aca="false">D57+DatosMinisterio!D57</f>
        <v>633.137049544421</v>
      </c>
      <c r="V57" s="65" t="n">
        <f aca="false">E57+DatosMinisterio!E57</f>
        <v>373.113088909293</v>
      </c>
      <c r="W57" s="65" t="n">
        <f aca="false">F57+DatosMinisterio!F57</f>
        <v>72</v>
      </c>
      <c r="X57" s="65" t="n">
        <f aca="false">G57+DatosMinisterio!G57</f>
        <v>394</v>
      </c>
      <c r="Y57" s="65" t="n">
        <f aca="false">H57+DatosMinisterio!H57</f>
        <v>31</v>
      </c>
      <c r="Z57" s="65" t="n">
        <f aca="false">X57+0.33*Y57</f>
        <v>404.23</v>
      </c>
      <c r="AC57" s="71" t="n">
        <f aca="false">IF(T57&gt;0,S57/T57,0)</f>
        <v>204.673076923077</v>
      </c>
      <c r="AD57" s="72" t="n">
        <f aca="false">EXP((((AC57-AC77)/AC78+2)/4-1.9)^3)</f>
        <v>0.077218564868427</v>
      </c>
      <c r="AE57" s="73" t="n">
        <f aca="false">S57/U57</f>
        <v>16.8099466105455</v>
      </c>
      <c r="AF57" s="72" t="n">
        <f aca="false">EXP((((AE57-AE77)/AE78+2)/4-1.9)^3)</f>
        <v>0.0638398901587316</v>
      </c>
      <c r="AG57" s="72" t="n">
        <f aca="false">V57/U57</f>
        <v>0.589308569412846</v>
      </c>
      <c r="AH57" s="72" t="n">
        <f aca="false">EXP((((AG57-AG77)/AG78+2)/4-1.9)^3)</f>
        <v>0.0118093345283834</v>
      </c>
      <c r="AI57" s="72" t="n">
        <f aca="false">W57/U57</f>
        <v>0.113719454661212</v>
      </c>
      <c r="AJ57" s="72" t="n">
        <f aca="false">EXP((((AI57-AI77)/AI78+2)/4-1.9)^3)</f>
        <v>0.0346403799076056</v>
      </c>
      <c r="AK57" s="72" t="n">
        <f aca="false">Z57/U57</f>
        <v>0.638455766079188</v>
      </c>
      <c r="AL57" s="72" t="n">
        <f aca="false">EXP((((AK57-AK77)/AK78+2)/4-1.9)^3)</f>
        <v>0.0968866317527626</v>
      </c>
      <c r="AM57" s="72" t="n">
        <f aca="false">0.01*AD57+0.15*AF57+0.24*AH57+0.25*AJ57+0.35*AL57</f>
        <v>0.0557528255496743</v>
      </c>
      <c r="AO57" s="64" t="n">
        <f aca="false">0.01*AD57/$AM$77</f>
        <v>0.000252853243327057</v>
      </c>
      <c r="AP57" s="63" t="n">
        <f aca="false">AO57*$J$77</f>
        <v>3032.25048201916</v>
      </c>
      <c r="AQ57" s="64" t="n">
        <f aca="false">0.15*AF57/$AM$77</f>
        <v>0.00313566885912403</v>
      </c>
      <c r="AR57" s="63" t="n">
        <f aca="false">AQ57*$J$77</f>
        <v>37603.3674095802</v>
      </c>
      <c r="AS57" s="64" t="n">
        <f aca="false">0.24*AH57/$AM$77</f>
        <v>0.000928075845633399</v>
      </c>
      <c r="AT57" s="63" t="n">
        <f aca="false">AS57*$J$77</f>
        <v>11129.6117591507</v>
      </c>
      <c r="AU57" s="64" t="n">
        <f aca="false">0.25*AJ57/$AM$77</f>
        <v>0.00283575990587364</v>
      </c>
      <c r="AV57" s="63" t="n">
        <f aca="false">AU57*$J$77</f>
        <v>34006.8184545838</v>
      </c>
      <c r="AW57" s="64" t="n">
        <f aca="false">0.35*AL57/$AM$77</f>
        <v>0.011103980876117</v>
      </c>
      <c r="AX57" s="63" t="n">
        <f aca="false">AW57*$J$77</f>
        <v>133160.448807794</v>
      </c>
    </row>
    <row r="58" customFormat="false" ht="12.8" hidden="false" customHeight="false" outlineLevel="0" collapsed="false">
      <c r="A58" s="70" t="s">
        <v>30</v>
      </c>
      <c r="B58" s="60"/>
      <c r="C58" s="60"/>
      <c r="D58" s="60"/>
      <c r="E58" s="60"/>
      <c r="F58" s="60"/>
      <c r="G58" s="60"/>
      <c r="H58" s="60"/>
      <c r="I58" s="64" t="n">
        <f aca="false">AO58+AQ58+AS58+AU58+AW58</f>
        <v>0.0175102295160787</v>
      </c>
      <c r="J58" s="63" t="n">
        <f aca="false">ROUND(AP58+AR58+AT58+AV58+AX58,0)</f>
        <v>209985</v>
      </c>
      <c r="K58" s="64" t="n">
        <f aca="false">I58-DatosMinisterio!J58</f>
        <v>0</v>
      </c>
      <c r="L58" s="63" t="n">
        <f aca="false">J58-DatosMinisterio!K58</f>
        <v>0</v>
      </c>
      <c r="M58" s="64" t="n">
        <f aca="false">P93/P$112</f>
        <v>0.0184351445927266</v>
      </c>
      <c r="N58" s="63" t="n">
        <f aca="false">ROUND(N$77*M58,0)</f>
        <v>4200459</v>
      </c>
      <c r="O58" s="63" t="n">
        <f aca="false">N58-DatosMinisterio!L58</f>
        <v>-1</v>
      </c>
      <c r="P58" s="65" t="n">
        <f aca="false">N58+J58</f>
        <v>4410444</v>
      </c>
      <c r="Q58" s="63" t="n">
        <f aca="false">P58-DatosMinisterio!M58</f>
        <v>-1</v>
      </c>
      <c r="S58" s="65" t="n">
        <f aca="false">B58+DatosMinisterio!B58</f>
        <v>14936</v>
      </c>
      <c r="T58" s="65" t="n">
        <f aca="false">C58+DatosMinisterio!C58</f>
        <v>61</v>
      </c>
      <c r="U58" s="65" t="n">
        <f aca="false">D58+DatosMinisterio!D58</f>
        <v>881.328478412968</v>
      </c>
      <c r="V58" s="65" t="n">
        <f aca="false">E58+DatosMinisterio!E58</f>
        <v>590.575324082353</v>
      </c>
      <c r="W58" s="65" t="n">
        <f aca="false">F58+DatosMinisterio!F58</f>
        <v>143</v>
      </c>
      <c r="X58" s="65" t="n">
        <f aca="false">G58+DatosMinisterio!G58</f>
        <v>400</v>
      </c>
      <c r="Y58" s="65" t="n">
        <f aca="false">H58+DatosMinisterio!H58</f>
        <v>51</v>
      </c>
      <c r="Z58" s="65" t="n">
        <f aca="false">X58+0.33*Y58</f>
        <v>416.83</v>
      </c>
      <c r="AC58" s="71" t="n">
        <f aca="false">IF(T58&gt;0,S58/T58,0)</f>
        <v>244.852459016393</v>
      </c>
      <c r="AD58" s="72" t="n">
        <f aca="false">EXP((((AC58-AC77)/AC78+2)/4-1.9)^3)</f>
        <v>0.138634495967052</v>
      </c>
      <c r="AE58" s="73" t="n">
        <f aca="false">S58/U58</f>
        <v>16.947143279536</v>
      </c>
      <c r="AF58" s="72" t="n">
        <f aca="false">EXP((((AE58-AE77)/AE78+2)/4-1.9)^3)</f>
        <v>0.066381252787357</v>
      </c>
      <c r="AG58" s="72" t="n">
        <f aca="false">V58/U58</f>
        <v>0.67009672165118</v>
      </c>
      <c r="AH58" s="72" t="n">
        <f aca="false">EXP((((AG58-AG77)/AG78+2)/4-1.9)^3)</f>
        <v>0.043890086037233</v>
      </c>
      <c r="AI58" s="72" t="n">
        <f aca="false">W58/U58</f>
        <v>0.16225505416267</v>
      </c>
      <c r="AJ58" s="72" t="n">
        <f aca="false">EXP((((AI58-AI77)/AI78+2)/4-1.9)^3)</f>
        <v>0.070072882549068</v>
      </c>
      <c r="AK58" s="72" t="n">
        <f aca="false">Z58/U58</f>
        <v>0.472956463123258</v>
      </c>
      <c r="AL58" s="72" t="n">
        <f aca="false">EXP((((AK58-AK77)/AK78+2)/4-1.9)^3)</f>
        <v>0.0402254769401051</v>
      </c>
      <c r="AM58" s="72" t="n">
        <f aca="false">0.01*AD58+0.15*AF58+0.24*AH58+0.25*AJ58+0.35*AL58</f>
        <v>0.0534742910930138</v>
      </c>
      <c r="AO58" s="64" t="n">
        <f aca="false">0.01*AD58/$AM$77</f>
        <v>0.000453960546948911</v>
      </c>
      <c r="AP58" s="63" t="n">
        <f aca="false">AO58*$J$77</f>
        <v>5443.95661764572</v>
      </c>
      <c r="AQ58" s="64" t="n">
        <f aca="false">0.15*AF58/$AM$77</f>
        <v>0.00326049475770419</v>
      </c>
      <c r="AR58" s="63" t="n">
        <f aca="false">AQ58*$J$77</f>
        <v>39100.2965616757</v>
      </c>
      <c r="AS58" s="64" t="n">
        <f aca="false">0.24*AH58/$AM$77</f>
        <v>0.00344924844122471</v>
      </c>
      <c r="AT58" s="63" t="n">
        <f aca="false">AS58*$J$77</f>
        <v>41363.8564049548</v>
      </c>
      <c r="AU58" s="64" t="n">
        <f aca="false">0.25*AJ58/$AM$77</f>
        <v>0.00573636522900867</v>
      </c>
      <c r="AV58" s="63" t="n">
        <f aca="false">AU58*$J$77</f>
        <v>68791.2719719431</v>
      </c>
      <c r="AW58" s="64" t="n">
        <f aca="false">0.35*AL58/$AM$77</f>
        <v>0.00461016054119225</v>
      </c>
      <c r="AX58" s="63" t="n">
        <f aca="false">AW58*$J$77</f>
        <v>55285.672191811</v>
      </c>
    </row>
    <row r="59" customFormat="false" ht="12.8" hidden="false" customHeight="false" outlineLevel="0" collapsed="false">
      <c r="A59" s="70" t="s">
        <v>31</v>
      </c>
      <c r="B59" s="60"/>
      <c r="C59" s="60"/>
      <c r="D59" s="60"/>
      <c r="E59" s="60"/>
      <c r="F59" s="60"/>
      <c r="G59" s="60"/>
      <c r="H59" s="60"/>
      <c r="I59" s="64" t="n">
        <f aca="false">AO59+AQ59+AS59+AU59+AW59</f>
        <v>0.0152648231100367</v>
      </c>
      <c r="J59" s="63" t="n">
        <f aca="false">ROUND(AP59+AR59+AT59+AV59+AX59,0)</f>
        <v>183058</v>
      </c>
      <c r="K59" s="64" t="n">
        <f aca="false">I59-DatosMinisterio!J59</f>
        <v>-6.07153216591883E-017</v>
      </c>
      <c r="L59" s="63" t="n">
        <f aca="false">J59-DatosMinisterio!K59</f>
        <v>0</v>
      </c>
      <c r="M59" s="64" t="n">
        <f aca="false">P94/P$112</f>
        <v>0.0178476892244819</v>
      </c>
      <c r="N59" s="63" t="n">
        <f aca="false">ROUND(N$77*M59,0)</f>
        <v>4066606</v>
      </c>
      <c r="O59" s="63" t="n">
        <f aca="false">N59-DatosMinisterio!L59</f>
        <v>0</v>
      </c>
      <c r="P59" s="65" t="n">
        <f aca="false">N59+J59</f>
        <v>4249664</v>
      </c>
      <c r="Q59" s="63" t="n">
        <f aca="false">P59-DatosMinisterio!M59</f>
        <v>0</v>
      </c>
      <c r="S59" s="65" t="n">
        <f aca="false">B59+DatosMinisterio!B59</f>
        <v>6684</v>
      </c>
      <c r="T59" s="65" t="n">
        <f aca="false">C59+DatosMinisterio!C59</f>
        <v>54</v>
      </c>
      <c r="U59" s="65" t="n">
        <f aca="false">D59+DatosMinisterio!D59</f>
        <v>429.812662540667</v>
      </c>
      <c r="V59" s="65" t="n">
        <f aca="false">E59+DatosMinisterio!E59</f>
        <v>286.049675527679</v>
      </c>
      <c r="W59" s="65" t="n">
        <f aca="false">F59+DatosMinisterio!F59</f>
        <v>40</v>
      </c>
      <c r="X59" s="65" t="n">
        <f aca="false">G59+DatosMinisterio!G59</f>
        <v>240</v>
      </c>
      <c r="Y59" s="65" t="n">
        <f aca="false">H59+DatosMinisterio!H59</f>
        <v>12</v>
      </c>
      <c r="Z59" s="65" t="n">
        <f aca="false">X59+0.33*Y59</f>
        <v>243.96</v>
      </c>
      <c r="AC59" s="71" t="n">
        <f aca="false">IF(T59&gt;0,S59/T59,0)</f>
        <v>123.777777777778</v>
      </c>
      <c r="AD59" s="72" t="n">
        <f aca="false">EXP((((AC59-AC77)/AC78+2)/4-1.9)^3)</f>
        <v>0.0171089691164726</v>
      </c>
      <c r="AE59" s="73" t="n">
        <f aca="false">S59/U59</f>
        <v>15.5509611105689</v>
      </c>
      <c r="AF59" s="72" t="n">
        <f aca="false">EXP((((AE59-AE77)/AE78+2)/4-1.9)^3)</f>
        <v>0.0438392584318554</v>
      </c>
      <c r="AG59" s="72" t="n">
        <f aca="false">V59/U59</f>
        <v>0.665521750422172</v>
      </c>
      <c r="AH59" s="72" t="n">
        <f aca="false">EXP((((AG59-AG77)/AG78+2)/4-1.9)^3)</f>
        <v>0.0410743043445433</v>
      </c>
      <c r="AI59" s="72" t="n">
        <f aca="false">W59/U59</f>
        <v>0.093063800781382</v>
      </c>
      <c r="AJ59" s="72" t="n">
        <f aca="false">EXP((((AI59-AI77)/AI78+2)/4-1.9)^3)</f>
        <v>0.0248019935723001</v>
      </c>
      <c r="AK59" s="72" t="n">
        <f aca="false">Z59/U59</f>
        <v>0.567596120965649</v>
      </c>
      <c r="AL59" s="72" t="n">
        <f aca="false">EXP((((AK59-AK77)/AK78+2)/4-1.9)^3)</f>
        <v>0.0680336002118876</v>
      </c>
      <c r="AM59" s="72" t="n">
        <f aca="false">0.01*AD59+0.15*AF59+0.24*AH59+0.25*AJ59+0.35*AL59</f>
        <v>0.0466170699658691</v>
      </c>
      <c r="AO59" s="64" t="n">
        <f aca="false">0.01*AD59/$AM$77</f>
        <v>5.60235526062125E-005</v>
      </c>
      <c r="AP59" s="63" t="n">
        <f aca="false">AO59*$J$77</f>
        <v>671.842062056854</v>
      </c>
      <c r="AQ59" s="64" t="n">
        <f aca="false">0.15*AF59/$AM$77</f>
        <v>0.00215328374046486</v>
      </c>
      <c r="AR59" s="63" t="n">
        <f aca="false">AQ59*$J$77</f>
        <v>25822.4714622433</v>
      </c>
      <c r="AS59" s="64" t="n">
        <f aca="false">0.24*AH59/$AM$77</f>
        <v>0.00322796086830676</v>
      </c>
      <c r="AT59" s="63" t="n">
        <f aca="false">AS59*$J$77</f>
        <v>38710.1457354128</v>
      </c>
      <c r="AU59" s="64" t="n">
        <f aca="false">0.25*AJ59/$AM$77</f>
        <v>0.00203036165150781</v>
      </c>
      <c r="AV59" s="63" t="n">
        <f aca="false">AU59*$J$77</f>
        <v>24348.3730540663</v>
      </c>
      <c r="AW59" s="64" t="n">
        <f aca="false">0.35*AL59/$AM$77</f>
        <v>0.00779719329715109</v>
      </c>
      <c r="AX59" s="63" t="n">
        <f aca="false">AW59*$J$77</f>
        <v>93505.0024377243</v>
      </c>
    </row>
    <row r="60" customFormat="false" ht="12.8" hidden="false" customHeight="false" outlineLevel="0" collapsed="false">
      <c r="A60" s="70" t="s">
        <v>32</v>
      </c>
      <c r="B60" s="60"/>
      <c r="C60" s="60"/>
      <c r="D60" s="60"/>
      <c r="E60" s="60"/>
      <c r="F60" s="60"/>
      <c r="G60" s="60"/>
      <c r="H60" s="60"/>
      <c r="I60" s="64" t="n">
        <f aca="false">AO60+AQ60+AS60+AU60+AW60</f>
        <v>0.0187833487284884</v>
      </c>
      <c r="J60" s="63" t="n">
        <f aca="false">ROUND(AP60+AR60+AT60+AV60+AX60,0)</f>
        <v>225252</v>
      </c>
      <c r="K60" s="64" t="n">
        <f aca="false">I60-DatosMinisterio!J60</f>
        <v>0</v>
      </c>
      <c r="L60" s="63" t="n">
        <f aca="false">J60-DatosMinisterio!K60</f>
        <v>0</v>
      </c>
      <c r="M60" s="64" t="n">
        <f aca="false">P95/P$112</f>
        <v>0.0193216888168961</v>
      </c>
      <c r="N60" s="63" t="n">
        <f aca="false">ROUND(N$77*M60,0)</f>
        <v>4402458</v>
      </c>
      <c r="O60" s="63" t="n">
        <f aca="false">N60-DatosMinisterio!L60</f>
        <v>-1</v>
      </c>
      <c r="P60" s="65" t="n">
        <f aca="false">N60+J60</f>
        <v>4627710</v>
      </c>
      <c r="Q60" s="63" t="n">
        <f aca="false">P60-DatosMinisterio!M60</f>
        <v>-1</v>
      </c>
      <c r="S60" s="65" t="n">
        <f aca="false">B60+DatosMinisterio!B60</f>
        <v>7404</v>
      </c>
      <c r="T60" s="65" t="n">
        <f aca="false">C60+DatosMinisterio!C60</f>
        <v>42</v>
      </c>
      <c r="U60" s="65" t="n">
        <f aca="false">D60+DatosMinisterio!D60</f>
        <v>357.951168831169</v>
      </c>
      <c r="V60" s="65" t="n">
        <f aca="false">E60+DatosMinisterio!E60</f>
        <v>194.126623376623</v>
      </c>
      <c r="W60" s="65" t="n">
        <f aca="false">F60+DatosMinisterio!F60</f>
        <v>31</v>
      </c>
      <c r="X60" s="65" t="n">
        <f aca="false">G60+DatosMinisterio!G60</f>
        <v>201</v>
      </c>
      <c r="Y60" s="65" t="n">
        <f aca="false">H60+DatosMinisterio!H60</f>
        <v>17</v>
      </c>
      <c r="Z60" s="65" t="n">
        <f aca="false">X60+0.33*Y60</f>
        <v>206.61</v>
      </c>
      <c r="AC60" s="71" t="n">
        <f aca="false">IF(T60&gt;0,S60/T60,0)</f>
        <v>176.285714285714</v>
      </c>
      <c r="AD60" s="72" t="n">
        <f aca="false">EXP((((AC60-AC77)/AC78+2)/4-1.9)^3)</f>
        <v>0.0479487995994468</v>
      </c>
      <c r="AE60" s="73" t="n">
        <f aca="false">S60/U60</f>
        <v>20.6843855942042</v>
      </c>
      <c r="AF60" s="72" t="n">
        <f aca="false">EXP((((AE60-AE77)/AE78+2)/4-1.9)^3)</f>
        <v>0.167676161880463</v>
      </c>
      <c r="AG60" s="72" t="n">
        <f aca="false">V60/U60</f>
        <v>0.542327111294291</v>
      </c>
      <c r="AH60" s="72" t="n">
        <f aca="false">EXP((((AG60-AG77)/AG78+2)/4-1.9)^3)</f>
        <v>0.00475276124145983</v>
      </c>
      <c r="AI60" s="72" t="n">
        <f aca="false">W60/U60</f>
        <v>0.0866039915478567</v>
      </c>
      <c r="AJ60" s="72" t="n">
        <f aca="false">EXP((((AI60-AI77)/AI78+2)/4-1.9)^3)</f>
        <v>0.0222440041056295</v>
      </c>
      <c r="AK60" s="72" t="n">
        <f aca="false">Z60/U60</f>
        <v>0.577201635280732</v>
      </c>
      <c r="AL60" s="72" t="n">
        <f aca="false">EXP((((AK60-AK77)/AK78+2)/4-1.9)^3)</f>
        <v>0.0715133697065269</v>
      </c>
      <c r="AM60" s="72" t="n">
        <f aca="false">0.01*AD60+0.15*AF60+0.24*AH60+0.25*AJ60+0.35*AL60</f>
        <v>0.0573622553997061</v>
      </c>
      <c r="AO60" s="64" t="n">
        <f aca="false">0.01*AD60/$AM$77</f>
        <v>0.000157008997940034</v>
      </c>
      <c r="AP60" s="63" t="n">
        <f aca="false">AO60*$J$77</f>
        <v>1882.87325652061</v>
      </c>
      <c r="AQ60" s="64" t="n">
        <f aca="false">0.15*AF60/$AM$77</f>
        <v>0.00823586816829911</v>
      </c>
      <c r="AR60" s="63" t="n">
        <f aca="false">AQ60*$J$77</f>
        <v>98765.6511523138</v>
      </c>
      <c r="AS60" s="64" t="n">
        <f aca="false">0.24*AH60/$AM$77</f>
        <v>0.00037351155542761</v>
      </c>
      <c r="AT60" s="63" t="n">
        <f aca="false">AS60*$J$77</f>
        <v>4479.20137025944</v>
      </c>
      <c r="AU60" s="64" t="n">
        <f aca="false">0.25*AJ60/$AM$77</f>
        <v>0.00182095736701153</v>
      </c>
      <c r="AV60" s="63" t="n">
        <f aca="false">AU60*$J$77</f>
        <v>21837.1683954042</v>
      </c>
      <c r="AW60" s="64" t="n">
        <f aca="false">0.35*AL60/$AM$77</f>
        <v>0.00819600263981015</v>
      </c>
      <c r="AX60" s="63" t="n">
        <f aca="false">AW60*$J$77</f>
        <v>98287.5783129624</v>
      </c>
    </row>
    <row r="61" customFormat="false" ht="12.8" hidden="false" customHeight="false" outlineLevel="0" collapsed="false">
      <c r="A61" s="70" t="s">
        <v>33</v>
      </c>
      <c r="B61" s="60"/>
      <c r="C61" s="60"/>
      <c r="D61" s="60"/>
      <c r="E61" s="60"/>
      <c r="F61" s="60"/>
      <c r="G61" s="60"/>
      <c r="H61" s="60"/>
      <c r="I61" s="64" t="n">
        <f aca="false">AO61+AQ61+AS61+AU61+AW61</f>
        <v>0.0505701335048555</v>
      </c>
      <c r="J61" s="63" t="n">
        <f aca="false">ROUND(AP61+AR61+AT61+AV61+AX61,0)</f>
        <v>606444</v>
      </c>
      <c r="K61" s="64" t="n">
        <f aca="false">I61-DatosMinisterio!J61</f>
        <v>-2.08166817117217E-016</v>
      </c>
      <c r="L61" s="63" t="n">
        <f aca="false">J61-DatosMinisterio!K61</f>
        <v>0</v>
      </c>
      <c r="M61" s="64" t="n">
        <f aca="false">P96/P$112</f>
        <v>0.0292905238914435</v>
      </c>
      <c r="N61" s="63" t="n">
        <f aca="false">ROUND(N$77*M61,0)</f>
        <v>6673863</v>
      </c>
      <c r="O61" s="63" t="n">
        <f aca="false">N61-DatosMinisterio!L61</f>
        <v>0</v>
      </c>
      <c r="P61" s="65" t="n">
        <f aca="false">N61+J61</f>
        <v>7280307</v>
      </c>
      <c r="Q61" s="63" t="n">
        <f aca="false">P61-DatosMinisterio!M61</f>
        <v>0</v>
      </c>
      <c r="S61" s="65" t="n">
        <f aca="false">B61+DatosMinisterio!B61</f>
        <v>11445</v>
      </c>
      <c r="T61" s="65" t="n">
        <f aca="false">C61+DatosMinisterio!C61</f>
        <v>41</v>
      </c>
      <c r="U61" s="65" t="n">
        <f aca="false">D61+DatosMinisterio!D61</f>
        <v>499.116882063745</v>
      </c>
      <c r="V61" s="65" t="n">
        <f aca="false">E61+DatosMinisterio!E61</f>
        <v>437.889609336472</v>
      </c>
      <c r="W61" s="65" t="n">
        <f aca="false">F61+DatosMinisterio!F61</f>
        <v>59</v>
      </c>
      <c r="X61" s="65" t="n">
        <f aca="false">G61+DatosMinisterio!G61</f>
        <v>234</v>
      </c>
      <c r="Y61" s="65" t="n">
        <f aca="false">H61+DatosMinisterio!H61</f>
        <v>22</v>
      </c>
      <c r="Z61" s="65" t="n">
        <f aca="false">X61+0.33*Y61</f>
        <v>241.26</v>
      </c>
      <c r="AC61" s="71" t="n">
        <f aca="false">IF(T61&gt;0,S61/T61,0)</f>
        <v>279.146341463415</v>
      </c>
      <c r="AD61" s="72" t="n">
        <f aca="false">EXP((((AC61-AC77)/AC78+2)/4-1.9)^3)</f>
        <v>0.211554826473119</v>
      </c>
      <c r="AE61" s="73" t="n">
        <f aca="false">S61/U61</f>
        <v>22.930500672863</v>
      </c>
      <c r="AF61" s="72" t="n">
        <f aca="false">EXP((((AE61-AE77)/AE78+2)/4-1.9)^3)</f>
        <v>0.260195873445062</v>
      </c>
      <c r="AG61" s="72" t="n">
        <f aca="false">V61/U61</f>
        <v>0.877328788250738</v>
      </c>
      <c r="AH61" s="72" t="n">
        <f aca="false">EXP((((AG61-AG77)/AG78+2)/4-1.9)^3)</f>
        <v>0.371002687287216</v>
      </c>
      <c r="AI61" s="72" t="n">
        <f aca="false">W61/U61</f>
        <v>0.118208784595799</v>
      </c>
      <c r="AJ61" s="72" t="n">
        <f aca="false">EXP((((AI61-AI77)/AI78+2)/4-1.9)^3)</f>
        <v>0.0371462766123075</v>
      </c>
      <c r="AK61" s="72" t="n">
        <f aca="false">Z61/U61</f>
        <v>0.483373752060719</v>
      </c>
      <c r="AL61" s="72" t="n">
        <f aca="false">EXP((((AK61-AK77)/AK78+2)/4-1.9)^3)</f>
        <v>0.0427526088868069</v>
      </c>
      <c r="AM61" s="72" t="n">
        <f aca="false">0.01*AD61+0.15*AF61+0.24*AH61+0.25*AJ61+0.35*AL61</f>
        <v>0.154435556493882</v>
      </c>
      <c r="AO61" s="64" t="n">
        <f aca="false">0.01*AD61/$AM$77</f>
        <v>0.000692739163261667</v>
      </c>
      <c r="AP61" s="63" t="n">
        <f aca="false">AO61*$J$77</f>
        <v>8307.42225836011</v>
      </c>
      <c r="AQ61" s="64" t="n">
        <f aca="false">0.15*AF61/$AM$77</f>
        <v>0.0127802240198978</v>
      </c>
      <c r="AR61" s="63" t="n">
        <f aca="false">AQ61*$J$77</f>
        <v>153262.184557081</v>
      </c>
      <c r="AS61" s="64" t="n">
        <f aca="false">0.24*AH61/$AM$77</f>
        <v>0.0291564805712622</v>
      </c>
      <c r="AT61" s="63" t="n">
        <f aca="false">AS61*$J$77</f>
        <v>349648.480291933</v>
      </c>
      <c r="AU61" s="64" t="n">
        <f aca="false">0.25*AJ61/$AM$77</f>
        <v>0.00304089972888967</v>
      </c>
      <c r="AV61" s="63" t="n">
        <f aca="false">AU61*$J$77</f>
        <v>36466.883111208</v>
      </c>
      <c r="AW61" s="64" t="n">
        <f aca="false">0.35*AL61/$AM$77</f>
        <v>0.00489979002154418</v>
      </c>
      <c r="AX61" s="63" t="n">
        <f aca="false">AW61*$J$77</f>
        <v>58758.9483098008</v>
      </c>
    </row>
    <row r="62" customFormat="false" ht="12.8" hidden="false" customHeight="false" outlineLevel="0" collapsed="false">
      <c r="A62" s="70" t="s">
        <v>34</v>
      </c>
      <c r="B62" s="60"/>
      <c r="C62" s="60"/>
      <c r="D62" s="60"/>
      <c r="E62" s="60"/>
      <c r="F62" s="60"/>
      <c r="G62" s="60"/>
      <c r="H62" s="60"/>
      <c r="I62" s="64" t="n">
        <f aca="false">AO62+AQ62+AS62+AU62+AW62</f>
        <v>0.122063804227711</v>
      </c>
      <c r="J62" s="63" t="n">
        <f aca="false">ROUND(AP62+AR62+AT62+AV62+AX62,0)</f>
        <v>1463806</v>
      </c>
      <c r="K62" s="64" t="n">
        <f aca="false">I62-DatosMinisterio!J62</f>
        <v>5.68989300120393E-016</v>
      </c>
      <c r="L62" s="63" t="n">
        <f aca="false">J62-DatosMinisterio!K62</f>
        <v>0</v>
      </c>
      <c r="M62" s="64" t="n">
        <f aca="false">P97/P$112</f>
        <v>0.0527706187579876</v>
      </c>
      <c r="N62" s="63" t="n">
        <f aca="false">ROUND(N$77*M62,0)</f>
        <v>12023817</v>
      </c>
      <c r="O62" s="63" t="n">
        <f aca="false">N62-DatosMinisterio!L62</f>
        <v>0</v>
      </c>
      <c r="P62" s="65" t="n">
        <f aca="false">N62+J62</f>
        <v>13487623</v>
      </c>
      <c r="Q62" s="63" t="n">
        <f aca="false">P62-DatosMinisterio!M62</f>
        <v>0</v>
      </c>
      <c r="S62" s="65" t="n">
        <f aca="false">B62+DatosMinisterio!B62</f>
        <v>9484</v>
      </c>
      <c r="T62" s="65" t="n">
        <f aca="false">C62+DatosMinisterio!C62</f>
        <v>49</v>
      </c>
      <c r="U62" s="65" t="n">
        <f aca="false">D62+DatosMinisterio!D62</f>
        <v>425.510938690939</v>
      </c>
      <c r="V62" s="65" t="n">
        <f aca="false">E62+DatosMinisterio!E62</f>
        <v>308.47002960003</v>
      </c>
      <c r="W62" s="65" t="n">
        <f aca="false">F62+DatosMinisterio!F62</f>
        <v>176</v>
      </c>
      <c r="X62" s="65" t="n">
        <f aca="false">G62+DatosMinisterio!G62</f>
        <v>448</v>
      </c>
      <c r="Y62" s="65" t="n">
        <f aca="false">H62+DatosMinisterio!H62</f>
        <v>66</v>
      </c>
      <c r="Z62" s="65" t="n">
        <f aca="false">X62+0.33*Y62</f>
        <v>469.78</v>
      </c>
      <c r="AC62" s="71" t="n">
        <f aca="false">IF(T62&gt;0,S62/T62,0)</f>
        <v>193.551020408163</v>
      </c>
      <c r="AD62" s="72" t="n">
        <f aca="false">EXP((((AC62-AC77)/AC78+2)/4-1.9)^3)</f>
        <v>0.0644821373976543</v>
      </c>
      <c r="AE62" s="73" t="n">
        <f aca="false">S62/U62</f>
        <v>22.2884986909549</v>
      </c>
      <c r="AF62" s="72" t="n">
        <f aca="false">EXP((((AE62-AE77)/AE78+2)/4-1.9)^3)</f>
        <v>0.231416133528991</v>
      </c>
      <c r="AG62" s="72" t="n">
        <f aca="false">V62/U62</f>
        <v>0.724940304822765</v>
      </c>
      <c r="AH62" s="72" t="n">
        <f aca="false">EXP((((AG62-AG77)/AG78+2)/4-1.9)^3)</f>
        <v>0.0905972149999302</v>
      </c>
      <c r="AI62" s="72" t="n">
        <f aca="false">W62/U62</f>
        <v>0.413620389035014</v>
      </c>
      <c r="AJ62" s="72" t="n">
        <f aca="false">EXP((((AI62-AI77)/AI78+2)/4-1.9)^3)</f>
        <v>0.598807425743394</v>
      </c>
      <c r="AK62" s="72" t="n">
        <f aca="false">Z62/U62</f>
        <v>1.10403742250494</v>
      </c>
      <c r="AL62" s="72" t="n">
        <f aca="false">EXP((((AK62-AK77)/AK78+2)/4-1.9)^3)</f>
        <v>0.474190960785423</v>
      </c>
      <c r="AM62" s="72" t="n">
        <f aca="false">0.01*AD62+0.15*AF62+0.24*AH62+0.25*AJ62+0.35*AL62</f>
        <v>0.372769265714055</v>
      </c>
      <c r="AO62" s="64" t="n">
        <f aca="false">0.01*AD62/$AM$77</f>
        <v>0.000211147637947418</v>
      </c>
      <c r="AP62" s="63" t="n">
        <f aca="false">AO62*$J$77</f>
        <v>2532.1111903442</v>
      </c>
      <c r="AQ62" s="64" t="n">
        <f aca="false">0.15*AF62/$AM$77</f>
        <v>0.0113666292595664</v>
      </c>
      <c r="AR62" s="63" t="n">
        <f aca="false">AQ62*$J$77</f>
        <v>136310.1639423</v>
      </c>
      <c r="AS62" s="64" t="n">
        <f aca="false">0.24*AH62/$AM$77</f>
        <v>0.00711988357354129</v>
      </c>
      <c r="AT62" s="63" t="n">
        <f aca="false">AS62*$J$77</f>
        <v>85382.6121180732</v>
      </c>
      <c r="AU62" s="64" t="n">
        <f aca="false">0.25*AJ62/$AM$77</f>
        <v>0.0490200769677382</v>
      </c>
      <c r="AV62" s="63" t="n">
        <f aca="false">AU62*$J$77</f>
        <v>587855.429727584</v>
      </c>
      <c r="AW62" s="64" t="n">
        <f aca="false">0.35*AL62/$AM$77</f>
        <v>0.0543460667889172</v>
      </c>
      <c r="AX62" s="63" t="n">
        <f aca="false">AW62*$J$77</f>
        <v>651725.423997778</v>
      </c>
    </row>
    <row r="63" customFormat="false" ht="12.8" hidden="false" customHeight="false" outlineLevel="0" collapsed="false">
      <c r="A63" s="70" t="s">
        <v>35</v>
      </c>
      <c r="B63" s="60"/>
      <c r="C63" s="60"/>
      <c r="D63" s="60"/>
      <c r="E63" s="60"/>
      <c r="F63" s="60"/>
      <c r="G63" s="60"/>
      <c r="H63" s="60"/>
      <c r="I63" s="64" t="n">
        <f aca="false">AO63+AQ63+AS63+AU63+AW63</f>
        <v>0.0207399427547328</v>
      </c>
      <c r="J63" s="63" t="n">
        <f aca="false">ROUND(AP63+AR63+AT63+AV63+AX63,0)</f>
        <v>248716</v>
      </c>
      <c r="K63" s="64" t="n">
        <f aca="false">I63-DatosMinisterio!J63</f>
        <v>-1.59594559789866E-016</v>
      </c>
      <c r="L63" s="63" t="n">
        <f aca="false">J63-DatosMinisterio!K63</f>
        <v>0</v>
      </c>
      <c r="M63" s="64" t="n">
        <f aca="false">P98/P$112</f>
        <v>0.00925778429004523</v>
      </c>
      <c r="N63" s="63" t="n">
        <f aca="false">ROUND(N$77*M63,0)</f>
        <v>2109392</v>
      </c>
      <c r="O63" s="63" t="n">
        <f aca="false">N63-DatosMinisterio!L63</f>
        <v>0</v>
      </c>
      <c r="P63" s="65" t="n">
        <f aca="false">N63+J63</f>
        <v>2358108</v>
      </c>
      <c r="Q63" s="63" t="n">
        <f aca="false">P63-DatosMinisterio!M63</f>
        <v>0</v>
      </c>
      <c r="S63" s="65" t="n">
        <f aca="false">B63+DatosMinisterio!B63</f>
        <v>3084</v>
      </c>
      <c r="T63" s="65" t="n">
        <f aca="false">C63+DatosMinisterio!C63</f>
        <v>27</v>
      </c>
      <c r="U63" s="65" t="n">
        <f aca="false">D63+DatosMinisterio!D63</f>
        <v>212.045454545455</v>
      </c>
      <c r="V63" s="65" t="n">
        <f aca="false">E63+DatosMinisterio!E63</f>
        <v>142.5</v>
      </c>
      <c r="W63" s="65" t="n">
        <f aca="false">F63+DatosMinisterio!F63</f>
        <v>28</v>
      </c>
      <c r="X63" s="65" t="n">
        <f aca="false">G63+DatosMinisterio!G63</f>
        <v>133</v>
      </c>
      <c r="Y63" s="65" t="n">
        <f aca="false">H63+DatosMinisterio!H63</f>
        <v>16</v>
      </c>
      <c r="Z63" s="65" t="n">
        <f aca="false">X63+0.33*Y63</f>
        <v>138.28</v>
      </c>
      <c r="AC63" s="71" t="n">
        <f aca="false">IF(T63&gt;0,S63/T63,0)</f>
        <v>114.222222222222</v>
      </c>
      <c r="AD63" s="72" t="n">
        <f aca="false">EXP((((AC63-AC77)/AC78+2)/4-1.9)^3)</f>
        <v>0.0138742820899853</v>
      </c>
      <c r="AE63" s="73" t="n">
        <f aca="false">S63/U63</f>
        <v>14.5440514469453</v>
      </c>
      <c r="AF63" s="72" t="n">
        <f aca="false">EXP((((AE63-AE77)/AE78+2)/4-1.9)^3)</f>
        <v>0.0317033824231113</v>
      </c>
      <c r="AG63" s="72" t="n">
        <f aca="false">V63/U63</f>
        <v>0.672025723472667</v>
      </c>
      <c r="AH63" s="72" t="n">
        <f aca="false">EXP((((AG63-AG77)/AG78+2)/4-1.9)^3)</f>
        <v>0.0451219265628461</v>
      </c>
      <c r="AI63" s="72" t="n">
        <f aca="false">W63/U63</f>
        <v>0.132047159699893</v>
      </c>
      <c r="AJ63" s="72" t="n">
        <f aca="false">EXP((((AI63-AI77)/AI78+2)/4-1.9)^3)</f>
        <v>0.0457896725498147</v>
      </c>
      <c r="AK63" s="72" t="n">
        <f aca="false">Z63/U63</f>
        <v>0.652124330117898</v>
      </c>
      <c r="AL63" s="72" t="n">
        <f aca="false">EXP((((AK63-AK77)/AK78+2)/4-1.9)^3)</f>
        <v>0.103332985664876</v>
      </c>
      <c r="AM63" s="72" t="n">
        <f aca="false">0.01*AD63+0.15*AF63+0.24*AH63+0.25*AJ63+0.35*AL63</f>
        <v>0.06333747567961</v>
      </c>
      <c r="AO63" s="64" t="n">
        <f aca="false">0.01*AD63/$AM$77</f>
        <v>4.54315258418084E-005</v>
      </c>
      <c r="AP63" s="63" t="n">
        <f aca="false">AO63*$J$77</f>
        <v>544.82103658248</v>
      </c>
      <c r="AQ63" s="64" t="n">
        <f aca="false">0.15*AF63/$AM$77</f>
        <v>0.00155719736900978</v>
      </c>
      <c r="AR63" s="63" t="n">
        <f aca="false">AQ63*$J$77</f>
        <v>18674.1226280075</v>
      </c>
      <c r="AS63" s="64" t="n">
        <f aca="false">0.24*AH63/$AM$77</f>
        <v>0.00354605672747878</v>
      </c>
      <c r="AT63" s="63" t="n">
        <f aca="false">AS63*$J$77</f>
        <v>42524.7945396405</v>
      </c>
      <c r="AU63" s="64" t="n">
        <f aca="false">0.25*AJ63/$AM$77</f>
        <v>0.00374847267455452</v>
      </c>
      <c r="AV63" s="63" t="n">
        <f aca="false">AU63*$J$77</f>
        <v>44952.1941055415</v>
      </c>
      <c r="AW63" s="64" t="n">
        <f aca="false">0.35*AL63/$AM$77</f>
        <v>0.011842784457848</v>
      </c>
      <c r="AX63" s="63" t="n">
        <f aca="false">AW63*$J$77</f>
        <v>142020.281837199</v>
      </c>
    </row>
    <row r="64" customFormat="false" ht="12.8" hidden="false" customHeight="false" outlineLevel="0" collapsed="false">
      <c r="A64" s="70" t="s">
        <v>36</v>
      </c>
      <c r="B64" s="60"/>
      <c r="C64" s="60"/>
      <c r="D64" s="60"/>
      <c r="E64" s="60"/>
      <c r="F64" s="60"/>
      <c r="G64" s="60"/>
      <c r="H64" s="60"/>
      <c r="I64" s="64" t="n">
        <f aca="false">AO64+AQ64+AS64+AU64+AW64</f>
        <v>0.067405773520098</v>
      </c>
      <c r="J64" s="63" t="n">
        <f aca="false">ROUND(AP64+AR64+AT64+AV64+AX64,0)</f>
        <v>808339</v>
      </c>
      <c r="K64" s="64" t="n">
        <f aca="false">I64-DatosMinisterio!J64</f>
        <v>0</v>
      </c>
      <c r="L64" s="63" t="n">
        <f aca="false">J64-DatosMinisterio!K64</f>
        <v>0</v>
      </c>
      <c r="M64" s="64" t="n">
        <f aca="false">P99/P$112</f>
        <v>0.068963481556678</v>
      </c>
      <c r="N64" s="63" t="n">
        <f aca="false">ROUND(N$77*M64,0)</f>
        <v>15713370</v>
      </c>
      <c r="O64" s="63" t="n">
        <f aca="false">N64-DatosMinisterio!L64</f>
        <v>0</v>
      </c>
      <c r="P64" s="65" t="n">
        <f aca="false">N64+J64</f>
        <v>16521709</v>
      </c>
      <c r="Q64" s="63" t="n">
        <f aca="false">P64-DatosMinisterio!M64</f>
        <v>0</v>
      </c>
      <c r="S64" s="65" t="n">
        <f aca="false">B64+DatosMinisterio!B64</f>
        <v>9680</v>
      </c>
      <c r="T64" s="65" t="n">
        <f aca="false">C64+DatosMinisterio!C64</f>
        <v>43</v>
      </c>
      <c r="U64" s="65" t="n">
        <f aca="false">D64+DatosMinisterio!D64</f>
        <v>526.627676065913</v>
      </c>
      <c r="V64" s="65" t="n">
        <f aca="false">E64+DatosMinisterio!E64</f>
        <v>484.195857884095</v>
      </c>
      <c r="W64" s="65" t="n">
        <f aca="false">F64+DatosMinisterio!F64</f>
        <v>129</v>
      </c>
      <c r="X64" s="65" t="n">
        <f aca="false">G64+DatosMinisterio!G64</f>
        <v>306</v>
      </c>
      <c r="Y64" s="65" t="n">
        <f aca="false">H64+DatosMinisterio!H64</f>
        <v>44</v>
      </c>
      <c r="Z64" s="65" t="n">
        <f aca="false">X64+0.33*Y64</f>
        <v>320.52</v>
      </c>
      <c r="AC64" s="71" t="n">
        <f aca="false">IF(T64&gt;0,S64/T64,0)</f>
        <v>225.116279069767</v>
      </c>
      <c r="AD64" s="72" t="n">
        <f aca="false">EXP((((AC64-AC77)/AC78+2)/4-1.9)^3)</f>
        <v>0.105321441403472</v>
      </c>
      <c r="AE64" s="73" t="n">
        <f aca="false">S64/U64</f>
        <v>18.3811076400558</v>
      </c>
      <c r="AF64" s="72" t="n">
        <f aca="false">EXP((((AE64-AE77)/AE78+2)/4-1.9)^3)</f>
        <v>0.0976657280906428</v>
      </c>
      <c r="AG64" s="72" t="n">
        <f aca="false">V64/U64</f>
        <v>0.919427291594703</v>
      </c>
      <c r="AH64" s="72" t="n">
        <f aca="false">EXP((((AG64-AG77)/AG78+2)/4-1.9)^3)</f>
        <v>0.479214709105888</v>
      </c>
      <c r="AI64" s="72" t="n">
        <f aca="false">W64/U64</f>
        <v>0.244954843550331</v>
      </c>
      <c r="AJ64" s="72" t="n">
        <f aca="false">EXP((((AI64-AI77)/AI78+2)/4-1.9)^3)</f>
        <v>0.183181736349903</v>
      </c>
      <c r="AK64" s="72" t="n">
        <f aca="false">Z64/U64</f>
        <v>0.608627336858543</v>
      </c>
      <c r="AL64" s="72" t="n">
        <f aca="false">EXP((((AK64-AK77)/AK78+2)/4-1.9)^3)</f>
        <v>0.0838276813418248</v>
      </c>
      <c r="AM64" s="72" t="n">
        <f aca="false">0.01*AD64+0.15*AF64+0.24*AH64+0.25*AJ64+0.35*AL64</f>
        <v>0.205849726370159</v>
      </c>
      <c r="AO64" s="64" t="n">
        <f aca="false">0.01*AD64/$AM$77</f>
        <v>0.000344876495647452</v>
      </c>
      <c r="AP64" s="63" t="n">
        <f aca="false">AO64*$J$77</f>
        <v>4135.80583900766</v>
      </c>
      <c r="AQ64" s="64" t="n">
        <f aca="false">0.15*AF64/$AM$77</f>
        <v>0.00479711637059603</v>
      </c>
      <c r="AR64" s="63" t="n">
        <f aca="false">AQ64*$J$77</f>
        <v>57527.671924014</v>
      </c>
      <c r="AS64" s="64" t="n">
        <f aca="false">0.24*AH64/$AM$77</f>
        <v>0.0376606823461958</v>
      </c>
      <c r="AT64" s="63" t="n">
        <f aca="false">AS64*$J$77</f>
        <v>451632.02454838</v>
      </c>
      <c r="AU64" s="64" t="n">
        <f aca="false">0.25*AJ64/$AM$77</f>
        <v>0.0149957773215795</v>
      </c>
      <c r="AV64" s="63" t="n">
        <f aca="false">AU64*$J$77</f>
        <v>179831.401066097</v>
      </c>
      <c r="AW64" s="64" t="n">
        <f aca="false">0.35*AL64/$AM$77</f>
        <v>0.00960732098607925</v>
      </c>
      <c r="AX64" s="63" t="n">
        <f aca="false">AW64*$J$77</f>
        <v>115212.299860716</v>
      </c>
    </row>
    <row r="65" customFormat="false" ht="12.8" hidden="false" customHeight="false" outlineLevel="0" collapsed="false">
      <c r="A65" s="70" t="s">
        <v>37</v>
      </c>
      <c r="B65" s="60"/>
      <c r="C65" s="60"/>
      <c r="D65" s="60"/>
      <c r="E65" s="60"/>
      <c r="F65" s="60"/>
      <c r="G65" s="60"/>
      <c r="H65" s="60"/>
      <c r="I65" s="64" t="n">
        <f aca="false">AO65+AQ65+AS65+AU65+AW65</f>
        <v>0.0108606589206587</v>
      </c>
      <c r="J65" s="63" t="n">
        <f aca="false">ROUND(AP65+AR65+AT65+AV65+AX65,0)</f>
        <v>130242</v>
      </c>
      <c r="K65" s="64" t="n">
        <f aca="false">I65-DatosMinisterio!J65</f>
        <v>0</v>
      </c>
      <c r="L65" s="63" t="n">
        <f aca="false">J65-DatosMinisterio!K65</f>
        <v>0</v>
      </c>
      <c r="M65" s="64" t="n">
        <f aca="false">P100/P$112</f>
        <v>0.00758809444812903</v>
      </c>
      <c r="N65" s="63" t="n">
        <f aca="false">ROUND(N$77*M65,0)</f>
        <v>1728952</v>
      </c>
      <c r="O65" s="63" t="n">
        <f aca="false">N65-DatosMinisterio!L65</f>
        <v>-4</v>
      </c>
      <c r="P65" s="65" t="n">
        <f aca="false">N65+J65</f>
        <v>1859194</v>
      </c>
      <c r="Q65" s="63" t="n">
        <f aca="false">P65-DatosMinisterio!M65</f>
        <v>-4</v>
      </c>
      <c r="S65" s="65" t="n">
        <f aca="false">B65+DatosMinisterio!B65</f>
        <v>6928</v>
      </c>
      <c r="T65" s="65" t="n">
        <f aca="false">C65+DatosMinisterio!C65</f>
        <v>70</v>
      </c>
      <c r="U65" s="65" t="n">
        <f aca="false">D65+DatosMinisterio!D65</f>
        <v>330.545454545455</v>
      </c>
      <c r="V65" s="65" t="n">
        <f aca="false">E65+DatosMinisterio!E65</f>
        <v>151.5</v>
      </c>
      <c r="W65" s="65" t="n">
        <f aca="false">F65+DatosMinisterio!F65</f>
        <v>5</v>
      </c>
      <c r="X65" s="65" t="n">
        <f aca="false">G65+DatosMinisterio!G65</f>
        <v>98</v>
      </c>
      <c r="Y65" s="65" t="n">
        <f aca="false">H65+DatosMinisterio!H65</f>
        <v>11</v>
      </c>
      <c r="Z65" s="65" t="n">
        <f aca="false">X65+0.33*Y65</f>
        <v>101.63</v>
      </c>
      <c r="AC65" s="71" t="n">
        <f aca="false">IF(T65&gt;0,S65/T65,0)</f>
        <v>98.9714285714286</v>
      </c>
      <c r="AD65" s="72" t="n">
        <f aca="false">EXP((((AC65-AC77)/AC78+2)/4-1.9)^3)</f>
        <v>0.00978508474437293</v>
      </c>
      <c r="AE65" s="73" t="n">
        <f aca="false">S65/U65</f>
        <v>20.9592959295929</v>
      </c>
      <c r="AF65" s="72" t="n">
        <f aca="false">EXP((((AE65-AE77)/AE78+2)/4-1.9)^3)</f>
        <v>0.177736818960495</v>
      </c>
      <c r="AG65" s="72" t="n">
        <f aca="false">V65/U65</f>
        <v>0.458333333333333</v>
      </c>
      <c r="AH65" s="72" t="n">
        <f aca="false">EXP((((AG65-AG77)/AG78+2)/4-1.9)^3)</f>
        <v>0.000695111797005449</v>
      </c>
      <c r="AI65" s="72" t="n">
        <f aca="false">W65/U65</f>
        <v>0.0151265126512651</v>
      </c>
      <c r="AJ65" s="72" t="n">
        <f aca="false">EXP((((AI65-AI77)/AI78+2)/4-1.9)^3)</f>
        <v>0.00576515047839198</v>
      </c>
      <c r="AK65" s="72" t="n">
        <f aca="false">Z65/U65</f>
        <v>0.307461496149614</v>
      </c>
      <c r="AL65" s="72" t="n">
        <f aca="false">EXP((((AK65-AK77)/AK78+2)/4-1.9)^3)</f>
        <v>0.0137164423262327</v>
      </c>
      <c r="AM65" s="72" t="n">
        <f aca="false">0.01*AD65+0.15*AF65+0.24*AH65+0.25*AJ65+0.35*AL65</f>
        <v>0.0331672429565787</v>
      </c>
      <c r="AO65" s="64" t="n">
        <f aca="false">0.01*AD65/$AM$77</f>
        <v>3.20413933885017E-005</v>
      </c>
      <c r="AP65" s="63" t="n">
        <f aca="false">AO65*$J$77</f>
        <v>384.244747144413</v>
      </c>
      <c r="AQ65" s="64" t="n">
        <f aca="false">0.15*AF65/$AM$77</f>
        <v>0.00873002454967356</v>
      </c>
      <c r="AR65" s="63" t="n">
        <f aca="false">AQ65*$J$77</f>
        <v>104691.641683024</v>
      </c>
      <c r="AS65" s="64" t="n">
        <f aca="false">0.24*AH65/$AM$77</f>
        <v>5.46276733261356E-005</v>
      </c>
      <c r="AT65" s="63" t="n">
        <f aca="false">AS65*$J$77</f>
        <v>655.102487890591</v>
      </c>
      <c r="AU65" s="64" t="n">
        <f aca="false">0.25*AJ65/$AM$77</f>
        <v>0.000471951595841554</v>
      </c>
      <c r="AV65" s="63" t="n">
        <f aca="false">AU65*$J$77</f>
        <v>5659.70772274895</v>
      </c>
      <c r="AW65" s="64" t="n">
        <f aca="false">0.35*AL65/$AM$77</f>
        <v>0.00157201370842894</v>
      </c>
      <c r="AX65" s="63" t="n">
        <f aca="false">AW65*$J$77</f>
        <v>18851.8021853442</v>
      </c>
    </row>
    <row r="66" customFormat="false" ht="12.8" hidden="false" customHeight="false" outlineLevel="0" collapsed="false">
      <c r="A66" s="70" t="s">
        <v>38</v>
      </c>
      <c r="B66" s="60"/>
      <c r="C66" s="60"/>
      <c r="D66" s="60"/>
      <c r="E66" s="60"/>
      <c r="F66" s="60"/>
      <c r="G66" s="60"/>
      <c r="H66" s="60"/>
      <c r="I66" s="64" t="n">
        <f aca="false">AO66+AQ66+AS66+AU66+AW66</f>
        <v>0.0613337485283699</v>
      </c>
      <c r="J66" s="63" t="n">
        <f aca="false">ROUND(AP66+AR66+AT66+AV66+AX66,0)</f>
        <v>735523</v>
      </c>
      <c r="K66" s="64" t="n">
        <f aca="false">I66-DatosMinisterio!J66</f>
        <v>0</v>
      </c>
      <c r="L66" s="63" t="n">
        <f aca="false">J66-DatosMinisterio!K66</f>
        <v>0</v>
      </c>
      <c r="M66" s="64" t="n">
        <f aca="false">P101/P$112</f>
        <v>0.0449458976995</v>
      </c>
      <c r="N66" s="63" t="n">
        <f aca="false">ROUND(N$77*M66,0)</f>
        <v>10240949</v>
      </c>
      <c r="O66" s="63" t="n">
        <f aca="false">N66-DatosMinisterio!L66</f>
        <v>1</v>
      </c>
      <c r="P66" s="65" t="n">
        <f aca="false">N66+J66</f>
        <v>10976472</v>
      </c>
      <c r="Q66" s="63" t="n">
        <f aca="false">P66-DatosMinisterio!M66</f>
        <v>1</v>
      </c>
      <c r="S66" s="65" t="n">
        <f aca="false">B66+DatosMinisterio!B66</f>
        <v>8452</v>
      </c>
      <c r="T66" s="65" t="n">
        <f aca="false">C66+DatosMinisterio!C66</f>
        <v>72</v>
      </c>
      <c r="U66" s="65" t="n">
        <f aca="false">D66+DatosMinisterio!D66</f>
        <v>358</v>
      </c>
      <c r="V66" s="65" t="n">
        <f aca="false">E66+DatosMinisterio!E66</f>
        <v>311.840909090909</v>
      </c>
      <c r="W66" s="65" t="n">
        <f aca="false">F66+DatosMinisterio!F66</f>
        <v>41</v>
      </c>
      <c r="X66" s="65" t="n">
        <f aca="false">G66+DatosMinisterio!G66</f>
        <v>244</v>
      </c>
      <c r="Y66" s="65" t="n">
        <f aca="false">H66+DatosMinisterio!H66</f>
        <v>43</v>
      </c>
      <c r="Z66" s="65" t="n">
        <f aca="false">X66+0.33*Y66</f>
        <v>258.19</v>
      </c>
      <c r="AC66" s="71" t="n">
        <f aca="false">IF(T66&gt;0,S66/T66,0)</f>
        <v>117.388888888889</v>
      </c>
      <c r="AD66" s="72" t="n">
        <f aca="false">EXP((((AC66-AC77)/AC78+2)/4-1.9)^3)</f>
        <v>0.0148836643077777</v>
      </c>
      <c r="AE66" s="73" t="n">
        <f aca="false">S66/U66</f>
        <v>23.608938547486</v>
      </c>
      <c r="AF66" s="72" t="n">
        <f aca="false">EXP((((AE66-AE77)/AE78+2)/4-1.9)^3)</f>
        <v>0.292457146821343</v>
      </c>
      <c r="AG66" s="72" t="n">
        <f aca="false">V66/U66</f>
        <v>0.871063991874047</v>
      </c>
      <c r="AH66" s="72" t="n">
        <f aca="false">EXP((((AG66-AG77)/AG78+2)/4-1.9)^3)</f>
        <v>0.355555474309996</v>
      </c>
      <c r="AI66" s="72" t="n">
        <f aca="false">W66/U66</f>
        <v>0.114525139664804</v>
      </c>
      <c r="AJ66" s="72" t="n">
        <f aca="false">EXP((((AI66-AI77)/AI78+2)/4-1.9)^3)</f>
        <v>0.0350798410806864</v>
      </c>
      <c r="AK66" s="72" t="n">
        <f aca="false">Z66/U66</f>
        <v>0.721201117318436</v>
      </c>
      <c r="AL66" s="72" t="n">
        <f aca="false">EXP((((AK66-AK77)/AK78+2)/4-1.9)^3)</f>
        <v>0.140530729782975</v>
      </c>
      <c r="AM66" s="72" t="n">
        <f aca="false">0.01*AD66+0.15*AF66+0.24*AH66+0.25*AJ66+0.35*AL66</f>
        <v>0.187306438194891</v>
      </c>
      <c r="AO66" s="64" t="n">
        <f aca="false">0.01*AD66/$AM$77</f>
        <v>4.87367616741545E-005</v>
      </c>
      <c r="AP66" s="63" t="n">
        <f aca="false">AO66*$J$77</f>
        <v>584.457874196048</v>
      </c>
      <c r="AQ66" s="64" t="n">
        <f aca="false">0.15*AF66/$AM$77</f>
        <v>0.0143648237118798</v>
      </c>
      <c r="AR66" s="63" t="n">
        <f aca="false">AQ66*$J$77</f>
        <v>172264.919568887</v>
      </c>
      <c r="AS66" s="64" t="n">
        <f aca="false">0.24*AH66/$AM$77</f>
        <v>0.0279425099438694</v>
      </c>
      <c r="AT66" s="63" t="n">
        <f aca="false">AS66*$J$77</f>
        <v>335090.379428234</v>
      </c>
      <c r="AU66" s="64" t="n">
        <f aca="false">0.25*AJ66/$AM$77</f>
        <v>0.00287173544592644</v>
      </c>
      <c r="AV66" s="63" t="n">
        <f aca="false">AU66*$J$77</f>
        <v>34438.2420235706</v>
      </c>
      <c r="AW66" s="64" t="n">
        <f aca="false">0.35*AL66/$AM$77</f>
        <v>0.0161059426650201</v>
      </c>
      <c r="AX66" s="63" t="n">
        <f aca="false">AW66*$J$77</f>
        <v>193144.654847124</v>
      </c>
    </row>
    <row r="67" customFormat="false" ht="12.8" hidden="false" customHeight="false" outlineLevel="0" collapsed="false">
      <c r="A67" s="70" t="s">
        <v>39</v>
      </c>
      <c r="B67" s="60"/>
      <c r="C67" s="60"/>
      <c r="D67" s="60"/>
      <c r="E67" s="60"/>
      <c r="F67" s="60"/>
      <c r="G67" s="60"/>
      <c r="H67" s="60"/>
      <c r="I67" s="64" t="n">
        <f aca="false">AO67+AQ67+AS67+AU67+AW67</f>
        <v>0.0019537755283872</v>
      </c>
      <c r="J67" s="63" t="n">
        <f aca="false">ROUND(AP67+AR67+AT67+AV67+AX67,0)</f>
        <v>23430</v>
      </c>
      <c r="K67" s="64" t="n">
        <f aca="false">I67-DatosMinisterio!J67</f>
        <v>1.17093834628434E-017</v>
      </c>
      <c r="L67" s="63" t="n">
        <f aca="false">J67-DatosMinisterio!K67</f>
        <v>0</v>
      </c>
      <c r="M67" s="64" t="n">
        <f aca="false">P102/P$112</f>
        <v>0.0105161532362817</v>
      </c>
      <c r="N67" s="63" t="n">
        <f aca="false">ROUND(N$77*M67,0)</f>
        <v>2396112</v>
      </c>
      <c r="O67" s="63" t="n">
        <f aca="false">N67-DatosMinisterio!L67</f>
        <v>-1</v>
      </c>
      <c r="P67" s="65" t="n">
        <f aca="false">N67+J67</f>
        <v>2419542</v>
      </c>
      <c r="Q67" s="63" t="n">
        <f aca="false">P67-DatosMinisterio!M67</f>
        <v>-1</v>
      </c>
      <c r="S67" s="65" t="n">
        <f aca="false">B67+DatosMinisterio!B67</f>
        <v>4089</v>
      </c>
      <c r="T67" s="65" t="n">
        <f aca="false">C67+DatosMinisterio!C67</f>
        <v>38</v>
      </c>
      <c r="U67" s="65" t="n">
        <f aca="false">D67+DatosMinisterio!D67</f>
        <v>468.664552114552</v>
      </c>
      <c r="V67" s="65" t="n">
        <f aca="false">E67+DatosMinisterio!E67</f>
        <v>247.882084582085</v>
      </c>
      <c r="W67" s="65" t="n">
        <f aca="false">F67+DatosMinisterio!F67</f>
        <v>24</v>
      </c>
      <c r="X67" s="65" t="n">
        <f aca="false">G67+DatosMinisterio!G67</f>
        <v>70</v>
      </c>
      <c r="Y67" s="65" t="n">
        <f aca="false">H67+DatosMinisterio!H67</f>
        <v>19</v>
      </c>
      <c r="Z67" s="65" t="n">
        <f aca="false">X67+0.33*Y67</f>
        <v>76.27</v>
      </c>
      <c r="AC67" s="71" t="n">
        <f aca="false">IF(T67&gt;0,S67/T67,0)</f>
        <v>107.605263157895</v>
      </c>
      <c r="AD67" s="72" t="n">
        <f aca="false">EXP((((AC67-AC77)/AC78+2)/4-1.9)^3)</f>
        <v>0.0119505670441578</v>
      </c>
      <c r="AE67" s="73" t="n">
        <f aca="false">S67/U67</f>
        <v>8.72479043177253</v>
      </c>
      <c r="AF67" s="72" t="n">
        <f aca="false">EXP((((AE67-AE77)/AE78+2)/4-1.9)^3)</f>
        <v>0.00311819427864708</v>
      </c>
      <c r="AG67" s="72" t="n">
        <f aca="false">V67/U67</f>
        <v>0.528911528434728</v>
      </c>
      <c r="AH67" s="72" t="n">
        <f aca="false">EXP((((AG67-AG77)/AG78+2)/4-1.9)^3)</f>
        <v>0.00358848754441704</v>
      </c>
      <c r="AI67" s="72" t="n">
        <f aca="false">W67/U67</f>
        <v>0.0512093348893472</v>
      </c>
      <c r="AJ67" s="72" t="n">
        <f aca="false">EXP((((AI67-AI77)/AI78+2)/4-1.9)^3)</f>
        <v>0.0117935371097112</v>
      </c>
      <c r="AK67" s="72" t="n">
        <f aca="false">Z67/U67</f>
        <v>0.162738998833771</v>
      </c>
      <c r="AL67" s="72" t="n">
        <f aca="false">EXP((((AK67-AK77)/AK78+2)/4-1.9)^3)</f>
        <v>0.00448501943135679</v>
      </c>
      <c r="AM67" s="72" t="n">
        <f aca="false">0.01*AD67+0.15*AF67+0.24*AH67+0.25*AJ67+0.35*AL67</f>
        <v>0.00596661290130141</v>
      </c>
      <c r="AO67" s="64" t="n">
        <f aca="false">0.01*AD67/$AM$77</f>
        <v>3.91322946996165E-005</v>
      </c>
      <c r="AP67" s="63" t="n">
        <f aca="false">AO67*$J$77</f>
        <v>469.279800029881</v>
      </c>
      <c r="AQ67" s="64" t="n">
        <f aca="false">0.15*AF67/$AM$77</f>
        <v>0.00015315854510309</v>
      </c>
      <c r="AR67" s="63" t="n">
        <f aca="false">AQ67*$J$77</f>
        <v>1836.69810243839</v>
      </c>
      <c r="AS67" s="64" t="n">
        <f aca="false">0.24*AH67/$AM$77</f>
        <v>0.000282013233203383</v>
      </c>
      <c r="AT67" s="63" t="n">
        <f aca="false">AS67*$J$77</f>
        <v>3381.94104637469</v>
      </c>
      <c r="AU67" s="64" t="n">
        <f aca="false">0.25*AJ67/$AM$77</f>
        <v>0.000965452450964864</v>
      </c>
      <c r="AV67" s="63" t="n">
        <f aca="false">AU67*$J$77</f>
        <v>11577.837093504</v>
      </c>
      <c r="AW67" s="64" t="n">
        <f aca="false">0.35*AL67/$AM$77</f>
        <v>0.000514019004416248</v>
      </c>
      <c r="AX67" s="63" t="n">
        <f aca="false">AW67*$J$77</f>
        <v>6164.18580754425</v>
      </c>
    </row>
    <row r="68" customFormat="false" ht="12.8" hidden="false" customHeight="false" outlineLevel="0" collapsed="false">
      <c r="A68" s="70" t="s">
        <v>40</v>
      </c>
      <c r="B68" s="60"/>
      <c r="C68" s="60"/>
      <c r="D68" s="60"/>
      <c r="E68" s="60"/>
      <c r="F68" s="60"/>
      <c r="G68" s="60"/>
      <c r="H68" s="60"/>
      <c r="I68" s="64" t="n">
        <f aca="false">AO68+AQ68+AS68+AU68+AW68</f>
        <v>0.00644744706673823</v>
      </c>
      <c r="J68" s="63" t="n">
        <f aca="false">ROUND(AP68+AR68+AT68+AV68+AX68,0)</f>
        <v>77319</v>
      </c>
      <c r="K68" s="64" t="n">
        <f aca="false">I68-DatosMinisterio!J68</f>
        <v>0</v>
      </c>
      <c r="L68" s="63" t="n">
        <f aca="false">J68-DatosMinisterio!K68</f>
        <v>0</v>
      </c>
      <c r="M68" s="64" t="n">
        <f aca="false">P103/P$112</f>
        <v>0.0188299610280631</v>
      </c>
      <c r="N68" s="63" t="n">
        <f aca="false">ROUND(N$77*M68,0)</f>
        <v>4290418</v>
      </c>
      <c r="O68" s="63" t="n">
        <f aca="false">N68-DatosMinisterio!L68</f>
        <v>1</v>
      </c>
      <c r="P68" s="65" t="n">
        <f aca="false">N68+J68</f>
        <v>4367737</v>
      </c>
      <c r="Q68" s="63" t="n">
        <f aca="false">P68-DatosMinisterio!M68</f>
        <v>1</v>
      </c>
      <c r="S68" s="65" t="n">
        <f aca="false">B68+DatosMinisterio!B68</f>
        <v>4699</v>
      </c>
      <c r="T68" s="65" t="n">
        <f aca="false">C68+DatosMinisterio!C68</f>
        <v>23</v>
      </c>
      <c r="U68" s="65" t="n">
        <f aca="false">D68+DatosMinisterio!D68</f>
        <v>311.528039371521</v>
      </c>
      <c r="V68" s="65" t="n">
        <f aca="false">E68+DatosMinisterio!E68</f>
        <v>210.022794616276</v>
      </c>
      <c r="W68" s="65" t="n">
        <f aca="false">F68+DatosMinisterio!F68</f>
        <v>1</v>
      </c>
      <c r="X68" s="65" t="n">
        <f aca="false">G68+DatosMinisterio!G68</f>
        <v>31</v>
      </c>
      <c r="Y68" s="65" t="n">
        <f aca="false">H68+DatosMinisterio!H68</f>
        <v>6</v>
      </c>
      <c r="Z68" s="65" t="n">
        <f aca="false">X68+0.33*Y68</f>
        <v>32.98</v>
      </c>
      <c r="AC68" s="71" t="n">
        <f aca="false">IF(T68&gt;0,S68/T68,0)</f>
        <v>204.304347826087</v>
      </c>
      <c r="AD68" s="72" t="n">
        <f aca="false">EXP((((AC68-AC77)/AC78+2)/4-1.9)^3)</f>
        <v>0.0767685111877542</v>
      </c>
      <c r="AE68" s="73" t="n">
        <f aca="false">S68/U68</f>
        <v>15.0837144851545</v>
      </c>
      <c r="AF68" s="72" t="n">
        <f aca="false">EXP((((AE68-AE77)/AE78+2)/4-1.9)^3)</f>
        <v>0.0378177846628525</v>
      </c>
      <c r="AG68" s="72" t="n">
        <f aca="false">V68/U68</f>
        <v>0.674169795566324</v>
      </c>
      <c r="AH68" s="72" t="n">
        <f aca="false">EXP((((AG68-AG77)/AG78+2)/4-1.9)^3)</f>
        <v>0.0465227747512203</v>
      </c>
      <c r="AI68" s="72" t="n">
        <f aca="false">W68/U68</f>
        <v>0.00320998392959236</v>
      </c>
      <c r="AJ68" s="72" t="n">
        <f aca="false">EXP((((AI68-AI77)/AI78+2)/4-1.9)^3)</f>
        <v>0.00447984374733585</v>
      </c>
      <c r="AK68" s="72" t="n">
        <f aca="false">Z68/U68</f>
        <v>0.105865269997956</v>
      </c>
      <c r="AL68" s="72" t="n">
        <f aca="false">EXP((((AK68-AK77)/AK78+2)/4-1.9)^3)</f>
        <v>0.00275430199670001</v>
      </c>
      <c r="AM68" s="72" t="n">
        <f aca="false">0.01*AD68+0.15*AF68+0.24*AH68+0.25*AJ68+0.35*AL68</f>
        <v>0.0196897853872773</v>
      </c>
      <c r="AO68" s="64" t="n">
        <f aca="false">0.01*AD68/$AM$77</f>
        <v>0.000251379536414435</v>
      </c>
      <c r="AP68" s="63" t="n">
        <f aca="false">AO68*$J$77</f>
        <v>3014.57758829885</v>
      </c>
      <c r="AQ68" s="64" t="n">
        <f aca="false">0.15*AF68/$AM$77</f>
        <v>0.00185752277131927</v>
      </c>
      <c r="AR68" s="63" t="n">
        <f aca="false">AQ68*$J$77</f>
        <v>22275.6656967576</v>
      </c>
      <c r="AS68" s="64" t="n">
        <f aca="false">0.24*AH68/$AM$77</f>
        <v>0.00365614704322898</v>
      </c>
      <c r="AT68" s="63" t="n">
        <f aca="false">AS68*$J$77</f>
        <v>43845.0125783998</v>
      </c>
      <c r="AU68" s="64" t="n">
        <f aca="false">0.25*AJ68/$AM$77</f>
        <v>0.000366732735528818</v>
      </c>
      <c r="AV68" s="63" t="n">
        <f aca="false">AU68*$J$77</f>
        <v>4397.90884011362</v>
      </c>
      <c r="AW68" s="64" t="n">
        <f aca="false">0.35*AL68/$AM$77</f>
        <v>0.000315664980246727</v>
      </c>
      <c r="AX68" s="63" t="n">
        <f aca="false">AW68*$J$77</f>
        <v>3785.49737355606</v>
      </c>
    </row>
    <row r="69" customFormat="false" ht="12.8" hidden="false" customHeight="false" outlineLevel="0" collapsed="false">
      <c r="A69" s="70" t="s">
        <v>41</v>
      </c>
      <c r="B69" s="60"/>
      <c r="C69" s="60"/>
      <c r="D69" s="60"/>
      <c r="E69" s="60"/>
      <c r="F69" s="60"/>
      <c r="G69" s="60"/>
      <c r="H69" s="60"/>
      <c r="I69" s="64" t="n">
        <f aca="false">AO69+AQ69+AS69+AU69+AW69</f>
        <v>0.0205396323002226</v>
      </c>
      <c r="J69" s="63" t="n">
        <f aca="false">ROUND(AP69+AR69+AT69+AV69+AX69,0)</f>
        <v>246314</v>
      </c>
      <c r="K69" s="64" t="n">
        <f aca="false">I69-DatosMinisterio!J69</f>
        <v>-1.21430643318377E-016</v>
      </c>
      <c r="L69" s="63" t="n">
        <f aca="false">J69-DatosMinisterio!K69</f>
        <v>0</v>
      </c>
      <c r="M69" s="64" t="n">
        <f aca="false">P104/P$112</f>
        <v>0.0131263708194714</v>
      </c>
      <c r="N69" s="63" t="n">
        <f aca="false">ROUND(N$77*M69,0)</f>
        <v>2990851</v>
      </c>
      <c r="O69" s="63" t="n">
        <f aca="false">N69-DatosMinisterio!L69</f>
        <v>-1</v>
      </c>
      <c r="P69" s="65" t="n">
        <f aca="false">N69+J69</f>
        <v>3237165</v>
      </c>
      <c r="Q69" s="63" t="n">
        <f aca="false">P69-DatosMinisterio!M69</f>
        <v>-1</v>
      </c>
      <c r="S69" s="65" t="n">
        <f aca="false">B69+DatosMinisterio!B69</f>
        <v>6951</v>
      </c>
      <c r="T69" s="65" t="n">
        <f aca="false">C69+DatosMinisterio!C69</f>
        <v>76</v>
      </c>
      <c r="U69" s="65" t="n">
        <f aca="false">D69+DatosMinisterio!D69</f>
        <v>391.904728051949</v>
      </c>
      <c r="V69" s="65" t="n">
        <f aca="false">E69+DatosMinisterio!E69</f>
        <v>305.652444502165</v>
      </c>
      <c r="W69" s="65" t="n">
        <f aca="false">F69+DatosMinisterio!F69</f>
        <v>41</v>
      </c>
      <c r="X69" s="65" t="n">
        <f aca="false">G69+DatosMinisterio!G69</f>
        <v>88</v>
      </c>
      <c r="Y69" s="65" t="n">
        <f aca="false">H69+DatosMinisterio!H69</f>
        <v>22</v>
      </c>
      <c r="Z69" s="65" t="n">
        <f aca="false">X69+0.33*Y69</f>
        <v>95.26</v>
      </c>
      <c r="AC69" s="71" t="n">
        <f aca="false">IF(T69&gt;0,S69/T69,0)</f>
        <v>91.4605263157895</v>
      </c>
      <c r="AD69" s="72" t="n">
        <f aca="false">EXP((((AC69-AC77)/AC78+2)/4-1.9)^3)</f>
        <v>0.0081835127123022</v>
      </c>
      <c r="AE69" s="73" t="n">
        <f aca="false">S69/U69</f>
        <v>17.7364535369387</v>
      </c>
      <c r="AF69" s="72" t="n">
        <f aca="false">EXP((((AE69-AE77)/AE78+2)/4-1.9)^3)</f>
        <v>0.0825037853654992</v>
      </c>
      <c r="AG69" s="72" t="n">
        <f aca="false">V69/U69</f>
        <v>0.779915174847416</v>
      </c>
      <c r="AH69" s="72" t="n">
        <f aca="false">EXP((((AG69-AG77)/AG78+2)/4-1.9)^3)</f>
        <v>0.165800685943949</v>
      </c>
      <c r="AI69" s="72" t="n">
        <f aca="false">W69/U69</f>
        <v>0.104617262985828</v>
      </c>
      <c r="AJ69" s="72" t="n">
        <f aca="false">EXP((((AI69-AI77)/AI78+2)/4-1.9)^3)</f>
        <v>0.0299759118807036</v>
      </c>
      <c r="AK69" s="72" t="n">
        <f aca="false">Z69/U69</f>
        <v>0.243069279805608</v>
      </c>
      <c r="AL69" s="72" t="n">
        <f aca="false">EXP((((AK69-AK77)/AK78+2)/4-1.9)^3)</f>
        <v>0.00852058379544568</v>
      </c>
      <c r="AM69" s="72" t="n">
        <f aca="false">0.01*AD69+0.15*AF69+0.24*AH69+0.25*AJ69+0.35*AL69</f>
        <v>0.0627257498570775</v>
      </c>
      <c r="AO69" s="64" t="n">
        <f aca="false">0.01*AD69/$AM$77</f>
        <v>2.67970239364016E-005</v>
      </c>
      <c r="AP69" s="63" t="n">
        <f aca="false">AO69*$J$77</f>
        <v>321.353555440583</v>
      </c>
      <c r="AQ69" s="64" t="n">
        <f aca="false">0.15*AF69/$AM$77</f>
        <v>0.00405239654841519</v>
      </c>
      <c r="AR69" s="63" t="n">
        <f aca="false">AQ69*$J$77</f>
        <v>48596.8905345256</v>
      </c>
      <c r="AS69" s="64" t="n">
        <f aca="false">0.24*AH69/$AM$77</f>
        <v>0.0130299985527713</v>
      </c>
      <c r="AT69" s="63" t="n">
        <f aca="false">AS69*$J$77</f>
        <v>156257.514724636</v>
      </c>
      <c r="AU69" s="64" t="n">
        <f aca="false">0.25*AJ69/$AM$77</f>
        <v>0.00245391330233757</v>
      </c>
      <c r="AV69" s="63" t="n">
        <f aca="false">AU69*$J$77</f>
        <v>29427.6620538412</v>
      </c>
      <c r="AW69" s="64" t="n">
        <f aca="false">0.35*AL69/$AM$77</f>
        <v>0.000976526872762125</v>
      </c>
      <c r="AX69" s="63" t="n">
        <f aca="false">AW69*$J$77</f>
        <v>11710.6430658181</v>
      </c>
    </row>
    <row r="70" customFormat="false" ht="12.8" hidden="false" customHeight="false" outlineLevel="0" collapsed="false">
      <c r="A70" s="70" t="s">
        <v>42</v>
      </c>
      <c r="B70" s="60"/>
      <c r="C70" s="60"/>
      <c r="D70" s="60"/>
      <c r="E70" s="60"/>
      <c r="F70" s="60"/>
      <c r="G70" s="60"/>
      <c r="H70" s="60"/>
      <c r="I70" s="64" t="n">
        <f aca="false">AO70+AQ70+AS70+AU70+AW70</f>
        <v>0.0185681957223412</v>
      </c>
      <c r="J70" s="63" t="n">
        <f aca="false">ROUND(AP70+AR70+AT70+AV70+AX70,0)</f>
        <v>222672</v>
      </c>
      <c r="K70" s="64" t="n">
        <f aca="false">I70-DatosMinisterio!J70</f>
        <v>6.93889390390723E-017</v>
      </c>
      <c r="L70" s="63" t="n">
        <f aca="false">J70-DatosMinisterio!K70</f>
        <v>0</v>
      </c>
      <c r="M70" s="64" t="n">
        <f aca="false">P105/P$112</f>
        <v>0.0190634722185381</v>
      </c>
      <c r="N70" s="63" t="n">
        <f aca="false">ROUND(N$77*M70,0)</f>
        <v>4343623</v>
      </c>
      <c r="O70" s="63" t="n">
        <f aca="false">N70-DatosMinisterio!L70</f>
        <v>0</v>
      </c>
      <c r="P70" s="65" t="n">
        <f aca="false">N70+J70</f>
        <v>4566295</v>
      </c>
      <c r="Q70" s="63" t="n">
        <f aca="false">P70-DatosMinisterio!M70</f>
        <v>0</v>
      </c>
      <c r="S70" s="65" t="n">
        <f aca="false">B70+DatosMinisterio!B70</f>
        <v>8132</v>
      </c>
      <c r="T70" s="65" t="n">
        <f aca="false">C70+DatosMinisterio!C70</f>
        <v>36</v>
      </c>
      <c r="U70" s="65" t="n">
        <f aca="false">D70+DatosMinisterio!D70</f>
        <v>336.670815706672</v>
      </c>
      <c r="V70" s="65" t="n">
        <f aca="false">E70+DatosMinisterio!E70</f>
        <v>193.630546346402</v>
      </c>
      <c r="W70" s="65" t="n">
        <f aca="false">F70+DatosMinisterio!F70</f>
        <v>14</v>
      </c>
      <c r="X70" s="65" t="n">
        <f aca="false">G70+DatosMinisterio!G70</f>
        <v>83</v>
      </c>
      <c r="Y70" s="65" t="n">
        <f aca="false">H70+DatosMinisterio!H70</f>
        <v>0</v>
      </c>
      <c r="Z70" s="65" t="n">
        <f aca="false">X70+0.33*Y70</f>
        <v>83</v>
      </c>
      <c r="AC70" s="71" t="n">
        <f aca="false">IF(T70&gt;0,S70/T70,0)</f>
        <v>225.888888888889</v>
      </c>
      <c r="AD70" s="72" t="n">
        <f aca="false">EXP((((AC70-AC77)/AC78+2)/4-1.9)^3)</f>
        <v>0.106508745866144</v>
      </c>
      <c r="AE70" s="73" t="n">
        <f aca="false">S70/U70</f>
        <v>24.1541577725736</v>
      </c>
      <c r="AF70" s="72" t="n">
        <f aca="false">EXP((((AE70-AE77)/AE78+2)/4-1.9)^3)</f>
        <v>0.319638177067578</v>
      </c>
      <c r="AG70" s="72" t="n">
        <f aca="false">V70/U70</f>
        <v>0.575133148799879</v>
      </c>
      <c r="AH70" s="72" t="n">
        <f aca="false">EXP((((AG70-AG77)/AG78+2)/4-1.9)^3)</f>
        <v>0.00908057510055377</v>
      </c>
      <c r="AI70" s="72" t="n">
        <f aca="false">W70/U70</f>
        <v>0.0415836459439289</v>
      </c>
      <c r="AJ70" s="72" t="n">
        <f aca="false">EXP((((AI70-AI77)/AI78+2)/4-1.9)^3)</f>
        <v>0.009811601692021</v>
      </c>
      <c r="AK70" s="72" t="n">
        <f aca="false">Z70/U70</f>
        <v>0.246531615239007</v>
      </c>
      <c r="AL70" s="72" t="n">
        <f aca="false">EXP((((AK70-AK77)/AK78+2)/4-1.9)^3)</f>
        <v>0.00874899888950887</v>
      </c>
      <c r="AM70" s="72" t="n">
        <f aca="false">0.01*AD70+0.15*AF70+0.24*AH70+0.25*AJ70+0.35*AL70</f>
        <v>0.0567052020772645</v>
      </c>
      <c r="AO70" s="64" t="n">
        <f aca="false">0.01*AD70/$AM$77</f>
        <v>0.000348764340296143</v>
      </c>
      <c r="AP70" s="63" t="n">
        <f aca="false">AO70*$J$77</f>
        <v>4182.42940078162</v>
      </c>
      <c r="AQ70" s="64" t="n">
        <f aca="false">0.15*AF70/$AM$77</f>
        <v>0.0156998935230921</v>
      </c>
      <c r="AR70" s="63" t="n">
        <f aca="false">AQ70*$J$77</f>
        <v>188275.258314439</v>
      </c>
      <c r="AS70" s="64" t="n">
        <f aca="false">0.24*AH70/$AM$77</f>
        <v>0.00071362720693777</v>
      </c>
      <c r="AT70" s="63" t="n">
        <f aca="false">AS70*$J$77</f>
        <v>8557.91451889788</v>
      </c>
      <c r="AU70" s="64" t="n">
        <f aca="false">0.25*AJ70/$AM$77</f>
        <v>0.000803205587376546</v>
      </c>
      <c r="AV70" s="63" t="n">
        <f aca="false">AU70*$J$77</f>
        <v>9632.15063977942</v>
      </c>
      <c r="AW70" s="64" t="n">
        <f aca="false">0.35*AL70/$AM$77</f>
        <v>0.00100270506463865</v>
      </c>
      <c r="AX70" s="63" t="n">
        <f aca="false">AW70*$J$77</f>
        <v>12024.5755030355</v>
      </c>
    </row>
    <row r="71" customFormat="false" ht="12.8" hidden="false" customHeight="false" outlineLevel="0" collapsed="false">
      <c r="A71" s="70" t="s">
        <v>43</v>
      </c>
      <c r="B71" s="60"/>
      <c r="C71" s="60"/>
      <c r="D71" s="60"/>
      <c r="E71" s="60"/>
      <c r="F71" s="60"/>
      <c r="G71" s="60"/>
      <c r="H71" s="60"/>
      <c r="I71" s="64" t="n">
        <f aca="false">AO71+AQ71+AS71+AU71+AW71</f>
        <v>0.0054304539104988</v>
      </c>
      <c r="J71" s="63" t="n">
        <f aca="false">ROUND(AP71+AR71+AT71+AV71+AX71,0)</f>
        <v>65123</v>
      </c>
      <c r="K71" s="64" t="n">
        <f aca="false">I71-DatosMinisterio!J71</f>
        <v>0</v>
      </c>
      <c r="L71" s="63" t="n">
        <f aca="false">J71-DatosMinisterio!K71</f>
        <v>0</v>
      </c>
      <c r="M71" s="64" t="n">
        <f aca="false">P106/P$112</f>
        <v>0.0115676010366459</v>
      </c>
      <c r="N71" s="63" t="n">
        <f aca="false">ROUND(N$77*M71,0)</f>
        <v>2635685</v>
      </c>
      <c r="O71" s="63" t="n">
        <f aca="false">N71-DatosMinisterio!L71</f>
        <v>0</v>
      </c>
      <c r="P71" s="65" t="n">
        <f aca="false">N71+J71</f>
        <v>2700808</v>
      </c>
      <c r="Q71" s="63" t="n">
        <f aca="false">P71-DatosMinisterio!M71</f>
        <v>0</v>
      </c>
      <c r="S71" s="65" t="n">
        <f aca="false">B71+DatosMinisterio!B71</f>
        <v>4482</v>
      </c>
      <c r="T71" s="65" t="n">
        <f aca="false">C71+DatosMinisterio!C71</f>
        <v>38</v>
      </c>
      <c r="U71" s="65" t="n">
        <f aca="false">D71+DatosMinisterio!D71</f>
        <v>456.251532634033</v>
      </c>
      <c r="V71" s="65" t="n">
        <f aca="false">E71+DatosMinisterio!E71</f>
        <v>292.288578088578</v>
      </c>
      <c r="W71" s="65" t="n">
        <f aca="false">F71+DatosMinisterio!F71</f>
        <v>37</v>
      </c>
      <c r="X71" s="65" t="n">
        <f aca="false">G71+DatosMinisterio!G71</f>
        <v>122</v>
      </c>
      <c r="Y71" s="65" t="n">
        <f aca="false">H71+DatosMinisterio!H71</f>
        <v>13</v>
      </c>
      <c r="Z71" s="65" t="n">
        <f aca="false">X71+0.33*Y71</f>
        <v>126.29</v>
      </c>
      <c r="AC71" s="71" t="n">
        <f aca="false">IF(T71&gt;0,S71/T71,0)</f>
        <v>117.947368421053</v>
      </c>
      <c r="AD71" s="72" t="n">
        <f aca="false">EXP((((AC71-AC77)/AC78+2)/4-1.9)^3)</f>
        <v>0.0150679413201521</v>
      </c>
      <c r="AE71" s="73" t="n">
        <f aca="false">S71/U71</f>
        <v>9.82352864465901</v>
      </c>
      <c r="AF71" s="72" t="n">
        <f aca="false">EXP((((AE71-AE77)/AE78+2)/4-1.9)^3)</f>
        <v>0.00513856717662242</v>
      </c>
      <c r="AG71" s="72" t="n">
        <f aca="false">V71/U71</f>
        <v>0.640630347916064</v>
      </c>
      <c r="AH71" s="72" t="n">
        <f aca="false">EXP((((AG71-AG77)/AG78+2)/4-1.9)^3)</f>
        <v>0.028166878191974</v>
      </c>
      <c r="AI71" s="72" t="n">
        <f aca="false">W71/U71</f>
        <v>0.0810956179947308</v>
      </c>
      <c r="AJ71" s="72" t="n">
        <f aca="false">EXP((((AI71-AI77)/AI78+2)/4-1.9)^3)</f>
        <v>0.0202384144024262</v>
      </c>
      <c r="AK71" s="72" t="n">
        <f aca="false">Z71/U71</f>
        <v>0.27679907017715</v>
      </c>
      <c r="AL71" s="72" t="n">
        <f aca="false">EXP((((AK71-AK77)/AK78+2)/4-1.9)^3)</f>
        <v>0.0109796647967816</v>
      </c>
      <c r="AM71" s="72" t="n">
        <f aca="false">0.01*AD71+0.15*AF71+0.24*AH71+0.25*AJ71+0.35*AL71</f>
        <v>0.0165840015352488</v>
      </c>
      <c r="AO71" s="64" t="n">
        <f aca="false">0.01*AD71/$AM$77</f>
        <v>4.93401792632907E-005</v>
      </c>
      <c r="AP71" s="63" t="n">
        <f aca="false">AO71*$J$77</f>
        <v>591.694139989762</v>
      </c>
      <c r="AQ71" s="64" t="n">
        <f aca="false">0.15*AF71/$AM$77</f>
        <v>0.000252394624053845</v>
      </c>
      <c r="AR71" s="63" t="n">
        <f aca="false">AQ71*$J$77</f>
        <v>3026.75065732258</v>
      </c>
      <c r="AS71" s="64" t="n">
        <f aca="false">0.24*AH71/$AM$77</f>
        <v>0.00221358783884393</v>
      </c>
      <c r="AT71" s="63" t="n">
        <f aca="false">AS71*$J$77</f>
        <v>26545.6464113625</v>
      </c>
      <c r="AU71" s="64" t="n">
        <f aca="false">0.25*AJ71/$AM$77</f>
        <v>0.00165677409641385</v>
      </c>
      <c r="AV71" s="63" t="n">
        <f aca="false">AU71*$J$77</f>
        <v>19868.260285472</v>
      </c>
      <c r="AW71" s="64" t="n">
        <f aca="false">0.35*AL71/$AM$77</f>
        <v>0.00125835717192389</v>
      </c>
      <c r="AX71" s="63" t="n">
        <f aca="false">AW71*$J$77</f>
        <v>15090.3903422867</v>
      </c>
    </row>
    <row r="72" customFormat="false" ht="12.8" hidden="false" customHeight="false" outlineLevel="0" collapsed="false">
      <c r="A72" s="70" t="s">
        <v>44</v>
      </c>
      <c r="B72" s="60"/>
      <c r="C72" s="60"/>
      <c r="D72" s="60"/>
      <c r="E72" s="60"/>
      <c r="F72" s="60"/>
      <c r="G72" s="60"/>
      <c r="H72" s="60"/>
      <c r="I72" s="64" t="n">
        <f aca="false">AO72+AQ72+AS72+AU72+AW72</f>
        <v>0.012530285910279</v>
      </c>
      <c r="J72" s="63" t="n">
        <f aca="false">ROUND(AP72+AR72+AT72+AV72+AX72,0)</f>
        <v>150265</v>
      </c>
      <c r="K72" s="64" t="n">
        <f aca="false">I72-DatosMinisterio!J72</f>
        <v>6.41847686111419E-017</v>
      </c>
      <c r="L72" s="63" t="n">
        <f aca="false">J72-DatosMinisterio!K72</f>
        <v>0</v>
      </c>
      <c r="M72" s="64" t="n">
        <f aca="false">P107/P$112</f>
        <v>0.0108340884594031</v>
      </c>
      <c r="N72" s="63" t="n">
        <f aca="false">ROUND(N$77*M72,0)</f>
        <v>2468553</v>
      </c>
      <c r="O72" s="63" t="n">
        <f aca="false">N72-DatosMinisterio!L72</f>
        <v>0</v>
      </c>
      <c r="P72" s="65" t="n">
        <f aca="false">N72+J72</f>
        <v>2618818</v>
      </c>
      <c r="Q72" s="63" t="n">
        <f aca="false">P72-DatosMinisterio!M72</f>
        <v>0</v>
      </c>
      <c r="S72" s="65" t="n">
        <f aca="false">B72+DatosMinisterio!B72</f>
        <v>7332</v>
      </c>
      <c r="T72" s="65" t="n">
        <f aca="false">C72+DatosMinisterio!C72</f>
        <v>31</v>
      </c>
      <c r="U72" s="65" t="n">
        <f aca="false">D72+DatosMinisterio!D72</f>
        <v>410.595888810015</v>
      </c>
      <c r="V72" s="65" t="n">
        <f aca="false">E72+DatosMinisterio!E72</f>
        <v>286.857387470085</v>
      </c>
      <c r="W72" s="65" t="n">
        <f aca="false">F72+DatosMinisterio!F72</f>
        <v>23</v>
      </c>
      <c r="X72" s="65" t="n">
        <f aca="false">G72+DatosMinisterio!G72</f>
        <v>126</v>
      </c>
      <c r="Y72" s="65" t="n">
        <f aca="false">H72+DatosMinisterio!H72</f>
        <v>22</v>
      </c>
      <c r="Z72" s="65" t="n">
        <f aca="false">X72+0.33*Y72</f>
        <v>133.26</v>
      </c>
      <c r="AC72" s="71" t="n">
        <f aca="false">IF(T72&gt;0,S72/T72,0)</f>
        <v>236.516129032258</v>
      </c>
      <c r="AD72" s="72" t="n">
        <f aca="false">EXP((((AC72-AC77)/AC78+2)/4-1.9)^3)</f>
        <v>0.123799704442798</v>
      </c>
      <c r="AE72" s="73" t="n">
        <f aca="false">S72/U72</f>
        <v>17.8569737296921</v>
      </c>
      <c r="AF72" s="72" t="n">
        <f aca="false">EXP((((AE72-AE77)/AE78+2)/4-1.9)^3)</f>
        <v>0.0851985400958493</v>
      </c>
      <c r="AG72" s="72" t="n">
        <f aca="false">V72/U72</f>
        <v>0.698636774716503</v>
      </c>
      <c r="AH72" s="72" t="n">
        <f aca="false">EXP((((AG72-AG77)/AG78+2)/4-1.9)^3)</f>
        <v>0.0650207271140527</v>
      </c>
      <c r="AI72" s="72" t="n">
        <f aca="false">W72/U72</f>
        <v>0.0560161478154552</v>
      </c>
      <c r="AJ72" s="72" t="n">
        <f aca="false">EXP((((AI72-AI77)/AI78+2)/4-1.9)^3)</f>
        <v>0.0129044671754845</v>
      </c>
      <c r="AK72" s="72" t="n">
        <f aca="false">Z72/U72</f>
        <v>0.324552689473372</v>
      </c>
      <c r="AL72" s="72" t="n">
        <f aca="false">EXP((((AK72-AK77)/AK78+2)/4-1.9)^3)</f>
        <v>0.0154777957193043</v>
      </c>
      <c r="AM72" s="72" t="n">
        <f aca="false">0.01*AD72+0.15*AF72+0.24*AH72+0.25*AJ72+0.35*AL72</f>
        <v>0.0382660978618056</v>
      </c>
      <c r="AO72" s="64" t="n">
        <f aca="false">0.01*AD72/$AM$77</f>
        <v>0.00040538381987065</v>
      </c>
      <c r="AP72" s="63" t="n">
        <f aca="false">AO72*$J$77</f>
        <v>4861.41790008834</v>
      </c>
      <c r="AQ72" s="64" t="n">
        <f aca="false">0.15*AF72/$AM$77</f>
        <v>0.00418475671491808</v>
      </c>
      <c r="AR72" s="63" t="n">
        <f aca="false">AQ72*$J$77</f>
        <v>50184.1716522109</v>
      </c>
      <c r="AS72" s="64" t="n">
        <f aca="false">0.24*AH72/$AM$77</f>
        <v>0.00510987017558334</v>
      </c>
      <c r="AT72" s="63" t="n">
        <f aca="false">AS72*$J$77</f>
        <v>61278.2580879393</v>
      </c>
      <c r="AU72" s="64" t="n">
        <f aca="false">0.25*AJ72/$AM$77</f>
        <v>0.00105639634208708</v>
      </c>
      <c r="AV72" s="63" t="n">
        <f aca="false">AU72*$J$77</f>
        <v>12668.4486042108</v>
      </c>
      <c r="AW72" s="64" t="n">
        <f aca="false">0.35*AL72/$AM$77</f>
        <v>0.00177387885781981</v>
      </c>
      <c r="AX72" s="63" t="n">
        <f aca="false">AW72*$J$77</f>
        <v>21272.5965104999</v>
      </c>
    </row>
    <row r="73" customFormat="false" ht="12.8" hidden="false" customHeight="false" outlineLevel="0" collapsed="false">
      <c r="A73" s="70" t="s">
        <v>45</v>
      </c>
      <c r="B73" s="60"/>
      <c r="C73" s="60"/>
      <c r="D73" s="60"/>
      <c r="E73" s="60"/>
      <c r="F73" s="60"/>
      <c r="G73" s="60"/>
      <c r="H73" s="60"/>
      <c r="I73" s="64" t="n">
        <f aca="false">AO73+AQ73+AS73+AU73+AW73</f>
        <v>0.0154225529000388</v>
      </c>
      <c r="J73" s="63" t="n">
        <f aca="false">ROUND(AP73+AR73+AT73+AV73+AX73,0)</f>
        <v>184949</v>
      </c>
      <c r="K73" s="64" t="n">
        <f aca="false">I73-DatosMinisterio!J73</f>
        <v>7.11236625150491E-017</v>
      </c>
      <c r="L73" s="63" t="n">
        <f aca="false">J73-DatosMinisterio!K73</f>
        <v>0</v>
      </c>
      <c r="M73" s="64" t="n">
        <f aca="false">P108/P$112</f>
        <v>0.00863101223739922</v>
      </c>
      <c r="N73" s="63" t="n">
        <f aca="false">ROUND(N$77*M73,0)</f>
        <v>1966581</v>
      </c>
      <c r="O73" s="63" t="n">
        <f aca="false">N73-DatosMinisterio!L73</f>
        <v>-2</v>
      </c>
      <c r="P73" s="65" t="n">
        <f aca="false">N73+J73</f>
        <v>2151530</v>
      </c>
      <c r="Q73" s="63" t="n">
        <f aca="false">P73-DatosMinisterio!M73</f>
        <v>-2</v>
      </c>
      <c r="S73" s="65" t="n">
        <f aca="false">B73+DatosMinisterio!B73</f>
        <v>9938</v>
      </c>
      <c r="T73" s="65" t="n">
        <f aca="false">C73+DatosMinisterio!C73</f>
        <v>55</v>
      </c>
      <c r="U73" s="65" t="n">
        <f aca="false">D73+DatosMinisterio!D73</f>
        <v>486.251614076376</v>
      </c>
      <c r="V73" s="65" t="n">
        <f aca="false">E73+DatosMinisterio!E73</f>
        <v>338.649665333629</v>
      </c>
      <c r="W73" s="65" t="n">
        <f aca="false">F73+DatosMinisterio!F73</f>
        <v>34</v>
      </c>
      <c r="X73" s="65" t="n">
        <f aca="false">G73+DatosMinisterio!G73</f>
        <v>120</v>
      </c>
      <c r="Y73" s="65" t="n">
        <f aca="false">H73+DatosMinisterio!H73</f>
        <v>21</v>
      </c>
      <c r="Z73" s="65" t="n">
        <f aca="false">X73+0.33*Y73</f>
        <v>126.93</v>
      </c>
      <c r="AC73" s="71" t="n">
        <f aca="false">IF(T73&gt;0,S73/T73,0)</f>
        <v>180.690909090909</v>
      </c>
      <c r="AD73" s="72" t="n">
        <f aca="false">EXP((((AC73-AC77)/AC78+2)/4-1.9)^3)</f>
        <v>0.0518136252685917</v>
      </c>
      <c r="AE73" s="73" t="n">
        <f aca="false">S73/U73</f>
        <v>20.4379784299061</v>
      </c>
      <c r="AF73" s="72" t="n">
        <f aca="false">EXP((((AE73-AE77)/AE78+2)/4-1.9)^3)</f>
        <v>0.158968447880547</v>
      </c>
      <c r="AG73" s="72" t="n">
        <f aca="false">V73/U73</f>
        <v>0.696449442079254</v>
      </c>
      <c r="AH73" s="72" t="n">
        <f aca="false">EXP((((AG73-AG77)/AG78+2)/4-1.9)^3)</f>
        <v>0.0631695411361782</v>
      </c>
      <c r="AI73" s="72" t="n">
        <f aca="false">W73/U73</f>
        <v>0.0699226470735367</v>
      </c>
      <c r="AJ73" s="72" t="n">
        <f aca="false">EXP((((AI73-AI77)/AI78+2)/4-1.9)^3)</f>
        <v>0.0166289483757423</v>
      </c>
      <c r="AK73" s="72" t="n">
        <f aca="false">Z73/U73</f>
        <v>0.261037693913059</v>
      </c>
      <c r="AL73" s="72" t="n">
        <f aca="false">EXP((((AK73-AK77)/AK78+2)/4-1.9)^3)</f>
        <v>0.00976408222620262</v>
      </c>
      <c r="AM73" s="72" t="n">
        <f aca="false">0.01*AD73+0.15*AF73+0.24*AH73+0.25*AJ73+0.35*AL73</f>
        <v>0.0470987591805572</v>
      </c>
      <c r="AO73" s="64" t="n">
        <f aca="false">0.01*AD73/$AM$77</f>
        <v>0.000169664422280049</v>
      </c>
      <c r="AP73" s="63" t="n">
        <f aca="false">AO73*$J$77</f>
        <v>2034.63882634378</v>
      </c>
      <c r="AQ73" s="64" t="n">
        <f aca="false">0.15*AF73/$AM$77</f>
        <v>0.00780816524531778</v>
      </c>
      <c r="AR73" s="63" t="n">
        <f aca="false">AQ73*$J$77</f>
        <v>93636.5795323242</v>
      </c>
      <c r="AS73" s="64" t="n">
        <f aca="false">0.24*AH73/$AM$77</f>
        <v>0.00496438856629271</v>
      </c>
      <c r="AT73" s="63" t="n">
        <f aca="false">AS73*$J$77</f>
        <v>59533.6228438272</v>
      </c>
      <c r="AU73" s="64" t="n">
        <f aca="false">0.25*AJ73/$AM$77</f>
        <v>0.00136129295367281</v>
      </c>
      <c r="AV73" s="63" t="n">
        <f aca="false">AU73*$J$77</f>
        <v>16324.810236286</v>
      </c>
      <c r="AW73" s="64" t="n">
        <f aca="false">0.35*AL73/$AM$77</f>
        <v>0.00111904171247543</v>
      </c>
      <c r="AX73" s="63" t="n">
        <f aca="false">AW73*$J$77</f>
        <v>13419.7004056782</v>
      </c>
    </row>
    <row r="74" customFormat="false" ht="12.8" hidden="false" customHeight="false" outlineLevel="0" collapsed="false">
      <c r="A74" s="70" t="s">
        <v>46</v>
      </c>
      <c r="B74" s="60"/>
      <c r="C74" s="60"/>
      <c r="D74" s="60"/>
      <c r="E74" s="60"/>
      <c r="F74" s="60"/>
      <c r="G74" s="60"/>
      <c r="H74" s="60"/>
      <c r="I74" s="64" t="n">
        <f aca="false">AO74+AQ74+AS74+AU74+AW74</f>
        <v>0.01031857158236</v>
      </c>
      <c r="J74" s="63" t="n">
        <f aca="false">ROUND(AP74+AR74+AT74+AV74+AX74,0)</f>
        <v>123742</v>
      </c>
      <c r="K74" s="64" t="n">
        <f aca="false">I74-DatosMinisterio!J74</f>
        <v>9.19403442267708E-017</v>
      </c>
      <c r="L74" s="63" t="n">
        <f aca="false">J74-DatosMinisterio!K74</f>
        <v>0</v>
      </c>
      <c r="M74" s="64" t="n">
        <f aca="false">P109/P$112</f>
        <v>0.00707436213668932</v>
      </c>
      <c r="N74" s="63" t="n">
        <f aca="false">ROUND(N$77*M74,0)</f>
        <v>1611898</v>
      </c>
      <c r="O74" s="63" t="n">
        <f aca="false">N74-DatosMinisterio!L74</f>
        <v>-2</v>
      </c>
      <c r="P74" s="65" t="n">
        <f aca="false">N74+J74</f>
        <v>1735640</v>
      </c>
      <c r="Q74" s="63" t="n">
        <f aca="false">P74-DatosMinisterio!M74</f>
        <v>-2</v>
      </c>
      <c r="S74" s="65" t="n">
        <f aca="false">B74+DatosMinisterio!B74</f>
        <v>9022</v>
      </c>
      <c r="T74" s="65" t="n">
        <f aca="false">C74+DatosMinisterio!C74</f>
        <v>40</v>
      </c>
      <c r="U74" s="65" t="n">
        <f aca="false">D74+DatosMinisterio!D74</f>
        <v>494.119856039039</v>
      </c>
      <c r="V74" s="65" t="n">
        <f aca="false">E74+DatosMinisterio!E74</f>
        <v>311.385694676621</v>
      </c>
      <c r="W74" s="65" t="n">
        <f aca="false">F74+DatosMinisterio!F74</f>
        <v>35</v>
      </c>
      <c r="X74" s="65" t="n">
        <f aca="false">G74+DatosMinisterio!G74</f>
        <v>163</v>
      </c>
      <c r="Y74" s="65" t="n">
        <f aca="false">H74+DatosMinisterio!H74</f>
        <v>25</v>
      </c>
      <c r="Z74" s="65" t="n">
        <f aca="false">X74+0.33*Y74</f>
        <v>171.25</v>
      </c>
      <c r="AC74" s="71" t="n">
        <f aca="false">IF(T74&gt;0,S74/T74,0)</f>
        <v>225.55</v>
      </c>
      <c r="AD74" s="72" t="n">
        <f aca="false">EXP((((AC74-AC77)/AC78+2)/4-1.9)^3)</f>
        <v>0.105986807848215</v>
      </c>
      <c r="AE74" s="73" t="n">
        <f aca="false">S74/U74</f>
        <v>18.2587278971586</v>
      </c>
      <c r="AF74" s="72" t="n">
        <f aca="false">EXP((((AE74-AE77)/AE78+2)/4-1.9)^3)</f>
        <v>0.0946445097358838</v>
      </c>
      <c r="AG74" s="72" t="n">
        <f aca="false">V74/U74</f>
        <v>0.630182517198862</v>
      </c>
      <c r="AH74" s="72" t="n">
        <f aca="false">EXP((((AG74-AG77)/AG78+2)/4-1.9)^3)</f>
        <v>0.0238395038886702</v>
      </c>
      <c r="AI74" s="72" t="n">
        <f aca="false">W74/U74</f>
        <v>0.0708330166704225</v>
      </c>
      <c r="AJ74" s="72" t="n">
        <f aca="false">EXP((((AI74-AI77)/AI78+2)/4-1.9)^3)</f>
        <v>0.0169013255133967</v>
      </c>
      <c r="AK74" s="72" t="n">
        <f aca="false">Z74/U74</f>
        <v>0.346575831565996</v>
      </c>
      <c r="AL74" s="72" t="n">
        <f aca="false">EXP((((AK74-AK77)/AK78+2)/4-1.9)^3)</f>
        <v>0.0180240335399355</v>
      </c>
      <c r="AM74" s="72" t="n">
        <f aca="false">0.01*AD74+0.15*AF74+0.24*AH74+0.25*AJ74+0.35*AL74</f>
        <v>0.0315117685894722</v>
      </c>
      <c r="AO74" s="64" t="n">
        <f aca="false">0.01*AD74/$AM$77</f>
        <v>0.000347055247141226</v>
      </c>
      <c r="AP74" s="63" t="n">
        <f aca="false">AO74*$J$77</f>
        <v>4161.9337232312</v>
      </c>
      <c r="AQ74" s="64" t="n">
        <f aca="false">0.15*AF74/$AM$77</f>
        <v>0.00464872106026457</v>
      </c>
      <c r="AR74" s="63" t="n">
        <f aca="false">AQ74*$J$77</f>
        <v>55748.0951807569</v>
      </c>
      <c r="AS74" s="64" t="n">
        <f aca="false">0.24*AH74/$AM$77</f>
        <v>0.00187350673128801</v>
      </c>
      <c r="AT74" s="63" t="n">
        <f aca="false">AS74*$J$77</f>
        <v>22467.3475185213</v>
      </c>
      <c r="AU74" s="64" t="n">
        <f aca="false">0.25*AJ74/$AM$77</f>
        <v>0.0013835905199321</v>
      </c>
      <c r="AV74" s="63" t="n">
        <f aca="false">AU74*$J$77</f>
        <v>16592.2056833364</v>
      </c>
      <c r="AW74" s="64" t="n">
        <f aca="false">0.35*AL74/$AM$77</f>
        <v>0.00206569802373409</v>
      </c>
      <c r="AX74" s="63" t="n">
        <f aca="false">AW74*$J$77</f>
        <v>24772.1316355505</v>
      </c>
    </row>
    <row r="75" customFormat="false" ht="12.8" hidden="false" customHeight="false" outlineLevel="0" collapsed="false">
      <c r="A75" s="70" t="s">
        <v>47</v>
      </c>
      <c r="B75" s="60"/>
      <c r="C75" s="60"/>
      <c r="D75" s="60"/>
      <c r="E75" s="60"/>
      <c r="F75" s="60"/>
      <c r="G75" s="60"/>
      <c r="H75" s="60"/>
      <c r="I75" s="64" t="n">
        <f aca="false">AO75+AQ75+AS75+AU75+AW75</f>
        <v>0.0278323344342573</v>
      </c>
      <c r="J75" s="63" t="n">
        <f aca="false">ROUND(AP75+AR75+AT75+AV75+AX75,0)</f>
        <v>333769</v>
      </c>
      <c r="K75" s="64" t="n">
        <f aca="false">I75-DatosMinisterio!J75</f>
        <v>0</v>
      </c>
      <c r="L75" s="63" t="n">
        <f aca="false">J75-DatosMinisterio!K75</f>
        <v>0</v>
      </c>
      <c r="M75" s="64" t="n">
        <f aca="false">P110/P$112</f>
        <v>0.0128090167995107</v>
      </c>
      <c r="N75" s="63" t="n">
        <f aca="false">ROUND(N$77*M75,0)</f>
        <v>2918542</v>
      </c>
      <c r="O75" s="63" t="n">
        <f aca="false">N75-DatosMinisterio!L75</f>
        <v>0</v>
      </c>
      <c r="P75" s="65" t="n">
        <f aca="false">N75+J75</f>
        <v>3252311</v>
      </c>
      <c r="Q75" s="63" t="n">
        <f aca="false">P75-DatosMinisterio!M75</f>
        <v>0</v>
      </c>
      <c r="S75" s="65" t="n">
        <f aca="false">B75+DatosMinisterio!B75</f>
        <v>435</v>
      </c>
      <c r="T75" s="65" t="n">
        <f aca="false">C75+DatosMinisterio!C75</f>
        <v>10</v>
      </c>
      <c r="U75" s="65" t="n">
        <f aca="false">D75+DatosMinisterio!D75</f>
        <v>67.0369163226917</v>
      </c>
      <c r="V75" s="65" t="n">
        <f aca="false">E75+DatosMinisterio!E75</f>
        <v>52.3891890499644</v>
      </c>
      <c r="W75" s="65" t="n">
        <f aca="false">F75+DatosMinisterio!F75</f>
        <v>10</v>
      </c>
      <c r="X75" s="65" t="n">
        <f aca="false">G75+DatosMinisterio!G75</f>
        <v>40</v>
      </c>
      <c r="Y75" s="65" t="n">
        <f aca="false">H75+DatosMinisterio!H75</f>
        <v>3</v>
      </c>
      <c r="Z75" s="65" t="n">
        <f aca="false">X75+0.33*Y75</f>
        <v>40.99</v>
      </c>
      <c r="AC75" s="71" t="n">
        <f aca="false">IF(T75&gt;0,S75/T75,0)</f>
        <v>43.5</v>
      </c>
      <c r="AD75" s="72" t="n">
        <f aca="false">EXP((((AC75-AC77)/AC78+2)/4-1.9)^3)</f>
        <v>0.00234249849360844</v>
      </c>
      <c r="AE75" s="73" t="n">
        <f aca="false">S75/U75</f>
        <v>6.48896196098976</v>
      </c>
      <c r="AF75" s="72" t="n">
        <f aca="false">EXP((((AE75-AE77)/AE78+2)/4-1.9)^3)</f>
        <v>0.00102563596391331</v>
      </c>
      <c r="AG75" s="72" t="n">
        <f aca="false">V75/U75</f>
        <v>0.781497597499587</v>
      </c>
      <c r="AH75" s="72" t="n">
        <f aca="false">EXP((((AG75-AG77)/AG78+2)/4-1.9)^3)</f>
        <v>0.16842409057118</v>
      </c>
      <c r="AI75" s="72" t="n">
        <f aca="false">W75/U75</f>
        <v>0.149171539333098</v>
      </c>
      <c r="AJ75" s="72" t="n">
        <f aca="false">EXP((((AI75-AI77)/AI78+2)/4-1.9)^3)</f>
        <v>0.0585814010868034</v>
      </c>
      <c r="AK75" s="72" t="n">
        <f aca="false">Z75/U75</f>
        <v>0.611454139726369</v>
      </c>
      <c r="AL75" s="72" t="n">
        <f aca="false">EXP((((AK75-AK77)/AK78+2)/4-1.9)^3)</f>
        <v>0.0850069934523272</v>
      </c>
      <c r="AM75" s="72" t="n">
        <f aca="false">0.01*AD75+0.15*AF75+0.24*AH75+0.25*AJ75+0.35*AL75</f>
        <v>0.0849968500966217</v>
      </c>
      <c r="AO75" s="64" t="n">
        <f aca="false">0.01*AD75/$AM$77</f>
        <v>7.67054325092518E-006</v>
      </c>
      <c r="AP75" s="63" t="n">
        <f aca="false">AO75*$J$77</f>
        <v>91.9861978589769</v>
      </c>
      <c r="AQ75" s="64" t="n">
        <f aca="false">0.15*AF75/$AM$77</f>
        <v>5.03768841839206E-005</v>
      </c>
      <c r="AR75" s="63" t="n">
        <f aca="false">AQ75*$J$77</f>
        <v>604.126446389825</v>
      </c>
      <c r="AS75" s="64" t="n">
        <f aca="false">0.24*AH75/$AM$77</f>
        <v>0.0132361675339281</v>
      </c>
      <c r="AT75" s="63" t="n">
        <f aca="false">AS75*$J$77</f>
        <v>158729.92118565</v>
      </c>
      <c r="AU75" s="64" t="n">
        <f aca="false">0.25*AJ75/$AM$77</f>
        <v>0.00479563991142561</v>
      </c>
      <c r="AV75" s="63" t="n">
        <f aca="false">AU75*$J$77</f>
        <v>57509.9660248439</v>
      </c>
      <c r="AW75" s="64" t="n">
        <f aca="false">0.35*AL75/$AM$77</f>
        <v>0.00974247956146877</v>
      </c>
      <c r="AX75" s="63" t="n">
        <f aca="false">AW75*$J$77</f>
        <v>116833.139878354</v>
      </c>
    </row>
    <row r="76" customFormat="false" ht="12.8" hidden="false" customHeight="false" outlineLevel="0" collapsed="false">
      <c r="A76" s="74" t="s">
        <v>48</v>
      </c>
      <c r="B76" s="60"/>
      <c r="C76" s="60"/>
      <c r="D76" s="60"/>
      <c r="E76" s="60"/>
      <c r="F76" s="60"/>
      <c r="G76" s="60"/>
      <c r="H76" s="60"/>
      <c r="I76" s="75" t="n">
        <f aca="false">AO76+AQ76+AS76+AU76+AW76</f>
        <v>0.0351203151018505</v>
      </c>
      <c r="J76" s="76" t="n">
        <f aca="false">ROUND(AP76+AR76+AT76+AV76+AX76,0)</f>
        <v>421168</v>
      </c>
      <c r="K76" s="75" t="n">
        <f aca="false">I76-DatosMinisterio!J76</f>
        <v>0</v>
      </c>
      <c r="L76" s="76" t="n">
        <f aca="false">J76-DatosMinisterio!K76</f>
        <v>0</v>
      </c>
      <c r="M76" s="75" t="n">
        <f aca="false">P111/P$112</f>
        <v>0.0118694719753473</v>
      </c>
      <c r="N76" s="76" t="n">
        <f aca="false">ROUND(N$77*M76,0)</f>
        <v>2704466</v>
      </c>
      <c r="O76" s="76" t="n">
        <f aca="false">N76-DatosMinisterio!L76</f>
        <v>0</v>
      </c>
      <c r="P76" s="77" t="n">
        <f aca="false">N76+J76</f>
        <v>3125634</v>
      </c>
      <c r="Q76" s="76" t="n">
        <f aca="false">P76-DatosMinisterio!M76</f>
        <v>0</v>
      </c>
      <c r="S76" s="77" t="n">
        <f aca="false">B76+DatosMinisterio!B76</f>
        <v>93</v>
      </c>
      <c r="T76" s="77" t="n">
        <f aca="false">C76+DatosMinisterio!C76</f>
        <v>6</v>
      </c>
      <c r="U76" s="77" t="n">
        <f aca="false">D76+DatosMinisterio!D76</f>
        <v>23.6544318181818</v>
      </c>
      <c r="V76" s="77" t="n">
        <f aca="false">E76+DatosMinisterio!E76</f>
        <v>19.84</v>
      </c>
      <c r="W76" s="77" t="n">
        <f aca="false">F76+DatosMinisterio!F76</f>
        <v>5</v>
      </c>
      <c r="X76" s="77" t="n">
        <f aca="false">G76+DatosMinisterio!G76</f>
        <v>9</v>
      </c>
      <c r="Y76" s="77" t="n">
        <f aca="false">H76+DatosMinisterio!H76</f>
        <v>0</v>
      </c>
      <c r="Z76" s="77" t="n">
        <f aca="false">X76+0.33*Y76</f>
        <v>9</v>
      </c>
      <c r="AC76" s="78" t="n">
        <f aca="false">IF(T76&gt;0,S76/T76,0)</f>
        <v>15.5</v>
      </c>
      <c r="AD76" s="79" t="n">
        <f aca="false">EXP((((AC76-AC77)/AC78+2)/4-1.9)^3)</f>
        <v>0.00102976862917889</v>
      </c>
      <c r="AE76" s="80" t="n">
        <f aca="false">S76/U76</f>
        <v>3.93160997122392</v>
      </c>
      <c r="AF76" s="79" t="n">
        <f aca="false">EXP((((AE76-AE77)/AE78+2)/4-1.9)^3)</f>
        <v>0.000243717871007788</v>
      </c>
      <c r="AG76" s="79" t="n">
        <f aca="false">V76/U76</f>
        <v>0.83874346052777</v>
      </c>
      <c r="AH76" s="79" t="n">
        <f aca="false">EXP((((AG76-AG77)/AG78+2)/4-1.9)^3)</f>
        <v>0.280019798409818</v>
      </c>
      <c r="AI76" s="79" t="n">
        <f aca="false">W76/U76</f>
        <v>0.211376880173329</v>
      </c>
      <c r="AJ76" s="79" t="n">
        <f aca="false">EXP((((AI76-AI77)/AI78+2)/4-1.9)^3)</f>
        <v>0.128339755136897</v>
      </c>
      <c r="AK76" s="79" t="n">
        <f aca="false">Z76/U76</f>
        <v>0.380478384311993</v>
      </c>
      <c r="AL76" s="79" t="n">
        <f aca="false">EXP((((AK76-AK77)/AK78+2)/4-1.9)^3)</f>
        <v>0.0226199592396807</v>
      </c>
      <c r="AM76" s="79" t="n">
        <f aca="false">0.01*AD76+0.15*AF76+0.24*AH76+0.25*AJ76+0.35*AL76</f>
        <v>0.107253531503412</v>
      </c>
      <c r="AO76" s="75" t="n">
        <f aca="false">0.01*AD76/$AM$77</f>
        <v>3.37199141434451E-006</v>
      </c>
      <c r="AP76" s="76" t="n">
        <f aca="false">AO76*$J$77</f>
        <v>40.4373796316518</v>
      </c>
      <c r="AQ76" s="75" t="n">
        <f aca="false">0.15*AF76/$AM$77</f>
        <v>1.19708623656929E-005</v>
      </c>
      <c r="AR76" s="76" t="n">
        <f aca="false">AQ76*$J$77</f>
        <v>143.556209526671</v>
      </c>
      <c r="AS76" s="75" t="n">
        <f aca="false">0.24*AH76/$AM$77</f>
        <v>0.0220062875328557</v>
      </c>
      <c r="AT76" s="76" t="n">
        <f aca="false">AS76*$J$77</f>
        <v>263902.39294911</v>
      </c>
      <c r="AU76" s="75" t="n">
        <f aca="false">0.25*AJ76/$AM$77</f>
        <v>0.0105062569439935</v>
      </c>
      <c r="AV76" s="76" t="n">
        <f aca="false">AU76*$J$77</f>
        <v>125992.462123314</v>
      </c>
      <c r="AW76" s="75" t="n">
        <f aca="false">0.35*AL76/$AM$77</f>
        <v>0.00259242777122137</v>
      </c>
      <c r="AX76" s="76" t="n">
        <f aca="false">AW76*$J$77</f>
        <v>31088.7464026635</v>
      </c>
    </row>
    <row r="77" customFormat="false" ht="12.8" hidden="false" customHeight="false" outlineLevel="0" collapsed="false">
      <c r="A77" s="81" t="s">
        <v>49</v>
      </c>
      <c r="B77" s="60"/>
      <c r="C77" s="60"/>
      <c r="D77" s="60"/>
      <c r="E77" s="60"/>
      <c r="F77" s="60"/>
      <c r="G77" s="60"/>
      <c r="H77" s="60"/>
      <c r="I77" s="82"/>
      <c r="J77" s="83" t="n">
        <f aca="false">DatosMinisterio!K77</f>
        <v>11992136</v>
      </c>
      <c r="K77" s="82"/>
      <c r="L77" s="84"/>
      <c r="M77" s="82"/>
      <c r="N77" s="83" t="n">
        <f aca="false">DatosMinisterio!L77</f>
        <v>227850588</v>
      </c>
      <c r="O77" s="84"/>
      <c r="P77" s="85" t="n">
        <f aca="false">DatosMinisterio!M77</f>
        <v>239842724</v>
      </c>
      <c r="Q77" s="84"/>
      <c r="S77" s="86"/>
      <c r="T77" s="86"/>
      <c r="U77" s="86"/>
      <c r="V77" s="86"/>
      <c r="W77" s="86"/>
      <c r="X77" s="86"/>
      <c r="Y77" s="86"/>
      <c r="Z77" s="86"/>
      <c r="AB77" s="87" t="s">
        <v>232</v>
      </c>
      <c r="AC77" s="87" t="n">
        <f aca="false">AVERAGE(AC50:AC76)</f>
        <v>193.392224018349</v>
      </c>
      <c r="AD77" s="86"/>
      <c r="AE77" s="88" t="n">
        <f aca="false">AVERAGE(AE50:AE76)</f>
        <v>16.8357739109453</v>
      </c>
      <c r="AF77" s="86"/>
      <c r="AG77" s="89" t="n">
        <f aca="false">AVERAGE(AG50:AG76)</f>
        <v>0.697805679516029</v>
      </c>
      <c r="AH77" s="86"/>
      <c r="AI77" s="89" t="n">
        <f aca="false">AVERAGE(AI50:AI76)</f>
        <v>0.155918293981707</v>
      </c>
      <c r="AJ77" s="86"/>
      <c r="AK77" s="89" t="n">
        <f aca="false">AVERAGE(AK50:AK76)</f>
        <v>0.556906704500797</v>
      </c>
      <c r="AL77" s="90"/>
      <c r="AM77" s="89" t="n">
        <f aca="false">SUM(AM50:AM76)</f>
        <v>3.05388864514375</v>
      </c>
      <c r="AO77" s="82" t="n">
        <f aca="false">SUM(AO50:AO76)</f>
        <v>0.00984809069627734</v>
      </c>
      <c r="AP77" s="84" t="n">
        <f aca="false">SUM(AP50:AP76)</f>
        <v>118099.642970093</v>
      </c>
      <c r="AQ77" s="82" t="n">
        <f aca="false">SUM(AQ50:AQ76)</f>
        <v>0.142591153071907</v>
      </c>
      <c r="AR77" s="84" t="n">
        <f aca="false">SUM(AR50:AR76)</f>
        <v>1709972.50003513</v>
      </c>
      <c r="AS77" s="82" t="n">
        <f aca="false">SUM(AS50:AS76)</f>
        <v>0.238948129595729</v>
      </c>
      <c r="AT77" s="84" t="n">
        <f aca="false">SUM(AT50:AT76)</f>
        <v>2865498.46705761</v>
      </c>
      <c r="AU77" s="82" t="n">
        <f aca="false">SUM(AU50:AU76)</f>
        <v>0.255109607196322</v>
      </c>
      <c r="AV77" s="84" t="n">
        <f aca="false">SUM(AV50:AV76)</f>
        <v>3059309.10440487</v>
      </c>
      <c r="AW77" s="82" t="n">
        <f aca="false">SUM(AW50:AW76)</f>
        <v>0.353503019439765</v>
      </c>
      <c r="AX77" s="84" t="n">
        <f aca="false">SUM(AX50:AX76)</f>
        <v>4239256.2855323</v>
      </c>
    </row>
    <row r="78" customFormat="false" ht="12.8" hidden="false" customHeight="false" outlineLevel="0" collapsed="false">
      <c r="A78" s="31" t="s">
        <v>50</v>
      </c>
      <c r="AB78" s="87" t="s">
        <v>233</v>
      </c>
      <c r="AC78" s="87" t="n">
        <f aca="false">_xlfn.STDEV.P(AC50:AC76)</f>
        <v>88.6285414206037</v>
      </c>
      <c r="AD78" s="86"/>
      <c r="AE78" s="88" t="n">
        <f aca="false">_xlfn.STDEV.P(AE50:AE76)</f>
        <v>5.15113125632359</v>
      </c>
      <c r="AF78" s="86"/>
      <c r="AG78" s="89" t="n">
        <f aca="false">_xlfn.STDEV.P(AG50:AG76)</f>
        <v>0.111414800825642</v>
      </c>
      <c r="AH78" s="86"/>
      <c r="AI78" s="89" t="n">
        <f aca="false">_xlfn.STDEV.P(AI50:AI76)</f>
        <v>0.107451872116217</v>
      </c>
      <c r="AJ78" s="86"/>
      <c r="AK78" s="89" t="n">
        <f aca="false">_xlfn.STDEV.P(AK50:AK76)</f>
        <v>0.277450229849355</v>
      </c>
      <c r="AL78" s="86"/>
      <c r="AM78" s="89"/>
    </row>
    <row r="79" customFormat="false" ht="12.8" hidden="false" customHeight="false" outlineLevel="0" collapsed="false">
      <c r="A79" s="31" t="s">
        <v>51</v>
      </c>
      <c r="AB79" s="1" t="n">
        <f aca="false">MIN(AC79:AL79)</f>
        <v>-2.5051126243153</v>
      </c>
      <c r="AC79" s="1" t="n">
        <f aca="false">(MIN(AC50:AC76)-AC77)/AC78</f>
        <v>-2.00716632776486</v>
      </c>
      <c r="AE79" s="1" t="n">
        <f aca="false">(MIN(AE50:AE76)-AE77)/AE78</f>
        <v>-2.5051126243153</v>
      </c>
      <c r="AG79" s="1" t="n">
        <f aca="false">(MIN(AG50:AG76)-AG77)/AG78</f>
        <v>-2.14937642403056</v>
      </c>
      <c r="AI79" s="1" t="n">
        <f aca="false">(MIN(AI50:AI76)-AI77)/AI78</f>
        <v>-1.42117868255426</v>
      </c>
      <c r="AK79" s="1" t="n">
        <f aca="false">(MIN(AK50:AK76)-AK77)/AK78</f>
        <v>-1.62566610504428</v>
      </c>
    </row>
    <row r="80" customFormat="false" ht="12.8" hidden="false" customHeight="false" outlineLevel="0" collapsed="false">
      <c r="A80" s="31"/>
    </row>
    <row r="81" customFormat="false" ht="12.8" hidden="false" customHeight="false" outlineLevel="0" collapsed="false">
      <c r="A81" s="50" t="s">
        <v>61</v>
      </c>
      <c r="B81" s="50"/>
      <c r="C81" s="50"/>
      <c r="D81" s="50"/>
      <c r="E81" s="50"/>
      <c r="F81" s="50"/>
      <c r="G81" s="50"/>
      <c r="H81" s="50"/>
      <c r="I81" s="50"/>
      <c r="J81" s="50"/>
    </row>
    <row r="82" customFormat="false" ht="12.8" hidden="false" customHeight="false" outlineLevel="0" collapsed="false">
      <c r="A82" s="50" t="s">
        <v>62</v>
      </c>
      <c r="B82" s="50"/>
      <c r="C82" s="50"/>
      <c r="D82" s="50"/>
      <c r="E82" s="50"/>
      <c r="F82" s="50"/>
      <c r="G82" s="50"/>
      <c r="H82" s="50"/>
      <c r="I82" s="50"/>
      <c r="J82" s="50"/>
    </row>
    <row r="83" customFormat="false" ht="12.75" hidden="false" customHeight="true" outlineLevel="0" collapsed="false">
      <c r="A83" s="51" t="s">
        <v>8</v>
      </c>
      <c r="B83" s="52" t="s">
        <v>213</v>
      </c>
      <c r="C83" s="52"/>
      <c r="D83" s="52"/>
      <c r="E83" s="52"/>
      <c r="F83" s="52"/>
      <c r="G83" s="52"/>
      <c r="H83" s="52"/>
      <c r="I83" s="51" t="s">
        <v>10</v>
      </c>
      <c r="J83" s="53" t="s">
        <v>11</v>
      </c>
      <c r="K83" s="54" t="s">
        <v>214</v>
      </c>
      <c r="L83" s="53" t="s">
        <v>215</v>
      </c>
      <c r="M83" s="54" t="s">
        <v>216</v>
      </c>
      <c r="N83" s="53" t="s">
        <v>12</v>
      </c>
      <c r="O83" s="53" t="s">
        <v>217</v>
      </c>
      <c r="P83" s="51" t="s">
        <v>218</v>
      </c>
      <c r="Q83" s="53" t="s">
        <v>219</v>
      </c>
      <c r="S83" s="55" t="s">
        <v>220</v>
      </c>
      <c r="T83" s="55"/>
      <c r="U83" s="55"/>
      <c r="V83" s="55"/>
      <c r="W83" s="55"/>
      <c r="X83" s="55"/>
      <c r="Y83" s="55"/>
      <c r="Z83" s="55"/>
      <c r="AC83" s="56" t="s">
        <v>221</v>
      </c>
      <c r="AD83" s="56"/>
      <c r="AE83" s="56" t="s">
        <v>222</v>
      </c>
      <c r="AF83" s="56"/>
      <c r="AG83" s="56" t="s">
        <v>223</v>
      </c>
      <c r="AH83" s="56"/>
      <c r="AI83" s="56" t="s">
        <v>224</v>
      </c>
      <c r="AJ83" s="56"/>
      <c r="AK83" s="56" t="s">
        <v>225</v>
      </c>
      <c r="AL83" s="56"/>
      <c r="AM83" s="57" t="s">
        <v>226</v>
      </c>
      <c r="AO83" s="56" t="s">
        <v>221</v>
      </c>
      <c r="AP83" s="56"/>
      <c r="AQ83" s="56" t="s">
        <v>222</v>
      </c>
      <c r="AR83" s="56"/>
      <c r="AS83" s="56" t="s">
        <v>223</v>
      </c>
      <c r="AT83" s="56"/>
      <c r="AU83" s="56" t="s">
        <v>224</v>
      </c>
      <c r="AV83" s="56"/>
      <c r="AW83" s="57" t="s">
        <v>225</v>
      </c>
      <c r="AX83" s="57"/>
    </row>
    <row r="84" customFormat="false" ht="37.3" hidden="false" customHeight="false" outlineLevel="0" collapsed="false">
      <c r="A84" s="51"/>
      <c r="B84" s="56" t="s">
        <v>63</v>
      </c>
      <c r="C84" s="56" t="s">
        <v>64</v>
      </c>
      <c r="D84" s="56" t="s">
        <v>65</v>
      </c>
      <c r="E84" s="56" t="s">
        <v>66</v>
      </c>
      <c r="F84" s="56" t="s">
        <v>67</v>
      </c>
      <c r="G84" s="56" t="s">
        <v>68</v>
      </c>
      <c r="H84" s="56" t="s">
        <v>69</v>
      </c>
      <c r="I84" s="51"/>
      <c r="J84" s="53"/>
      <c r="K84" s="54"/>
      <c r="L84" s="53"/>
      <c r="M84" s="54"/>
      <c r="N84" s="53"/>
      <c r="O84" s="53"/>
      <c r="P84" s="51"/>
      <c r="Q84" s="53"/>
      <c r="S84" s="56" t="s">
        <v>63</v>
      </c>
      <c r="T84" s="56" t="s">
        <v>64</v>
      </c>
      <c r="U84" s="56" t="s">
        <v>65</v>
      </c>
      <c r="V84" s="56" t="s">
        <v>66</v>
      </c>
      <c r="W84" s="56" t="s">
        <v>67</v>
      </c>
      <c r="X84" s="56" t="s">
        <v>68</v>
      </c>
      <c r="Y84" s="56" t="s">
        <v>69</v>
      </c>
      <c r="Z84" s="51" t="s">
        <v>21</v>
      </c>
      <c r="AC84" s="56" t="s">
        <v>227</v>
      </c>
      <c r="AD84" s="56" t="s">
        <v>228</v>
      </c>
      <c r="AE84" s="56" t="s">
        <v>227</v>
      </c>
      <c r="AF84" s="56" t="s">
        <v>228</v>
      </c>
      <c r="AG84" s="56" t="s">
        <v>227</v>
      </c>
      <c r="AH84" s="56" t="s">
        <v>228</v>
      </c>
      <c r="AI84" s="56" t="s">
        <v>227</v>
      </c>
      <c r="AJ84" s="56" t="s">
        <v>228</v>
      </c>
      <c r="AK84" s="56" t="s">
        <v>227</v>
      </c>
      <c r="AL84" s="56" t="s">
        <v>228</v>
      </c>
      <c r="AM84" s="58" t="s">
        <v>229</v>
      </c>
      <c r="AO84" s="56" t="s">
        <v>230</v>
      </c>
      <c r="AP84" s="56" t="s">
        <v>231</v>
      </c>
      <c r="AQ84" s="56" t="s">
        <v>230</v>
      </c>
      <c r="AR84" s="56" t="s">
        <v>231</v>
      </c>
      <c r="AS84" s="56" t="s">
        <v>230</v>
      </c>
      <c r="AT84" s="56" t="s">
        <v>231</v>
      </c>
      <c r="AU84" s="56" t="s">
        <v>230</v>
      </c>
      <c r="AV84" s="56" t="s">
        <v>231</v>
      </c>
      <c r="AW84" s="56" t="s">
        <v>230</v>
      </c>
      <c r="AX84" s="58" t="s">
        <v>231</v>
      </c>
    </row>
    <row r="85" customFormat="false" ht="12.8" hidden="false" customHeight="false" outlineLevel="0" collapsed="false">
      <c r="A85" s="59" t="s">
        <v>22</v>
      </c>
      <c r="B85" s="60" t="n">
        <v>0</v>
      </c>
      <c r="C85" s="60"/>
      <c r="D85" s="60"/>
      <c r="E85" s="60"/>
      <c r="F85" s="60"/>
      <c r="G85" s="60"/>
      <c r="H85" s="60"/>
      <c r="I85" s="61" t="n">
        <f aca="false">AO85+AQ85+AS85+AU85+AW85</f>
        <v>0.104304483167813</v>
      </c>
      <c r="J85" s="62" t="n">
        <f aca="false">ROUND(AP85+AR85+AT85+AV85+AX85,0)</f>
        <v>1220349</v>
      </c>
      <c r="K85" s="61" t="n">
        <f aca="false">I85-DatosMinisterio!J85</f>
        <v>5.68989300120393E-016</v>
      </c>
      <c r="L85" s="63" t="n">
        <f aca="false">J85-DatosMinisterio!K85</f>
        <v>0</v>
      </c>
      <c r="M85" s="64" t="n">
        <f aca="false">P120/P$145</f>
        <v>0.180441757379725</v>
      </c>
      <c r="N85" s="63" t="n">
        <f aca="false">ROUND((N$112-N$111-N$110)*M85,0)</f>
        <v>39163905</v>
      </c>
      <c r="O85" s="63" t="n">
        <f aca="false">N85-DatosMinisterio!L85</f>
        <v>3</v>
      </c>
      <c r="P85" s="65" t="n">
        <f aca="false">N85+J85</f>
        <v>40384254</v>
      </c>
      <c r="Q85" s="63" t="n">
        <f aca="false">P85-DatosMinisterio!M85</f>
        <v>3</v>
      </c>
      <c r="S85" s="66" t="n">
        <f aca="false">B85+DatosMinisterio!B85</f>
        <v>30480</v>
      </c>
      <c r="T85" s="66" t="n">
        <f aca="false">C85+DatosMinisterio!C85</f>
        <v>77</v>
      </c>
      <c r="U85" s="66" t="n">
        <f aca="false">D85+DatosMinisterio!D85</f>
        <v>2236.63707702301</v>
      </c>
      <c r="V85" s="66" t="n">
        <f aca="false">E85+DatosMinisterio!E85</f>
        <v>1499.84219932412</v>
      </c>
      <c r="W85" s="66" t="n">
        <f aca="false">F85+DatosMinisterio!F85</f>
        <v>855.5</v>
      </c>
      <c r="X85" s="66" t="n">
        <f aca="false">G85+DatosMinisterio!G85</f>
        <v>2305</v>
      </c>
      <c r="Y85" s="66" t="n">
        <f aca="false">H85+DatosMinisterio!H85</f>
        <v>279</v>
      </c>
      <c r="Z85" s="66" t="n">
        <f aca="false">X85+0.33*Y85</f>
        <v>2397.07</v>
      </c>
      <c r="AC85" s="67" t="n">
        <f aca="false">IF(T85&gt;0,S85/T85,0)</f>
        <v>395.844155844156</v>
      </c>
      <c r="AD85" s="68" t="n">
        <f aca="false">EXP((((AC85-AC112)/AC113+2)/4-1.9)^3)</f>
        <v>0.560728418623798</v>
      </c>
      <c r="AE85" s="69" t="n">
        <f aca="false">S85/U85</f>
        <v>13.6276020428711</v>
      </c>
      <c r="AF85" s="68" t="n">
        <f aca="false">EXP((((AE85-AE112)/AE113+2)/4-1.9)^3)</f>
        <v>0.0331773313769304</v>
      </c>
      <c r="AG85" s="68" t="n">
        <f aca="false">V85/U85</f>
        <v>0.670579154182863</v>
      </c>
      <c r="AH85" s="68" t="n">
        <f aca="false">EXP((((AG85-AG112)/AG113+2)/4-1.9)^3)</f>
        <v>0.0618994361910884</v>
      </c>
      <c r="AI85" s="68" t="n">
        <f aca="false">W85/U85</f>
        <v>0.382493882797776</v>
      </c>
      <c r="AJ85" s="68" t="n">
        <f aca="false">EXP((((AI85-AI112)/AI113+2)/4-1.9)^3)</f>
        <v>0.512006008430854</v>
      </c>
      <c r="AK85" s="68" t="n">
        <f aca="false">Z85/U85</f>
        <v>1.07172952850738</v>
      </c>
      <c r="AL85" s="68" t="n">
        <f aca="false">EXP((((AK85-AK112)/AK113+2)/4-1.9)^3)</f>
        <v>0.475038132963378</v>
      </c>
      <c r="AM85" s="68" t="n">
        <f aca="false">0.01*AD85+0.15*AF85+0.24*AH85+0.25*AJ85+0.35*AL85</f>
        <v>0.319704597223535</v>
      </c>
      <c r="AO85" s="61" t="n">
        <f aca="false">0.01*AD85/$AM$112</f>
        <v>0.00182939151985878</v>
      </c>
      <c r="AP85" s="62" t="n">
        <f aca="false">AO85*$J$112</f>
        <v>21403.6393026671</v>
      </c>
      <c r="AQ85" s="61" t="n">
        <f aca="false">0.15*AF85/$AM$112</f>
        <v>0.00162362901513349</v>
      </c>
      <c r="AR85" s="62" t="n">
        <f aca="false">AQ85*$J$112</f>
        <v>18996.2451580318</v>
      </c>
      <c r="AS85" s="61" t="n">
        <f aca="false">0.24*AH85/$AM$112</f>
        <v>0.00484676573789239</v>
      </c>
      <c r="AT85" s="62" t="n">
        <f aca="false">AS85*$J$112</f>
        <v>56706.5193602635</v>
      </c>
      <c r="AU85" s="61" t="n">
        <f aca="false">0.25*AJ85/$AM$112</f>
        <v>0.0417608337133599</v>
      </c>
      <c r="AV85" s="62" t="n">
        <f aca="false">AU85*$J$112</f>
        <v>488596.24201626</v>
      </c>
      <c r="AW85" s="61" t="n">
        <f aca="false">0.35*AL85/$AM$112</f>
        <v>0.0542438631815681</v>
      </c>
      <c r="AX85" s="62" t="n">
        <f aca="false">AW85*$J$112</f>
        <v>634646.039034406</v>
      </c>
    </row>
    <row r="86" customFormat="false" ht="12.8" hidden="false" customHeight="false" outlineLevel="0" collapsed="false">
      <c r="A86" s="70" t="s">
        <v>23</v>
      </c>
      <c r="B86" s="60"/>
      <c r="C86" s="60"/>
      <c r="D86" s="60"/>
      <c r="E86" s="60"/>
      <c r="F86" s="60"/>
      <c r="G86" s="60"/>
      <c r="H86" s="60"/>
      <c r="I86" s="64" t="n">
        <f aca="false">AO86+AQ86+AS86+AU86+AW86</f>
        <v>0.0876135463888688</v>
      </c>
      <c r="J86" s="63" t="n">
        <f aca="false">ROUND(AP86+AR86+AT86+AV86+AX86,0)</f>
        <v>1025067</v>
      </c>
      <c r="K86" s="64" t="n">
        <f aca="false">I86-DatosMinisterio!J86</f>
        <v>0</v>
      </c>
      <c r="L86" s="63" t="n">
        <f aca="false">J86-DatosMinisterio!K86</f>
        <v>0</v>
      </c>
      <c r="M86" s="64" t="n">
        <f aca="false">P121/P$145</f>
        <v>0.117186040636013</v>
      </c>
      <c r="N86" s="63" t="n">
        <f aca="false">ROUND((N$112-N$111-N$110)*M86,0)</f>
        <v>25434595</v>
      </c>
      <c r="O86" s="63" t="n">
        <f aca="false">N86-DatosMinisterio!L86</f>
        <v>0</v>
      </c>
      <c r="P86" s="65" t="n">
        <f aca="false">N86+J86</f>
        <v>26459662</v>
      </c>
      <c r="Q86" s="63" t="n">
        <f aca="false">P86-DatosMinisterio!M86</f>
        <v>0</v>
      </c>
      <c r="S86" s="65" t="n">
        <f aca="false">B86+DatosMinisterio!B86</f>
        <v>26767</v>
      </c>
      <c r="T86" s="65" t="n">
        <f aca="false">C86+DatosMinisterio!C86</f>
        <v>76</v>
      </c>
      <c r="U86" s="65" t="n">
        <f aca="false">D86+DatosMinisterio!D86</f>
        <v>2232.59710255467</v>
      </c>
      <c r="V86" s="65" t="n">
        <f aca="false">E86+DatosMinisterio!E86</f>
        <v>1508.93801164558</v>
      </c>
      <c r="W86" s="65" t="n">
        <f aca="false">F86+DatosMinisterio!F86</f>
        <v>763</v>
      </c>
      <c r="X86" s="65" t="n">
        <f aca="false">G86+DatosMinisterio!G86</f>
        <v>2171</v>
      </c>
      <c r="Y86" s="65" t="n">
        <f aca="false">H86+DatosMinisterio!H86</f>
        <v>237</v>
      </c>
      <c r="Z86" s="65" t="n">
        <f aca="false">X86+0.33*Y86</f>
        <v>2249.21</v>
      </c>
      <c r="AC86" s="71" t="n">
        <f aca="false">IF(T86&gt;0,S86/T86,0)</f>
        <v>352.197368421053</v>
      </c>
      <c r="AD86" s="72" t="n">
        <f aca="false">EXP((((AC86-AC112)/AC113+2)/4-1.9)^3)</f>
        <v>0.421090807090519</v>
      </c>
      <c r="AE86" s="73" t="n">
        <f aca="false">S86/U86</f>
        <v>11.9891761793346</v>
      </c>
      <c r="AF86" s="72" t="n">
        <f aca="false">EXP((((AE86-AE112)/AE113+2)/4-1.9)^3)</f>
        <v>0.0207365954782126</v>
      </c>
      <c r="AG86" s="72" t="n">
        <f aca="false">V86/U86</f>
        <v>0.675866689031784</v>
      </c>
      <c r="AH86" s="72" t="n">
        <f aca="false">EXP((((AG86-AG112)/AG113+2)/4-1.9)^3)</f>
        <v>0.0661886510022742</v>
      </c>
      <c r="AI86" s="72" t="n">
        <f aca="false">W86/U86</f>
        <v>0.341754452304417</v>
      </c>
      <c r="AJ86" s="72" t="n">
        <f aca="false">EXP((((AI86-AI112)/AI113+2)/4-1.9)^3)</f>
        <v>0.40611976379211</v>
      </c>
      <c r="AK86" s="72" t="n">
        <f aca="false">Z86/U86</f>
        <v>1.00744106378456</v>
      </c>
      <c r="AL86" s="72" t="n">
        <f aca="false">EXP((((AK86-AK112)/AK113+2)/4-1.9)^3)</f>
        <v>0.410881269036979</v>
      </c>
      <c r="AM86" s="72" t="n">
        <f aca="false">0.01*AD86+0.15*AF86+0.24*AH86+0.25*AJ86+0.35*AL86</f>
        <v>0.268545058744153</v>
      </c>
      <c r="AO86" s="64" t="n">
        <f aca="false">0.01*AD86/$AM$112</f>
        <v>0.00137382006332502</v>
      </c>
      <c r="AP86" s="63" t="n">
        <f aca="false">AO86*$J$112</f>
        <v>16073.5133966544</v>
      </c>
      <c r="AQ86" s="64" t="n">
        <f aca="false">0.15*AF86/$AM$112</f>
        <v>0.00101480549206929</v>
      </c>
      <c r="AR86" s="63" t="n">
        <f aca="false">AQ86*$J$112</f>
        <v>11873.0903028858</v>
      </c>
      <c r="AS86" s="64" t="n">
        <f aca="false">0.24*AH86/$AM$112</f>
        <v>0.00518261402131033</v>
      </c>
      <c r="AT86" s="63" t="n">
        <f aca="false">AS86*$J$112</f>
        <v>60635.8999442801</v>
      </c>
      <c r="AU86" s="64" t="n">
        <f aca="false">0.25*AJ86/$AM$112</f>
        <v>0.0331244158157604</v>
      </c>
      <c r="AV86" s="63" t="n">
        <f aca="false">AU86*$J$112</f>
        <v>387551.292621509</v>
      </c>
      <c r="AW86" s="64" t="n">
        <f aca="false">0.35*AL86/$AM$112</f>
        <v>0.0469178909964038</v>
      </c>
      <c r="AX86" s="63" t="n">
        <f aca="false">AW86*$J$112</f>
        <v>548933.131496312</v>
      </c>
    </row>
    <row r="87" customFormat="false" ht="12.8" hidden="false" customHeight="false" outlineLevel="0" collapsed="false">
      <c r="A87" s="70" t="s">
        <v>24</v>
      </c>
      <c r="B87" s="60"/>
      <c r="C87" s="60"/>
      <c r="D87" s="60"/>
      <c r="E87" s="60"/>
      <c r="F87" s="60"/>
      <c r="G87" s="60"/>
      <c r="H87" s="60"/>
      <c r="I87" s="64" t="n">
        <f aca="false">AO87+AQ87+AS87+AU87+AW87</f>
        <v>0.0639331676705094</v>
      </c>
      <c r="J87" s="63" t="n">
        <f aca="false">ROUND(AP87+AR87+AT87+AV87+AX87,0)</f>
        <v>748010</v>
      </c>
      <c r="K87" s="64" t="n">
        <f aca="false">I87-DatosMinisterio!J87</f>
        <v>-3.05311331771918E-016</v>
      </c>
      <c r="L87" s="63" t="n">
        <f aca="false">J87-DatosMinisterio!K87</f>
        <v>0</v>
      </c>
      <c r="M87" s="64" t="n">
        <f aca="false">P122/P$145</f>
        <v>0.0722574409347582</v>
      </c>
      <c r="N87" s="63" t="n">
        <f aca="false">ROUND((N$112-N$111-N$110)*M87,0)</f>
        <v>15683086</v>
      </c>
      <c r="O87" s="63" t="n">
        <f aca="false">N87-DatosMinisterio!L87</f>
        <v>0</v>
      </c>
      <c r="P87" s="65" t="n">
        <f aca="false">N87+J87</f>
        <v>16431096</v>
      </c>
      <c r="Q87" s="63" t="n">
        <f aca="false">P87-DatosMinisterio!M87</f>
        <v>0</v>
      </c>
      <c r="S87" s="65" t="n">
        <f aca="false">B87+DatosMinisterio!B87</f>
        <v>24666</v>
      </c>
      <c r="T87" s="65" t="n">
        <f aca="false">C87+DatosMinisterio!C87</f>
        <v>90</v>
      </c>
      <c r="U87" s="65" t="n">
        <f aca="false">D87+DatosMinisterio!D87</f>
        <v>1432.1590251547</v>
      </c>
      <c r="V87" s="65" t="n">
        <f aca="false">E87+DatosMinisterio!E87</f>
        <v>1129.66821277559</v>
      </c>
      <c r="W87" s="65" t="n">
        <f aca="false">F87+DatosMinisterio!F87</f>
        <v>388</v>
      </c>
      <c r="X87" s="65" t="n">
        <f aca="false">G87+DatosMinisterio!G87</f>
        <v>1050</v>
      </c>
      <c r="Y87" s="65" t="n">
        <f aca="false">H87+DatosMinisterio!H87</f>
        <v>121</v>
      </c>
      <c r="Z87" s="65" t="n">
        <f aca="false">X87+0.33*Y87</f>
        <v>1089.93</v>
      </c>
      <c r="AC87" s="71" t="n">
        <f aca="false">IF(T87&gt;0,S87/T87,0)</f>
        <v>274.066666666667</v>
      </c>
      <c r="AD87" s="72" t="n">
        <f aca="false">EXP((((AC87-AC112)/AC113+2)/4-1.9)^3)</f>
        <v>0.204280972424082</v>
      </c>
      <c r="AE87" s="73" t="n">
        <f aca="false">S87/U87</f>
        <v>17.2229477081539</v>
      </c>
      <c r="AF87" s="72" t="n">
        <f aca="false">EXP((((AE87-AE112)/AE113+2)/4-1.9)^3)</f>
        <v>0.0811864801810657</v>
      </c>
      <c r="AG87" s="72" t="n">
        <f aca="false">V87/U87</f>
        <v>0.788786854625704</v>
      </c>
      <c r="AH87" s="72" t="n">
        <f aca="false">EXP((((AG87-AG112)/AG113+2)/4-1.9)^3)</f>
        <v>0.216762545836565</v>
      </c>
      <c r="AI87" s="72" t="n">
        <f aca="false">W87/U87</f>
        <v>0.270919634750819</v>
      </c>
      <c r="AJ87" s="72" t="n">
        <f aca="false">EXP((((AI87-AI112)/AI113+2)/4-1.9)^3)</f>
        <v>0.241439540038553</v>
      </c>
      <c r="AK87" s="72" t="n">
        <f aca="false">Z87/U87</f>
        <v>0.76103978738134</v>
      </c>
      <c r="AL87" s="72" t="n">
        <f aca="false">EXP((((AK87-AK112)/AK113+2)/4-1.9)^3)</f>
        <v>0.198166977063415</v>
      </c>
      <c r="AM87" s="72" t="n">
        <f aca="false">0.01*AD87+0.15*AF87+0.24*AH87+0.25*AJ87+0.35*AL87</f>
        <v>0.19596211973401</v>
      </c>
      <c r="AO87" s="64" t="n">
        <f aca="false">0.01*AD87/$AM$112</f>
        <v>0.000666472156945997</v>
      </c>
      <c r="AP87" s="63" t="n">
        <f aca="false">AO87*$J$112</f>
        <v>7797.63626194345</v>
      </c>
      <c r="AQ87" s="64" t="n">
        <f aca="false">0.15*AF87/$AM$112</f>
        <v>0.00397309606854625</v>
      </c>
      <c r="AR87" s="63" t="n">
        <f aca="false">AQ87*$J$112</f>
        <v>46484.6995533101</v>
      </c>
      <c r="AS87" s="64" t="n">
        <f aca="false">0.24*AH87/$AM$112</f>
        <v>0.0169726470072476</v>
      </c>
      <c r="AT87" s="63" t="n">
        <f aca="false">AS87*$J$112</f>
        <v>198577.729595392</v>
      </c>
      <c r="AU87" s="64" t="n">
        <f aca="false">0.25*AJ87/$AM$112</f>
        <v>0.019692574534976</v>
      </c>
      <c r="AV87" s="63" t="n">
        <f aca="false">AU87*$J$112</f>
        <v>230400.52263938</v>
      </c>
      <c r="AW87" s="64" t="n">
        <f aca="false">0.35*AL87/$AM$112</f>
        <v>0.0226283779027935</v>
      </c>
      <c r="AX87" s="63" t="n">
        <f aca="false">AW87*$J$112</f>
        <v>264749.034516801</v>
      </c>
    </row>
    <row r="88" customFormat="false" ht="12.8" hidden="false" customHeight="false" outlineLevel="0" collapsed="false">
      <c r="A88" s="70" t="s">
        <v>25</v>
      </c>
      <c r="B88" s="60"/>
      <c r="C88" s="60"/>
      <c r="D88" s="60"/>
      <c r="E88" s="60"/>
      <c r="F88" s="60"/>
      <c r="G88" s="60"/>
      <c r="H88" s="60"/>
      <c r="I88" s="64" t="n">
        <f aca="false">AO88+AQ88+AS88+AU88+AW88</f>
        <v>0.09878846122084</v>
      </c>
      <c r="J88" s="63" t="n">
        <f aca="false">ROUND(AP88+AR88+AT88+AV88+AX88,0)</f>
        <v>1155812</v>
      </c>
      <c r="K88" s="64" t="n">
        <f aca="false">I88-DatosMinisterio!J88</f>
        <v>0</v>
      </c>
      <c r="L88" s="63" t="n">
        <f aca="false">J88-DatosMinisterio!K88</f>
        <v>0</v>
      </c>
      <c r="M88" s="64" t="n">
        <f aca="false">P123/P$145</f>
        <v>0.0610038542590177</v>
      </c>
      <c r="N88" s="63" t="n">
        <f aca="false">ROUND((N$112-N$111-N$110)*M88,0)</f>
        <v>13240556</v>
      </c>
      <c r="O88" s="63" t="n">
        <f aca="false">N88-DatosMinisterio!L88</f>
        <v>-2</v>
      </c>
      <c r="P88" s="65" t="n">
        <f aca="false">N88+J88</f>
        <v>14396368</v>
      </c>
      <c r="Q88" s="63" t="n">
        <f aca="false">P88-DatosMinisterio!M88</f>
        <v>-2</v>
      </c>
      <c r="S88" s="65" t="n">
        <f aca="false">B88+DatosMinisterio!B88</f>
        <v>14121</v>
      </c>
      <c r="T88" s="65" t="n">
        <f aca="false">C88+DatosMinisterio!C88</f>
        <v>52</v>
      </c>
      <c r="U88" s="65" t="n">
        <f aca="false">D88+DatosMinisterio!D88</f>
        <v>633.0425414256</v>
      </c>
      <c r="V88" s="65" t="n">
        <f aca="false">E88+DatosMinisterio!E88</f>
        <v>518.952093917781</v>
      </c>
      <c r="W88" s="65" t="n">
        <f aca="false">F88+DatosMinisterio!F88</f>
        <v>209</v>
      </c>
      <c r="X88" s="65" t="n">
        <f aca="false">G88+DatosMinisterio!G88</f>
        <v>545</v>
      </c>
      <c r="Y88" s="65" t="n">
        <f aca="false">H88+DatosMinisterio!H88</f>
        <v>69</v>
      </c>
      <c r="Z88" s="65" t="n">
        <f aca="false">X88+0.33*Y88</f>
        <v>567.77</v>
      </c>
      <c r="AC88" s="71" t="n">
        <f aca="false">IF(T88&gt;0,S88/T88,0)</f>
        <v>271.557692307692</v>
      </c>
      <c r="AD88" s="72" t="n">
        <f aca="false">EXP((((AC88-AC112)/AC113+2)/4-1.9)^3)</f>
        <v>0.198595648686664</v>
      </c>
      <c r="AE88" s="73" t="n">
        <f aca="false">S88/U88</f>
        <v>22.3065577365461</v>
      </c>
      <c r="AF88" s="72" t="n">
        <f aca="false">EXP((((AE88-AE112)/AE113+2)/4-1.9)^3)</f>
        <v>0.21535985137541</v>
      </c>
      <c r="AG88" s="72" t="n">
        <f aca="false">V88/U88</f>
        <v>0.819774438458923</v>
      </c>
      <c r="AH88" s="72" t="n">
        <f aca="false">EXP((((AG88-AG112)/AG113+2)/4-1.9)^3)</f>
        <v>0.27846553763668</v>
      </c>
      <c r="AI88" s="72" t="n">
        <f aca="false">W88/U88</f>
        <v>0.330151587489422</v>
      </c>
      <c r="AJ88" s="72" t="n">
        <f aca="false">EXP((((AI88-AI112)/AI113+2)/4-1.9)^3)</f>
        <v>0.376929825767807</v>
      </c>
      <c r="AK88" s="72" t="n">
        <f aca="false">Z88/U88</f>
        <v>0.896890750377364</v>
      </c>
      <c r="AL88" s="72" t="n">
        <f aca="false">EXP((((AK88-AK112)/AK113+2)/4-1.9)^3)</f>
        <v>0.306980770635972</v>
      </c>
      <c r="AM88" s="72" t="n">
        <f aca="false">0.01*AD88+0.15*AF88+0.24*AH88+0.25*AJ88+0.35*AL88</f>
        <v>0.302797389390523</v>
      </c>
      <c r="AO88" s="64" t="n">
        <f aca="false">0.01*AD88/$AM$112</f>
        <v>0.000647923635616526</v>
      </c>
      <c r="AP88" s="63" t="n">
        <f aca="false">AO88*$J$112</f>
        <v>7580.62101079346</v>
      </c>
      <c r="AQ88" s="64" t="n">
        <f aca="false">0.15*AF88/$AM$112</f>
        <v>0.0105392594544566</v>
      </c>
      <c r="AR88" s="63" t="n">
        <f aca="false">AQ88*$J$112</f>
        <v>123307.944434894</v>
      </c>
      <c r="AS88" s="64" t="n">
        <f aca="false">0.24*AH88/$AM$112</f>
        <v>0.0218040310227503</v>
      </c>
      <c r="AT88" s="63" t="n">
        <f aca="false">AS88*$J$112</f>
        <v>255104.284834083</v>
      </c>
      <c r="AU88" s="64" t="n">
        <f aca="false">0.25*AJ88/$AM$112</f>
        <v>0.0307435919038065</v>
      </c>
      <c r="AV88" s="63" t="n">
        <f aca="false">AU88*$J$112</f>
        <v>359695.967120405</v>
      </c>
      <c r="AW88" s="64" t="n">
        <f aca="false">0.35*AL88/$AM$112</f>
        <v>0.0350536552042101</v>
      </c>
      <c r="AX88" s="63" t="n">
        <f aca="false">AW88*$J$112</f>
        <v>410123.138806771</v>
      </c>
    </row>
    <row r="89" customFormat="false" ht="12.8" hidden="false" customHeight="false" outlineLevel="0" collapsed="false">
      <c r="A89" s="70" t="s">
        <v>26</v>
      </c>
      <c r="B89" s="60"/>
      <c r="C89" s="60"/>
      <c r="D89" s="60"/>
      <c r="E89" s="60"/>
      <c r="F89" s="60"/>
      <c r="G89" s="60"/>
      <c r="H89" s="60"/>
      <c r="I89" s="64" t="n">
        <f aca="false">AO89+AQ89+AS89+AU89+AW89</f>
        <v>0.0525436935573474</v>
      </c>
      <c r="J89" s="63" t="n">
        <f aca="false">ROUND(AP89+AR89+AT89+AV89+AX89,0)</f>
        <v>614754</v>
      </c>
      <c r="K89" s="64" t="n">
        <f aca="false">I89-DatosMinisterio!J89</f>
        <v>0</v>
      </c>
      <c r="L89" s="63" t="n">
        <f aca="false">J89-DatosMinisterio!K89</f>
        <v>0</v>
      </c>
      <c r="M89" s="64" t="n">
        <f aca="false">P124/P$145</f>
        <v>0.0559716270563181</v>
      </c>
      <c r="N89" s="63" t="n">
        <f aca="false">ROUND((N$112-N$111-N$110)*M89,0)</f>
        <v>12148338</v>
      </c>
      <c r="O89" s="63" t="n">
        <f aca="false">N89-DatosMinisterio!L89</f>
        <v>0</v>
      </c>
      <c r="P89" s="65" t="n">
        <f aca="false">N89+J89</f>
        <v>12763092</v>
      </c>
      <c r="Q89" s="63" t="n">
        <f aca="false">P89-DatosMinisterio!M89</f>
        <v>0</v>
      </c>
      <c r="S89" s="65" t="n">
        <f aca="false">B89+DatosMinisterio!B89</f>
        <v>15105</v>
      </c>
      <c r="T89" s="65" t="n">
        <f aca="false">C89+DatosMinisterio!C89</f>
        <v>77</v>
      </c>
      <c r="U89" s="65" t="n">
        <f aca="false">D89+DatosMinisterio!D89</f>
        <v>677.026002904433</v>
      </c>
      <c r="V89" s="65" t="n">
        <f aca="false">E89+DatosMinisterio!E89</f>
        <v>405.924592615271</v>
      </c>
      <c r="W89" s="65" t="n">
        <f aca="false">F89+DatosMinisterio!F89</f>
        <v>169</v>
      </c>
      <c r="X89" s="65" t="n">
        <f aca="false">G89+DatosMinisterio!G89</f>
        <v>522</v>
      </c>
      <c r="Y89" s="65" t="n">
        <f aca="false">H89+DatosMinisterio!H89</f>
        <v>6</v>
      </c>
      <c r="Z89" s="65" t="n">
        <f aca="false">X89+0.33*Y89</f>
        <v>523.98</v>
      </c>
      <c r="AC89" s="71" t="n">
        <f aca="false">IF(T89&gt;0,S89/T89,0)</f>
        <v>196.168831168831</v>
      </c>
      <c r="AD89" s="72" t="n">
        <f aca="false">EXP((((AC89-AC112)/AC113+2)/4-1.9)^3)</f>
        <v>0.0721899851810148</v>
      </c>
      <c r="AE89" s="73" t="n">
        <f aca="false">S89/U89</f>
        <v>22.3108121921459</v>
      </c>
      <c r="AF89" s="72" t="n">
        <f aca="false">EXP((((AE89-AE112)/AE113+2)/4-1.9)^3)</f>
        <v>0.215507792291441</v>
      </c>
      <c r="AG89" s="72" t="n">
        <f aca="false">V89/U89</f>
        <v>0.599570165508946</v>
      </c>
      <c r="AH89" s="72" t="n">
        <f aca="false">EXP((((AG89-AG112)/AG113+2)/4-1.9)^3)</f>
        <v>0.0225626523655545</v>
      </c>
      <c r="AI89" s="72" t="n">
        <f aca="false">W89/U89</f>
        <v>0.249621136078957</v>
      </c>
      <c r="AJ89" s="72" t="n">
        <f aca="false">EXP((((AI89-AI112)/AI113+2)/4-1.9)^3)</f>
        <v>0.199985705843094</v>
      </c>
      <c r="AK89" s="72" t="n">
        <f aca="false">Z89/U89</f>
        <v>0.773943685696166</v>
      </c>
      <c r="AL89" s="72" t="n">
        <f aca="false">EXP((((AK89-AK112)/AK113+2)/4-1.9)^3)</f>
        <v>0.207407456589368</v>
      </c>
      <c r="AM89" s="72" t="n">
        <f aca="false">0.01*AD89+0.15*AF89+0.24*AH89+0.25*AJ89+0.35*AL89</f>
        <v>0.161052141530312</v>
      </c>
      <c r="AO89" s="64" t="n">
        <f aca="false">0.01*AD89/$AM$112</f>
        <v>0.000235521764766275</v>
      </c>
      <c r="AP89" s="63" t="n">
        <f aca="false">AO89*$J$112</f>
        <v>2755.57355889247</v>
      </c>
      <c r="AQ89" s="64" t="n">
        <f aca="false">0.15*AF89/$AM$112</f>
        <v>0.0105464993726123</v>
      </c>
      <c r="AR89" s="63" t="n">
        <f aca="false">AQ89*$J$112</f>
        <v>123392.650521646</v>
      </c>
      <c r="AS89" s="64" t="n">
        <f aca="false">0.24*AH89/$AM$112</f>
        <v>0.00176667021818673</v>
      </c>
      <c r="AT89" s="63" t="n">
        <f aca="false">AS89*$J$112</f>
        <v>20669.808352316</v>
      </c>
      <c r="AU89" s="64" t="n">
        <f aca="false">0.25*AJ89/$AM$112</f>
        <v>0.0163114683602199</v>
      </c>
      <c r="AV89" s="63" t="n">
        <f aca="false">AU89*$J$112</f>
        <v>190842.026700749</v>
      </c>
      <c r="AW89" s="64" t="n">
        <f aca="false">0.35*AL89/$AM$112</f>
        <v>0.0236835338415622</v>
      </c>
      <c r="AX89" s="63" t="n">
        <f aca="false">AW89*$J$112</f>
        <v>277094.219719811</v>
      </c>
    </row>
    <row r="90" customFormat="false" ht="12.8" hidden="false" customHeight="false" outlineLevel="0" collapsed="false">
      <c r="A90" s="70" t="s">
        <v>27</v>
      </c>
      <c r="B90" s="60"/>
      <c r="C90" s="60"/>
      <c r="D90" s="60"/>
      <c r="E90" s="60"/>
      <c r="F90" s="60"/>
      <c r="G90" s="60"/>
      <c r="H90" s="60"/>
      <c r="I90" s="64" t="n">
        <f aca="false">AO90+AQ90+AS90+AU90+AW90</f>
        <v>0.0232106358239347</v>
      </c>
      <c r="J90" s="63" t="n">
        <f aca="false">ROUND(AP90+AR90+AT90+AV90+AX90,0)</f>
        <v>271561</v>
      </c>
      <c r="K90" s="64" t="n">
        <f aca="false">I90-DatosMinisterio!J90</f>
        <v>0</v>
      </c>
      <c r="L90" s="63" t="n">
        <f aca="false">J90-DatosMinisterio!K90</f>
        <v>0</v>
      </c>
      <c r="M90" s="64" t="n">
        <f aca="false">P125/P$145</f>
        <v>0.0562831256960152</v>
      </c>
      <c r="N90" s="63" t="n">
        <f aca="false">ROUND((N$112-N$111-N$110)*M90,0)</f>
        <v>12215947</v>
      </c>
      <c r="O90" s="63" t="n">
        <f aca="false">N90-DatosMinisterio!L90</f>
        <v>0</v>
      </c>
      <c r="P90" s="65" t="n">
        <f aca="false">N90+J90</f>
        <v>12487508</v>
      </c>
      <c r="Q90" s="63" t="n">
        <f aca="false">P90-DatosMinisterio!M90</f>
        <v>0</v>
      </c>
      <c r="S90" s="65" t="n">
        <f aca="false">B90+DatosMinisterio!B90</f>
        <v>18645</v>
      </c>
      <c r="T90" s="65" t="n">
        <f aca="false">C90+DatosMinisterio!C90</f>
        <v>68</v>
      </c>
      <c r="U90" s="65" t="n">
        <f aca="false">D90+DatosMinisterio!D90</f>
        <v>1122.57020204709</v>
      </c>
      <c r="V90" s="65" t="n">
        <f aca="false">E90+DatosMinisterio!E90</f>
        <v>695.137648514908</v>
      </c>
      <c r="W90" s="65" t="n">
        <f aca="false">F90+DatosMinisterio!F90</f>
        <v>210</v>
      </c>
      <c r="X90" s="65" t="n">
        <f aca="false">G90+DatosMinisterio!G90</f>
        <v>565</v>
      </c>
      <c r="Y90" s="65" t="n">
        <f aca="false">H90+DatosMinisterio!H90</f>
        <v>58</v>
      </c>
      <c r="Z90" s="65" t="n">
        <f aca="false">X90+0.33*Y90</f>
        <v>584.14</v>
      </c>
      <c r="AC90" s="71" t="n">
        <f aca="false">IF(T90&gt;0,S90/T90,0)</f>
        <v>274.191176470588</v>
      </c>
      <c r="AD90" s="72" t="n">
        <f aca="false">EXP((((AC90-AC112)/AC113+2)/4-1.9)^3)</f>
        <v>0.204565547940582</v>
      </c>
      <c r="AE90" s="73" t="n">
        <f aca="false">S90/U90</f>
        <v>16.6092062358323</v>
      </c>
      <c r="AF90" s="72" t="n">
        <f aca="false">EXP((((AE90-AE112)/AE113+2)/4-1.9)^3)</f>
        <v>0.0705763501726187</v>
      </c>
      <c r="AG90" s="72" t="n">
        <f aca="false">V90/U90</f>
        <v>0.619237573959538</v>
      </c>
      <c r="AH90" s="72" t="n">
        <f aca="false">EXP((((AG90-AG112)/AG113+2)/4-1.9)^3)</f>
        <v>0.0304714881789447</v>
      </c>
      <c r="AI90" s="72" t="n">
        <f aca="false">W90/U90</f>
        <v>0.187070705793766</v>
      </c>
      <c r="AJ90" s="72" t="n">
        <f aca="false">EXP((((AI90-AI112)/AI113+2)/4-1.9)^3)</f>
        <v>0.104625758406958</v>
      </c>
      <c r="AK90" s="72" t="n">
        <f aca="false">Z90/U90</f>
        <v>0.520359438487479</v>
      </c>
      <c r="AL90" s="72" t="n">
        <f aca="false">EXP((((AK90-AK112)/AK113+2)/4-1.9)^3)</f>
        <v>0.0715469174992926</v>
      </c>
      <c r="AM90" s="72" t="n">
        <f aca="false">0.01*AD90+0.15*AF90+0.24*AH90+0.25*AJ90+0.35*AL90</f>
        <v>0.0711431258947373</v>
      </c>
      <c r="AO90" s="64" t="n">
        <f aca="false">0.01*AD90/$AM$112</f>
        <v>0.00066740059220869</v>
      </c>
      <c r="AP90" s="63" t="n">
        <f aca="false">AO90*$J$112</f>
        <v>7808.4988319635</v>
      </c>
      <c r="AQ90" s="64" t="n">
        <f aca="false">0.15*AF90/$AM$112</f>
        <v>0.00345385855844224</v>
      </c>
      <c r="AR90" s="63" t="n">
        <f aca="false">AQ90*$J$112</f>
        <v>40409.6892244445</v>
      </c>
      <c r="AS90" s="64" t="n">
        <f aca="false">0.24*AH90/$AM$112</f>
        <v>0.00238593715833497</v>
      </c>
      <c r="AT90" s="63" t="n">
        <f aca="false">AS90*$J$112</f>
        <v>27915.1498088142</v>
      </c>
      <c r="AU90" s="64" t="n">
        <f aca="false">0.25*AJ90/$AM$112</f>
        <v>0.00853360864330013</v>
      </c>
      <c r="AV90" s="63" t="n">
        <f aca="false">AU90*$J$112</f>
        <v>99842.0946902706</v>
      </c>
      <c r="AW90" s="64" t="n">
        <f aca="false">0.35*AL90/$AM$112</f>
        <v>0.0081698308716487</v>
      </c>
      <c r="AX90" s="63" t="n">
        <f aca="false">AW90*$J$112</f>
        <v>95585.9427806147</v>
      </c>
    </row>
    <row r="91" customFormat="false" ht="12.8" hidden="false" customHeight="false" outlineLevel="0" collapsed="false">
      <c r="A91" s="70" t="s">
        <v>28</v>
      </c>
      <c r="B91" s="60"/>
      <c r="C91" s="60"/>
      <c r="D91" s="60"/>
      <c r="E91" s="60"/>
      <c r="F91" s="60"/>
      <c r="G91" s="60"/>
      <c r="H91" s="60"/>
      <c r="I91" s="64" t="n">
        <f aca="false">AO91+AQ91+AS91+AU91+AW91</f>
        <v>0.0309450064661969</v>
      </c>
      <c r="J91" s="63" t="n">
        <f aca="false">ROUND(AP91+AR91+AT91+AV91+AX91,0)</f>
        <v>362052</v>
      </c>
      <c r="K91" s="64" t="n">
        <f aca="false">I91-DatosMinisterio!J91</f>
        <v>0</v>
      </c>
      <c r="L91" s="63" t="n">
        <f aca="false">J91-DatosMinisterio!K91</f>
        <v>0</v>
      </c>
      <c r="M91" s="64" t="n">
        <f aca="false">P126/P$145</f>
        <v>0.0431220611757749</v>
      </c>
      <c r="N91" s="63" t="n">
        <f aca="false">ROUND((N$112-N$111-N$110)*M91,0)</f>
        <v>9359410</v>
      </c>
      <c r="O91" s="63" t="n">
        <f aca="false">N91-DatosMinisterio!L91</f>
        <v>1</v>
      </c>
      <c r="P91" s="65" t="n">
        <f aca="false">N91+J91</f>
        <v>9721462</v>
      </c>
      <c r="Q91" s="63" t="n">
        <f aca="false">P91-DatosMinisterio!M91</f>
        <v>1</v>
      </c>
      <c r="S91" s="65" t="n">
        <f aca="false">B91+DatosMinisterio!B91</f>
        <v>13218</v>
      </c>
      <c r="T91" s="65" t="n">
        <f aca="false">C91+DatosMinisterio!C91</f>
        <v>60</v>
      </c>
      <c r="U91" s="65" t="n">
        <f aca="false">D91+DatosMinisterio!D91</f>
        <v>911.623530178029</v>
      </c>
      <c r="V91" s="65" t="n">
        <f aca="false">E91+DatosMinisterio!E91</f>
        <v>628.018791299886</v>
      </c>
      <c r="W91" s="65" t="n">
        <f aca="false">F91+DatosMinisterio!F91</f>
        <v>184</v>
      </c>
      <c r="X91" s="65" t="n">
        <f aca="false">G91+DatosMinisterio!G91</f>
        <v>534</v>
      </c>
      <c r="Y91" s="65" t="n">
        <f aca="false">H91+DatosMinisterio!H91</f>
        <v>66</v>
      </c>
      <c r="Z91" s="65" t="n">
        <f aca="false">X91+0.33*Y91</f>
        <v>555.78</v>
      </c>
      <c r="AC91" s="71" t="n">
        <f aca="false">IF(T91&gt;0,S91/T91,0)</f>
        <v>220.3</v>
      </c>
      <c r="AD91" s="72" t="n">
        <f aca="false">EXP((((AC91-AC112)/AC113+2)/4-1.9)^3)</f>
        <v>0.103451204678407</v>
      </c>
      <c r="AE91" s="73" t="n">
        <f aca="false">S91/U91</f>
        <v>14.4994063475069</v>
      </c>
      <c r="AF91" s="72" t="n">
        <f aca="false">EXP((((AE91-AE112)/AE113+2)/4-1.9)^3)</f>
        <v>0.0419164112057894</v>
      </c>
      <c r="AG91" s="72" t="n">
        <f aca="false">V91/U91</f>
        <v>0.688901471397125</v>
      </c>
      <c r="AH91" s="72" t="n">
        <f aca="false">EXP((((AG91-AG112)/AG113+2)/4-1.9)^3)</f>
        <v>0.0777158305361175</v>
      </c>
      <c r="AI91" s="72" t="n">
        <f aca="false">W91/U91</f>
        <v>0.201837703732885</v>
      </c>
      <c r="AJ91" s="72" t="n">
        <f aca="false">EXP((((AI91-AI112)/AI113+2)/4-1.9)^3)</f>
        <v>0.123545976155801</v>
      </c>
      <c r="AK91" s="72" t="n">
        <f aca="false">Z91/U91</f>
        <v>0.609659559677516</v>
      </c>
      <c r="AL91" s="72" t="n">
        <f aca="false">EXP((((AK91-AK112)/AK113+2)/4-1.9)^3)</f>
        <v>0.108541562599239</v>
      </c>
      <c r="AM91" s="72" t="n">
        <f aca="false">0.01*AD91+0.15*AF91+0.24*AH91+0.25*AJ91+0.35*AL91</f>
        <v>0.0948498140050045</v>
      </c>
      <c r="AO91" s="64" t="n">
        <f aca="false">0.01*AD91/$AM$112</f>
        <v>0.000337512332658898</v>
      </c>
      <c r="AP91" s="63" t="n">
        <f aca="false">AO91*$J$112</f>
        <v>3948.8497404812</v>
      </c>
      <c r="AQ91" s="64" t="n">
        <f aca="false">0.15*AF91/$AM$112</f>
        <v>0.0020513012535815</v>
      </c>
      <c r="AR91" s="63" t="n">
        <f aca="false">AQ91*$J$112</f>
        <v>23999.9538951381</v>
      </c>
      <c r="AS91" s="64" t="n">
        <f aca="false">0.24*AH91/$AM$112</f>
        <v>0.00608519960620472</v>
      </c>
      <c r="AT91" s="63" t="n">
        <f aca="false">AS91*$J$112</f>
        <v>71196.0321462472</v>
      </c>
      <c r="AU91" s="64" t="n">
        <f aca="false">0.25*AJ91/$AM$112</f>
        <v>0.0100768016024052</v>
      </c>
      <c r="AV91" s="63" t="n">
        <f aca="false">AU91*$J$112</f>
        <v>117897.248610329</v>
      </c>
      <c r="AW91" s="64" t="n">
        <f aca="false">0.35*AL91/$AM$112</f>
        <v>0.0123941916713466</v>
      </c>
      <c r="AX91" s="63" t="n">
        <f aca="false">AW91*$J$112</f>
        <v>145010.406521454</v>
      </c>
    </row>
    <row r="92" customFormat="false" ht="12.8" hidden="false" customHeight="false" outlineLevel="0" collapsed="false">
      <c r="A92" s="70" t="s">
        <v>29</v>
      </c>
      <c r="B92" s="60"/>
      <c r="C92" s="60"/>
      <c r="D92" s="60"/>
      <c r="E92" s="60"/>
      <c r="F92" s="60"/>
      <c r="G92" s="60"/>
      <c r="H92" s="60"/>
      <c r="I92" s="64" t="n">
        <f aca="false">AO92+AQ92+AS92+AU92+AW92</f>
        <v>0.0202870625452547</v>
      </c>
      <c r="J92" s="63" t="n">
        <f aca="false">ROUND(AP92+AR92+AT92+AV92+AX92,0)</f>
        <v>237356</v>
      </c>
      <c r="K92" s="64" t="n">
        <f aca="false">I92-DatosMinisterio!J92</f>
        <v>0</v>
      </c>
      <c r="L92" s="63" t="n">
        <f aca="false">J92-DatosMinisterio!K92</f>
        <v>0</v>
      </c>
      <c r="M92" s="64" t="n">
        <f aca="false">P127/P$145</f>
        <v>0.0424606542333664</v>
      </c>
      <c r="N92" s="63" t="n">
        <f aca="false">ROUND((N$112-N$111-N$110)*M92,0)</f>
        <v>9215855</v>
      </c>
      <c r="O92" s="63" t="n">
        <f aca="false">N92-DatosMinisterio!L92</f>
        <v>1</v>
      </c>
      <c r="P92" s="65" t="n">
        <f aca="false">N92+J92</f>
        <v>9453211</v>
      </c>
      <c r="Q92" s="63" t="n">
        <f aca="false">P92-DatosMinisterio!M92</f>
        <v>1</v>
      </c>
      <c r="S92" s="65" t="n">
        <f aca="false">B92+DatosMinisterio!B92</f>
        <v>10407</v>
      </c>
      <c r="T92" s="65" t="n">
        <f aca="false">C92+DatosMinisterio!C92</f>
        <v>52</v>
      </c>
      <c r="U92" s="65" t="n">
        <f aca="false">D92+DatosMinisterio!D92</f>
        <v>590.900453486354</v>
      </c>
      <c r="V92" s="65" t="n">
        <f aca="false">E92+DatosMinisterio!E92</f>
        <v>362.663479007765</v>
      </c>
      <c r="W92" s="65" t="n">
        <f aca="false">F92+DatosMinisterio!F92</f>
        <v>63</v>
      </c>
      <c r="X92" s="65" t="n">
        <f aca="false">G92+DatosMinisterio!G92</f>
        <v>328</v>
      </c>
      <c r="Y92" s="65" t="n">
        <f aca="false">H92+DatosMinisterio!H92</f>
        <v>34</v>
      </c>
      <c r="Z92" s="65" t="n">
        <f aca="false">X92+0.33*Y92</f>
        <v>339.22</v>
      </c>
      <c r="AC92" s="71" t="n">
        <f aca="false">IF(T92&gt;0,S92/T92,0)</f>
        <v>200.134615384615</v>
      </c>
      <c r="AD92" s="72" t="n">
        <f aca="false">EXP((((AC92-AC112)/AC113+2)/4-1.9)^3)</f>
        <v>0.0767742003080477</v>
      </c>
      <c r="AE92" s="73" t="n">
        <f aca="false">S92/U92</f>
        <v>17.6121035930807</v>
      </c>
      <c r="AF92" s="72" t="n">
        <f aca="false">EXP((((AE92-AE112)/AE113+2)/4-1.9)^3)</f>
        <v>0.0884949474146897</v>
      </c>
      <c r="AG92" s="72" t="n">
        <f aca="false">V92/U92</f>
        <v>0.613747166494839</v>
      </c>
      <c r="AH92" s="72" t="n">
        <f aca="false">EXP((((AG92-AG112)/AG113+2)/4-1.9)^3)</f>
        <v>0.028066174374985</v>
      </c>
      <c r="AI92" s="72" t="n">
        <f aca="false">W92/U92</f>
        <v>0.106616943054106</v>
      </c>
      <c r="AJ92" s="72" t="n">
        <f aca="false">EXP((((AI92-AI112)/AI113+2)/4-1.9)^3)</f>
        <v>0.0361751034678844</v>
      </c>
      <c r="AK92" s="72" t="n">
        <f aca="false">Z92/U92</f>
        <v>0.574073006711331</v>
      </c>
      <c r="AL92" s="72" t="n">
        <f aca="false">EXP((((AK92-AK112)/AK113+2)/4-1.9)^3)</f>
        <v>0.0924583247277304</v>
      </c>
      <c r="AM92" s="72" t="n">
        <f aca="false">0.01*AD92+0.15*AF92+0.24*AH92+0.25*AJ92+0.35*AL92</f>
        <v>0.0621820554869571</v>
      </c>
      <c r="AO92" s="64" t="n">
        <f aca="false">0.01*AD92/$AM$112</f>
        <v>0.000250477889692465</v>
      </c>
      <c r="AP92" s="63" t="n">
        <f aca="false">AO92*$J$112</f>
        <v>2930.5582463204</v>
      </c>
      <c r="AQ92" s="64" t="n">
        <f aca="false">0.15*AF92/$AM$112</f>
        <v>0.00433075712699158</v>
      </c>
      <c r="AR92" s="63" t="n">
        <f aca="false">AQ92*$J$112</f>
        <v>50669.2867258607</v>
      </c>
      <c r="AS92" s="64" t="n">
        <f aca="false">0.24*AH92/$AM$112</f>
        <v>0.00219759953765095</v>
      </c>
      <c r="AT92" s="63" t="n">
        <f aca="false">AS92*$J$112</f>
        <v>25711.6245073772</v>
      </c>
      <c r="AU92" s="64" t="n">
        <f aca="false">0.25*AJ92/$AM$112</f>
        <v>0.00295055615678371</v>
      </c>
      <c r="AV92" s="63" t="n">
        <f aca="false">AU92*$J$112</f>
        <v>34521.1175609567</v>
      </c>
      <c r="AW92" s="64" t="n">
        <f aca="false">0.35*AL92/$AM$112</f>
        <v>0.010557671834136</v>
      </c>
      <c r="AX92" s="63" t="n">
        <f aca="false">AW92*$J$112</f>
        <v>123523.366846709</v>
      </c>
    </row>
    <row r="93" customFormat="false" ht="12.8" hidden="false" customHeight="false" outlineLevel="0" collapsed="false">
      <c r="A93" s="70" t="s">
        <v>30</v>
      </c>
      <c r="B93" s="60"/>
      <c r="C93" s="60"/>
      <c r="D93" s="60"/>
      <c r="E93" s="60"/>
      <c r="F93" s="60"/>
      <c r="G93" s="60"/>
      <c r="H93" s="60"/>
      <c r="I93" s="64" t="n">
        <f aca="false">AO93+AQ93+AS93+AU93+AW93</f>
        <v>0.0187009610205234</v>
      </c>
      <c r="J93" s="63" t="n">
        <f aca="false">ROUND(AP93+AR93+AT93+AV93+AX93,0)</f>
        <v>218799</v>
      </c>
      <c r="K93" s="64" t="n">
        <f aca="false">I93-DatosMinisterio!J93</f>
        <v>-1.14491749414469E-016</v>
      </c>
      <c r="L93" s="63" t="n">
        <f aca="false">J93-DatosMinisterio!K93</f>
        <v>0</v>
      </c>
      <c r="M93" s="64" t="n">
        <f aca="false">P128/P$145</f>
        <v>0.0188669809555792</v>
      </c>
      <c r="N93" s="63" t="n">
        <f aca="false">ROUND((N$112-N$111-N$110)*M93,0)</f>
        <v>4094976</v>
      </c>
      <c r="O93" s="63" t="n">
        <f aca="false">N93-DatosMinisterio!L93</f>
        <v>-1</v>
      </c>
      <c r="P93" s="65" t="n">
        <f aca="false">N93+J93</f>
        <v>4313775</v>
      </c>
      <c r="Q93" s="63" t="n">
        <f aca="false">P93-DatosMinisterio!M93</f>
        <v>-1</v>
      </c>
      <c r="S93" s="65" t="n">
        <f aca="false">B93+DatosMinisterio!B93</f>
        <v>14737</v>
      </c>
      <c r="T93" s="65" t="n">
        <f aca="false">C93+DatosMinisterio!C93</f>
        <v>60</v>
      </c>
      <c r="U93" s="65" t="n">
        <f aca="false">D93+DatosMinisterio!D93</f>
        <v>873.127188768983</v>
      </c>
      <c r="V93" s="65" t="n">
        <f aca="false">E93+DatosMinisterio!E93</f>
        <v>557.723307022633</v>
      </c>
      <c r="W93" s="65" t="n">
        <f aca="false">F93+DatosMinisterio!F93</f>
        <v>120</v>
      </c>
      <c r="X93" s="65" t="n">
        <f aca="false">G93+DatosMinisterio!G93</f>
        <v>409</v>
      </c>
      <c r="Y93" s="65" t="n">
        <f aca="false">H93+DatosMinisterio!H93</f>
        <v>42</v>
      </c>
      <c r="Z93" s="65" t="n">
        <f aca="false">X93+0.33*Y93</f>
        <v>422.86</v>
      </c>
      <c r="AC93" s="71" t="n">
        <f aca="false">IF(T93&gt;0,S93/T93,0)</f>
        <v>245.616666666667</v>
      </c>
      <c r="AD93" s="72" t="n">
        <f aca="false">EXP((((AC93-AC112)/AC113+2)/4-1.9)^3)</f>
        <v>0.145415634724799</v>
      </c>
      <c r="AE93" s="73" t="n">
        <f aca="false">S93/U93</f>
        <v>16.8784115184611</v>
      </c>
      <c r="AF93" s="72" t="n">
        <f aca="false">EXP((((AE93-AE112)/AE113+2)/4-1.9)^3)</f>
        <v>0.0750947696745891</v>
      </c>
      <c r="AG93" s="72" t="n">
        <f aca="false">V93/U93</f>
        <v>0.638765250007807</v>
      </c>
      <c r="AH93" s="72" t="n">
        <f aca="false">EXP((((AG93-AG112)/AG113+2)/4-1.9)^3)</f>
        <v>0.0404073658278324</v>
      </c>
      <c r="AI93" s="72" t="n">
        <f aca="false">W93/U93</f>
        <v>0.13743702125367</v>
      </c>
      <c r="AJ93" s="72" t="n">
        <f aca="false">EXP((((AI93-AI112)/AI113+2)/4-1.9)^3)</f>
        <v>0.0561225767960591</v>
      </c>
      <c r="AK93" s="72" t="n">
        <f aca="false">Z93/U93</f>
        <v>0.484305156727725</v>
      </c>
      <c r="AL93" s="72" t="n">
        <f aca="false">EXP((((AK93-AK112)/AK113+2)/4-1.9)^3)</f>
        <v>0.0596391366520963</v>
      </c>
      <c r="AM93" s="72" t="n">
        <f aca="false">0.01*AD93+0.15*AF93+0.24*AH93+0.25*AJ93+0.35*AL93</f>
        <v>0.0573204816243646</v>
      </c>
      <c r="AO93" s="64" t="n">
        <f aca="false">0.01*AD93/$AM$112</f>
        <v>0.000474422412320978</v>
      </c>
      <c r="AP93" s="63" t="n">
        <f aca="false">AO93*$J$112</f>
        <v>5550.67960039702</v>
      </c>
      <c r="AQ93" s="64" t="n">
        <f aca="false">0.15*AF93/$AM$112</f>
        <v>0.00367498053243697</v>
      </c>
      <c r="AR93" s="63" t="n">
        <f aca="false">AQ93*$J$112</f>
        <v>42996.7871320822</v>
      </c>
      <c r="AS93" s="64" t="n">
        <f aca="false">0.24*AH93/$AM$112</f>
        <v>0.00316392278030179</v>
      </c>
      <c r="AT93" s="63" t="n">
        <f aca="false">AS93*$J$112</f>
        <v>37017.4788917239</v>
      </c>
      <c r="AU93" s="64" t="n">
        <f aca="false">0.25*AJ93/$AM$112</f>
        <v>0.00457753533855651</v>
      </c>
      <c r="AV93" s="63" t="n">
        <f aca="false">AU93*$J$112</f>
        <v>53556.5592264465</v>
      </c>
      <c r="AW93" s="64" t="n">
        <f aca="false">0.35*AL93/$AM$112</f>
        <v>0.00681009995690714</v>
      </c>
      <c r="AX93" s="63" t="n">
        <f aca="false">AW93*$J$112</f>
        <v>79677.2705626193</v>
      </c>
    </row>
    <row r="94" customFormat="false" ht="12.8" hidden="false" customHeight="false" outlineLevel="0" collapsed="false">
      <c r="A94" s="70" t="s">
        <v>31</v>
      </c>
      <c r="B94" s="60"/>
      <c r="C94" s="60"/>
      <c r="D94" s="60"/>
      <c r="E94" s="60"/>
      <c r="F94" s="60"/>
      <c r="G94" s="60"/>
      <c r="H94" s="60"/>
      <c r="I94" s="64" t="n">
        <f aca="false">AO94+AQ94+AS94+AU94+AW94</f>
        <v>0.0173311294064696</v>
      </c>
      <c r="J94" s="63" t="n">
        <f aca="false">ROUND(AP94+AR94+AT94+AV94+AX94,0)</f>
        <v>202772</v>
      </c>
      <c r="K94" s="64" t="n">
        <f aca="false">I94-DatosMinisterio!J94</f>
        <v>0</v>
      </c>
      <c r="L94" s="63" t="n">
        <f aca="false">J94-DatosMinisterio!K94</f>
        <v>0</v>
      </c>
      <c r="M94" s="64" t="n">
        <f aca="false">P129/P$145</f>
        <v>0.0183074833412177</v>
      </c>
      <c r="N94" s="63" t="n">
        <f aca="false">ROUND((N$112-N$111-N$110)*M94,0)</f>
        <v>3973540</v>
      </c>
      <c r="O94" s="63" t="n">
        <f aca="false">N94-DatosMinisterio!L94</f>
        <v>0</v>
      </c>
      <c r="P94" s="65" t="n">
        <f aca="false">N94+J94</f>
        <v>4176312</v>
      </c>
      <c r="Q94" s="63" t="n">
        <f aca="false">P94-DatosMinisterio!M94</f>
        <v>0</v>
      </c>
      <c r="S94" s="65" t="n">
        <f aca="false">B94+DatosMinisterio!B94</f>
        <v>6369</v>
      </c>
      <c r="T94" s="65" t="n">
        <f aca="false">C94+DatosMinisterio!C94</f>
        <v>56</v>
      </c>
      <c r="U94" s="65" t="n">
        <f aca="false">D94+DatosMinisterio!D94</f>
        <v>399.74839743611</v>
      </c>
      <c r="V94" s="65" t="n">
        <f aca="false">E94+DatosMinisterio!E94</f>
        <v>256.785057515162</v>
      </c>
      <c r="W94" s="65" t="n">
        <f aca="false">F94+DatosMinisterio!F94</f>
        <v>39</v>
      </c>
      <c r="X94" s="65" t="n">
        <f aca="false">G94+DatosMinisterio!G94</f>
        <v>207</v>
      </c>
      <c r="Y94" s="65" t="n">
        <f aca="false">H94+DatosMinisterio!H94</f>
        <v>11</v>
      </c>
      <c r="Z94" s="65" t="n">
        <f aca="false">X94+0.33*Y94</f>
        <v>210.63</v>
      </c>
      <c r="AC94" s="71" t="n">
        <f aca="false">IF(T94&gt;0,S94/T94,0)</f>
        <v>113.732142857143</v>
      </c>
      <c r="AD94" s="72" t="n">
        <f aca="false">EXP((((AC94-AC112)/AC113+2)/4-1.9)^3)</f>
        <v>0.0159086073199684</v>
      </c>
      <c r="AE94" s="73" t="n">
        <f aca="false">S94/U94</f>
        <v>15.9325216582461</v>
      </c>
      <c r="AF94" s="72" t="n">
        <f aca="false">EXP((((AE94-AE112)/AE113+2)/4-1.9)^3)</f>
        <v>0.0601203092117074</v>
      </c>
      <c r="AG94" s="72" t="n">
        <f aca="false">V94/U94</f>
        <v>0.642366696557434</v>
      </c>
      <c r="AH94" s="72" t="n">
        <f aca="false">EXP((((AG94-AG112)/AG113+2)/4-1.9)^3)</f>
        <v>0.0424930469765028</v>
      </c>
      <c r="AI94" s="72" t="n">
        <f aca="false">W94/U94</f>
        <v>0.0975613667250116</v>
      </c>
      <c r="AJ94" s="72" t="n">
        <f aca="false">EXP((((AI94-AI112)/AI113+2)/4-1.9)^3)</f>
        <v>0.0315426763552328</v>
      </c>
      <c r="AK94" s="72" t="n">
        <f aca="false">Z94/U94</f>
        <v>0.526906427520236</v>
      </c>
      <c r="AL94" s="72" t="n">
        <f aca="false">EXP((((AK94-AK112)/AK113+2)/4-1.9)^3)</f>
        <v>0.0738876164759996</v>
      </c>
      <c r="AM94" s="72" t="n">
        <f aca="false">0.01*AD94+0.15*AF94+0.24*AH94+0.25*AJ94+0.35*AL94</f>
        <v>0.0531217985847245</v>
      </c>
      <c r="AO94" s="64" t="n">
        <f aca="false">0.01*AD94/$AM$112</f>
        <v>5.19022584860984E-005</v>
      </c>
      <c r="AP94" s="63" t="n">
        <f aca="false">AO94*$J$112</f>
        <v>607.249573189231</v>
      </c>
      <c r="AQ94" s="64" t="n">
        <f aca="false">0.15*AF94/$AM$112</f>
        <v>0.00294216184315535</v>
      </c>
      <c r="AR94" s="63" t="n">
        <f aca="false">AQ94*$J$112</f>
        <v>34422.9051995543</v>
      </c>
      <c r="AS94" s="64" t="n">
        <f aca="false">0.24*AH94/$AM$112</f>
        <v>0.00332723295812534</v>
      </c>
      <c r="AT94" s="63" t="n">
        <f aca="false">AS94*$J$112</f>
        <v>38928.186415316</v>
      </c>
      <c r="AU94" s="64" t="n">
        <f aca="false">0.25*AJ94/$AM$112</f>
        <v>0.00257272071119278</v>
      </c>
      <c r="AV94" s="63" t="n">
        <f aca="false">AU94*$J$112</f>
        <v>30100.4927218217</v>
      </c>
      <c r="AW94" s="64" t="n">
        <f aca="false">0.35*AL94/$AM$112</f>
        <v>0.00843711163551006</v>
      </c>
      <c r="AX94" s="63" t="n">
        <f aca="false">AW94*$J$112</f>
        <v>98713.0924367318</v>
      </c>
    </row>
    <row r="95" customFormat="false" ht="12.8" hidden="false" customHeight="false" outlineLevel="0" collapsed="false">
      <c r="A95" s="70" t="s">
        <v>32</v>
      </c>
      <c r="B95" s="60"/>
      <c r="C95" s="60"/>
      <c r="D95" s="60"/>
      <c r="E95" s="60"/>
      <c r="F95" s="60"/>
      <c r="G95" s="60"/>
      <c r="H95" s="60"/>
      <c r="I95" s="64" t="n">
        <f aca="false">AO95+AQ95+AS95+AU95+AW95</f>
        <v>0.0148614762290975</v>
      </c>
      <c r="J95" s="63" t="n">
        <f aca="false">ROUND(AP95+AR95+AT95+AV95+AX95,0)</f>
        <v>173877</v>
      </c>
      <c r="K95" s="64" t="n">
        <f aca="false">I95-DatosMinisterio!J95</f>
        <v>0</v>
      </c>
      <c r="L95" s="63" t="n">
        <f aca="false">J95-DatosMinisterio!K95</f>
        <v>0</v>
      </c>
      <c r="M95" s="64" t="n">
        <f aca="false">P130/P$145</f>
        <v>0.02002974335088</v>
      </c>
      <c r="N95" s="63" t="n">
        <f aca="false">ROUND((N$112-N$111-N$110)*M95,0)</f>
        <v>4347347</v>
      </c>
      <c r="O95" s="63" t="n">
        <f aca="false">N95-DatosMinisterio!L95</f>
        <v>-1</v>
      </c>
      <c r="P95" s="65" t="n">
        <f aca="false">N95+J95</f>
        <v>4521224</v>
      </c>
      <c r="Q95" s="63" t="n">
        <f aca="false">P95-DatosMinisterio!M95</f>
        <v>-1</v>
      </c>
      <c r="S95" s="65" t="n">
        <f aca="false">B95+DatosMinisterio!B95</f>
        <v>7084</v>
      </c>
      <c r="T95" s="65" t="n">
        <f aca="false">C95+DatosMinisterio!C95</f>
        <v>41</v>
      </c>
      <c r="U95" s="65" t="n">
        <f aca="false">D95+DatosMinisterio!D95</f>
        <v>370.415040543213</v>
      </c>
      <c r="V95" s="65" t="n">
        <f aca="false">E95+DatosMinisterio!E95</f>
        <v>209.558441558442</v>
      </c>
      <c r="W95" s="65" t="n">
        <f aca="false">F95+DatosMinisterio!F95</f>
        <v>28</v>
      </c>
      <c r="X95" s="65" t="n">
        <f aca="false">G95+DatosMinisterio!G95</f>
        <v>165</v>
      </c>
      <c r="Y95" s="65" t="n">
        <f aca="false">H95+DatosMinisterio!H95</f>
        <v>14</v>
      </c>
      <c r="Z95" s="65" t="n">
        <f aca="false">X95+0.33*Y95</f>
        <v>169.62</v>
      </c>
      <c r="AC95" s="71" t="n">
        <f aca="false">IF(T95&gt;0,S95/T95,0)</f>
        <v>172.780487804878</v>
      </c>
      <c r="AD95" s="72" t="n">
        <f aca="false">EXP((((AC95-AC112)/AC113+2)/4-1.9)^3)</f>
        <v>0.049209458282852</v>
      </c>
      <c r="AE95" s="73" t="n">
        <f aca="false">S95/U95</f>
        <v>19.12449340505</v>
      </c>
      <c r="AF95" s="72" t="n">
        <f aca="false">EXP((((AE95-AE112)/AE113+2)/4-1.9)^3)</f>
        <v>0.121413330817281</v>
      </c>
      <c r="AG95" s="72" t="n">
        <f aca="false">V95/U95</f>
        <v>0.565739558661346</v>
      </c>
      <c r="AH95" s="72" t="n">
        <f aca="false">EXP((((AG95-AG112)/AG113+2)/4-1.9)^3)</f>
        <v>0.0129347836568332</v>
      </c>
      <c r="AI95" s="72" t="n">
        <f aca="false">W95/U95</f>
        <v>0.075590883023913</v>
      </c>
      <c r="AJ95" s="72" t="n">
        <f aca="false">EXP((((AI95-AI112)/AI113+2)/4-1.9)^3)</f>
        <v>0.0222718046533006</v>
      </c>
      <c r="AK95" s="72" t="n">
        <f aca="false">Z95/U95</f>
        <v>0.45791877066129</v>
      </c>
      <c r="AL95" s="72" t="n">
        <f aca="false">EXP((((AK95-AK112)/AK113+2)/4-1.9)^3)</f>
        <v>0.0519304264638008</v>
      </c>
      <c r="AM95" s="72" t="n">
        <f aca="false">0.01*AD95+0.15*AF95+0.24*AH95+0.25*AJ95+0.35*AL95</f>
        <v>0.0455520427087161</v>
      </c>
      <c r="AO95" s="64" t="n">
        <f aca="false">0.01*AD95/$AM$112</f>
        <v>0.000160547178793683</v>
      </c>
      <c r="AP95" s="63" t="n">
        <f aca="false">AO95*$J$112</f>
        <v>1878.38079965849</v>
      </c>
      <c r="AQ95" s="64" t="n">
        <f aca="false">0.15*AF95/$AM$112</f>
        <v>0.00594171377134966</v>
      </c>
      <c r="AR95" s="63" t="n">
        <f aca="false">AQ95*$J$112</f>
        <v>69517.2668185733</v>
      </c>
      <c r="AS95" s="64" t="n">
        <f aca="false">0.24*AH95/$AM$112</f>
        <v>0.00101280189469666</v>
      </c>
      <c r="AT95" s="63" t="n">
        <f aca="false">AS95*$J$112</f>
        <v>11849.6484781009</v>
      </c>
      <c r="AU95" s="64" t="n">
        <f aca="false">0.25*AJ95/$AM$112</f>
        <v>0.00181655901553454</v>
      </c>
      <c r="AV95" s="63" t="n">
        <f aca="false">AU95*$J$112</f>
        <v>21253.5006959641</v>
      </c>
      <c r="AW95" s="64" t="n">
        <f aca="false">0.35*AL95/$AM$112</f>
        <v>0.00592985436872297</v>
      </c>
      <c r="AX95" s="63" t="n">
        <f aca="false">AW95*$J$112</f>
        <v>69378.5133732821</v>
      </c>
    </row>
    <row r="96" customFormat="false" ht="12.8" hidden="false" customHeight="false" outlineLevel="0" collapsed="false">
      <c r="A96" s="70" t="s">
        <v>33</v>
      </c>
      <c r="B96" s="60"/>
      <c r="C96" s="60"/>
      <c r="D96" s="60"/>
      <c r="E96" s="60"/>
      <c r="F96" s="60"/>
      <c r="G96" s="60"/>
      <c r="H96" s="60"/>
      <c r="I96" s="64" t="n">
        <f aca="false">AO96+AQ96+AS96+AU96+AW96</f>
        <v>0.0474535778076462</v>
      </c>
      <c r="J96" s="63" t="n">
        <f aca="false">ROUND(AP96+AR96+AT96+AV96+AX96,0)</f>
        <v>555201</v>
      </c>
      <c r="K96" s="64" t="n">
        <f aca="false">I96-DatosMinisterio!J96</f>
        <v>3.95516952522712E-016</v>
      </c>
      <c r="L96" s="63" t="n">
        <f aca="false">J96-DatosMinisterio!K96</f>
        <v>0</v>
      </c>
      <c r="M96" s="64" t="n">
        <f aca="false">P131/P$145</f>
        <v>0.029020325910459</v>
      </c>
      <c r="N96" s="63" t="n">
        <f aca="false">ROUND((N$112-N$111-N$110)*M96,0)</f>
        <v>6298704</v>
      </c>
      <c r="O96" s="63" t="n">
        <f aca="false">N96-DatosMinisterio!L96</f>
        <v>0</v>
      </c>
      <c r="P96" s="65" t="n">
        <f aca="false">N96+J96</f>
        <v>6853905</v>
      </c>
      <c r="Q96" s="63" t="n">
        <f aca="false">P96-DatosMinisterio!M96</f>
        <v>0</v>
      </c>
      <c r="S96" s="65" t="n">
        <f aca="false">B96+DatosMinisterio!B96</f>
        <v>11028</v>
      </c>
      <c r="T96" s="65" t="n">
        <f aca="false">C96+DatosMinisterio!C96</f>
        <v>62</v>
      </c>
      <c r="U96" s="65" t="n">
        <f aca="false">D96+DatosMinisterio!D96</f>
        <v>498.667793161615</v>
      </c>
      <c r="V96" s="65" t="n">
        <f aca="false">E96+DatosMinisterio!E96</f>
        <v>426.726378193605</v>
      </c>
      <c r="W96" s="65" t="n">
        <f aca="false">F96+DatosMinisterio!F96</f>
        <v>66</v>
      </c>
      <c r="X96" s="65" t="n">
        <f aca="false">G96+DatosMinisterio!G96</f>
        <v>198</v>
      </c>
      <c r="Y96" s="65" t="n">
        <f aca="false">H96+DatosMinisterio!H96</f>
        <v>26</v>
      </c>
      <c r="Z96" s="65" t="n">
        <f aca="false">X96+0.33*Y96</f>
        <v>206.58</v>
      </c>
      <c r="AC96" s="71" t="n">
        <f aca="false">IF(T96&gt;0,S96/T96,0)</f>
        <v>177.870967741935</v>
      </c>
      <c r="AD96" s="72" t="n">
        <f aca="false">EXP((((AC96-AC112)/AC113+2)/4-1.9)^3)</f>
        <v>0.0536491020108029</v>
      </c>
      <c r="AE96" s="73" t="n">
        <f aca="false">S96/U96</f>
        <v>22.1149233041122</v>
      </c>
      <c r="AF96" s="72" t="n">
        <f aca="false">EXP((((AE96-AE112)/AE113+2)/4-1.9)^3)</f>
        <v>0.208755935181747</v>
      </c>
      <c r="AG96" s="72" t="n">
        <f aca="false">V96/U96</f>
        <v>0.855732782516608</v>
      </c>
      <c r="AH96" s="72" t="n">
        <f aca="false">EXP((((AG96-AG112)/AG113+2)/4-1.9)^3)</f>
        <v>0.359161313261544</v>
      </c>
      <c r="AI96" s="72" t="n">
        <f aca="false">W96/U96</f>
        <v>0.132352642190008</v>
      </c>
      <c r="AJ96" s="72" t="n">
        <f aca="false">EXP((((AI96-AI112)/AI113+2)/4-1.9)^3)</f>
        <v>0.0523490890609412</v>
      </c>
      <c r="AK96" s="72" t="n">
        <f aca="false">Z96/U96</f>
        <v>0.414263770054724</v>
      </c>
      <c r="AL96" s="72" t="n">
        <f aca="false">EXP((((AK96-AK112)/AK113+2)/4-1.9)^3)</f>
        <v>0.0408986109079041</v>
      </c>
      <c r="AM96" s="72" t="n">
        <f aca="false">0.01*AD96+0.15*AF96+0.24*AH96+0.25*AJ96+0.35*AL96</f>
        <v>0.145450382563142</v>
      </c>
      <c r="AO96" s="64" t="n">
        <f aca="false">0.01*AD96/$AM$112</f>
        <v>0.000175031635649002</v>
      </c>
      <c r="AP96" s="63" t="n">
        <f aca="false">AO96*$J$112</f>
        <v>2047.84703291741</v>
      </c>
      <c r="AQ96" s="64" t="n">
        <f aca="false">0.15*AF96/$AM$112</f>
        <v>0.0102160776462597</v>
      </c>
      <c r="AR96" s="63" t="n">
        <f aca="false">AQ96*$J$112</f>
        <v>119526.75993899</v>
      </c>
      <c r="AS96" s="64" t="n">
        <f aca="false">0.24*AH96/$AM$112</f>
        <v>0.0281225622494943</v>
      </c>
      <c r="AT96" s="63" t="n">
        <f aca="false">AS96*$J$112</f>
        <v>329030.266140867</v>
      </c>
      <c r="AU96" s="64" t="n">
        <f aca="false">0.25*AJ96/$AM$112</f>
        <v>0.00426975771245284</v>
      </c>
      <c r="AV96" s="63" t="n">
        <f aca="false">AU96*$J$112</f>
        <v>49955.6016276802</v>
      </c>
      <c r="AW96" s="64" t="n">
        <f aca="false">0.35*AL96/$AM$112</f>
        <v>0.00467014856379028</v>
      </c>
      <c r="AX96" s="63" t="n">
        <f aca="false">AW96*$J$112</f>
        <v>54640.1217367359</v>
      </c>
    </row>
    <row r="97" customFormat="false" ht="12.8" hidden="false" customHeight="false" outlineLevel="0" collapsed="false">
      <c r="A97" s="70" t="s">
        <v>34</v>
      </c>
      <c r="B97" s="60"/>
      <c r="C97" s="60"/>
      <c r="D97" s="60"/>
      <c r="E97" s="60"/>
      <c r="F97" s="60"/>
      <c r="G97" s="60"/>
      <c r="H97" s="60"/>
      <c r="I97" s="64" t="n">
        <f aca="false">AO97+AQ97+AS97+AU97+AW97</f>
        <v>0.115224781259667</v>
      </c>
      <c r="J97" s="63" t="n">
        <f aca="false">ROUND(AP97+AR97+AT97+AV97+AX97,0)</f>
        <v>1348115</v>
      </c>
      <c r="K97" s="64" t="n">
        <f aca="false">I97-DatosMinisterio!J97</f>
        <v>0</v>
      </c>
      <c r="L97" s="63" t="n">
        <f aca="false">J97-DatosMinisterio!K97</f>
        <v>0</v>
      </c>
      <c r="M97" s="64" t="n">
        <f aca="false">P132/P$145</f>
        <v>0.0506811574039936</v>
      </c>
      <c r="N97" s="63" t="n">
        <f aca="false">ROUND((N$112-N$111-N$110)*M97,0)</f>
        <v>11000070</v>
      </c>
      <c r="O97" s="63" t="n">
        <f aca="false">N97-DatosMinisterio!L97</f>
        <v>-1</v>
      </c>
      <c r="P97" s="65" t="n">
        <f aca="false">N97+J97</f>
        <v>12348185</v>
      </c>
      <c r="Q97" s="63" t="n">
        <f aca="false">P97-DatosMinisterio!M97</f>
        <v>-1</v>
      </c>
      <c r="S97" s="65" t="n">
        <f aca="false">B97+DatosMinisterio!B97</f>
        <v>9346</v>
      </c>
      <c r="T97" s="65" t="n">
        <f aca="false">C97+DatosMinisterio!C97</f>
        <v>48</v>
      </c>
      <c r="U97" s="65" t="n">
        <f aca="false">D97+DatosMinisterio!D97</f>
        <v>423.957992007992</v>
      </c>
      <c r="V97" s="65" t="n">
        <f aca="false">E97+DatosMinisterio!E97</f>
        <v>300.007992007992</v>
      </c>
      <c r="W97" s="65" t="n">
        <f aca="false">F97+DatosMinisterio!F97</f>
        <v>160</v>
      </c>
      <c r="X97" s="65" t="n">
        <f aca="false">G97+DatosMinisterio!G97</f>
        <v>450</v>
      </c>
      <c r="Y97" s="65" t="n">
        <f aca="false">H97+DatosMinisterio!H97</f>
        <v>40</v>
      </c>
      <c r="Z97" s="65" t="n">
        <f aca="false">X97+0.33*Y97</f>
        <v>463.2</v>
      </c>
      <c r="AC97" s="71" t="n">
        <f aca="false">IF(T97&gt;0,S97/T97,0)</f>
        <v>194.708333333333</v>
      </c>
      <c r="AD97" s="72" t="n">
        <f aca="false">EXP((((AC97-AC112)/AC113+2)/4-1.9)^3)</f>
        <v>0.0705542539916422</v>
      </c>
      <c r="AE97" s="73" t="n">
        <f aca="false">S97/U97</f>
        <v>22.0446369125737</v>
      </c>
      <c r="AF97" s="72" t="n">
        <f aca="false">EXP((((AE97-AE112)/AE113+2)/4-1.9)^3)</f>
        <v>0.206363277003024</v>
      </c>
      <c r="AG97" s="72" t="n">
        <f aca="false">V97/U97</f>
        <v>0.707636128256633</v>
      </c>
      <c r="AH97" s="72" t="n">
        <f aca="false">EXP((((AG97-AG112)/AG113+2)/4-1.9)^3)</f>
        <v>0.0967895386023498</v>
      </c>
      <c r="AI97" s="72" t="n">
        <f aca="false">W97/U97</f>
        <v>0.377395881233874</v>
      </c>
      <c r="AJ97" s="72" t="n">
        <f aca="false">EXP((((AI97-AI112)/AI113+2)/4-1.9)^3)</f>
        <v>0.498608597231518</v>
      </c>
      <c r="AK97" s="72" t="n">
        <f aca="false">Z97/U97</f>
        <v>1.09256107617207</v>
      </c>
      <c r="AL97" s="72" t="n">
        <f aca="false">EXP((((AK97-AK112)/AK113+2)/4-1.9)^3)</f>
        <v>0.496099506219534</v>
      </c>
      <c r="AM97" s="72" t="n">
        <f aca="false">0.01*AD97+0.15*AF97+0.24*AH97+0.25*AJ97+0.35*AL97</f>
        <v>0.35317649983965</v>
      </c>
      <c r="AO97" s="64" t="n">
        <f aca="false">0.01*AD97/$AM$112</f>
        <v>0.000230185147845822</v>
      </c>
      <c r="AP97" s="63" t="n">
        <f aca="false">AO97*$J$112</f>
        <v>2693.1358453566</v>
      </c>
      <c r="AQ97" s="64" t="n">
        <f aca="false">0.15*AF97/$AM$112</f>
        <v>0.0100989859730888</v>
      </c>
      <c r="AR97" s="63" t="n">
        <f aca="false">AQ97*$J$112</f>
        <v>118156.802818991</v>
      </c>
      <c r="AS97" s="64" t="n">
        <f aca="false">0.24*AH97/$AM$112</f>
        <v>0.00757868323769676</v>
      </c>
      <c r="AT97" s="63" t="n">
        <f aca="false">AS97*$J$112</f>
        <v>88669.5934948647</v>
      </c>
      <c r="AU97" s="64" t="n">
        <f aca="false">0.25*AJ97/$AM$112</f>
        <v>0.0406680983702735</v>
      </c>
      <c r="AV97" s="63" t="n">
        <f aca="false">AU97*$J$112</f>
        <v>475811.382743215</v>
      </c>
      <c r="AW97" s="64" t="n">
        <f aca="false">0.35*AL97/$AM$112</f>
        <v>0.0566488285307622</v>
      </c>
      <c r="AX97" s="63" t="n">
        <f aca="false">AW97*$J$112</f>
        <v>662783.816164552</v>
      </c>
    </row>
    <row r="98" customFormat="false" ht="12.8" hidden="false" customHeight="false" outlineLevel="0" collapsed="false">
      <c r="A98" s="70" t="s">
        <v>35</v>
      </c>
      <c r="B98" s="60"/>
      <c r="C98" s="60"/>
      <c r="D98" s="60"/>
      <c r="E98" s="60"/>
      <c r="F98" s="60"/>
      <c r="G98" s="60"/>
      <c r="H98" s="60"/>
      <c r="I98" s="64" t="n">
        <f aca="false">AO98+AQ98+AS98+AU98+AW98</f>
        <v>0.0083698992537501</v>
      </c>
      <c r="J98" s="63" t="n">
        <f aca="false">ROUND(AP98+AR98+AT98+AV98+AX98,0)</f>
        <v>97927</v>
      </c>
      <c r="K98" s="64" t="n">
        <f aca="false">I98-DatosMinisterio!J98</f>
        <v>0</v>
      </c>
      <c r="L98" s="63" t="n">
        <f aca="false">J98-DatosMinisterio!K98</f>
        <v>0</v>
      </c>
      <c r="M98" s="64" t="n">
        <f aca="false">P133/P$145</f>
        <v>0.00952970100280072</v>
      </c>
      <c r="N98" s="63" t="n">
        <f aca="false">ROUND((N$112-N$111-N$110)*M98,0)</f>
        <v>2068370</v>
      </c>
      <c r="O98" s="63" t="n">
        <f aca="false">N98-DatosMinisterio!L98</f>
        <v>0</v>
      </c>
      <c r="P98" s="65" t="n">
        <f aca="false">N98+J98</f>
        <v>2166297</v>
      </c>
      <c r="Q98" s="63" t="n">
        <f aca="false">P98-DatosMinisterio!M98</f>
        <v>0</v>
      </c>
      <c r="S98" s="65" t="n">
        <f aca="false">B98+DatosMinisterio!B98</f>
        <v>2962</v>
      </c>
      <c r="T98" s="65" t="n">
        <f aca="false">C98+DatosMinisterio!C98</f>
        <v>27</v>
      </c>
      <c r="U98" s="65" t="n">
        <f aca="false">D98+DatosMinisterio!D98</f>
        <v>268.07780907203</v>
      </c>
      <c r="V98" s="65" t="n">
        <f aca="false">E98+DatosMinisterio!E98</f>
        <v>129.128011363636</v>
      </c>
      <c r="W98" s="65" t="n">
        <f aca="false">F98+DatosMinisterio!F98</f>
        <v>27</v>
      </c>
      <c r="X98" s="65" t="n">
        <f aca="false">G98+DatosMinisterio!G98</f>
        <v>106</v>
      </c>
      <c r="Y98" s="65" t="n">
        <f aca="false">H98+DatosMinisterio!H98</f>
        <v>15</v>
      </c>
      <c r="Z98" s="65" t="n">
        <f aca="false">X98+0.33*Y98</f>
        <v>110.95</v>
      </c>
      <c r="AC98" s="71" t="n">
        <f aca="false">IF(T98&gt;0,S98/T98,0)</f>
        <v>109.703703703704</v>
      </c>
      <c r="AD98" s="72" t="n">
        <f aca="false">EXP((((AC98-AC112)/AC113+2)/4-1.9)^3)</f>
        <v>0.0145986349840463</v>
      </c>
      <c r="AE98" s="73" t="n">
        <f aca="false">S98/U98</f>
        <v>11.0490309147675</v>
      </c>
      <c r="AF98" s="72" t="n">
        <f aca="false">EXP((((AE98-AE112)/AE113+2)/4-1.9)^3)</f>
        <v>0.015543857350701</v>
      </c>
      <c r="AG98" s="72" t="n">
        <f aca="false">V98/U98</f>
        <v>0.481681090317105</v>
      </c>
      <c r="AH98" s="72" t="n">
        <f aca="false">EXP((((AG98-AG112)/AG113+2)/4-1.9)^3)</f>
        <v>0.00257983221638491</v>
      </c>
      <c r="AI98" s="72" t="n">
        <f aca="false">W98/U98</f>
        <v>0.100717027244673</v>
      </c>
      <c r="AJ98" s="72" t="n">
        <f aca="false">EXP((((AI98-AI112)/AI113+2)/4-1.9)^3)</f>
        <v>0.0330993260289543</v>
      </c>
      <c r="AK98" s="72" t="n">
        <f aca="false">Z98/U98</f>
        <v>0.413872376770241</v>
      </c>
      <c r="AL98" s="72" t="n">
        <f aca="false">EXP((((AK98-AK112)/AK113+2)/4-1.9)^3)</f>
        <v>0.0408088465915301</v>
      </c>
      <c r="AM98" s="72" t="n">
        <f aca="false">0.01*AD98+0.15*AF98+0.24*AH98+0.25*AJ98+0.35*AL98</f>
        <v>0.0256546524986521</v>
      </c>
      <c r="AO98" s="64" t="n">
        <f aca="false">0.01*AD98/$AM$112</f>
        <v>4.76284385708048E-005</v>
      </c>
      <c r="AP98" s="63" t="n">
        <f aca="false">AO98*$J$112</f>
        <v>557.246444324525</v>
      </c>
      <c r="AQ98" s="64" t="n">
        <f aca="false">0.15*AF98/$AM$112</f>
        <v>0.000760683778781641</v>
      </c>
      <c r="AR98" s="63" t="n">
        <f aca="false">AQ98*$J$112</f>
        <v>8899.8998014864</v>
      </c>
      <c r="AS98" s="64" t="n">
        <f aca="false">0.24*AH98/$AM$112</f>
        <v>0.000202002524825671</v>
      </c>
      <c r="AT98" s="63" t="n">
        <f aca="false">AS98*$J$112</f>
        <v>2363.40287612707</v>
      </c>
      <c r="AU98" s="64" t="n">
        <f aca="false">0.25*AJ98/$AM$112</f>
        <v>0.0026996859950055</v>
      </c>
      <c r="AV98" s="63" t="n">
        <f aca="false">AU98*$J$112</f>
        <v>31585.969783013</v>
      </c>
      <c r="AW98" s="64" t="n">
        <f aca="false">0.35*AL98/$AM$112</f>
        <v>0.00465989851656649</v>
      </c>
      <c r="AX98" s="63" t="n">
        <f aca="false">AW98*$J$112</f>
        <v>54520.1975372237</v>
      </c>
    </row>
    <row r="99" customFormat="false" ht="12.8" hidden="false" customHeight="false" outlineLevel="0" collapsed="false">
      <c r="A99" s="70" t="s">
        <v>36</v>
      </c>
      <c r="B99" s="60"/>
      <c r="C99" s="60"/>
      <c r="D99" s="60"/>
      <c r="E99" s="60"/>
      <c r="F99" s="60"/>
      <c r="G99" s="60"/>
      <c r="H99" s="60"/>
      <c r="I99" s="64" t="n">
        <f aca="false">AO99+AQ99+AS99+AU99+AW99</f>
        <v>0.0852199426688166</v>
      </c>
      <c r="J99" s="63" t="n">
        <f aca="false">ROUND(AP99+AR99+AT99+AV99+AX99,0)</f>
        <v>997062</v>
      </c>
      <c r="K99" s="64" t="n">
        <f aca="false">I99-DatosMinisterio!J99</f>
        <v>4.71844785465692E-016</v>
      </c>
      <c r="L99" s="63" t="n">
        <f aca="false">J99-DatosMinisterio!K99</f>
        <v>0</v>
      </c>
      <c r="M99" s="64" t="n">
        <f aca="false">P134/P$145</f>
        <v>0.069756223259074</v>
      </c>
      <c r="N99" s="63" t="n">
        <f aca="false">ROUND((N$112-N$111-N$110)*M99,0)</f>
        <v>15140210</v>
      </c>
      <c r="O99" s="63" t="n">
        <f aca="false">N99-DatosMinisterio!L99</f>
        <v>0</v>
      </c>
      <c r="P99" s="65" t="n">
        <f aca="false">N99+J99</f>
        <v>16137272</v>
      </c>
      <c r="Q99" s="63" t="n">
        <f aca="false">P99-DatosMinisterio!M99</f>
        <v>0</v>
      </c>
      <c r="S99" s="65" t="n">
        <f aca="false">B99+DatosMinisterio!B99</f>
        <v>9342</v>
      </c>
      <c r="T99" s="65" t="n">
        <f aca="false">C99+DatosMinisterio!C99</f>
        <v>41</v>
      </c>
      <c r="U99" s="65" t="n">
        <f aca="false">D99+DatosMinisterio!D99</f>
        <v>464.999993629302</v>
      </c>
      <c r="V99" s="65" t="n">
        <f aca="false">E99+DatosMinisterio!E99</f>
        <v>427.796129992939</v>
      </c>
      <c r="W99" s="65" t="n">
        <f aca="false">F99+DatosMinisterio!F99</f>
        <v>124</v>
      </c>
      <c r="X99" s="65" t="n">
        <f aca="false">G99+DatosMinisterio!G99</f>
        <v>312</v>
      </c>
      <c r="Y99" s="65" t="n">
        <f aca="false">H99+DatosMinisterio!H99</f>
        <v>43</v>
      </c>
      <c r="Z99" s="65" t="n">
        <f aca="false">X99+0.33*Y99</f>
        <v>326.19</v>
      </c>
      <c r="AC99" s="71" t="n">
        <f aca="false">IF(T99&gt;0,S99/T99,0)</f>
        <v>227.853658536585</v>
      </c>
      <c r="AD99" s="72" t="n">
        <f aca="false">EXP((((AC99-AC112)/AC113+2)/4-1.9)^3)</f>
        <v>0.114958241892138</v>
      </c>
      <c r="AE99" s="73" t="n">
        <f aca="false">S99/U99</f>
        <v>20.0903228558911</v>
      </c>
      <c r="AF99" s="72" t="n">
        <f aca="false">EXP((((AE99-AE112)/AE113+2)/4-1.9)^3)</f>
        <v>0.146353730566937</v>
      </c>
      <c r="AG99" s="72" t="n">
        <f aca="false">V99/U99</f>
        <v>0.919991690008448</v>
      </c>
      <c r="AH99" s="72" t="n">
        <f aca="false">EXP((((AG99-AG112)/AG113+2)/4-1.9)^3)</f>
        <v>0.518078907577576</v>
      </c>
      <c r="AI99" s="72" t="n">
        <f aca="false">W99/U99</f>
        <v>0.266666670320114</v>
      </c>
      <c r="AJ99" s="72" t="n">
        <f aca="false">EXP((((AI99-AI112)/AI113+2)/4-1.9)^3)</f>
        <v>0.232815784617329</v>
      </c>
      <c r="AK99" s="72" t="n">
        <f aca="false">Z99/U99</f>
        <v>0.70148388057837</v>
      </c>
      <c r="AL99" s="72" t="n">
        <f aca="false">EXP((((AK99-AK112)/AK113+2)/4-1.9)^3)</f>
        <v>0.158751076451204</v>
      </c>
      <c r="AM99" s="72" t="n">
        <f aca="false">0.01*AD99+0.15*AF99+0.24*AH99+0.25*AJ99+0.35*AL99</f>
        <v>0.261208402734834</v>
      </c>
      <c r="AO99" s="64" t="n">
        <f aca="false">0.01*AD99/$AM$112</f>
        <v>0.000375054350502695</v>
      </c>
      <c r="AP99" s="63" t="n">
        <f aca="false">AO99*$J$112</f>
        <v>4388.08639370727</v>
      </c>
      <c r="AQ99" s="64" t="n">
        <f aca="false">0.15*AF99/$AM$112</f>
        <v>0.00716224462787078</v>
      </c>
      <c r="AR99" s="63" t="n">
        <f aca="false">AQ99*$J$112</f>
        <v>83797.3167297972</v>
      </c>
      <c r="AS99" s="64" t="n">
        <f aca="false">0.24*AH99/$AM$112</f>
        <v>0.0405659122810107</v>
      </c>
      <c r="AT99" s="63" t="n">
        <f aca="false">AS99*$J$112</f>
        <v>474615.818987405</v>
      </c>
      <c r="AU99" s="64" t="n">
        <f aca="false">0.25*AJ99/$AM$112</f>
        <v>0.0189891936952976</v>
      </c>
      <c r="AV99" s="63" t="n">
        <f aca="false">AU99*$J$112</f>
        <v>222171.059661415</v>
      </c>
      <c r="AW99" s="64" t="n">
        <f aca="false">0.35*AL99/$AM$112</f>
        <v>0.0181275377141347</v>
      </c>
      <c r="AX99" s="63" t="n">
        <f aca="false">AW99*$J$112</f>
        <v>212089.798420398</v>
      </c>
    </row>
    <row r="100" customFormat="false" ht="12.8" hidden="false" customHeight="false" outlineLevel="0" collapsed="false">
      <c r="A100" s="70" t="s">
        <v>37</v>
      </c>
      <c r="B100" s="60"/>
      <c r="C100" s="60"/>
      <c r="D100" s="60"/>
      <c r="E100" s="60"/>
      <c r="F100" s="60"/>
      <c r="G100" s="60"/>
      <c r="H100" s="60"/>
      <c r="I100" s="64" t="n">
        <f aca="false">AO100+AQ100+AS100+AU100+AW100</f>
        <v>0.00946637444002655</v>
      </c>
      <c r="J100" s="63" t="n">
        <f aca="false">ROUND(AP100+AR100+AT100+AV100+AX100,0)</f>
        <v>110755</v>
      </c>
      <c r="K100" s="64" t="n">
        <f aca="false">I100-DatosMinisterio!J100</f>
        <v>-3.46944695195361E-017</v>
      </c>
      <c r="L100" s="63" t="n">
        <f aca="false">J100-DatosMinisterio!K100</f>
        <v>0</v>
      </c>
      <c r="M100" s="64" t="n">
        <f aca="false">P135/P$145</f>
        <v>0.00767049457976021</v>
      </c>
      <c r="N100" s="63" t="n">
        <f aca="false">ROUND((N$112-N$111-N$110)*M100,0)</f>
        <v>1664839</v>
      </c>
      <c r="O100" s="63" t="n">
        <f aca="false">N100-DatosMinisterio!L100</f>
        <v>-4</v>
      </c>
      <c r="P100" s="65" t="n">
        <f aca="false">N100+J100</f>
        <v>1775594</v>
      </c>
      <c r="Q100" s="63" t="n">
        <f aca="false">P100-DatosMinisterio!M100</f>
        <v>-4</v>
      </c>
      <c r="S100" s="65" t="n">
        <f aca="false">B100+DatosMinisterio!B100</f>
        <v>6359</v>
      </c>
      <c r="T100" s="65" t="n">
        <f aca="false">C100+DatosMinisterio!C100</f>
        <v>71</v>
      </c>
      <c r="U100" s="65" t="n">
        <f aca="false">D100+DatosMinisterio!D100</f>
        <v>317.727272727273</v>
      </c>
      <c r="V100" s="65" t="n">
        <f aca="false">E100+DatosMinisterio!E100</f>
        <v>138.045454545455</v>
      </c>
      <c r="W100" s="65" t="n">
        <f aca="false">F100+DatosMinisterio!F100</f>
        <v>5</v>
      </c>
      <c r="X100" s="65" t="n">
        <f aca="false">G100+DatosMinisterio!G100</f>
        <v>78</v>
      </c>
      <c r="Y100" s="65" t="n">
        <f aca="false">H100+DatosMinisterio!H100</f>
        <v>3</v>
      </c>
      <c r="Z100" s="65" t="n">
        <f aca="false">X100+0.33*Y100</f>
        <v>78.99</v>
      </c>
      <c r="AC100" s="71" t="n">
        <f aca="false">IF(T100&gt;0,S100/T100,0)</f>
        <v>89.5633802816901</v>
      </c>
      <c r="AD100" s="72" t="n">
        <f aca="false">EXP((((AC100-AC112)/AC113+2)/4-1.9)^3)</f>
        <v>0.00933189423425115</v>
      </c>
      <c r="AE100" s="73" t="n">
        <f aca="false">S100/U100</f>
        <v>20.0140200286123</v>
      </c>
      <c r="AF100" s="72" t="n">
        <f aca="false">EXP((((AE100-AE112)/AE113+2)/4-1.9)^3)</f>
        <v>0.144269823713473</v>
      </c>
      <c r="AG100" s="72" t="n">
        <f aca="false">V100/U100</f>
        <v>0.434477825464951</v>
      </c>
      <c r="AH100" s="72" t="n">
        <f aca="false">EXP((((AG100-AG112)/AG113+2)/4-1.9)^3)</f>
        <v>0.000894511167324482</v>
      </c>
      <c r="AI100" s="72" t="n">
        <f aca="false">W100/U100</f>
        <v>0.0157367668097282</v>
      </c>
      <c r="AJ100" s="72" t="n">
        <f aca="false">EXP((((AI100-AI112)/AI113+2)/4-1.9)^3)</f>
        <v>0.0076785738032509</v>
      </c>
      <c r="AK100" s="72" t="n">
        <f aca="false">Z100/U100</f>
        <v>0.248609442060086</v>
      </c>
      <c r="AL100" s="72" t="n">
        <f aca="false">EXP((((AK100-AK112)/AK113+2)/4-1.9)^3)</f>
        <v>0.0147067134134598</v>
      </c>
      <c r="AM100" s="72" t="n">
        <f aca="false">0.01*AD100+0.15*AF100+0.24*AH100+0.25*AJ100+0.35*AL100</f>
        <v>0.0290154683250449</v>
      </c>
      <c r="AO100" s="64" t="n">
        <f aca="false">0.01*AD100/$AM$112</f>
        <v>3.04455554763166E-005</v>
      </c>
      <c r="AP100" s="63" t="n">
        <f aca="false">AO100*$J$112</f>
        <v>356.208980259581</v>
      </c>
      <c r="AQ100" s="64" t="n">
        <f aca="false">0.15*AF100/$AM$112</f>
        <v>0.00706026259701723</v>
      </c>
      <c r="AR100" s="63" t="n">
        <f aca="false">AQ100*$J$112</f>
        <v>82604.1404304388</v>
      </c>
      <c r="AS100" s="64" t="n">
        <f aca="false">0.24*AH100/$AM$112</f>
        <v>7.00408007686279E-005</v>
      </c>
      <c r="AT100" s="63" t="n">
        <f aca="false">AS100*$J$112</f>
        <v>819.468123607245</v>
      </c>
      <c r="AU100" s="64" t="n">
        <f aca="false">0.25*AJ100/$AM$112</f>
        <v>0.000626288829570694</v>
      </c>
      <c r="AV100" s="63" t="n">
        <f aca="false">AU100*$J$112</f>
        <v>7327.49663585161</v>
      </c>
      <c r="AW100" s="64" t="n">
        <f aca="false">0.35*AL100/$AM$112</f>
        <v>0.00167933665719368</v>
      </c>
      <c r="AX100" s="63" t="n">
        <f aca="false">AW100*$J$112</f>
        <v>19648.0172167273</v>
      </c>
    </row>
    <row r="101" customFormat="false" ht="12.8" hidden="false" customHeight="false" outlineLevel="0" collapsed="false">
      <c r="A101" s="70" t="s">
        <v>38</v>
      </c>
      <c r="B101" s="60"/>
      <c r="C101" s="60"/>
      <c r="D101" s="60"/>
      <c r="E101" s="60"/>
      <c r="F101" s="60"/>
      <c r="G101" s="60"/>
      <c r="H101" s="60"/>
      <c r="I101" s="64" t="n">
        <f aca="false">AO101+AQ101+AS101+AU101+AW101</f>
        <v>0.063110454444994</v>
      </c>
      <c r="J101" s="63" t="n">
        <f aca="false">ROUND(AP101+AR101+AT101+AV101+AX101,0)</f>
        <v>738384</v>
      </c>
      <c r="K101" s="64" t="n">
        <f aca="false">I101-DatosMinisterio!J101</f>
        <v>0</v>
      </c>
      <c r="L101" s="63" t="n">
        <f aca="false">J101-DatosMinisterio!K101</f>
        <v>0</v>
      </c>
      <c r="M101" s="64" t="n">
        <f aca="false">P136/P$145</f>
        <v>0.0450545077711645</v>
      </c>
      <c r="N101" s="63" t="n">
        <f aca="false">ROUND((N$112-N$111-N$110)*M101,0)</f>
        <v>9778837</v>
      </c>
      <c r="O101" s="63" t="n">
        <f aca="false">N101-DatosMinisterio!L101</f>
        <v>1</v>
      </c>
      <c r="P101" s="65" t="n">
        <f aca="false">N101+J101</f>
        <v>10517221</v>
      </c>
      <c r="Q101" s="63" t="n">
        <f aca="false">P101-DatosMinisterio!M101</f>
        <v>1</v>
      </c>
      <c r="S101" s="65" t="n">
        <f aca="false">B101+DatosMinisterio!B101</f>
        <v>8525</v>
      </c>
      <c r="T101" s="65" t="n">
        <f aca="false">C101+DatosMinisterio!C101</f>
        <v>63</v>
      </c>
      <c r="U101" s="65" t="n">
        <f aca="false">D101+DatosMinisterio!D101</f>
        <v>358.227272727273</v>
      </c>
      <c r="V101" s="65" t="n">
        <f aca="false">E101+DatosMinisterio!E101</f>
        <v>305.340909090909</v>
      </c>
      <c r="W101" s="65" t="n">
        <f aca="false">F101+DatosMinisterio!F101</f>
        <v>36</v>
      </c>
      <c r="X101" s="65" t="n">
        <f aca="false">G101+DatosMinisterio!G101</f>
        <v>248</v>
      </c>
      <c r="Y101" s="65" t="n">
        <f aca="false">H101+DatosMinisterio!H101</f>
        <v>32</v>
      </c>
      <c r="Z101" s="65" t="n">
        <f aca="false">X101+0.33*Y101</f>
        <v>258.56</v>
      </c>
      <c r="AC101" s="71" t="n">
        <f aca="false">IF(T101&gt;0,S101/T101,0)</f>
        <v>135.31746031746</v>
      </c>
      <c r="AD101" s="72" t="n">
        <f aca="false">EXP((((AC101-AC112)/AC113+2)/4-1.9)^3)</f>
        <v>0.0247179445787105</v>
      </c>
      <c r="AE101" s="73" t="n">
        <f aca="false">S101/U101</f>
        <v>23.7977414033752</v>
      </c>
      <c r="AF101" s="72" t="n">
        <f aca="false">EXP((((AE101-AE112)/AE113+2)/4-1.9)^3)</f>
        <v>0.270609515056182</v>
      </c>
      <c r="AG101" s="72" t="n">
        <f aca="false">V101/U101</f>
        <v>0.852366450957999</v>
      </c>
      <c r="AH101" s="72" t="n">
        <f aca="false">EXP((((AG101-AG112)/AG113+2)/4-1.9)^3)</f>
        <v>0.35126054077677</v>
      </c>
      <c r="AI101" s="72" t="n">
        <f aca="false">W101/U101</f>
        <v>0.100494861058241</v>
      </c>
      <c r="AJ101" s="72" t="n">
        <f aca="false">EXP((((AI101-AI112)/AI113+2)/4-1.9)^3)</f>
        <v>0.0329877496394191</v>
      </c>
      <c r="AK101" s="72" t="n">
        <f aca="false">Z101/U101</f>
        <v>0.721776424311635</v>
      </c>
      <c r="AL101" s="72" t="n">
        <f aca="false">EXP((((AK101-AK112)/AK113+2)/4-1.9)^3)</f>
        <v>0.171578114923196</v>
      </c>
      <c r="AM101" s="72" t="n">
        <f aca="false">0.01*AD101+0.15*AF101+0.24*AH101+0.25*AJ101+0.35*AL101</f>
        <v>0.193440414123613</v>
      </c>
      <c r="AO101" s="64" t="n">
        <f aca="false">0.01*AD101/$AM$112</f>
        <v>8.06429578005218E-005</v>
      </c>
      <c r="AP101" s="63" t="n">
        <f aca="false">AO101*$J$112</f>
        <v>943.511961395676</v>
      </c>
      <c r="AQ101" s="64" t="n">
        <f aca="false">0.15*AF101/$AM$112</f>
        <v>0.0132430621204794</v>
      </c>
      <c r="AR101" s="63" t="n">
        <f aca="false">AQ101*$J$112</f>
        <v>154942.078725409</v>
      </c>
      <c r="AS101" s="64" t="n">
        <f aca="false">0.24*AH101/$AM$112</f>
        <v>0.0275039266731723</v>
      </c>
      <c r="AT101" s="63" t="n">
        <f aca="false">AS101*$J$112</f>
        <v>321792.311557795</v>
      </c>
      <c r="AU101" s="64" t="n">
        <f aca="false">0.25*AJ101/$AM$112</f>
        <v>0.00269058547084565</v>
      </c>
      <c r="AV101" s="63" t="n">
        <f aca="false">AU101*$J$112</f>
        <v>31479.4948516119</v>
      </c>
      <c r="AW101" s="64" t="n">
        <f aca="false">0.35*AL101/$AM$112</f>
        <v>0.0195922372226962</v>
      </c>
      <c r="AX101" s="63" t="n">
        <f aca="false">AW101*$J$112</f>
        <v>229226.589330232</v>
      </c>
    </row>
    <row r="102" customFormat="false" ht="12.8" hidden="false" customHeight="false" outlineLevel="0" collapsed="false">
      <c r="A102" s="70" t="s">
        <v>39</v>
      </c>
      <c r="B102" s="60"/>
      <c r="C102" s="60"/>
      <c r="D102" s="60"/>
      <c r="E102" s="60"/>
      <c r="F102" s="60"/>
      <c r="G102" s="60"/>
      <c r="H102" s="60"/>
      <c r="I102" s="64" t="n">
        <f aca="false">AO102+AQ102+AS102+AU102+AW102</f>
        <v>0.00260270710548616</v>
      </c>
      <c r="J102" s="63" t="n">
        <f aca="false">ROUND(AP102+AR102+AT102+AV102+AX102,0)</f>
        <v>30451</v>
      </c>
      <c r="K102" s="64" t="n">
        <f aca="false">I102-DatosMinisterio!J102</f>
        <v>-2.03830008427275E-017</v>
      </c>
      <c r="L102" s="63" t="n">
        <f aca="false">J102-DatosMinisterio!K102</f>
        <v>0</v>
      </c>
      <c r="M102" s="64" t="n">
        <f aca="false">P137/P$145</f>
        <v>0.0111972453180673</v>
      </c>
      <c r="N102" s="63" t="n">
        <f aca="false">ROUND((N$112-N$111-N$110)*M102,0)</f>
        <v>2430301</v>
      </c>
      <c r="O102" s="63" t="n">
        <f aca="false">N102-DatosMinisterio!L102</f>
        <v>-1</v>
      </c>
      <c r="P102" s="65" t="n">
        <f aca="false">N102+J102</f>
        <v>2460752</v>
      </c>
      <c r="Q102" s="63" t="n">
        <f aca="false">P102-DatosMinisterio!M102</f>
        <v>-1</v>
      </c>
      <c r="S102" s="65" t="n">
        <f aca="false">B102+DatosMinisterio!B102</f>
        <v>4326</v>
      </c>
      <c r="T102" s="65" t="n">
        <f aca="false">C102+DatosMinisterio!C102</f>
        <v>39</v>
      </c>
      <c r="U102" s="65" t="n">
        <f aca="false">D102+DatosMinisterio!D102</f>
        <v>441.078692556321</v>
      </c>
      <c r="V102" s="65" t="n">
        <f aca="false">E102+DatosMinisterio!E102</f>
        <v>227.296225023853</v>
      </c>
      <c r="W102" s="65" t="n">
        <f aca="false">F102+DatosMinisterio!F102</f>
        <v>16</v>
      </c>
      <c r="X102" s="65" t="n">
        <f aca="false">G102+DatosMinisterio!G102</f>
        <v>52</v>
      </c>
      <c r="Y102" s="65" t="n">
        <f aca="false">H102+DatosMinisterio!H102</f>
        <v>18</v>
      </c>
      <c r="Z102" s="65" t="n">
        <f aca="false">X102+0.33*Y102</f>
        <v>57.94</v>
      </c>
      <c r="AC102" s="71" t="n">
        <f aca="false">IF(T102&gt;0,S102/T102,0)</f>
        <v>110.923076923077</v>
      </c>
      <c r="AD102" s="72" t="n">
        <f aca="false">EXP((((AC102-AC112)/AC113+2)/4-1.9)^3)</f>
        <v>0.0149852024633788</v>
      </c>
      <c r="AE102" s="73" t="n">
        <f aca="false">S102/U102</f>
        <v>9.80777369890208</v>
      </c>
      <c r="AF102" s="72" t="n">
        <f aca="false">EXP((((AE102-AE112)/AE113+2)/4-1.9)^3)</f>
        <v>0.0103988765287837</v>
      </c>
      <c r="AG102" s="72" t="n">
        <f aca="false">V102/U102</f>
        <v>0.515318986973803</v>
      </c>
      <c r="AH102" s="72" t="n">
        <f aca="false">EXP((((AG102-AG112)/AG113+2)/4-1.9)^3)</f>
        <v>0.00512244858928062</v>
      </c>
      <c r="AI102" s="72" t="n">
        <f aca="false">W102/U102</f>
        <v>0.0362747062372707</v>
      </c>
      <c r="AJ102" s="72" t="n">
        <f aca="false">EXP((((AI102-AI112)/AI113+2)/4-1.9)^3)</f>
        <v>0.0112868605303014</v>
      </c>
      <c r="AK102" s="72" t="n">
        <f aca="false">Z102/U102</f>
        <v>0.131359779961717</v>
      </c>
      <c r="AL102" s="72" t="n">
        <f aca="false">EXP((((AK102-AK112)/AK113+2)/4-1.9)^3)</f>
        <v>0.00633369815479726</v>
      </c>
      <c r="AM102" s="72" t="n">
        <f aca="false">0.01*AD102+0.15*AF102+0.24*AH102+0.25*AJ102+0.35*AL102</f>
        <v>0.0079775806521331</v>
      </c>
      <c r="AO102" s="64" t="n">
        <f aca="false">0.01*AD102/$AM$112</f>
        <v>4.88896253504577E-005</v>
      </c>
      <c r="AP102" s="63" t="n">
        <f aca="false">AO102*$J$112</f>
        <v>572.002163169809</v>
      </c>
      <c r="AQ102" s="64" t="n">
        <f aca="false">0.15*AF102/$AM$112</f>
        <v>0.000508899207868901</v>
      </c>
      <c r="AR102" s="63" t="n">
        <f aca="false">AQ102*$J$112</f>
        <v>5954.0535573707</v>
      </c>
      <c r="AS102" s="64" t="n">
        <f aca="false">0.24*AH102/$AM$112</f>
        <v>0.000401091025126572</v>
      </c>
      <c r="AT102" s="63" t="n">
        <f aca="false">AS102*$J$112</f>
        <v>4692.71204996558</v>
      </c>
      <c r="AU102" s="64" t="n">
        <f aca="false">0.25*AJ102/$AM$112</f>
        <v>0.000920592137573439</v>
      </c>
      <c r="AV102" s="63" t="n">
        <f aca="false">AU102*$J$112</f>
        <v>10770.8064914471</v>
      </c>
      <c r="AW102" s="64" t="n">
        <f aca="false">0.35*AL102/$AM$112</f>
        <v>0.00072323510956679</v>
      </c>
      <c r="AX102" s="63" t="n">
        <f aca="false">AW102*$J$112</f>
        <v>8461.75531489699</v>
      </c>
    </row>
    <row r="103" customFormat="false" ht="12.8" hidden="false" customHeight="false" outlineLevel="0" collapsed="false">
      <c r="A103" s="70" t="s">
        <v>40</v>
      </c>
      <c r="B103" s="60"/>
      <c r="C103" s="60"/>
      <c r="D103" s="60"/>
      <c r="E103" s="60"/>
      <c r="F103" s="60"/>
      <c r="G103" s="60"/>
      <c r="H103" s="60"/>
      <c r="I103" s="64" t="n">
        <f aca="false">AO103+AQ103+AS103+AU103+AW103</f>
        <v>0.00699187273380498</v>
      </c>
      <c r="J103" s="63" t="n">
        <f aca="false">ROUND(AP103+AR103+AT103+AV103+AX103,0)</f>
        <v>81804</v>
      </c>
      <c r="K103" s="64" t="n">
        <f aca="false">I103-DatosMinisterio!J103</f>
        <v>-1.16226472890446E-016</v>
      </c>
      <c r="L103" s="63" t="n">
        <f aca="false">J103-DatosMinisterio!K103</f>
        <v>0</v>
      </c>
      <c r="M103" s="64" t="n">
        <f aca="false">P138/P$145</f>
        <v>0.0199238192632476</v>
      </c>
      <c r="N103" s="63" t="n">
        <f aca="false">ROUND((N$112-N$111-N$110)*M103,0)</f>
        <v>4324357</v>
      </c>
      <c r="O103" s="63" t="n">
        <f aca="false">N103-DatosMinisterio!L103</f>
        <v>1</v>
      </c>
      <c r="P103" s="65" t="n">
        <f aca="false">N103+J103</f>
        <v>4406161</v>
      </c>
      <c r="Q103" s="63" t="n">
        <f aca="false">P103-DatosMinisterio!M103</f>
        <v>1</v>
      </c>
      <c r="S103" s="65" t="n">
        <f aca="false">B103+DatosMinisterio!B103</f>
        <v>4548</v>
      </c>
      <c r="T103" s="65" t="n">
        <f aca="false">C103+DatosMinisterio!C103</f>
        <v>24</v>
      </c>
      <c r="U103" s="65" t="n">
        <f aca="false">D103+DatosMinisterio!D103</f>
        <v>325.96198488263</v>
      </c>
      <c r="V103" s="65" t="n">
        <f aca="false">E103+DatosMinisterio!E103</f>
        <v>212.827439428084</v>
      </c>
      <c r="W103" s="65" t="n">
        <f aca="false">F103+DatosMinisterio!F103</f>
        <v>3</v>
      </c>
      <c r="X103" s="65" t="n">
        <f aca="false">G103+DatosMinisterio!G103</f>
        <v>33</v>
      </c>
      <c r="Y103" s="65" t="n">
        <f aca="false">H103+DatosMinisterio!H103</f>
        <v>8</v>
      </c>
      <c r="Z103" s="65" t="n">
        <f aca="false">X103+0.33*Y103</f>
        <v>35.64</v>
      </c>
      <c r="AC103" s="71" t="n">
        <f aca="false">IF(T103&gt;0,S103/T103,0)</f>
        <v>189.5</v>
      </c>
      <c r="AD103" s="72" t="n">
        <f aca="false">EXP((((AC103-AC112)/AC113+2)/4-1.9)^3)</f>
        <v>0.0649465205665518</v>
      </c>
      <c r="AE103" s="73" t="n">
        <f aca="false">S103/U103</f>
        <v>13.9525472629503</v>
      </c>
      <c r="AF103" s="72" t="n">
        <f aca="false">EXP((((AE103-AE112)/AE113+2)/4-1.9)^3)</f>
        <v>0.0362453653091992</v>
      </c>
      <c r="AG103" s="72" t="n">
        <f aca="false">V103/U103</f>
        <v>0.652921043859508</v>
      </c>
      <c r="AH103" s="72" t="n">
        <f aca="false">EXP((((AG103-AG112)/AG113+2)/4-1.9)^3)</f>
        <v>0.0490968803215553</v>
      </c>
      <c r="AI103" s="72" t="n">
        <f aca="false">W103/U103</f>
        <v>0.00920352721830497</v>
      </c>
      <c r="AJ103" s="72" t="n">
        <f aca="false">EXP((((AI103-AI112)/AI113+2)/4-1.9)^3)</f>
        <v>0.00676273927163122</v>
      </c>
      <c r="AK103" s="72" t="n">
        <f aca="false">Z103/U103</f>
        <v>0.109337903353463</v>
      </c>
      <c r="AL103" s="72" t="n">
        <f aca="false">EXP((((AK103-AK112)/AK113+2)/4-1.9)^3)</f>
        <v>0.00534470023741507</v>
      </c>
      <c r="AM103" s="72" t="n">
        <f aca="false">0.01*AD103+0.15*AF103+0.24*AH103+0.25*AJ103+0.35*AL103</f>
        <v>0.0214308511802217</v>
      </c>
      <c r="AO103" s="64" t="n">
        <f aca="false">0.01*AD103/$AM$112</f>
        <v>0.000211889766993417</v>
      </c>
      <c r="AP103" s="63" t="n">
        <f aca="false">AO103*$J$112</f>
        <v>2479.08230437374</v>
      </c>
      <c r="AQ103" s="64" t="n">
        <f aca="false">0.15*AF103/$AM$112</f>
        <v>0.00177377216122478</v>
      </c>
      <c r="AR103" s="63" t="n">
        <f aca="false">AQ103*$J$112</f>
        <v>20752.9001484047</v>
      </c>
      <c r="AS103" s="64" t="n">
        <f aca="false">0.24*AH103/$AM$112</f>
        <v>0.00384431736414065</v>
      </c>
      <c r="AT103" s="63" t="n">
        <f aca="false">AS103*$J$112</f>
        <v>44978.0057105535</v>
      </c>
      <c r="AU103" s="64" t="n">
        <f aca="false">0.25*AJ103/$AM$112</f>
        <v>0.000551590460891125</v>
      </c>
      <c r="AV103" s="63" t="n">
        <f aca="false">AU103*$J$112</f>
        <v>6453.53558248533</v>
      </c>
      <c r="AW103" s="64" t="n">
        <f aca="false">0.35*AL103/$AM$112</f>
        <v>0.000610302980555011</v>
      </c>
      <c r="AX103" s="63" t="n">
        <f aca="false">AW103*$J$112</f>
        <v>7140.4643125002</v>
      </c>
    </row>
    <row r="104" customFormat="false" ht="12.8" hidden="false" customHeight="false" outlineLevel="0" collapsed="false">
      <c r="A104" s="70" t="s">
        <v>41</v>
      </c>
      <c r="B104" s="60"/>
      <c r="C104" s="60"/>
      <c r="D104" s="60"/>
      <c r="E104" s="60"/>
      <c r="F104" s="60"/>
      <c r="G104" s="60"/>
      <c r="H104" s="60"/>
      <c r="I104" s="64" t="n">
        <f aca="false">AO104+AQ104+AS104+AU104+AW104</f>
        <v>0.01782880746471</v>
      </c>
      <c r="J104" s="63" t="n">
        <f aca="false">ROUND(AP104+AR104+AT104+AV104+AX104,0)</f>
        <v>208595</v>
      </c>
      <c r="K104" s="64" t="n">
        <f aca="false">I104-DatosMinisterio!J104</f>
        <v>7.97972798949331E-017</v>
      </c>
      <c r="L104" s="63" t="n">
        <f aca="false">J104-DatosMinisterio!K104</f>
        <v>0</v>
      </c>
      <c r="M104" s="64" t="n">
        <f aca="false">P139/P$145</f>
        <v>0.0131905689614895</v>
      </c>
      <c r="N104" s="63" t="n">
        <f aca="false">ROUND((N$112-N$111-N$110)*M104,0)</f>
        <v>2862941</v>
      </c>
      <c r="O104" s="63" t="n">
        <f aca="false">N104-DatosMinisterio!L104</f>
        <v>-1</v>
      </c>
      <c r="P104" s="65" t="n">
        <f aca="false">N104+J104</f>
        <v>3071536</v>
      </c>
      <c r="Q104" s="63" t="n">
        <f aca="false">P104-DatosMinisterio!M104</f>
        <v>-1</v>
      </c>
      <c r="S104" s="65" t="n">
        <f aca="false">B104+DatosMinisterio!B104</f>
        <v>7747</v>
      </c>
      <c r="T104" s="65" t="n">
        <f aca="false">C104+DatosMinisterio!C104</f>
        <v>52</v>
      </c>
      <c r="U104" s="65" t="n">
        <f aca="false">D104+DatosMinisterio!D104</f>
        <v>421.979979467411</v>
      </c>
      <c r="V104" s="65" t="n">
        <f aca="false">E104+DatosMinisterio!E104</f>
        <v>309.352322895154</v>
      </c>
      <c r="W104" s="65" t="n">
        <f aca="false">F104+DatosMinisterio!F104</f>
        <v>30</v>
      </c>
      <c r="X104" s="65" t="n">
        <f aca="false">G104+DatosMinisterio!G104</f>
        <v>65</v>
      </c>
      <c r="Y104" s="65" t="n">
        <f aca="false">H104+DatosMinisterio!H104</f>
        <v>18</v>
      </c>
      <c r="Z104" s="65" t="n">
        <f aca="false">X104+0.33*Y104</f>
        <v>70.94</v>
      </c>
      <c r="AC104" s="71" t="n">
        <f aca="false">IF(T104&gt;0,S104/T104,0)</f>
        <v>148.980769230769</v>
      </c>
      <c r="AD104" s="72" t="n">
        <f aca="false">EXP((((AC104-AC112)/AC113+2)/4-1.9)^3)</f>
        <v>0.0321248779779025</v>
      </c>
      <c r="AE104" s="73" t="n">
        <f aca="false">S104/U104</f>
        <v>18.3586908785996</v>
      </c>
      <c r="AF104" s="72" t="n">
        <f aca="false">EXP((((AE104-AE112)/AE113+2)/4-1.9)^3)</f>
        <v>0.10382902214124</v>
      </c>
      <c r="AG104" s="72" t="n">
        <f aca="false">V104/U104</f>
        <v>0.733097156139003</v>
      </c>
      <c r="AH104" s="72" t="n">
        <f aca="false">EXP((((AG104-AG112)/AG113+2)/4-1.9)^3)</f>
        <v>0.127758794035551</v>
      </c>
      <c r="AI104" s="72" t="n">
        <f aca="false">W104/U104</f>
        <v>0.0710934202088535</v>
      </c>
      <c r="AJ104" s="72" t="n">
        <f aca="false">EXP((((AI104-AI112)/AI113+2)/4-1.9)^3)</f>
        <v>0.0206830698052864</v>
      </c>
      <c r="AK104" s="72" t="n">
        <f aca="false">Z104/U104</f>
        <v>0.168112240987202</v>
      </c>
      <c r="AL104" s="72" t="n">
        <f aca="false">EXP((((AK104-AK112)/AK113+2)/4-1.9)^3)</f>
        <v>0.00833930256540413</v>
      </c>
      <c r="AM104" s="72" t="n">
        <f aca="false">0.01*AD104+0.15*AF104+0.24*AH104+0.25*AJ104+0.35*AL104</f>
        <v>0.0546472360187103</v>
      </c>
      <c r="AO104" s="64" t="n">
        <f aca="false">0.01*AD104/$AM$112</f>
        <v>0.00010480827687227</v>
      </c>
      <c r="AP104" s="63" t="n">
        <f aca="false">AO104*$J$112</f>
        <v>1226.24300471301</v>
      </c>
      <c r="AQ104" s="64" t="n">
        <f aca="false">0.15*AF104/$AM$112</f>
        <v>0.00508117458412207</v>
      </c>
      <c r="AR104" s="63" t="n">
        <f aca="false">AQ104*$J$112</f>
        <v>59449.0719191832</v>
      </c>
      <c r="AS104" s="64" t="n">
        <f aca="false">0.24*AH104/$AM$112</f>
        <v>0.0100035958927701</v>
      </c>
      <c r="AT104" s="63" t="n">
        <f aca="false">AS104*$J$112</f>
        <v>117040.751470753</v>
      </c>
      <c r="AU104" s="64" t="n">
        <f aca="false">0.25*AJ104/$AM$112</f>
        <v>0.00168697676315849</v>
      </c>
      <c r="AV104" s="63" t="n">
        <f aca="false">AU104*$J$112</f>
        <v>19737.4054480216</v>
      </c>
      <c r="AW104" s="64" t="n">
        <f aca="false">0.35*AL104/$AM$112</f>
        <v>0.000952251947787009</v>
      </c>
      <c r="AX104" s="63" t="n">
        <f aca="false">AW104*$J$112</f>
        <v>11141.2220918509</v>
      </c>
    </row>
    <row r="105" customFormat="false" ht="12.8" hidden="false" customHeight="false" outlineLevel="0" collapsed="false">
      <c r="A105" s="70" t="s">
        <v>42</v>
      </c>
      <c r="B105" s="60"/>
      <c r="C105" s="60"/>
      <c r="D105" s="60"/>
      <c r="E105" s="60"/>
      <c r="F105" s="60"/>
      <c r="G105" s="60"/>
      <c r="H105" s="60"/>
      <c r="I105" s="64" t="n">
        <f aca="false">AO105+AQ105+AS105+AU105+AW105</f>
        <v>0.0237867168570178</v>
      </c>
      <c r="J105" s="63" t="n">
        <f aca="false">ROUND(AP105+AR105+AT105+AV105+AX105,0)</f>
        <v>278301</v>
      </c>
      <c r="K105" s="64" t="n">
        <f aca="false">I105-DatosMinisterio!J105</f>
        <v>0</v>
      </c>
      <c r="L105" s="63" t="n">
        <f aca="false">J105-DatosMinisterio!K105</f>
        <v>0</v>
      </c>
      <c r="M105" s="64" t="n">
        <f aca="false">P140/P$145</f>
        <v>0.0192702397547961</v>
      </c>
      <c r="N105" s="63" t="n">
        <f aca="false">ROUND((N$112-N$111-N$110)*M105,0)</f>
        <v>4182501</v>
      </c>
      <c r="O105" s="63" t="n">
        <f aca="false">N105-DatosMinisterio!L105</f>
        <v>0</v>
      </c>
      <c r="P105" s="65" t="n">
        <f aca="false">N105+J105</f>
        <v>4460802</v>
      </c>
      <c r="Q105" s="63" t="n">
        <f aca="false">P105-DatosMinisterio!M105</f>
        <v>0</v>
      </c>
      <c r="S105" s="65" t="n">
        <f aca="false">B105+DatosMinisterio!B105</f>
        <v>7970</v>
      </c>
      <c r="T105" s="65" t="n">
        <f aca="false">C105+DatosMinisterio!C105</f>
        <v>36</v>
      </c>
      <c r="U105" s="65" t="n">
        <f aca="false">D105+DatosMinisterio!D105</f>
        <v>297.300837347872</v>
      </c>
      <c r="V105" s="65" t="n">
        <f aca="false">E105+DatosMinisterio!E105</f>
        <v>175.72560295201</v>
      </c>
      <c r="W105" s="65" t="n">
        <f aca="false">F105+DatosMinisterio!F105</f>
        <v>13</v>
      </c>
      <c r="X105" s="65" t="n">
        <f aca="false">G105+DatosMinisterio!G105</f>
        <v>61</v>
      </c>
      <c r="Y105" s="65" t="n">
        <f aca="false">H105+DatosMinisterio!H105</f>
        <v>5</v>
      </c>
      <c r="Z105" s="65" t="n">
        <f aca="false">X105+0.33*Y105</f>
        <v>62.65</v>
      </c>
      <c r="AC105" s="71" t="n">
        <f aca="false">IF(T105&gt;0,S105/T105,0)</f>
        <v>221.388888888889</v>
      </c>
      <c r="AD105" s="72" t="n">
        <f aca="false">EXP((((AC105-AC112)/AC113+2)/4-1.9)^3)</f>
        <v>0.10505779798002</v>
      </c>
      <c r="AE105" s="73" t="n">
        <f aca="false">S105/U105</f>
        <v>26.8078626050901</v>
      </c>
      <c r="AF105" s="72" t="n">
        <f aca="false">EXP((((AE105-AE112)/AE113+2)/4-1.9)^3)</f>
        <v>0.39956190256595</v>
      </c>
      <c r="AG105" s="72" t="n">
        <f aca="false">V105/U105</f>
        <v>0.591069989979185</v>
      </c>
      <c r="AH105" s="72" t="n">
        <f aca="false">EXP((((AG105-AG112)/AG113+2)/4-1.9)^3)</f>
        <v>0.0197126447482274</v>
      </c>
      <c r="AI105" s="72" t="n">
        <f aca="false">W105/U105</f>
        <v>0.043726752053472</v>
      </c>
      <c r="AJ105" s="72" t="n">
        <f aca="false">EXP((((AI105-AI112)/AI113+2)/4-1.9)^3)</f>
        <v>0.012912780313369</v>
      </c>
      <c r="AK105" s="72" t="n">
        <f aca="false">Z105/U105</f>
        <v>0.210729308934617</v>
      </c>
      <c r="AL105" s="72" t="n">
        <f aca="false">EXP((((AK105-AK112)/AK113+2)/4-1.9)^3)</f>
        <v>0.0113279537150098</v>
      </c>
      <c r="AM105" s="72" t="n">
        <f aca="false">0.01*AD105+0.15*AF105+0.24*AH105+0.25*AJ105+0.35*AL105</f>
        <v>0.072908876982863</v>
      </c>
      <c r="AO105" s="64" t="n">
        <f aca="false">0.01*AD105/$AM$112</f>
        <v>0.000342753886438258</v>
      </c>
      <c r="AP105" s="63" t="n">
        <f aca="false">AO105*$J$112</f>
        <v>4010.17522781461</v>
      </c>
      <c r="AQ105" s="64" t="n">
        <f aca="false">0.15*AF105/$AM$112</f>
        <v>0.0195537215147784</v>
      </c>
      <c r="AR105" s="63" t="n">
        <f aca="false">AQ105*$J$112</f>
        <v>228775.960631668</v>
      </c>
      <c r="AS105" s="64" t="n">
        <f aca="false">0.24*AH105/$AM$112</f>
        <v>0.00154351278538314</v>
      </c>
      <c r="AT105" s="63" t="n">
        <f aca="false">AS105*$J$112</f>
        <v>18058.8958452951</v>
      </c>
      <c r="AU105" s="64" t="n">
        <f aca="false">0.25*AJ105/$AM$112</f>
        <v>0.00105320731117275</v>
      </c>
      <c r="AV105" s="63" t="n">
        <f aca="false">AU105*$J$112</f>
        <v>12322.3865173561</v>
      </c>
      <c r="AW105" s="64" t="n">
        <f aca="false">0.35*AL105/$AM$112</f>
        <v>0.00129352135924527</v>
      </c>
      <c r="AX105" s="63" t="n">
        <f aca="false">AW105*$J$112</f>
        <v>15134.0291583503</v>
      </c>
    </row>
    <row r="106" customFormat="false" ht="12.8" hidden="false" customHeight="false" outlineLevel="0" collapsed="false">
      <c r="A106" s="70" t="s">
        <v>43</v>
      </c>
      <c r="B106" s="60"/>
      <c r="C106" s="60"/>
      <c r="D106" s="60"/>
      <c r="E106" s="60"/>
      <c r="F106" s="60"/>
      <c r="G106" s="60"/>
      <c r="H106" s="60"/>
      <c r="I106" s="64" t="n">
        <f aca="false">AO106+AQ106+AS106+AU106+AW106</f>
        <v>0.00564587295741438</v>
      </c>
      <c r="J106" s="63" t="n">
        <f aca="false">ROUND(AP106+AR106+AT106+AV106+AX106,0)</f>
        <v>66056</v>
      </c>
      <c r="K106" s="64" t="n">
        <f aca="false">I106-DatosMinisterio!J106</f>
        <v>0</v>
      </c>
      <c r="L106" s="63" t="n">
        <f aca="false">J106-DatosMinisterio!K106</f>
        <v>0</v>
      </c>
      <c r="M106" s="64" t="n">
        <f aca="false">P141/P$145</f>
        <v>0.0121667738317072</v>
      </c>
      <c r="N106" s="63" t="n">
        <f aca="false">ROUND((N$112-N$111-N$110)*M106,0)</f>
        <v>2640732</v>
      </c>
      <c r="O106" s="63" t="n">
        <f aca="false">N106-DatosMinisterio!L106</f>
        <v>0</v>
      </c>
      <c r="P106" s="65" t="n">
        <f aca="false">N106+J106</f>
        <v>2706788</v>
      </c>
      <c r="Q106" s="63" t="n">
        <f aca="false">P106-DatosMinisterio!M106</f>
        <v>0</v>
      </c>
      <c r="S106" s="65" t="n">
        <f aca="false">B106+DatosMinisterio!B106</f>
        <v>4150</v>
      </c>
      <c r="T106" s="65" t="n">
        <f aca="false">C106+DatosMinisterio!C106</f>
        <v>43</v>
      </c>
      <c r="U106" s="65" t="n">
        <f aca="false">D106+DatosMinisterio!D106</f>
        <v>430.322988394584</v>
      </c>
      <c r="V106" s="65" t="n">
        <f aca="false">E106+DatosMinisterio!E106</f>
        <v>254.293442940039</v>
      </c>
      <c r="W106" s="65" t="n">
        <f aca="false">F106+DatosMinisterio!F106</f>
        <v>36</v>
      </c>
      <c r="X106" s="65" t="n">
        <f aca="false">G106+DatosMinisterio!G106</f>
        <v>97</v>
      </c>
      <c r="Y106" s="65" t="n">
        <f aca="false">H106+DatosMinisterio!H106</f>
        <v>11</v>
      </c>
      <c r="Z106" s="65" t="n">
        <f aca="false">X106+0.33*Y106</f>
        <v>100.63</v>
      </c>
      <c r="AC106" s="71" t="n">
        <f aca="false">IF(T106&gt;0,S106/T106,0)</f>
        <v>96.5116279069767</v>
      </c>
      <c r="AD106" s="72" t="n">
        <f aca="false">EXP((((AC106-AC112)/AC113+2)/4-1.9)^3)</f>
        <v>0.0109267688631026</v>
      </c>
      <c r="AE106" s="73" t="n">
        <f aca="false">S106/U106</f>
        <v>9.64391889794803</v>
      </c>
      <c r="AF106" s="72" t="n">
        <f aca="false">EXP((((AE106-AE112)/AE113+2)/4-1.9)^3)</f>
        <v>0.0098431757961393</v>
      </c>
      <c r="AG106" s="72" t="n">
        <f aca="false">V106/U106</f>
        <v>0.590936226504509</v>
      </c>
      <c r="AH106" s="72" t="n">
        <f aca="false">EXP((((AG106-AG112)/AG113+2)/4-1.9)^3)</f>
        <v>0.0196703036549514</v>
      </c>
      <c r="AI106" s="72" t="n">
        <f aca="false">W106/U106</f>
        <v>0.0836580916448504</v>
      </c>
      <c r="AJ106" s="72" t="n">
        <f aca="false">EXP((((AI106-AI112)/AI113+2)/4-1.9)^3)</f>
        <v>0.0253733149013114</v>
      </c>
      <c r="AK106" s="72" t="n">
        <f aca="false">Z106/U106</f>
        <v>0.233847604506147</v>
      </c>
      <c r="AL106" s="72" t="n">
        <f aca="false">EXP((((AK106-AK112)/AK113+2)/4-1.9)^3)</f>
        <v>0.0133007704490852</v>
      </c>
      <c r="AM106" s="72" t="n">
        <f aca="false">0.01*AD106+0.15*AF106+0.24*AH106+0.25*AJ106+0.35*AL106</f>
        <v>0.0173052153177479</v>
      </c>
      <c r="AO106" s="64" t="n">
        <f aca="false">0.01*AD106/$AM$112</f>
        <v>3.56488767711772E-005</v>
      </c>
      <c r="AP106" s="63" t="n">
        <f aca="false">AO106*$J$112</f>
        <v>417.087152571039</v>
      </c>
      <c r="AQ106" s="64" t="n">
        <f aca="false">0.15*AF106/$AM$112</f>
        <v>0.000481704379478338</v>
      </c>
      <c r="AR106" s="63" t="n">
        <f aca="false">AQ106*$J$112</f>
        <v>5635.87765491847</v>
      </c>
      <c r="AS106" s="64" t="n">
        <f aca="false">0.24*AH106/$AM$112</f>
        <v>0.00154019745049767</v>
      </c>
      <c r="AT106" s="63" t="n">
        <f aca="false">AS106*$J$112</f>
        <v>18020.1068647593</v>
      </c>
      <c r="AU106" s="64" t="n">
        <f aca="false">0.25*AJ106/$AM$112</f>
        <v>0.00206952802682487</v>
      </c>
      <c r="AV106" s="63" t="n">
        <f aca="false">AU106*$J$112</f>
        <v>24213.2047361514</v>
      </c>
      <c r="AW106" s="64" t="n">
        <f aca="false">0.35*AL106/$AM$112</f>
        <v>0.00151879422384233</v>
      </c>
      <c r="AX106" s="63" t="n">
        <f aca="false">AW106*$J$112</f>
        <v>17769.6919381177</v>
      </c>
    </row>
    <row r="107" customFormat="false" ht="12.8" hidden="false" customHeight="false" outlineLevel="0" collapsed="false">
      <c r="A107" s="70" t="s">
        <v>44</v>
      </c>
      <c r="B107" s="60"/>
      <c r="C107" s="60"/>
      <c r="D107" s="60"/>
      <c r="E107" s="60"/>
      <c r="F107" s="60"/>
      <c r="G107" s="60"/>
      <c r="H107" s="60"/>
      <c r="I107" s="64" t="n">
        <f aca="false">AO107+AQ107+AS107+AU107+AW107</f>
        <v>0.0139071564182123</v>
      </c>
      <c r="J107" s="63" t="n">
        <f aca="false">ROUND(AP107+AR107+AT107+AV107+AX107,0)</f>
        <v>162712</v>
      </c>
      <c r="K107" s="64" t="n">
        <f aca="false">I107-DatosMinisterio!J107</f>
        <v>-9.54097911787244E-017</v>
      </c>
      <c r="L107" s="63" t="n">
        <f aca="false">J107-DatosMinisterio!K107</f>
        <v>0</v>
      </c>
      <c r="M107" s="64" t="n">
        <f aca="false">P142/P$145</f>
        <v>0.0109306410313639</v>
      </c>
      <c r="N107" s="63" t="n">
        <f aca="false">ROUND((N$112-N$111-N$110)*M107,0)</f>
        <v>2372436</v>
      </c>
      <c r="O107" s="63" t="n">
        <f aca="false">N107-DatosMinisterio!L107</f>
        <v>0</v>
      </c>
      <c r="P107" s="65" t="n">
        <f aca="false">N107+J107</f>
        <v>2535148</v>
      </c>
      <c r="Q107" s="63" t="n">
        <f aca="false">P107-DatosMinisterio!M107</f>
        <v>0</v>
      </c>
      <c r="S107" s="65" t="n">
        <f aca="false">B107+DatosMinisterio!B107</f>
        <v>6955</v>
      </c>
      <c r="T107" s="65" t="n">
        <f aca="false">C107+DatosMinisterio!C107</f>
        <v>28</v>
      </c>
      <c r="U107" s="65" t="n">
        <f aca="false">D107+DatosMinisterio!D107</f>
        <v>405.875247376136</v>
      </c>
      <c r="V107" s="65" t="n">
        <f aca="false">E107+DatosMinisterio!E107</f>
        <v>281.932065557954</v>
      </c>
      <c r="W107" s="65" t="n">
        <f aca="false">F107+DatosMinisterio!F107</f>
        <v>22</v>
      </c>
      <c r="X107" s="65" t="n">
        <f aca="false">G107+DatosMinisterio!G107</f>
        <v>95</v>
      </c>
      <c r="Y107" s="65" t="n">
        <f aca="false">H107+DatosMinisterio!H107</f>
        <v>24</v>
      </c>
      <c r="Z107" s="65" t="n">
        <f aca="false">X107+0.33*Y107</f>
        <v>102.92</v>
      </c>
      <c r="AC107" s="71" t="n">
        <f aca="false">IF(T107&gt;0,S107/T107,0)</f>
        <v>248.392857142857</v>
      </c>
      <c r="AD107" s="72" t="n">
        <f aca="false">EXP((((AC107-AC112)/AC113+2)/4-1.9)^3)</f>
        <v>0.15061309731202</v>
      </c>
      <c r="AE107" s="73" t="n">
        <f aca="false">S107/U107</f>
        <v>17.1358072337794</v>
      </c>
      <c r="AF107" s="72" t="n">
        <f aca="false">EXP((((AE107-AE112)/AE113+2)/4-1.9)^3)</f>
        <v>0.0796125373117837</v>
      </c>
      <c r="AG107" s="72" t="n">
        <f aca="false">V107/U107</f>
        <v>0.694627394453251</v>
      </c>
      <c r="AH107" s="72" t="n">
        <f aca="false">EXP((((AG107-AG112)/AG113+2)/4-1.9)^3)</f>
        <v>0.083224052853853</v>
      </c>
      <c r="AI107" s="72" t="n">
        <f aca="false">W107/U107</f>
        <v>0.0542038474684611</v>
      </c>
      <c r="AJ107" s="72" t="n">
        <f aca="false">EXP((((AI107-AI112)/AI113+2)/4-1.9)^3)</f>
        <v>0.0155309065395603</v>
      </c>
      <c r="AK107" s="72" t="n">
        <f aca="false">Z107/U107</f>
        <v>0.253575453702455</v>
      </c>
      <c r="AL107" s="72" t="n">
        <f aca="false">EXP((((AK107-AK112)/AK113+2)/4-1.9)^3)</f>
        <v>0.0152069648445264</v>
      </c>
      <c r="AM107" s="72" t="n">
        <f aca="false">0.01*AD107+0.15*AF107+0.24*AH107+0.25*AJ107+0.35*AL107</f>
        <v>0.0426269485852868</v>
      </c>
      <c r="AO107" s="64" t="n">
        <f aca="false">0.01*AD107/$AM$112</f>
        <v>0.000491379273550129</v>
      </c>
      <c r="AP107" s="63" t="n">
        <f aca="false">AO107*$J$112</f>
        <v>5749.0726384724</v>
      </c>
      <c r="AQ107" s="64" t="n">
        <f aca="false">0.15*AF107/$AM$112</f>
        <v>0.00389607060553672</v>
      </c>
      <c r="AR107" s="63" t="n">
        <f aca="false">AQ107*$J$112</f>
        <v>45583.5118034597</v>
      </c>
      <c r="AS107" s="64" t="n">
        <f aca="false">0.24*AH107/$AM$112</f>
        <v>0.0065164969628378</v>
      </c>
      <c r="AT107" s="63" t="n">
        <f aca="false">AS107*$J$112</f>
        <v>76242.1542876031</v>
      </c>
      <c r="AU107" s="64" t="n">
        <f aca="false">0.25*AJ107/$AM$112</f>
        <v>0.00126674998874335</v>
      </c>
      <c r="AV107" s="63" t="n">
        <f aca="false">AU107*$J$112</f>
        <v>14820.8076572987</v>
      </c>
      <c r="AW107" s="64" t="n">
        <f aca="false">0.35*AL107/$AM$112</f>
        <v>0.00173645958754431</v>
      </c>
      <c r="AX107" s="63" t="n">
        <f aca="false">AW107*$J$112</f>
        <v>20316.3479616029</v>
      </c>
    </row>
    <row r="108" customFormat="false" ht="12.8" hidden="false" customHeight="false" outlineLevel="0" collapsed="false">
      <c r="A108" s="70" t="s">
        <v>45</v>
      </c>
      <c r="B108" s="60"/>
      <c r="C108" s="60"/>
      <c r="D108" s="60"/>
      <c r="E108" s="60"/>
      <c r="F108" s="60"/>
      <c r="G108" s="60"/>
      <c r="H108" s="60"/>
      <c r="I108" s="64" t="n">
        <f aca="false">AO108+AQ108+AS108+AU108+AW108</f>
        <v>0.0143306671360642</v>
      </c>
      <c r="J108" s="63" t="n">
        <f aca="false">ROUND(AP108+AR108+AT108+AV108+AX108,0)</f>
        <v>167667</v>
      </c>
      <c r="K108" s="64" t="n">
        <f aca="false">I108-DatosMinisterio!J108</f>
        <v>0</v>
      </c>
      <c r="L108" s="63" t="n">
        <f aca="false">J108-DatosMinisterio!K108</f>
        <v>0</v>
      </c>
      <c r="M108" s="64" t="n">
        <f aca="false">P143/P$145</f>
        <v>0.00853265746457424</v>
      </c>
      <c r="N108" s="63" t="n">
        <f aca="false">ROUND((N$112-N$111-N$110)*M108,0)</f>
        <v>1851967</v>
      </c>
      <c r="O108" s="63" t="n">
        <f aca="false">N108-DatosMinisterio!L108</f>
        <v>-2</v>
      </c>
      <c r="P108" s="65" t="n">
        <f aca="false">N108+J108</f>
        <v>2019634</v>
      </c>
      <c r="Q108" s="63" t="n">
        <f aca="false">P108-DatosMinisterio!M108</f>
        <v>-2</v>
      </c>
      <c r="S108" s="65" t="n">
        <f aca="false">B108+DatosMinisterio!B108</f>
        <v>8404</v>
      </c>
      <c r="T108" s="65" t="n">
        <f aca="false">C108+DatosMinisterio!C108</f>
        <v>57</v>
      </c>
      <c r="U108" s="65" t="n">
        <f aca="false">D108+DatosMinisterio!D108</f>
        <v>492.287854220248</v>
      </c>
      <c r="V108" s="65" t="n">
        <f aca="false">E108+DatosMinisterio!E108</f>
        <v>340.622950932047</v>
      </c>
      <c r="W108" s="65" t="n">
        <f aca="false">F108+DatosMinisterio!F108</f>
        <v>42</v>
      </c>
      <c r="X108" s="65" t="n">
        <f aca="false">G108+DatosMinisterio!G108</f>
        <v>125</v>
      </c>
      <c r="Y108" s="65" t="n">
        <f aca="false">H108+DatosMinisterio!H108</f>
        <v>26</v>
      </c>
      <c r="Z108" s="65" t="n">
        <f aca="false">X108+0.33*Y108</f>
        <v>133.58</v>
      </c>
      <c r="AC108" s="71" t="n">
        <f aca="false">IF(T108&gt;0,S108/T108,0)</f>
        <v>147.438596491228</v>
      </c>
      <c r="AD108" s="72" t="n">
        <f aca="false">EXP((((AC108-AC112)/AC113+2)/4-1.9)^3)</f>
        <v>0.0312084245482418</v>
      </c>
      <c r="AE108" s="73" t="n">
        <f aca="false">S108/U108</f>
        <v>17.0713129075902</v>
      </c>
      <c r="AF108" s="72" t="n">
        <f aca="false">EXP((((AE108-AE112)/AE113+2)/4-1.9)^3)</f>
        <v>0.0784621876114226</v>
      </c>
      <c r="AG108" s="72" t="n">
        <f aca="false">V108/U108</f>
        <v>0.691918250698205</v>
      </c>
      <c r="AH108" s="72" t="n">
        <f aca="false">EXP((((AG108-AG112)/AG113+2)/4-1.9)^3)</f>
        <v>0.0805833304528924</v>
      </c>
      <c r="AI108" s="72" t="n">
        <f aca="false">W108/U108</f>
        <v>0.0853159379008553</v>
      </c>
      <c r="AJ108" s="72" t="n">
        <f aca="false">EXP((((AI108-AI112)/AI113+2)/4-1.9)^3)</f>
        <v>0.0260525739378608</v>
      </c>
      <c r="AK108" s="72" t="n">
        <f aca="false">Z108/U108</f>
        <v>0.271345309161816</v>
      </c>
      <c r="AL108" s="72" t="n">
        <f aca="false">EXP((((AK108-AK112)/AK113+2)/4-1.9)^3)</f>
        <v>0.0171157139015468</v>
      </c>
      <c r="AM108" s="72" t="n">
        <f aca="false">0.01*AD108+0.15*AF108+0.24*AH108+0.25*AJ108+0.35*AL108</f>
        <v>0.0439250550458966</v>
      </c>
      <c r="AO108" s="64" t="n">
        <f aca="false">0.01*AD108/$AM$112</f>
        <v>0.000101818322953612</v>
      </c>
      <c r="AP108" s="63" t="n">
        <f aca="false">AO108*$J$112</f>
        <v>1191.26093853863</v>
      </c>
      <c r="AQ108" s="64" t="n">
        <f aca="false">0.15*AF108/$AM$112</f>
        <v>0.00383977490381687</v>
      </c>
      <c r="AR108" s="63" t="n">
        <f aca="false">AQ108*$J$112</f>
        <v>44924.85952437</v>
      </c>
      <c r="AS108" s="64" t="n">
        <f aca="false">0.24*AH108/$AM$112</f>
        <v>0.00630972669732602</v>
      </c>
      <c r="AT108" s="63" t="n">
        <f aca="false">AS108*$J$112</f>
        <v>73822.9694747904</v>
      </c>
      <c r="AU108" s="64" t="n">
        <f aca="false">0.25*AJ108/$AM$112</f>
        <v>0.00212493054790186</v>
      </c>
      <c r="AV108" s="63" t="n">
        <f aca="false">AU108*$J$112</f>
        <v>24861.4069196195</v>
      </c>
      <c r="AW108" s="64" t="n">
        <f aca="false">0.35*AL108/$AM$112</f>
        <v>0.00195441666406588</v>
      </c>
      <c r="AX108" s="63" t="n">
        <f aca="false">AW108*$J$112</f>
        <v>22866.4169865711</v>
      </c>
    </row>
    <row r="109" customFormat="false" ht="12.8" hidden="false" customHeight="false" outlineLevel="0" collapsed="false">
      <c r="A109" s="70" t="s">
        <v>46</v>
      </c>
      <c r="B109" s="60"/>
      <c r="C109" s="60"/>
      <c r="D109" s="60"/>
      <c r="E109" s="60"/>
      <c r="F109" s="60"/>
      <c r="G109" s="60"/>
      <c r="H109" s="60"/>
      <c r="I109" s="64" t="n">
        <f aca="false">AO109+AQ109+AS109+AU109+AW109</f>
        <v>0.00894314373743506</v>
      </c>
      <c r="J109" s="63" t="n">
        <f aca="false">ROUND(AP109+AR109+AT109+AV109+AX109,0)</f>
        <v>104634</v>
      </c>
      <c r="K109" s="64" t="n">
        <f aca="false">I109-DatosMinisterio!J109</f>
        <v>0</v>
      </c>
      <c r="L109" s="63" t="n">
        <f aca="false">J109-DatosMinisterio!K109</f>
        <v>0</v>
      </c>
      <c r="M109" s="64" t="n">
        <f aca="false">P144/P$145</f>
        <v>0.00714483501179324</v>
      </c>
      <c r="N109" s="63" t="n">
        <f aca="false">ROUND((N$112-N$111-N$110)*M109,0)</f>
        <v>1550748</v>
      </c>
      <c r="O109" s="63" t="n">
        <f aca="false">N109-DatosMinisterio!L109</f>
        <v>-3</v>
      </c>
      <c r="P109" s="65" t="n">
        <f aca="false">N109+J109</f>
        <v>1655382</v>
      </c>
      <c r="Q109" s="63" t="n">
        <f aca="false">P109-DatosMinisterio!M109</f>
        <v>-3</v>
      </c>
      <c r="S109" s="65" t="n">
        <f aca="false">B109+DatosMinisterio!B109</f>
        <v>8844</v>
      </c>
      <c r="T109" s="65" t="n">
        <f aca="false">C109+DatosMinisterio!C109</f>
        <v>31</v>
      </c>
      <c r="U109" s="65" t="n">
        <f aca="false">D109+DatosMinisterio!D109</f>
        <v>497.693353453634</v>
      </c>
      <c r="V109" s="65" t="n">
        <f aca="false">E109+DatosMinisterio!E109</f>
        <v>285.649839454619</v>
      </c>
      <c r="W109" s="65" t="n">
        <f aca="false">F109+DatosMinisterio!F109</f>
        <v>24</v>
      </c>
      <c r="X109" s="65" t="n">
        <f aca="false">G109+DatosMinisterio!G109</f>
        <v>107</v>
      </c>
      <c r="Y109" s="65" t="n">
        <f aca="false">H109+DatosMinisterio!H109</f>
        <v>11</v>
      </c>
      <c r="Z109" s="65" t="n">
        <f aca="false">X109+0.33*Y109</f>
        <v>110.63</v>
      </c>
      <c r="AC109" s="71" t="n">
        <f aca="false">IF(T109&gt;0,S109/T109,0)</f>
        <v>285.290322580645</v>
      </c>
      <c r="AD109" s="72" t="n">
        <f aca="false">EXP((((AC109-AC112)/AC113+2)/4-1.9)^3)</f>
        <v>0.230843985849761</v>
      </c>
      <c r="AE109" s="73" t="n">
        <f aca="false">S109/U109</f>
        <v>17.7699781173066</v>
      </c>
      <c r="AF109" s="72" t="n">
        <f aca="false">EXP((((AE109-AE112)/AE113+2)/4-1.9)^3)</f>
        <v>0.0915919902792166</v>
      </c>
      <c r="AG109" s="72" t="n">
        <f aca="false">V109/U109</f>
        <v>0.573947466793387</v>
      </c>
      <c r="AH109" s="72" t="n">
        <f aca="false">EXP((((AG109-AG112)/AG113+2)/4-1.9)^3)</f>
        <v>0.014873628696111</v>
      </c>
      <c r="AI109" s="72" t="n">
        <f aca="false">W109/U109</f>
        <v>0.0482224643617546</v>
      </c>
      <c r="AJ109" s="72" t="n">
        <f aca="false">EXP((((AI109-AI112)/AI113+2)/4-1.9)^3)</f>
        <v>0.0139864567067881</v>
      </c>
      <c r="AK109" s="72" t="n">
        <f aca="false">Z109/U109</f>
        <v>0.222285468014205</v>
      </c>
      <c r="AL109" s="72" t="n">
        <f aca="false">EXP((((AK109-AK112)/AK113+2)/4-1.9)^3)</f>
        <v>0.0122805308282712</v>
      </c>
      <c r="AM109" s="72" t="n">
        <f aca="false">0.01*AD109+0.15*AF109+0.24*AH109+0.25*AJ109+0.35*AL109</f>
        <v>0.0274117092540387</v>
      </c>
      <c r="AO109" s="64" t="n">
        <f aca="false">0.01*AD109/$AM$112</f>
        <v>0.00075313470139505</v>
      </c>
      <c r="AP109" s="63" t="n">
        <f aca="false">AO109*$J$112</f>
        <v>8811.57659254151</v>
      </c>
      <c r="AQ109" s="64" t="n">
        <f aca="false">0.15*AF109/$AM$112</f>
        <v>0.00448231990938747</v>
      </c>
      <c r="AR109" s="63" t="n">
        <f aca="false">AQ109*$J$112</f>
        <v>52442.5512736054</v>
      </c>
      <c r="AS109" s="64" t="n">
        <f aca="false">0.24*AH109/$AM$112</f>
        <v>0.00116461471054275</v>
      </c>
      <c r="AT109" s="63" t="n">
        <f aca="false">AS109*$J$112</f>
        <v>13625.8383842084</v>
      </c>
      <c r="AU109" s="64" t="n">
        <f aca="false">0.25*AJ109/$AM$112</f>
        <v>0.00114077976264641</v>
      </c>
      <c r="AV109" s="63" t="n">
        <f aca="false">AU109*$J$112</f>
        <v>13346.9726400344</v>
      </c>
      <c r="AW109" s="64" t="n">
        <f aca="false">0.35*AL109/$AM$112</f>
        <v>0.00140229465346338</v>
      </c>
      <c r="AX109" s="63" t="n">
        <f aca="false">AW109*$J$112</f>
        <v>16406.6623426273</v>
      </c>
    </row>
    <row r="110" customFormat="false" ht="12.8" hidden="false" customHeight="false" outlineLevel="0" collapsed="false">
      <c r="A110" s="70" t="s">
        <v>47</v>
      </c>
      <c r="B110" s="60"/>
      <c r="C110" s="60"/>
      <c r="D110" s="60"/>
      <c r="E110" s="60"/>
      <c r="F110" s="60"/>
      <c r="G110" s="60"/>
      <c r="H110" s="60"/>
      <c r="I110" s="64" t="n">
        <f aca="false">AO110+AQ110+AS110+AU110+AW110</f>
        <v>0.0316946317861652</v>
      </c>
      <c r="J110" s="63" t="n">
        <f aca="false">ROUND(AP110+AR110+AT110+AV110+AX110,0)</f>
        <v>370823</v>
      </c>
      <c r="K110" s="64" t="n">
        <f aca="false">I110-DatosMinisterio!J110</f>
        <v>0</v>
      </c>
      <c r="L110" s="63" t="n">
        <f aca="false">J110-DatosMinisterio!K110</f>
        <v>0</v>
      </c>
      <c r="M110" s="64" t="n">
        <v>0</v>
      </c>
      <c r="N110" s="63" t="n">
        <f aca="false">DatosMinisterio!L110</f>
        <v>2626453</v>
      </c>
      <c r="O110" s="63" t="n">
        <v>0</v>
      </c>
      <c r="P110" s="65" t="n">
        <f aca="false">N110+J110</f>
        <v>2997276</v>
      </c>
      <c r="Q110" s="63" t="n">
        <f aca="false">P110-DatosMinisterio!M110</f>
        <v>0</v>
      </c>
      <c r="S110" s="65" t="n">
        <f aca="false">B110+DatosMinisterio!B110</f>
        <v>0</v>
      </c>
      <c r="T110" s="65" t="n">
        <f aca="false">C110+DatosMinisterio!C110</f>
        <v>0</v>
      </c>
      <c r="U110" s="65" t="n">
        <f aca="false">D110+DatosMinisterio!D110</f>
        <v>34.8609674534894</v>
      </c>
      <c r="V110" s="65" t="n">
        <f aca="false">E110+DatosMinisterio!E110</f>
        <v>29.0314219989439</v>
      </c>
      <c r="W110" s="65" t="n">
        <f aca="false">F110+DatosMinisterio!F110</f>
        <v>4</v>
      </c>
      <c r="X110" s="65" t="n">
        <f aca="false">G110+DatosMinisterio!G110</f>
        <v>14</v>
      </c>
      <c r="Y110" s="65" t="n">
        <f aca="false">H110+DatosMinisterio!H110</f>
        <v>0</v>
      </c>
      <c r="Z110" s="65" t="n">
        <f aca="false">X110+0.33*Y110</f>
        <v>14</v>
      </c>
      <c r="AC110" s="71" t="n">
        <f aca="false">IF(T110&gt;0,S110/T110,0)</f>
        <v>0</v>
      </c>
      <c r="AD110" s="72" t="n">
        <f aca="false">EXP((((AC110-AC112)/AC113+2)/4-1.9)^3)</f>
        <v>0.0008692139861122</v>
      </c>
      <c r="AE110" s="73" t="n">
        <f aca="false">S110/U110</f>
        <v>0</v>
      </c>
      <c r="AF110" s="72" t="n">
        <f aca="false">EXP((((AE110-AE112)/AE113+2)/4-1.9)^3)</f>
        <v>0.000169068040733733</v>
      </c>
      <c r="AG110" s="72" t="n">
        <f aca="false">V110/U110</f>
        <v>0.832777289892395</v>
      </c>
      <c r="AH110" s="72" t="n">
        <f aca="false">EXP((((AG110-AG112)/AG113+2)/4-1.9)^3)</f>
        <v>0.306639472703143</v>
      </c>
      <c r="AI110" s="72" t="n">
        <f aca="false">W110/U110</f>
        <v>0.114741508689818</v>
      </c>
      <c r="AJ110" s="72" t="n">
        <f aca="false">EXP((((AI110-AI112)/AI113+2)/4-1.9)^3)</f>
        <v>0.0407798248384232</v>
      </c>
      <c r="AK110" s="72" t="n">
        <f aca="false">Z110/U110</f>
        <v>0.401595280414361</v>
      </c>
      <c r="AL110" s="72" t="n">
        <f aca="false">EXP((((AK110-AK112)/AK113+2)/4-1.9)^3)</f>
        <v>0.0380714720657382</v>
      </c>
      <c r="AM110" s="72" t="n">
        <f aca="false">0.01*AD110+0.15*AF110+0.24*AH110+0.25*AJ110+0.35*AL110</f>
        <v>0.0971474972273398</v>
      </c>
      <c r="AO110" s="64" t="n">
        <f aca="false">0.01*AD110/$AM$112</f>
        <v>2.83583396582429E-006</v>
      </c>
      <c r="AP110" s="63" t="n">
        <f aca="false">AO110*$J$112</f>
        <v>33.1788830700607</v>
      </c>
      <c r="AQ110" s="64" t="n">
        <f aca="false">0.15*AF110/$AM$112</f>
        <v>8.27383532896E-006</v>
      </c>
      <c r="AR110" s="63" t="n">
        <f aca="false">AQ110*$J$112</f>
        <v>96.8027812025686</v>
      </c>
      <c r="AS110" s="64" t="n">
        <f aca="false">0.24*AH110/$AM$112</f>
        <v>0.0240100682919783</v>
      </c>
      <c r="AT110" s="63" t="n">
        <f aca="false">AS110*$J$112</f>
        <v>280914.629687131</v>
      </c>
      <c r="AU110" s="64" t="n">
        <f aca="false">0.25*AJ110/$AM$112</f>
        <v>0.00332613183418789</v>
      </c>
      <c r="AV110" s="63" t="n">
        <f aca="false">AU110*$J$112</f>
        <v>38915.3034105962</v>
      </c>
      <c r="AW110" s="64" t="n">
        <f aca="false">0.35*AL110/$AM$112</f>
        <v>0.00434732199070426</v>
      </c>
      <c r="AX110" s="63" t="n">
        <f aca="false">AW110*$J$112</f>
        <v>50863.0934447371</v>
      </c>
    </row>
    <row r="111" customFormat="false" ht="12.8" hidden="false" customHeight="false" outlineLevel="0" collapsed="false">
      <c r="A111" s="74" t="s">
        <v>48</v>
      </c>
      <c r="B111" s="60"/>
      <c r="C111" s="60"/>
      <c r="D111" s="60"/>
      <c r="E111" s="60"/>
      <c r="F111" s="60"/>
      <c r="G111" s="60"/>
      <c r="H111" s="60"/>
      <c r="I111" s="75" t="n">
        <f aca="false">AO111+AQ111+AS111+AU111+AW111</f>
        <v>0.0129037704319343</v>
      </c>
      <c r="J111" s="76" t="n">
        <f aca="false">ROUND(AP111+AR111+AT111+AV111+AX111,0)</f>
        <v>150972</v>
      </c>
      <c r="K111" s="75" t="n">
        <f aca="false">I111-DatosMinisterio!J111</f>
        <v>7.97972798949331E-017</v>
      </c>
      <c r="L111" s="76" t="n">
        <f aca="false">J111-DatosMinisterio!K111</f>
        <v>0</v>
      </c>
      <c r="M111" s="75" t="n">
        <v>0</v>
      </c>
      <c r="N111" s="76" t="n">
        <f aca="false">DatosMinisterio!L111</f>
        <v>2626453</v>
      </c>
      <c r="O111" s="76" t="n">
        <v>0</v>
      </c>
      <c r="P111" s="77" t="n">
        <f aca="false">N111+J111</f>
        <v>2777425</v>
      </c>
      <c r="Q111" s="76" t="n">
        <f aca="false">P111-DatosMinisterio!M111</f>
        <v>0</v>
      </c>
      <c r="S111" s="77" t="n">
        <f aca="false">B111+DatosMinisterio!B111</f>
        <v>0</v>
      </c>
      <c r="T111" s="77" t="n">
        <f aca="false">C111+DatosMinisterio!C111</f>
        <v>0</v>
      </c>
      <c r="U111" s="77" t="n">
        <f aca="false">D111+DatosMinisterio!D111</f>
        <v>15.3522727272727</v>
      </c>
      <c r="V111" s="77" t="n">
        <f aca="false">E111+DatosMinisterio!E111</f>
        <v>11.2840909090909</v>
      </c>
      <c r="W111" s="77" t="n">
        <f aca="false">F111+DatosMinisterio!F111</f>
        <v>1</v>
      </c>
      <c r="X111" s="77" t="n">
        <f aca="false">G111+DatosMinisterio!G111</f>
        <v>3</v>
      </c>
      <c r="Y111" s="77" t="n">
        <f aca="false">H111+DatosMinisterio!H111</f>
        <v>0</v>
      </c>
      <c r="Z111" s="77" t="n">
        <f aca="false">X111+0.33*Y111</f>
        <v>3</v>
      </c>
      <c r="AC111" s="78" t="n">
        <f aca="false">IF(T111&gt;0,S111/T111,0)</f>
        <v>0</v>
      </c>
      <c r="AD111" s="79" t="n">
        <f aca="false">EXP((((AC111-AC112)/AC113+2)/4-1.9)^3)</f>
        <v>0.0008692139861122</v>
      </c>
      <c r="AE111" s="80" t="n">
        <f aca="false">S111/U111</f>
        <v>0</v>
      </c>
      <c r="AF111" s="79" t="n">
        <f aca="false">EXP((((AE111-AE112)/AE113+2)/4-1.9)^3)</f>
        <v>0.000169068040733733</v>
      </c>
      <c r="AG111" s="79" t="n">
        <f aca="false">V111/U111</f>
        <v>0.735011102886751</v>
      </c>
      <c r="AH111" s="79" t="n">
        <f aca="false">EXP((((AG111-AG112)/AG113+2)/4-1.9)^3)</f>
        <v>0.130330496491172</v>
      </c>
      <c r="AI111" s="79" t="n">
        <f aca="false">W111/U111</f>
        <v>0.065136935603257</v>
      </c>
      <c r="AJ111" s="79" t="n">
        <f aca="false">EXP((((AI111-AI112)/AI113+2)/4-1.9)^3)</f>
        <v>0.0187244914967556</v>
      </c>
      <c r="AK111" s="79" t="n">
        <f aca="false">Z111/U111</f>
        <v>0.195410806809771</v>
      </c>
      <c r="AL111" s="79" t="n">
        <f aca="false">EXP((((AK111-AK112)/AK113+2)/4-1.9)^3)</f>
        <v>0.010162762611658</v>
      </c>
      <c r="AM111" s="79" t="n">
        <f aca="false">0.01*AD111+0.15*AF111+0.24*AH111+0.25*AJ111+0.35*AL111</f>
        <v>0.0395514612921218</v>
      </c>
      <c r="AO111" s="75" t="n">
        <f aca="false">0.01*AD111/$AM$112</f>
        <v>2.83583396582429E-006</v>
      </c>
      <c r="AP111" s="76" t="n">
        <f aca="false">AO111*$J$112</f>
        <v>33.1788830700607</v>
      </c>
      <c r="AQ111" s="75" t="n">
        <f aca="false">0.15*AF111/$AM$112</f>
        <v>8.27383532896E-006</v>
      </c>
      <c r="AR111" s="76" t="n">
        <f aca="false">AQ111*$J$112</f>
        <v>96.8027812025686</v>
      </c>
      <c r="AS111" s="75" t="n">
        <f aca="false">0.24*AH111/$AM$112</f>
        <v>0.0102049618520897</v>
      </c>
      <c r="AT111" s="76" t="n">
        <f aca="false">AS111*$J$112</f>
        <v>119396.706614485</v>
      </c>
      <c r="AU111" s="75" t="n">
        <f aca="false">0.25*AJ111/$AM$112</f>
        <v>0.0015272289053007</v>
      </c>
      <c r="AV111" s="76" t="n">
        <f aca="false">AU111*$J$112</f>
        <v>17868.3765978026</v>
      </c>
      <c r="AW111" s="75" t="n">
        <f aca="false">0.35*AL111/$AM$112</f>
        <v>0.00116047000524909</v>
      </c>
      <c r="AX111" s="76" t="n">
        <f aca="false">AW111*$J$112</f>
        <v>13577.3458793737</v>
      </c>
    </row>
    <row r="112" customFormat="false" ht="12.8" hidden="false" customHeight="false" outlineLevel="0" collapsed="false">
      <c r="A112" s="81" t="s">
        <v>49</v>
      </c>
      <c r="B112" s="60"/>
      <c r="C112" s="60"/>
      <c r="D112" s="60"/>
      <c r="E112" s="60"/>
      <c r="F112" s="60"/>
      <c r="G112" s="60"/>
      <c r="H112" s="60"/>
      <c r="I112" s="82"/>
      <c r="J112" s="83" t="n">
        <f aca="false">DatosMinisterio!K112</f>
        <v>11699868</v>
      </c>
      <c r="K112" s="82"/>
      <c r="L112" s="84"/>
      <c r="M112" s="82"/>
      <c r="N112" s="83" t="n">
        <f aca="false">DatosMinisterio!L112</f>
        <v>222297483</v>
      </c>
      <c r="O112" s="84"/>
      <c r="P112" s="85" t="n">
        <f aca="false">DatosMinisterio!M112</f>
        <v>233997351</v>
      </c>
      <c r="Q112" s="84"/>
      <c r="S112" s="86"/>
      <c r="T112" s="86"/>
      <c r="U112" s="86"/>
      <c r="V112" s="86"/>
      <c r="W112" s="86"/>
      <c r="X112" s="86"/>
      <c r="Y112" s="86"/>
      <c r="Z112" s="86"/>
      <c r="AB112" s="87" t="s">
        <v>232</v>
      </c>
      <c r="AC112" s="87" t="n">
        <f aca="false">AVERAGE(AC85:AC111)</f>
        <v>188.890127654498</v>
      </c>
      <c r="AD112" s="86"/>
      <c r="AE112" s="88" t="n">
        <f aca="false">AVERAGE(AE85:AE111)</f>
        <v>16.2137705792121</v>
      </c>
      <c r="AF112" s="86"/>
      <c r="AG112" s="89" t="n">
        <f aca="false">AVERAGE(AG85:AG111)</f>
        <v>0.673586884984743</v>
      </c>
      <c r="AH112" s="86"/>
      <c r="AI112" s="89" t="n">
        <f aca="false">AVERAGE(AI85:AI111)</f>
        <v>0.147629494712899</v>
      </c>
      <c r="AJ112" s="86"/>
      <c r="AK112" s="89" t="n">
        <f aca="false">AVERAGE(AK85:AK111)</f>
        <v>0.499053085234269</v>
      </c>
      <c r="AL112" s="90"/>
      <c r="AM112" s="89" t="n">
        <f aca="false">SUM(AM85:AM111)</f>
        <v>3.06510887656833</v>
      </c>
      <c r="AO112" s="82" t="n">
        <f aca="false">SUM(AO85:AO111)</f>
        <v>0.0097303742887746</v>
      </c>
      <c r="AP112" s="84" t="n">
        <f aca="false">SUM(AP85:AP111)</f>
        <v>113844.094769257</v>
      </c>
      <c r="AQ112" s="82" t="n">
        <f aca="false">SUM(AQ85:AQ111)</f>
        <v>0.138267364169144</v>
      </c>
      <c r="AR112" s="84" t="n">
        <f aca="false">SUM(AR85:AR111)</f>
        <v>1617709.90948692</v>
      </c>
      <c r="AS112" s="82" t="n">
        <f aca="false">SUM(AS85:AS111)</f>
        <v>0.238327132742363</v>
      </c>
      <c r="AT112" s="84" t="n">
        <f aca="false">SUM(AT85:AT111)</f>
        <v>2788395.99390412</v>
      </c>
      <c r="AU112" s="82" t="n">
        <f aca="false">SUM(AU85:AU111)</f>
        <v>0.257771991607742</v>
      </c>
      <c r="AV112" s="84" t="n">
        <f aca="false">SUM(AV85:AV111)</f>
        <v>3015898.27590769</v>
      </c>
      <c r="AW112" s="82" t="n">
        <f aca="false">SUM(AW85:AW111)</f>
        <v>0.355903137191976</v>
      </c>
      <c r="AX112" s="84" t="n">
        <f aca="false">SUM(AX85:AX111)</f>
        <v>4164019.72593201</v>
      </c>
    </row>
    <row r="113" customFormat="false" ht="12.8" hidden="false" customHeight="false" outlineLevel="0" collapsed="false">
      <c r="A113" s="31" t="s">
        <v>50</v>
      </c>
      <c r="AB113" s="87" t="s">
        <v>233</v>
      </c>
      <c r="AC113" s="87" t="n">
        <f aca="false">_xlfn.STDEV.P(AC85:AC111)</f>
        <v>91.2889321272915</v>
      </c>
      <c r="AD113" s="86"/>
      <c r="AE113" s="88" t="n">
        <f aca="false">_xlfn.STDEV.P(AE85:AE111)</f>
        <v>6.18332722811864</v>
      </c>
      <c r="AF113" s="86"/>
      <c r="AG113" s="89" t="n">
        <f aca="false">_xlfn.STDEV.P(AG85:AG111)</f>
        <v>0.116144172653698</v>
      </c>
      <c r="AH113" s="86"/>
      <c r="AI113" s="89" t="n">
        <f aca="false">_xlfn.STDEV.P(AI85:AI111)</f>
        <v>0.111793544758489</v>
      </c>
      <c r="AJ113" s="86"/>
      <c r="AK113" s="89" t="n">
        <f aca="false">_xlfn.STDEV.P(AK85:AK111)</f>
        <v>0.289978722545285</v>
      </c>
      <c r="AL113" s="86"/>
      <c r="AM113" s="89"/>
    </row>
    <row r="114" customFormat="false" ht="12.8" hidden="false" customHeight="false" outlineLevel="0" collapsed="false">
      <c r="A114" s="31" t="s">
        <v>51</v>
      </c>
      <c r="AB114" s="1" t="n">
        <f aca="false">MIN(AC114:AL114)</f>
        <v>-2.62217572854306</v>
      </c>
      <c r="AC114" s="1" t="n">
        <f aca="false">(MIN(AC85:AC111)-AC112)/AC113</f>
        <v>-2.06914598793984</v>
      </c>
      <c r="AE114" s="1" t="n">
        <f aca="false">(MIN(AE85:AE111)-AE112)/AE113</f>
        <v>-2.62217572854306</v>
      </c>
      <c r="AG114" s="1" t="n">
        <f aca="false">(MIN(AG85:AG111)-AG112)/AG113</f>
        <v>-2.05872627146549</v>
      </c>
      <c r="AI114" s="1" t="n">
        <f aca="false">(MIN(AI85:AI111)-AI112)/AI113</f>
        <v>-1.2382286275441</v>
      </c>
      <c r="AK114" s="1" t="n">
        <f aca="false">(MIN(AK85:AK111)-AK112)/AK113</f>
        <v>-1.34394406065412</v>
      </c>
    </row>
    <row r="115" customFormat="false" ht="12.8" hidden="false" customHeight="false" outlineLevel="0" collapsed="false">
      <c r="AB115" s="1" t="n">
        <f aca="false">MAX(AC115:AM115)</f>
        <v>2.26702211721664</v>
      </c>
      <c r="AC115" s="1" t="n">
        <f aca="false">(MAX(AC85:AC111)-AC112)/AC113</f>
        <v>2.26702211721664</v>
      </c>
      <c r="AE115" s="1" t="n">
        <f aca="false">(MAX(AE85:AE111)-AE112)/AE113</f>
        <v>1.71333193845887</v>
      </c>
      <c r="AG115" s="1" t="n">
        <f aca="false">(MAX(AG85:AG111)-AG112)/AG113</f>
        <v>2.12154255692534</v>
      </c>
      <c r="AI115" s="1" t="n">
        <f aca="false">(MAX(AI85:AI111)-AI112)/AI113</f>
        <v>2.10087611581028</v>
      </c>
      <c r="AK115" s="1" t="n">
        <f aca="false">(MAX(AK85:AK111)-AK112)/AK113</f>
        <v>2.04672944872743</v>
      </c>
    </row>
    <row r="116" customFormat="false" ht="12.8" hidden="false" customHeight="false" outlineLevel="0" collapsed="false">
      <c r="A116" s="50" t="s">
        <v>70</v>
      </c>
      <c r="B116" s="50"/>
      <c r="C116" s="50"/>
      <c r="D116" s="50"/>
      <c r="E116" s="50"/>
      <c r="F116" s="50"/>
      <c r="G116" s="50"/>
      <c r="H116" s="50"/>
      <c r="I116" s="50"/>
      <c r="J116" s="50"/>
    </row>
    <row r="117" customFormat="false" ht="12.8" hidden="false" customHeight="false" outlineLevel="0" collapsed="false">
      <c r="A117" s="50" t="s">
        <v>71</v>
      </c>
      <c r="B117" s="50"/>
      <c r="C117" s="50"/>
      <c r="D117" s="50"/>
      <c r="E117" s="50"/>
      <c r="F117" s="50"/>
      <c r="G117" s="50"/>
      <c r="H117" s="50"/>
      <c r="I117" s="50"/>
      <c r="J117" s="50"/>
    </row>
    <row r="118" customFormat="false" ht="12.75" hidden="false" customHeight="true" outlineLevel="0" collapsed="false">
      <c r="A118" s="51" t="s">
        <v>8</v>
      </c>
      <c r="B118" s="52" t="s">
        <v>213</v>
      </c>
      <c r="C118" s="52"/>
      <c r="D118" s="52"/>
      <c r="E118" s="52"/>
      <c r="F118" s="52"/>
      <c r="G118" s="52"/>
      <c r="H118" s="52"/>
      <c r="I118" s="51" t="s">
        <v>10</v>
      </c>
      <c r="J118" s="53" t="s">
        <v>11</v>
      </c>
      <c r="K118" s="54" t="s">
        <v>214</v>
      </c>
      <c r="L118" s="53" t="s">
        <v>215</v>
      </c>
      <c r="M118" s="54" t="s">
        <v>216</v>
      </c>
      <c r="N118" s="53" t="s">
        <v>12</v>
      </c>
      <c r="O118" s="53" t="s">
        <v>217</v>
      </c>
      <c r="P118" s="51" t="s">
        <v>218</v>
      </c>
      <c r="Q118" s="53" t="s">
        <v>219</v>
      </c>
      <c r="S118" s="55" t="s">
        <v>213</v>
      </c>
      <c r="T118" s="55"/>
      <c r="U118" s="55"/>
      <c r="V118" s="55"/>
      <c r="W118" s="55"/>
      <c r="X118" s="55"/>
      <c r="Y118" s="55"/>
      <c r="Z118" s="55"/>
      <c r="AC118" s="56" t="s">
        <v>221</v>
      </c>
      <c r="AD118" s="56"/>
      <c r="AE118" s="56" t="s">
        <v>222</v>
      </c>
      <c r="AF118" s="56"/>
      <c r="AG118" s="56" t="s">
        <v>223</v>
      </c>
      <c r="AH118" s="56"/>
      <c r="AI118" s="56" t="s">
        <v>224</v>
      </c>
      <c r="AJ118" s="56"/>
      <c r="AK118" s="56" t="s">
        <v>225</v>
      </c>
      <c r="AL118" s="56"/>
      <c r="AM118" s="57" t="s">
        <v>226</v>
      </c>
      <c r="AO118" s="56" t="s">
        <v>221</v>
      </c>
      <c r="AP118" s="56"/>
      <c r="AQ118" s="56" t="s">
        <v>222</v>
      </c>
      <c r="AR118" s="56"/>
      <c r="AS118" s="56" t="s">
        <v>223</v>
      </c>
      <c r="AT118" s="56"/>
      <c r="AU118" s="56" t="s">
        <v>224</v>
      </c>
      <c r="AV118" s="56"/>
      <c r="AW118" s="57" t="s">
        <v>225</v>
      </c>
      <c r="AX118" s="57"/>
    </row>
    <row r="119" customFormat="false" ht="37.3" hidden="false" customHeight="false" outlineLevel="0" collapsed="false">
      <c r="A119" s="51"/>
      <c r="B119" s="56" t="s">
        <v>72</v>
      </c>
      <c r="C119" s="56" t="s">
        <v>73</v>
      </c>
      <c r="D119" s="56" t="s">
        <v>74</v>
      </c>
      <c r="E119" s="56" t="s">
        <v>75</v>
      </c>
      <c r="F119" s="56" t="s">
        <v>76</v>
      </c>
      <c r="G119" s="56" t="s">
        <v>77</v>
      </c>
      <c r="H119" s="56" t="s">
        <v>78</v>
      </c>
      <c r="I119" s="51"/>
      <c r="J119" s="53"/>
      <c r="K119" s="54"/>
      <c r="L119" s="53"/>
      <c r="M119" s="54"/>
      <c r="N119" s="53"/>
      <c r="O119" s="53"/>
      <c r="P119" s="51"/>
      <c r="Q119" s="53"/>
      <c r="S119" s="56" t="s">
        <v>72</v>
      </c>
      <c r="T119" s="56" t="s">
        <v>73</v>
      </c>
      <c r="U119" s="56" t="s">
        <v>74</v>
      </c>
      <c r="V119" s="56" t="s">
        <v>75</v>
      </c>
      <c r="W119" s="56" t="s">
        <v>76</v>
      </c>
      <c r="X119" s="56" t="s">
        <v>77</v>
      </c>
      <c r="Y119" s="56" t="s">
        <v>78</v>
      </c>
      <c r="Z119" s="51" t="s">
        <v>21</v>
      </c>
      <c r="AC119" s="56" t="s">
        <v>227</v>
      </c>
      <c r="AD119" s="56" t="s">
        <v>228</v>
      </c>
      <c r="AE119" s="56" t="s">
        <v>227</v>
      </c>
      <c r="AF119" s="56" t="s">
        <v>228</v>
      </c>
      <c r="AG119" s="56" t="s">
        <v>227</v>
      </c>
      <c r="AH119" s="56" t="s">
        <v>228</v>
      </c>
      <c r="AI119" s="56" t="s">
        <v>227</v>
      </c>
      <c r="AJ119" s="56" t="s">
        <v>228</v>
      </c>
      <c r="AK119" s="56" t="s">
        <v>227</v>
      </c>
      <c r="AL119" s="56" t="s">
        <v>228</v>
      </c>
      <c r="AM119" s="58" t="s">
        <v>229</v>
      </c>
      <c r="AO119" s="56" t="s">
        <v>230</v>
      </c>
      <c r="AP119" s="56" t="s">
        <v>231</v>
      </c>
      <c r="AQ119" s="56" t="s">
        <v>230</v>
      </c>
      <c r="AR119" s="56" t="s">
        <v>231</v>
      </c>
      <c r="AS119" s="56" t="s">
        <v>230</v>
      </c>
      <c r="AT119" s="56" t="s">
        <v>231</v>
      </c>
      <c r="AU119" s="56" t="s">
        <v>230</v>
      </c>
      <c r="AV119" s="56" t="s">
        <v>231</v>
      </c>
      <c r="AW119" s="56" t="s">
        <v>230</v>
      </c>
      <c r="AX119" s="58" t="s">
        <v>231</v>
      </c>
    </row>
    <row r="120" customFormat="false" ht="12.8" hidden="false" customHeight="false" outlineLevel="0" collapsed="false">
      <c r="A120" s="59" t="s">
        <v>79</v>
      </c>
      <c r="B120" s="60" t="n">
        <v>0</v>
      </c>
      <c r="C120" s="60"/>
      <c r="D120" s="60"/>
      <c r="E120" s="60"/>
      <c r="F120" s="60"/>
      <c r="G120" s="60"/>
      <c r="H120" s="60"/>
      <c r="I120" s="61" t="n">
        <f aca="false">AO120+AQ120+AS120+AU120+AW120</f>
        <v>0.123935867368533</v>
      </c>
      <c r="J120" s="62" t="n">
        <f aca="false">ROUND(AP120+AR120+AT120+AV120+AX120,0)</f>
        <v>1379892</v>
      </c>
      <c r="K120" s="61" t="n">
        <f aca="false">I120-DatosMinisterio!J120</f>
        <v>0</v>
      </c>
      <c r="L120" s="63" t="n">
        <f aca="false">J120-DatosMinisterio!K120</f>
        <v>0</v>
      </c>
      <c r="M120" s="64" t="n">
        <f aca="false">P155/P$180</f>
        <v>0.18341574959727</v>
      </c>
      <c r="N120" s="63" t="n">
        <f aca="false">ROUND(N$145*M120,0)</f>
        <v>38800579</v>
      </c>
      <c r="O120" s="63" t="n">
        <f aca="false">N120-DatosMinisterio!L120</f>
        <v>3</v>
      </c>
      <c r="P120" s="65" t="n">
        <f aca="false">N120+J120</f>
        <v>40180471</v>
      </c>
      <c r="Q120" s="63" t="n">
        <f aca="false">P120-DatosMinisterio!M120</f>
        <v>3</v>
      </c>
      <c r="S120" s="66" t="n">
        <f aca="false">B120+DatosMinisterio!B120</f>
        <v>29492</v>
      </c>
      <c r="T120" s="66" t="n">
        <f aca="false">C120+DatosMinisterio!C120</f>
        <v>72</v>
      </c>
      <c r="U120" s="66" t="n">
        <f aca="false">D120+DatosMinisterio!D120</f>
        <v>2170.0114342041</v>
      </c>
      <c r="V120" s="66" t="n">
        <f aca="false">E120+DatosMinisterio!E120</f>
        <v>1465.02392254146</v>
      </c>
      <c r="W120" s="66" t="n">
        <f aca="false">F120+DatosMinisterio!F120</f>
        <v>875.5</v>
      </c>
      <c r="X120" s="66" t="n">
        <f aca="false">G120+DatosMinisterio!G120</f>
        <v>2257</v>
      </c>
      <c r="Y120" s="66" t="n">
        <f aca="false">H120+DatosMinisterio!H120</f>
        <v>256</v>
      </c>
      <c r="Z120" s="66" t="n">
        <f aca="false">X120+0.33*Y120</f>
        <v>2341.48</v>
      </c>
      <c r="AC120" s="67" t="n">
        <f aca="false">IF(T120&gt;0,S120/T120,0)</f>
        <v>409.611111111111</v>
      </c>
      <c r="AD120" s="68" t="n">
        <f aca="false">EXP((((AC120-AC$145)/AC$146+2)/4-1.9)^3)</f>
        <v>0.666604438763057</v>
      </c>
      <c r="AE120" s="69" t="n">
        <f aca="false">S120/U120</f>
        <v>13.5907117977085</v>
      </c>
      <c r="AF120" s="68" t="n">
        <f aca="false">EXP((((AE120-AE$145)/AE$146+2)/4-1.9)^3)</f>
        <v>0.0161973846915818</v>
      </c>
      <c r="AG120" s="68" t="n">
        <f aca="false">V120/U120</f>
        <v>0.675122674217056</v>
      </c>
      <c r="AH120" s="68" t="n">
        <f aca="false">EXP((((AG120-AG$145)/AG$146+2)/4-1.9)^3)</f>
        <v>0.0835286098923528</v>
      </c>
      <c r="AI120" s="68" t="n">
        <f aca="false">W120/U120</f>
        <v>0.403454095310382</v>
      </c>
      <c r="AJ120" s="68" t="n">
        <f aca="false">EXP((((AI120-AI$145)/AI$146+2)/4-1.9)^3)</f>
        <v>0.570978536309499</v>
      </c>
      <c r="AK120" s="68" t="n">
        <f aca="false">Z120/U120</f>
        <v>1.07901735589646</v>
      </c>
      <c r="AL120" s="68" t="n">
        <f aca="false">EXP((((AK120-AK$145)/AK$146+2)/4-1.9)^3)</f>
        <v>0.524532227515222</v>
      </c>
      <c r="AM120" s="68" t="n">
        <f aca="false">0.01*AD120+0.15*AF120+0.24*AH120+0.25*AJ120+0.35*AL120</f>
        <v>0.355473432173235</v>
      </c>
      <c r="AO120" s="61" t="n">
        <f aca="false">0.01*AD120/$AM$145</f>
        <v>0.00232411741166501</v>
      </c>
      <c r="AP120" s="62" t="n">
        <f aca="false">AO120*$J$145</f>
        <v>25876.530359733</v>
      </c>
      <c r="AQ120" s="61" t="n">
        <f aca="false">0.15*AF120/$AM$145</f>
        <v>0.000847083103474253</v>
      </c>
      <c r="AR120" s="62" t="n">
        <f aca="false">AQ120*$J$145</f>
        <v>9431.35296618474</v>
      </c>
      <c r="AS120" s="61" t="n">
        <f aca="false">0.24*AH120/$AM$145</f>
        <v>0.00698934307667859</v>
      </c>
      <c r="AT120" s="62" t="n">
        <f aca="false">AS120*$J$145</f>
        <v>77818.765700264</v>
      </c>
      <c r="AU120" s="61" t="n">
        <f aca="false">0.25*AJ120/$AM$145</f>
        <v>0.0497679388538994</v>
      </c>
      <c r="AV120" s="62" t="n">
        <f aca="false">AU120*$J$145</f>
        <v>554112.100460391</v>
      </c>
      <c r="AW120" s="61" t="n">
        <f aca="false">0.35*AL120/$AM$145</f>
        <v>0.0640073849228157</v>
      </c>
      <c r="AX120" s="62" t="n">
        <f aca="false">AW120*$J$145</f>
        <v>712652.911117682</v>
      </c>
    </row>
    <row r="121" customFormat="false" ht="12.8" hidden="false" customHeight="false" outlineLevel="0" collapsed="false">
      <c r="A121" s="70" t="s">
        <v>80</v>
      </c>
      <c r="B121" s="60"/>
      <c r="C121" s="60"/>
      <c r="D121" s="60"/>
      <c r="E121" s="60"/>
      <c r="F121" s="60"/>
      <c r="G121" s="60"/>
      <c r="H121" s="60"/>
      <c r="I121" s="64" t="n">
        <f aca="false">AO121+AQ121+AS121+AU121+AW121</f>
        <v>0.0925893195555448</v>
      </c>
      <c r="J121" s="63" t="n">
        <f aca="false">ROUND(AP121+AR121+AT121+AV121+AX121,0)</f>
        <v>1030882</v>
      </c>
      <c r="K121" s="64" t="n">
        <f aca="false">I121-DatosMinisterio!J121</f>
        <v>0</v>
      </c>
      <c r="L121" s="63" t="n">
        <f aca="false">J121-DatosMinisterio!K121</f>
        <v>0</v>
      </c>
      <c r="M121" s="64" t="n">
        <f aca="false">P156/P$180</f>
        <v>0.11848060194374</v>
      </c>
      <c r="N121" s="63" t="n">
        <f aca="false">ROUND(N$145*M121,0)</f>
        <v>25063911</v>
      </c>
      <c r="O121" s="63" t="n">
        <f aca="false">N121-DatosMinisterio!L121</f>
        <v>0</v>
      </c>
      <c r="P121" s="65" t="n">
        <f aca="false">N121+J121</f>
        <v>26094793</v>
      </c>
      <c r="Q121" s="63" t="n">
        <f aca="false">P121-DatosMinisterio!M121</f>
        <v>0</v>
      </c>
      <c r="S121" s="65" t="n">
        <f aca="false">B121+DatosMinisterio!B121</f>
        <v>25271</v>
      </c>
      <c r="T121" s="65" t="n">
        <f aca="false">C121+DatosMinisterio!C121</f>
        <v>75</v>
      </c>
      <c r="U121" s="65" t="n">
        <f aca="false">D121+DatosMinisterio!D121</f>
        <v>2191.49447809381</v>
      </c>
      <c r="V121" s="65" t="n">
        <f aca="false">E121+DatosMinisterio!E121</f>
        <v>1495.96098270745</v>
      </c>
      <c r="W121" s="65" t="n">
        <f aca="false">F121+DatosMinisterio!F121</f>
        <v>758</v>
      </c>
      <c r="X121" s="65" t="n">
        <f aca="false">G121+DatosMinisterio!G121</f>
        <v>1984</v>
      </c>
      <c r="Y121" s="65" t="n">
        <f aca="false">H121+DatosMinisterio!H121</f>
        <v>188</v>
      </c>
      <c r="Z121" s="65" t="n">
        <f aca="false">X121+0.33*Y121</f>
        <v>2046.04</v>
      </c>
      <c r="AC121" s="71" t="n">
        <f aca="false">IF(T121&gt;0,S121/T121,0)</f>
        <v>336.946666666667</v>
      </c>
      <c r="AD121" s="72" t="n">
        <f aca="false">EXP((((AC121-AC$145)/AC$146+2)/4-1.9)^3)</f>
        <v>0.398935320685813</v>
      </c>
      <c r="AE121" s="73" t="n">
        <f aca="false">S121/U121</f>
        <v>11.531400262519</v>
      </c>
      <c r="AF121" s="72" t="n">
        <f aca="false">EXP((((AE121-AE$145)/AE$146+2)/4-1.9)^3)</f>
        <v>0.00611298791701088</v>
      </c>
      <c r="AG121" s="72" t="n">
        <f aca="false">V121/U121</f>
        <v>0.682621379000077</v>
      </c>
      <c r="AH121" s="72" t="n">
        <f aca="false">EXP((((AG121-AG$145)/AG$146+2)/4-1.9)^3)</f>
        <v>0.0910170612301064</v>
      </c>
      <c r="AI121" s="72" t="n">
        <f aca="false">W121/U121</f>
        <v>0.345882687625715</v>
      </c>
      <c r="AJ121" s="72" t="n">
        <f aca="false">EXP((((AI121-AI$145)/AI$146+2)/4-1.9)^3)</f>
        <v>0.423785822289064</v>
      </c>
      <c r="AK121" s="72" t="n">
        <f aca="false">Z121/U121</f>
        <v>0.933627723205432</v>
      </c>
      <c r="AL121" s="72" t="n">
        <f aca="false">EXP((((AK121-AK$145)/AK$146+2)/4-1.9)^3)</f>
        <v>0.379623617252123</v>
      </c>
      <c r="AM121" s="72" t="n">
        <f aca="false">0.01*AD121+0.15*AF121+0.24*AH121+0.25*AJ121+0.35*AL121</f>
        <v>0.265565117700144</v>
      </c>
      <c r="AO121" s="64" t="n">
        <f aca="false">0.01*AD121/$AM$145</f>
        <v>0.00139088861552514</v>
      </c>
      <c r="AP121" s="63" t="n">
        <f aca="false">AO121*$J$145</f>
        <v>15486.0384015018</v>
      </c>
      <c r="AQ121" s="64" t="n">
        <f aca="false">0.15*AF121/$AM$145</f>
        <v>0.000319694128085593</v>
      </c>
      <c r="AR121" s="63" t="n">
        <f aca="false">AQ121*$J$145</f>
        <v>3559.44788749236</v>
      </c>
      <c r="AS121" s="64" t="n">
        <f aca="false">0.24*AH121/$AM$145</f>
        <v>0.00761594701010959</v>
      </c>
      <c r="AT121" s="63" t="n">
        <f aca="false">AS121*$J$145</f>
        <v>84795.3218869584</v>
      </c>
      <c r="AU121" s="64" t="n">
        <f aca="false">0.25*AJ121/$AM$145</f>
        <v>0.0369382481995772</v>
      </c>
      <c r="AV121" s="63" t="n">
        <f aca="false">AU121*$J$145</f>
        <v>411267.389579492</v>
      </c>
      <c r="AW121" s="64" t="n">
        <f aca="false">0.35*AL121/$AM$145</f>
        <v>0.0463245416022472</v>
      </c>
      <c r="AX121" s="63" t="n">
        <f aca="false">AW121*$J$145</f>
        <v>515773.601262467</v>
      </c>
    </row>
    <row r="122" customFormat="false" ht="12.8" hidden="false" customHeight="false" outlineLevel="0" collapsed="false">
      <c r="A122" s="70" t="s">
        <v>81</v>
      </c>
      <c r="B122" s="60"/>
      <c r="C122" s="60"/>
      <c r="D122" s="60"/>
      <c r="E122" s="60"/>
      <c r="F122" s="60"/>
      <c r="G122" s="60"/>
      <c r="H122" s="60"/>
      <c r="I122" s="64" t="n">
        <f aca="false">AO122+AQ122+AS122+AU122+AW122</f>
        <v>0.0650763063576155</v>
      </c>
      <c r="J122" s="63" t="n">
        <f aca="false">ROUND(AP122+AR122+AT122+AV122+AX122,0)</f>
        <v>724554</v>
      </c>
      <c r="K122" s="64" t="n">
        <f aca="false">I122-DatosMinisterio!J122</f>
        <v>1.0547118733939E-015</v>
      </c>
      <c r="L122" s="63" t="n">
        <f aca="false">J122-DatosMinisterio!K122</f>
        <v>0</v>
      </c>
      <c r="M122" s="64" t="n">
        <f aca="false">P157/P$180</f>
        <v>0.0726353940306448</v>
      </c>
      <c r="N122" s="63" t="n">
        <f aca="false">ROUND(N$145*M122,0)</f>
        <v>15365613</v>
      </c>
      <c r="O122" s="63" t="n">
        <f aca="false">N122-DatosMinisterio!L122</f>
        <v>0</v>
      </c>
      <c r="P122" s="65" t="n">
        <f aca="false">N122+J122</f>
        <v>16090167</v>
      </c>
      <c r="Q122" s="63" t="n">
        <f aca="false">P122-DatosMinisterio!M122</f>
        <v>0</v>
      </c>
      <c r="S122" s="65" t="n">
        <f aca="false">B122+DatosMinisterio!B122</f>
        <v>24210</v>
      </c>
      <c r="T122" s="65" t="n">
        <f aca="false">C122+DatosMinisterio!C122</f>
        <v>92</v>
      </c>
      <c r="U122" s="65" t="n">
        <f aca="false">D122+DatosMinisterio!D122</f>
        <v>1403.58364973843</v>
      </c>
      <c r="V122" s="65" t="n">
        <f aca="false">E122+DatosMinisterio!E122</f>
        <v>1103.6348107071</v>
      </c>
      <c r="W122" s="65" t="n">
        <f aca="false">F122+DatosMinisterio!F122</f>
        <v>337</v>
      </c>
      <c r="X122" s="65" t="n">
        <f aca="false">G122+DatosMinisterio!G122</f>
        <v>977</v>
      </c>
      <c r="Y122" s="65" t="n">
        <f aca="false">H122+DatosMinisterio!H122</f>
        <v>77</v>
      </c>
      <c r="Z122" s="65" t="n">
        <f aca="false">X122+0.33*Y122</f>
        <v>1002.41</v>
      </c>
      <c r="AC122" s="71" t="n">
        <f aca="false">IF(T122&gt;0,S122/T122,0)</f>
        <v>263.152173913043</v>
      </c>
      <c r="AD122" s="72" t="n">
        <f aca="false">EXP((((AC122-AC$145)/AC$146+2)/4-1.9)^3)</f>
        <v>0.171680849656123</v>
      </c>
      <c r="AE122" s="73" t="n">
        <f aca="false">S122/U122</f>
        <v>17.2487047740345</v>
      </c>
      <c r="AF122" s="72" t="n">
        <f aca="false">EXP((((AE122-AE$145)/AE$146+2)/4-1.9)^3)</f>
        <v>0.0663141074890967</v>
      </c>
      <c r="AG122" s="72" t="n">
        <f aca="false">V122/U122</f>
        <v>0.786297853293441</v>
      </c>
      <c r="AH122" s="72" t="n">
        <f aca="false">EXP((((AG122-AG$145)/AG$146+2)/4-1.9)^3)</f>
        <v>0.24547716321856</v>
      </c>
      <c r="AI122" s="72" t="n">
        <f aca="false">W122/U122</f>
        <v>0.240099690576192</v>
      </c>
      <c r="AJ122" s="72" t="n">
        <f aca="false">EXP((((AI122-AI$145)/AI$146+2)/4-1.9)^3)</f>
        <v>0.191872828712152</v>
      </c>
      <c r="AK122" s="72" t="n">
        <f aca="false">Z122/U122</f>
        <v>0.714179023235849</v>
      </c>
      <c r="AL122" s="72" t="n">
        <f aca="false">EXP((((AK122-AK$145)/AK$146+2)/4-1.9)^3)</f>
        <v>0.19458718314013</v>
      </c>
      <c r="AM122" s="72" t="n">
        <f aca="false">0.01*AD122+0.15*AF122+0.24*AH122+0.25*AJ122+0.35*AL122</f>
        <v>0.186652165069463</v>
      </c>
      <c r="AO122" s="64" t="n">
        <f aca="false">0.01*AD122/$AM$145</f>
        <v>0.0005985655491218</v>
      </c>
      <c r="AP122" s="63" t="n">
        <f aca="false">AO122*$J$145</f>
        <v>6664.37914298154</v>
      </c>
      <c r="AQ122" s="64" t="n">
        <f aca="false">0.15*AF122/$AM$145</f>
        <v>0.00346806358221423</v>
      </c>
      <c r="AR122" s="63" t="n">
        <f aca="false">AQ122*$J$145</f>
        <v>38613.132075096</v>
      </c>
      <c r="AS122" s="64" t="n">
        <f aca="false">0.24*AH122/$AM$145</f>
        <v>0.020540556264919</v>
      </c>
      <c r="AT122" s="63" t="n">
        <f aca="false">AS122*$J$145</f>
        <v>228696.848587438</v>
      </c>
      <c r="AU122" s="64" t="n">
        <f aca="false">0.25*AJ122/$AM$145</f>
        <v>0.0167241228869853</v>
      </c>
      <c r="AV122" s="63" t="n">
        <f aca="false">AU122*$J$145</f>
        <v>186204.996121495</v>
      </c>
      <c r="AW122" s="64" t="n">
        <f aca="false">0.35*AL122/$AM$145</f>
        <v>0.0237449980743753</v>
      </c>
      <c r="AX122" s="63" t="n">
        <f aca="false">AW122*$J$145</f>
        <v>264374.837725254</v>
      </c>
    </row>
    <row r="123" customFormat="false" ht="12.8" hidden="false" customHeight="false" outlineLevel="0" collapsed="false">
      <c r="A123" s="70" t="s">
        <v>82</v>
      </c>
      <c r="B123" s="60"/>
      <c r="C123" s="60"/>
      <c r="D123" s="60"/>
      <c r="E123" s="60"/>
      <c r="F123" s="60"/>
      <c r="G123" s="60"/>
      <c r="H123" s="60"/>
      <c r="I123" s="64" t="n">
        <f aca="false">AO123+AQ123+AS123+AU123+AW123</f>
        <v>0.0968118738602447</v>
      </c>
      <c r="J123" s="63" t="n">
        <f aca="false">ROUND(AP123+AR123+AT123+AV123+AX123,0)</f>
        <v>1077895</v>
      </c>
      <c r="K123" s="64" t="n">
        <f aca="false">I123-DatosMinisterio!J123</f>
        <v>-3.7470027081099E-016</v>
      </c>
      <c r="L123" s="63" t="n">
        <f aca="false">J123-DatosMinisterio!K123</f>
        <v>0</v>
      </c>
      <c r="M123" s="64" t="n">
        <f aca="false">P158/P$180</f>
        <v>0.0591192214137357</v>
      </c>
      <c r="N123" s="63" t="n">
        <f aca="false">ROUND(N$145*M123,0)</f>
        <v>12506342</v>
      </c>
      <c r="O123" s="63" t="n">
        <f aca="false">N123-DatosMinisterio!L123</f>
        <v>-2</v>
      </c>
      <c r="P123" s="65" t="n">
        <f aca="false">N123+J123</f>
        <v>13584237</v>
      </c>
      <c r="Q123" s="63" t="n">
        <f aca="false">P123-DatosMinisterio!M123</f>
        <v>-2</v>
      </c>
      <c r="S123" s="65" t="n">
        <f aca="false">B123+DatosMinisterio!B123</f>
        <v>13806</v>
      </c>
      <c r="T123" s="65" t="n">
        <f aca="false">C123+DatosMinisterio!C123</f>
        <v>53</v>
      </c>
      <c r="U123" s="65" t="n">
        <f aca="false">D123+DatosMinisterio!D123</f>
        <v>623.992958044321</v>
      </c>
      <c r="V123" s="65" t="n">
        <f aca="false">E123+DatosMinisterio!E123</f>
        <v>506.390536731368</v>
      </c>
      <c r="W123" s="65" t="n">
        <f aca="false">F123+DatosMinisterio!F123</f>
        <v>201</v>
      </c>
      <c r="X123" s="65" t="n">
        <f aca="false">G123+DatosMinisterio!G123</f>
        <v>447</v>
      </c>
      <c r="Y123" s="65" t="n">
        <f aca="false">H123+DatosMinisterio!H123</f>
        <v>56</v>
      </c>
      <c r="Z123" s="65" t="n">
        <f aca="false">X123+0.33*Y123</f>
        <v>465.48</v>
      </c>
      <c r="AC123" s="71" t="n">
        <f aca="false">IF(T123&gt;0,S123/T123,0)</f>
        <v>260.490566037736</v>
      </c>
      <c r="AD123" s="72" t="n">
        <f aca="false">EXP((((AC123-AC$145)/AC$146+2)/4-1.9)^3)</f>
        <v>0.165369059103064</v>
      </c>
      <c r="AE123" s="73" t="n">
        <f aca="false">S123/U123</f>
        <v>22.1252496875444</v>
      </c>
      <c r="AF123" s="72" t="n">
        <f aca="false">EXP((((AE123-AE$145)/AE$146+2)/4-1.9)^3)</f>
        <v>0.248618901869866</v>
      </c>
      <c r="AG123" s="72" t="n">
        <f aca="false">V123/U123</f>
        <v>0.81153245433805</v>
      </c>
      <c r="AH123" s="72" t="n">
        <f aca="false">EXP((((AG123-AG$145)/AG$146+2)/4-1.9)^3)</f>
        <v>0.297029174719144</v>
      </c>
      <c r="AI123" s="72" t="n">
        <f aca="false">W123/U123</f>
        <v>0.322119019788238</v>
      </c>
      <c r="AJ123" s="72" t="n">
        <f aca="false">EXP((((AI123-AI$145)/AI$146+2)/4-1.9)^3)</f>
        <v>0.365209801056573</v>
      </c>
      <c r="AK123" s="72" t="n">
        <f aca="false">Z123/U123</f>
        <v>0.745969956870792</v>
      </c>
      <c r="AL123" s="72" t="n">
        <f aca="false">EXP((((AK123-AK$145)/AK$146+2)/4-1.9)^3)</f>
        <v>0.217543684458518</v>
      </c>
      <c r="AM123" s="72" t="n">
        <f aca="false">0.01*AD123+0.15*AF123+0.24*AH123+0.25*AJ123+0.35*AL123</f>
        <v>0.27767626762873</v>
      </c>
      <c r="AO123" s="64" t="n">
        <f aca="false">0.01*AD123/$AM$145</f>
        <v>0.000576559481549902</v>
      </c>
      <c r="AP123" s="63" t="n">
        <f aca="false">AO123*$J$145</f>
        <v>6419.36541313965</v>
      </c>
      <c r="AQ123" s="64" t="n">
        <f aca="false">0.15*AF123/$AM$145</f>
        <v>0.013002152815926</v>
      </c>
      <c r="AR123" s="63" t="n">
        <f aca="false">AQ123*$J$145</f>
        <v>144764.890273836</v>
      </c>
      <c r="AS123" s="64" t="n">
        <f aca="false">0.24*AH123/$AM$145</f>
        <v>0.0248542243019522</v>
      </c>
      <c r="AT123" s="63" t="n">
        <f aca="false">AS123*$J$145</f>
        <v>276724.870477319</v>
      </c>
      <c r="AU123" s="64" t="n">
        <f aca="false">0.25*AJ123/$AM$145</f>
        <v>0.0318326134731903</v>
      </c>
      <c r="AV123" s="63" t="n">
        <f aca="false">AU123*$J$145</f>
        <v>354421.676303583</v>
      </c>
      <c r="AW123" s="64" t="n">
        <f aca="false">0.35*AL123/$AM$145</f>
        <v>0.0265463237876263</v>
      </c>
      <c r="AX123" s="63" t="n">
        <f aca="false">AW123*$J$145</f>
        <v>295564.565706556</v>
      </c>
    </row>
    <row r="124" customFormat="false" ht="12.8" hidden="false" customHeight="false" outlineLevel="0" collapsed="false">
      <c r="A124" s="70" t="s">
        <v>83</v>
      </c>
      <c r="B124" s="60"/>
      <c r="C124" s="60"/>
      <c r="D124" s="60"/>
      <c r="E124" s="60"/>
      <c r="F124" s="60"/>
      <c r="G124" s="60"/>
      <c r="H124" s="60"/>
      <c r="I124" s="64" t="n">
        <f aca="false">AO124+AQ124+AS124+AU124+AW124</f>
        <v>0.0483237348045894</v>
      </c>
      <c r="J124" s="63" t="n">
        <f aca="false">ROUND(AP124+AR124+AT124+AV124+AX124,0)</f>
        <v>538032</v>
      </c>
      <c r="K124" s="64" t="n">
        <f aca="false">I124-DatosMinisterio!J124</f>
        <v>0</v>
      </c>
      <c r="L124" s="63" t="n">
        <f aca="false">J124-DatosMinisterio!K124</f>
        <v>0</v>
      </c>
      <c r="M124" s="64" t="n">
        <f aca="false">P159/P$180</f>
        <v>0.0563741501135726</v>
      </c>
      <c r="N124" s="63" t="n">
        <f aca="false">ROUND(N$145*M124,0)</f>
        <v>11925637</v>
      </c>
      <c r="O124" s="63" t="n">
        <f aca="false">N124-DatosMinisterio!L124</f>
        <v>0</v>
      </c>
      <c r="P124" s="65" t="n">
        <f aca="false">N124+J124</f>
        <v>12463669</v>
      </c>
      <c r="Q124" s="63" t="n">
        <f aca="false">P124-DatosMinisterio!M124</f>
        <v>0</v>
      </c>
      <c r="S124" s="65" t="n">
        <f aca="false">B124+DatosMinisterio!B124</f>
        <v>14988</v>
      </c>
      <c r="T124" s="65" t="n">
        <f aca="false">C124+DatosMinisterio!C124</f>
        <v>80</v>
      </c>
      <c r="U124" s="65" t="n">
        <f aca="false">D124+DatosMinisterio!D124</f>
        <v>671.216677022115</v>
      </c>
      <c r="V124" s="65" t="n">
        <f aca="false">E124+DatosMinisterio!E124</f>
        <v>386.090462373489</v>
      </c>
      <c r="W124" s="65" t="n">
        <f aca="false">F124+DatosMinisterio!F124</f>
        <v>142</v>
      </c>
      <c r="X124" s="65" t="n">
        <f aca="false">G124+DatosMinisterio!G124</f>
        <v>446</v>
      </c>
      <c r="Y124" s="65" t="n">
        <f aca="false">H124+DatosMinisterio!H124</f>
        <v>9</v>
      </c>
      <c r="Z124" s="65" t="n">
        <f aca="false">X124+0.33*Y124</f>
        <v>448.97</v>
      </c>
      <c r="AC124" s="71" t="n">
        <f aca="false">IF(T124&gt;0,S124/T124,0)</f>
        <v>187.35</v>
      </c>
      <c r="AD124" s="72" t="n">
        <f aca="false">EXP((((AC124-AC$145)/AC$146+2)/4-1.9)^3)</f>
        <v>0.047459307160032</v>
      </c>
      <c r="AE124" s="73" t="n">
        <f aca="false">S124/U124</f>
        <v>22.3296001322479</v>
      </c>
      <c r="AF124" s="72" t="n">
        <f aca="false">EXP((((AE124-AE$145)/AE$146+2)/4-1.9)^3)</f>
        <v>0.259582504423635</v>
      </c>
      <c r="AG124" s="72" t="n">
        <f aca="false">V124/U124</f>
        <v>0.575209877213418</v>
      </c>
      <c r="AH124" s="72" t="n">
        <f aca="false">EXP((((AG124-AG$145)/AG$146+2)/4-1.9)^3)</f>
        <v>0.0217276460650409</v>
      </c>
      <c r="AI124" s="72" t="n">
        <f aca="false">W124/U124</f>
        <v>0.211556126152869</v>
      </c>
      <c r="AJ124" s="72" t="n">
        <f aca="false">EXP((((AI124-AI$145)/AI$146+2)/4-1.9)^3)</f>
        <v>0.145625145236759</v>
      </c>
      <c r="AK124" s="72" t="n">
        <f aca="false">Z124/U124</f>
        <v>0.668889816611645</v>
      </c>
      <c r="AL124" s="72" t="n">
        <f aca="false">EXP((((AK124-AK$145)/AK$146+2)/4-1.9)^3)</f>
        <v>0.164484203414304</v>
      </c>
      <c r="AM124" s="72" t="n">
        <f aca="false">0.01*AD124+0.15*AF124+0.24*AH124+0.25*AJ124+0.35*AL124</f>
        <v>0.138602361294952</v>
      </c>
      <c r="AO124" s="64" t="n">
        <f aca="false">0.01*AD124/$AM$145</f>
        <v>0.000165466948166234</v>
      </c>
      <c r="AP124" s="63" t="n">
        <f aca="false">AO124*$J$145</f>
        <v>1842.29526712615</v>
      </c>
      <c r="AQ124" s="64" t="n">
        <f aca="false">0.15*AF124/$AM$145</f>
        <v>0.0135755220760469</v>
      </c>
      <c r="AR124" s="63" t="n">
        <f aca="false">AQ124*$J$145</f>
        <v>151148.736026373</v>
      </c>
      <c r="AS124" s="64" t="n">
        <f aca="false">0.24*AH124/$AM$145</f>
        <v>0.00181808332250385</v>
      </c>
      <c r="AT124" s="63" t="n">
        <f aca="false">AS124*$J$145</f>
        <v>20242.3888118421</v>
      </c>
      <c r="AU124" s="64" t="n">
        <f aca="false">0.25*AJ124/$AM$145</f>
        <v>0.0126930573793141</v>
      </c>
      <c r="AV124" s="63" t="n">
        <f aca="false">AU124*$J$145</f>
        <v>141323.44733752</v>
      </c>
      <c r="AW124" s="64" t="n">
        <f aca="false">0.35*AL124/$AM$145</f>
        <v>0.0200716050785584</v>
      </c>
      <c r="AX124" s="63" t="n">
        <f aca="false">AW124*$J$145</f>
        <v>223475.585001448</v>
      </c>
    </row>
    <row r="125" customFormat="false" ht="12.8" hidden="false" customHeight="false" outlineLevel="0" collapsed="false">
      <c r="A125" s="70" t="s">
        <v>84</v>
      </c>
      <c r="B125" s="60"/>
      <c r="C125" s="60"/>
      <c r="D125" s="60"/>
      <c r="E125" s="60"/>
      <c r="F125" s="60"/>
      <c r="G125" s="60"/>
      <c r="H125" s="60"/>
      <c r="I125" s="64" t="n">
        <f aca="false">AO125+AQ125+AS125+AU125+AW125</f>
        <v>0.0284609916261833</v>
      </c>
      <c r="J125" s="63" t="n">
        <f aca="false">ROUND(AP125+AR125+AT125+AV125+AX125,0)</f>
        <v>316882</v>
      </c>
      <c r="K125" s="64" t="n">
        <f aca="false">I125-DatosMinisterio!J125</f>
        <v>0</v>
      </c>
      <c r="L125" s="63" t="n">
        <f aca="false">J125-DatosMinisterio!K125</f>
        <v>0</v>
      </c>
      <c r="M125" s="64" t="n">
        <f aca="false">P160/P$180</f>
        <v>0.0577474489721462</v>
      </c>
      <c r="N125" s="63" t="n">
        <f aca="false">ROUND(N$145*M125,0)</f>
        <v>12216151</v>
      </c>
      <c r="O125" s="63" t="n">
        <f aca="false">N125-DatosMinisterio!L125</f>
        <v>0</v>
      </c>
      <c r="P125" s="65" t="n">
        <f aca="false">N125+J125</f>
        <v>12533033</v>
      </c>
      <c r="Q125" s="63" t="n">
        <f aca="false">P125-DatosMinisterio!M125</f>
        <v>0</v>
      </c>
      <c r="S125" s="65" t="n">
        <f aca="false">B125+DatosMinisterio!B125</f>
        <v>19186</v>
      </c>
      <c r="T125" s="65" t="n">
        <f aca="false">C125+DatosMinisterio!C125</f>
        <v>66</v>
      </c>
      <c r="U125" s="65" t="n">
        <f aca="false">D125+DatosMinisterio!D125</f>
        <v>1054.52049654736</v>
      </c>
      <c r="V125" s="65" t="n">
        <f aca="false">E125+DatosMinisterio!E125</f>
        <v>650.250050858559</v>
      </c>
      <c r="W125" s="65" t="n">
        <f aca="false">F125+DatosMinisterio!F125</f>
        <v>205</v>
      </c>
      <c r="X125" s="65" t="n">
        <f aca="false">G125+DatosMinisterio!G125</f>
        <v>491</v>
      </c>
      <c r="Y125" s="65" t="n">
        <f aca="false">H125+DatosMinisterio!H125</f>
        <v>59</v>
      </c>
      <c r="Z125" s="65" t="n">
        <f aca="false">X125+0.33*Y125</f>
        <v>510.47</v>
      </c>
      <c r="AC125" s="71" t="n">
        <f aca="false">IF(T125&gt;0,S125/T125,0)</f>
        <v>290.69696969697</v>
      </c>
      <c r="AD125" s="72" t="n">
        <f aca="false">EXP((((AC125-AC$145)/AC$146+2)/4-1.9)^3)</f>
        <v>0.245480891709992</v>
      </c>
      <c r="AE125" s="73" t="n">
        <f aca="false">S125/U125</f>
        <v>18.1940512894889</v>
      </c>
      <c r="AF125" s="72" t="n">
        <f aca="false">EXP((((AE125-AE$145)/AE$146+2)/4-1.9)^3)</f>
        <v>0.0897652148583135</v>
      </c>
      <c r="AG125" s="72" t="n">
        <f aca="false">V125/U125</f>
        <v>0.616631021386084</v>
      </c>
      <c r="AH125" s="72" t="n">
        <f aca="false">EXP((((AG125-AG$145)/AG$146+2)/4-1.9)^3)</f>
        <v>0.039808918371946</v>
      </c>
      <c r="AI125" s="72" t="n">
        <f aca="false">W125/U125</f>
        <v>0.194401152629273</v>
      </c>
      <c r="AJ125" s="72" t="n">
        <f aca="false">EXP((((AI125-AI$145)/AI$146+2)/4-1.9)^3)</f>
        <v>0.121675947754778</v>
      </c>
      <c r="AK125" s="72" t="n">
        <f aca="false">Z125/U125</f>
        <v>0.484077836013</v>
      </c>
      <c r="AL125" s="72" t="n">
        <f aca="false">EXP((((AK125-AK$145)/AK$146+2)/4-1.9)^3)</f>
        <v>0.0735406579462575</v>
      </c>
      <c r="AM125" s="72" t="n">
        <f aca="false">0.01*AD125+0.15*AF125+0.24*AH125+0.25*AJ125+0.35*AL125</f>
        <v>0.0816319487749986</v>
      </c>
      <c r="AO125" s="64" t="n">
        <f aca="false">0.01*AD125/$AM$145</f>
        <v>0.000855869510429464</v>
      </c>
      <c r="AP125" s="63" t="n">
        <f aca="false">AO125*$J$145</f>
        <v>9529.18009195229</v>
      </c>
      <c r="AQ125" s="64" t="n">
        <f aca="false">0.15*AF125/$AM$145</f>
        <v>0.00469449841650872</v>
      </c>
      <c r="AR125" s="63" t="n">
        <f aca="false">AQ125*$J$145</f>
        <v>52268.1557260395</v>
      </c>
      <c r="AS125" s="64" t="n">
        <f aca="false">0.24*AH125/$AM$145</f>
        <v>0.00333105253842488</v>
      </c>
      <c r="AT125" s="63" t="n">
        <f aca="false">AS125*$J$145</f>
        <v>37087.662485462</v>
      </c>
      <c r="AU125" s="64" t="n">
        <f aca="false">0.25*AJ125/$AM$145</f>
        <v>0.0106055845233517</v>
      </c>
      <c r="AV125" s="63" t="n">
        <f aca="false">AU125*$J$145</f>
        <v>118081.697819482</v>
      </c>
      <c r="AW125" s="64" t="n">
        <f aca="false">0.35*AL125/$AM$145</f>
        <v>0.00897398663746858</v>
      </c>
      <c r="AX125" s="63" t="n">
        <f aca="false">AW125*$J$145</f>
        <v>99915.6223806843</v>
      </c>
    </row>
    <row r="126" customFormat="false" ht="12.8" hidden="false" customHeight="false" outlineLevel="0" collapsed="false">
      <c r="A126" s="70" t="s">
        <v>85</v>
      </c>
      <c r="B126" s="60"/>
      <c r="C126" s="60"/>
      <c r="D126" s="60"/>
      <c r="E126" s="60"/>
      <c r="F126" s="60"/>
      <c r="G126" s="60"/>
      <c r="H126" s="60"/>
      <c r="I126" s="64" t="n">
        <f aca="false">AO126+AQ126+AS126+AU126+AW126</f>
        <v>0.0243590505474636</v>
      </c>
      <c r="J126" s="63" t="n">
        <f aca="false">ROUND(AP126+AR126+AT126+AV126+AX126,0)</f>
        <v>271212</v>
      </c>
      <c r="K126" s="64" t="n">
        <f aca="false">I126-DatosMinisterio!J126</f>
        <v>0</v>
      </c>
      <c r="L126" s="63" t="n">
        <f aca="false">J126-DatosMinisterio!K126</f>
        <v>0</v>
      </c>
      <c r="M126" s="64" t="n">
        <f aca="false">P161/P$180</f>
        <v>0.044109588543062</v>
      </c>
      <c r="N126" s="63" t="n">
        <f aca="false">ROUND(N$145*M126,0)</f>
        <v>9331137</v>
      </c>
      <c r="O126" s="63" t="n">
        <f aca="false">N126-DatosMinisterio!L126</f>
        <v>1</v>
      </c>
      <c r="P126" s="65" t="n">
        <f aca="false">N126+J126</f>
        <v>9602349</v>
      </c>
      <c r="Q126" s="63" t="n">
        <f aca="false">P126-DatosMinisterio!M126</f>
        <v>1</v>
      </c>
      <c r="S126" s="65" t="n">
        <f aca="false">B126+DatosMinisterio!B126</f>
        <v>12795</v>
      </c>
      <c r="T126" s="65" t="n">
        <f aca="false">C126+DatosMinisterio!C126</f>
        <v>61</v>
      </c>
      <c r="U126" s="65" t="n">
        <f aca="false">D126+DatosMinisterio!D126</f>
        <v>981.603232663224</v>
      </c>
      <c r="V126" s="65" t="n">
        <f aca="false">E126+DatosMinisterio!E126</f>
        <v>626.069518132141</v>
      </c>
      <c r="W126" s="65" t="n">
        <f aca="false">F126+DatosMinisterio!F126</f>
        <v>168</v>
      </c>
      <c r="X126" s="65" t="n">
        <f aca="false">G126+DatosMinisterio!G126</f>
        <v>503</v>
      </c>
      <c r="Y126" s="65" t="n">
        <f aca="false">H126+DatosMinisterio!H126</f>
        <v>34</v>
      </c>
      <c r="Z126" s="65" t="n">
        <f aca="false">X126+0.33*Y126</f>
        <v>514.22</v>
      </c>
      <c r="AC126" s="71" t="n">
        <f aca="false">IF(T126&gt;0,S126/T126,0)</f>
        <v>209.754098360656</v>
      </c>
      <c r="AD126" s="72" t="n">
        <f aca="false">EXP((((AC126-AC$145)/AC$146+2)/4-1.9)^3)</f>
        <v>0.0729023586413539</v>
      </c>
      <c r="AE126" s="73" t="n">
        <f aca="false">S126/U126</f>
        <v>13.0347981488258</v>
      </c>
      <c r="AF126" s="72" t="n">
        <f aca="false">EXP((((AE126-AE$145)/AE$146+2)/4-1.9)^3)</f>
        <v>0.012620169599007</v>
      </c>
      <c r="AG126" s="72" t="n">
        <f aca="false">V126/U126</f>
        <v>0.637803032120757</v>
      </c>
      <c r="AH126" s="72" t="n">
        <f aca="false">EXP((((AG126-AG$145)/AG$146+2)/4-1.9)^3)</f>
        <v>0.0528410156878323</v>
      </c>
      <c r="AI126" s="72" t="n">
        <f aca="false">W126/U126</f>
        <v>0.171148580617642</v>
      </c>
      <c r="AJ126" s="72" t="n">
        <f aca="false">EXP((((AI126-AI$145)/AI$146+2)/4-1.9)^3)</f>
        <v>0.0937342720146598</v>
      </c>
      <c r="AK126" s="72" t="n">
        <f aca="false">Z126/U126</f>
        <v>0.523857280507167</v>
      </c>
      <c r="AL126" s="72" t="n">
        <f aca="false">EXP((((AK126-AK$145)/AK$146+2)/4-1.9)^3)</f>
        <v>0.0889408041944793</v>
      </c>
      <c r="AM126" s="72" t="n">
        <f aca="false">0.01*AD126+0.15*AF126+0.24*AH126+0.25*AJ126+0.35*AL126</f>
        <v>0.0698667422630771</v>
      </c>
      <c r="AO126" s="64" t="n">
        <f aca="false">0.01*AD126/$AM$145</f>
        <v>0.000254174186694911</v>
      </c>
      <c r="AP126" s="63" t="n">
        <f aca="false">AO126*$J$145</f>
        <v>2829.95429820364</v>
      </c>
      <c r="AQ126" s="64" t="n">
        <f aca="false">0.15*AF126/$AM$145</f>
        <v>0.000660003613784284</v>
      </c>
      <c r="AR126" s="63" t="n">
        <f aca="false">AQ126*$J$145</f>
        <v>7348.42545557428</v>
      </c>
      <c r="AS126" s="64" t="n">
        <f aca="false">0.24*AH126/$AM$145</f>
        <v>0.00442152679948081</v>
      </c>
      <c r="AT126" s="63" t="n">
        <f aca="false">AS126*$J$145</f>
        <v>49228.9123986949</v>
      </c>
      <c r="AU126" s="64" t="n">
        <f aca="false">0.25*AJ126/$AM$145</f>
        <v>0.00817011712610456</v>
      </c>
      <c r="AV126" s="63" t="n">
        <f aca="false">AU126*$J$145</f>
        <v>90965.4059623268</v>
      </c>
      <c r="AW126" s="64" t="n">
        <f aca="false">0.35*AL126/$AM$145</f>
        <v>0.010853228821399</v>
      </c>
      <c r="AX126" s="63" t="n">
        <f aca="false">AW126*$J$145</f>
        <v>120838.948879464</v>
      </c>
    </row>
    <row r="127" customFormat="false" ht="12.8" hidden="false" customHeight="false" outlineLevel="0" collapsed="false">
      <c r="A127" s="70" t="s">
        <v>86</v>
      </c>
      <c r="B127" s="60"/>
      <c r="C127" s="60"/>
      <c r="D127" s="60"/>
      <c r="E127" s="60"/>
      <c r="F127" s="60"/>
      <c r="G127" s="60"/>
      <c r="H127" s="60"/>
      <c r="I127" s="64" t="n">
        <f aca="false">AO127+AQ127+AS127+AU127+AW127</f>
        <v>0.0204749074979799</v>
      </c>
      <c r="J127" s="63" t="n">
        <f aca="false">ROUND(AP127+AR127+AT127+AV127+AX127,0)</f>
        <v>227966</v>
      </c>
      <c r="K127" s="64" t="n">
        <f aca="false">I127-DatosMinisterio!J127</f>
        <v>0</v>
      </c>
      <c r="L127" s="63" t="n">
        <f aca="false">J127-DatosMinisterio!K127</f>
        <v>0</v>
      </c>
      <c r="M127" s="64" t="n">
        <f aca="false">P162/P$180</f>
        <v>0.043617800118314</v>
      </c>
      <c r="N127" s="63" t="n">
        <f aca="false">ROUND(N$145*M127,0)</f>
        <v>9227102</v>
      </c>
      <c r="O127" s="63" t="n">
        <f aca="false">N127-DatosMinisterio!L127</f>
        <v>1</v>
      </c>
      <c r="P127" s="65" t="n">
        <f aca="false">N127+J127</f>
        <v>9455068</v>
      </c>
      <c r="Q127" s="63" t="n">
        <f aca="false">P127-DatosMinisterio!M127</f>
        <v>1</v>
      </c>
      <c r="S127" s="65" t="n">
        <f aca="false">B127+DatosMinisterio!B127</f>
        <v>10131</v>
      </c>
      <c r="T127" s="65" t="n">
        <f aca="false">C127+DatosMinisterio!C127</f>
        <v>48</v>
      </c>
      <c r="U127" s="65" t="n">
        <f aca="false">D127+DatosMinisterio!D127</f>
        <v>568.195538220483</v>
      </c>
      <c r="V127" s="65" t="n">
        <f aca="false">E127+DatosMinisterio!E127</f>
        <v>348.597142929121</v>
      </c>
      <c r="W127" s="65" t="n">
        <f aca="false">F127+DatosMinisterio!F127</f>
        <v>51</v>
      </c>
      <c r="X127" s="65" t="n">
        <f aca="false">G127+DatosMinisterio!G127</f>
        <v>276</v>
      </c>
      <c r="Y127" s="65" t="n">
        <f aca="false">H127+DatosMinisterio!H127</f>
        <v>38</v>
      </c>
      <c r="Z127" s="65" t="n">
        <f aca="false">X127+0.33*Y127</f>
        <v>288.54</v>
      </c>
      <c r="AC127" s="71" t="n">
        <f aca="false">IF(T127&gt;0,S127/T127,0)</f>
        <v>211.0625</v>
      </c>
      <c r="AD127" s="72" t="n">
        <f aca="false">EXP((((AC127-AC$145)/AC$146+2)/4-1.9)^3)</f>
        <v>0.0746536840171687</v>
      </c>
      <c r="AE127" s="73" t="n">
        <f aca="false">S127/U127</f>
        <v>17.8301294510848</v>
      </c>
      <c r="AF127" s="72" t="n">
        <f aca="false">EXP((((AE127-AE$145)/AE$146+2)/4-1.9)^3)</f>
        <v>0.0801144224317766</v>
      </c>
      <c r="AG127" s="72" t="n">
        <f aca="false">V127/U127</f>
        <v>0.613516156816161</v>
      </c>
      <c r="AH127" s="72" t="n">
        <f aca="false">EXP((((AG127-AG$145)/AG$146+2)/4-1.9)^3)</f>
        <v>0.0381281252148823</v>
      </c>
      <c r="AI127" s="72" t="n">
        <f aca="false">W127/U127</f>
        <v>0.0897578325935568</v>
      </c>
      <c r="AJ127" s="72" t="n">
        <f aca="false">EXP((((AI127-AI$145)/AI$146+2)/4-1.9)^3)</f>
        <v>0.0317859678384812</v>
      </c>
      <c r="AK127" s="72" t="n">
        <f aca="false">Z127/U127</f>
        <v>0.507818137579311</v>
      </c>
      <c r="AL127" s="72" t="n">
        <f aca="false">EXP((((AK127-AK$145)/AK$146+2)/4-1.9)^3)</f>
        <v>0.0824722367347086</v>
      </c>
      <c r="AM127" s="72" t="n">
        <f aca="false">0.01*AD127+0.15*AF127+0.24*AH127+0.25*AJ127+0.35*AL127</f>
        <v>0.0587262250732783</v>
      </c>
      <c r="AO127" s="64" t="n">
        <f aca="false">0.01*AD127/$AM$145</f>
        <v>0.000260280185339286</v>
      </c>
      <c r="AP127" s="63" t="n">
        <f aca="false">AO127*$J$145</f>
        <v>2897.93798031223</v>
      </c>
      <c r="AQ127" s="64" t="n">
        <f aca="false">0.15*AF127/$AM$145</f>
        <v>0.00418978587461882</v>
      </c>
      <c r="AR127" s="63" t="n">
        <f aca="false">AQ127*$J$145</f>
        <v>46648.7281757784</v>
      </c>
      <c r="AS127" s="64" t="n">
        <f aca="false">0.24*AH127/$AM$145</f>
        <v>0.0031904104275267</v>
      </c>
      <c r="AT127" s="63" t="n">
        <f aca="false">AS127*$J$145</f>
        <v>35521.7648960168</v>
      </c>
      <c r="AU127" s="64" t="n">
        <f aca="false">0.25*AJ127/$AM$145</f>
        <v>0.00277054565662353</v>
      </c>
      <c r="AV127" s="63" t="n">
        <f aca="false">AU127*$J$145</f>
        <v>30847.0253855569</v>
      </c>
      <c r="AW127" s="64" t="n">
        <f aca="false">0.35*AL127/$AM$145</f>
        <v>0.0100638853538716</v>
      </c>
      <c r="AX127" s="63" t="n">
        <f aca="false">AW127*$J$145</f>
        <v>112050.464227522</v>
      </c>
    </row>
    <row r="128" customFormat="false" ht="12.8" hidden="false" customHeight="false" outlineLevel="0" collapsed="false">
      <c r="A128" s="70" t="s">
        <v>87</v>
      </c>
      <c r="B128" s="60"/>
      <c r="C128" s="60"/>
      <c r="D128" s="60"/>
      <c r="E128" s="60"/>
      <c r="F128" s="60"/>
      <c r="G128" s="60"/>
      <c r="H128" s="60"/>
      <c r="I128" s="64" t="n">
        <f aca="false">AO128+AQ128+AS128+AU128+AW128</f>
        <v>0.014097634445503</v>
      </c>
      <c r="J128" s="63" t="n">
        <f aca="false">ROUND(AP128+AR128+AT128+AV128+AX128,0)</f>
        <v>156962</v>
      </c>
      <c r="K128" s="64" t="n">
        <f aca="false">I128-DatosMinisterio!J128</f>
        <v>0</v>
      </c>
      <c r="L128" s="63" t="n">
        <f aca="false">J128-DatosMinisterio!K128</f>
        <v>0</v>
      </c>
      <c r="M128" s="64" t="n">
        <f aca="false">P163/P$180</f>
        <v>0.0191179980599055</v>
      </c>
      <c r="N128" s="63" t="n">
        <f aca="false">ROUND(N$145*M128,0)</f>
        <v>4044306</v>
      </c>
      <c r="O128" s="63" t="n">
        <f aca="false">N128-DatosMinisterio!L128</f>
        <v>-1</v>
      </c>
      <c r="P128" s="65" t="n">
        <f aca="false">N128+J128</f>
        <v>4201268</v>
      </c>
      <c r="Q128" s="63" t="n">
        <f aca="false">P128-DatosMinisterio!M128</f>
        <v>-1</v>
      </c>
      <c r="S128" s="65" t="n">
        <f aca="false">B128+DatosMinisterio!B128</f>
        <v>14158</v>
      </c>
      <c r="T128" s="65" t="n">
        <f aca="false">C128+DatosMinisterio!C128</f>
        <v>60</v>
      </c>
      <c r="U128" s="65" t="n">
        <f aca="false">D128+DatosMinisterio!D128</f>
        <v>916.558630722538</v>
      </c>
      <c r="V128" s="65" t="n">
        <f aca="false">E128+DatosMinisterio!E128</f>
        <v>535.788453426594</v>
      </c>
      <c r="W128" s="65" t="n">
        <f aca="false">F128+DatosMinisterio!F128</f>
        <v>102</v>
      </c>
      <c r="X128" s="65" t="n">
        <f aca="false">G128+DatosMinisterio!G128</f>
        <v>357</v>
      </c>
      <c r="Y128" s="65" t="n">
        <f aca="false">H128+DatosMinisterio!H128</f>
        <v>45</v>
      </c>
      <c r="Z128" s="65" t="n">
        <f aca="false">X128+0.33*Y128</f>
        <v>371.85</v>
      </c>
      <c r="AC128" s="71" t="n">
        <f aca="false">IF(T128&gt;0,S128/T128,0)</f>
        <v>235.966666666667</v>
      </c>
      <c r="AD128" s="72" t="n">
        <f aca="false">EXP((((AC128-AC$145)/AC$146+2)/4-1.9)^3)</f>
        <v>0.114179397977062</v>
      </c>
      <c r="AE128" s="73" t="n">
        <f aca="false">S128/U128</f>
        <v>15.4469114418125</v>
      </c>
      <c r="AF128" s="72" t="n">
        <f aca="false">EXP((((AE128-AE$145)/AE$146+2)/4-1.9)^3)</f>
        <v>0.0347807976491076</v>
      </c>
      <c r="AG128" s="72" t="n">
        <f aca="false">V128/U128</f>
        <v>0.584565390000445</v>
      </c>
      <c r="AH128" s="72" t="n">
        <f aca="false">EXP((((AG128-AG$145)/AG$146+2)/4-1.9)^3)</f>
        <v>0.0250644356562149</v>
      </c>
      <c r="AI128" s="72" t="n">
        <f aca="false">W128/U128</f>
        <v>0.111285843132143</v>
      </c>
      <c r="AJ128" s="72" t="n">
        <f aca="false">EXP((((AI128-AI$145)/AI$146+2)/4-1.9)^3)</f>
        <v>0.0434514305445982</v>
      </c>
      <c r="AK128" s="72" t="n">
        <f aca="false">Z128/U128</f>
        <v>0.405702360477327</v>
      </c>
      <c r="AL128" s="72" t="n">
        <f aca="false">EXP((((AK128-AK$145)/AK$146+2)/4-1.9)^3)</f>
        <v>0.0491361856378144</v>
      </c>
      <c r="AM128" s="72" t="n">
        <f aca="false">0.01*AD128+0.15*AF128+0.24*AH128+0.25*AJ128+0.35*AL128</f>
        <v>0.0404349007940129</v>
      </c>
      <c r="AO128" s="64" t="n">
        <f aca="false">0.01*AD128/$AM$145</f>
        <v>0.000398086648484262</v>
      </c>
      <c r="AP128" s="63" t="n">
        <f aca="false">AO128*$J$145</f>
        <v>4432.26370303195</v>
      </c>
      <c r="AQ128" s="64" t="n">
        <f aca="false">0.15*AF128/$AM$145</f>
        <v>0.0018189495758058</v>
      </c>
      <c r="AR128" s="63" t="n">
        <f aca="false">AQ128*$J$145</f>
        <v>20252.033604207</v>
      </c>
      <c r="AS128" s="64" t="n">
        <f aca="false">0.24*AH128/$AM$145</f>
        <v>0.00209729265278554</v>
      </c>
      <c r="AT128" s="63" t="n">
        <f aca="false">AS128*$J$145</f>
        <v>23351.082320824</v>
      </c>
      <c r="AU128" s="64" t="n">
        <f aca="false">0.25*AJ128/$AM$145</f>
        <v>0.00378733700295494</v>
      </c>
      <c r="AV128" s="63" t="n">
        <f aca="false">AU128*$J$145</f>
        <v>42167.895841929</v>
      </c>
      <c r="AW128" s="64" t="n">
        <f aca="false">0.35*AL128/$AM$145</f>
        <v>0.00599596856547246</v>
      </c>
      <c r="AX128" s="63" t="n">
        <f aca="false">AW128*$J$145</f>
        <v>66758.6163425794</v>
      </c>
    </row>
    <row r="129" customFormat="false" ht="12.8" hidden="false" customHeight="false" outlineLevel="0" collapsed="false">
      <c r="A129" s="70" t="s">
        <v>88</v>
      </c>
      <c r="B129" s="60"/>
      <c r="C129" s="60"/>
      <c r="D129" s="60"/>
      <c r="E129" s="60"/>
      <c r="F129" s="60"/>
      <c r="G129" s="60"/>
      <c r="H129" s="60"/>
      <c r="I129" s="64" t="n">
        <f aca="false">AO129+AQ129+AS129+AU129+AW129</f>
        <v>0.018467909732396</v>
      </c>
      <c r="J129" s="63" t="n">
        <f aca="false">ROUND(AP129+AR129+AT129+AV129+AX129,0)</f>
        <v>205620</v>
      </c>
      <c r="K129" s="64" t="n">
        <f aca="false">I129-DatosMinisterio!J129</f>
        <v>0</v>
      </c>
      <c r="L129" s="63" t="n">
        <f aca="false">J129-DatosMinisterio!K129</f>
        <v>0</v>
      </c>
      <c r="M129" s="64" t="n">
        <f aca="false">P164/P$180</f>
        <v>0.0182990429693921</v>
      </c>
      <c r="N129" s="63" t="n">
        <f aca="false">ROUND(N$145*M129,0)</f>
        <v>3871060</v>
      </c>
      <c r="O129" s="63" t="n">
        <f aca="false">N129-DatosMinisterio!L129</f>
        <v>0</v>
      </c>
      <c r="P129" s="65" t="n">
        <f aca="false">N129+J129</f>
        <v>4076680</v>
      </c>
      <c r="Q129" s="63" t="n">
        <f aca="false">P129-DatosMinisterio!M129</f>
        <v>0</v>
      </c>
      <c r="S129" s="65" t="n">
        <f aca="false">B129+DatosMinisterio!B129</f>
        <v>6442</v>
      </c>
      <c r="T129" s="65" t="n">
        <f aca="false">C129+DatosMinisterio!C129</f>
        <v>58</v>
      </c>
      <c r="U129" s="65" t="n">
        <f aca="false">D129+DatosMinisterio!D129</f>
        <v>379.020137334597</v>
      </c>
      <c r="V129" s="65" t="n">
        <f aca="false">E129+DatosMinisterio!E129</f>
        <v>241.967637334597</v>
      </c>
      <c r="W129" s="65" t="n">
        <f aca="false">F129+DatosMinisterio!F129</f>
        <v>32</v>
      </c>
      <c r="X129" s="65" t="n">
        <f aca="false">G129+DatosMinisterio!G129</f>
        <v>174</v>
      </c>
      <c r="Y129" s="65" t="n">
        <f aca="false">H129+DatosMinisterio!H129</f>
        <v>9</v>
      </c>
      <c r="Z129" s="65" t="n">
        <f aca="false">X129+0.33*Y129</f>
        <v>176.97</v>
      </c>
      <c r="AC129" s="71" t="n">
        <f aca="false">IF(T129&gt;0,S129/T129,0)</f>
        <v>111.068965517241</v>
      </c>
      <c r="AD129" s="72" t="n">
        <f aca="false">EXP((((AC129-AC$145)/AC$146+2)/4-1.9)^3)</f>
        <v>0.0077783827467978</v>
      </c>
      <c r="AE129" s="73" t="n">
        <f aca="false">S129/U129</f>
        <v>16.9964584079949</v>
      </c>
      <c r="AF129" s="72" t="n">
        <f aca="false">EXP((((AE129-AE$145)/AE$146+2)/4-1.9)^3)</f>
        <v>0.0609181626064531</v>
      </c>
      <c r="AG129" s="72" t="n">
        <f aca="false">V129/U129</f>
        <v>0.638403117671263</v>
      </c>
      <c r="AH129" s="72" t="n">
        <f aca="false">EXP((((AG129-AG$145)/AG$146+2)/4-1.9)^3)</f>
        <v>0.0532534640712503</v>
      </c>
      <c r="AI129" s="72" t="n">
        <f aca="false">W129/U129</f>
        <v>0.0844282317689906</v>
      </c>
      <c r="AJ129" s="72" t="n">
        <f aca="false">EXP((((AI129-AI$145)/AI$146+2)/4-1.9)^3)</f>
        <v>0.0293281934812751</v>
      </c>
      <c r="AK129" s="72" t="n">
        <f aca="false">Z129/U129</f>
        <v>0.466914505504946</v>
      </c>
      <c r="AL129" s="72" t="n">
        <f aca="false">EXP((((AK129-AK$145)/AK$146+2)/4-1.9)^3)</f>
        <v>0.0675467336173293</v>
      </c>
      <c r="AM129" s="72" t="n">
        <f aca="false">0.01*AD129+0.15*AF129+0.24*AH129+0.25*AJ129+0.35*AL129</f>
        <v>0.0529697447319201</v>
      </c>
      <c r="AO129" s="64" t="n">
        <f aca="false">0.01*AD129/$AM$145</f>
        <v>2.71193435344843E-005</v>
      </c>
      <c r="AP129" s="63" t="n">
        <f aca="false">AO129*$J$145</f>
        <v>301.944520007435</v>
      </c>
      <c r="AQ129" s="64" t="n">
        <f aca="false">0.15*AF129/$AM$145</f>
        <v>0.00318586902893297</v>
      </c>
      <c r="AR129" s="63" t="n">
        <f aca="false">AQ129*$J$145</f>
        <v>35471.2013410103</v>
      </c>
      <c r="AS129" s="64" t="n">
        <f aca="false">0.24*AH129/$AM$145</f>
        <v>0.00445603884579458</v>
      </c>
      <c r="AT129" s="63" t="n">
        <f aca="false">AS129*$J$145</f>
        <v>49613.1666578526</v>
      </c>
      <c r="AU129" s="64" t="n">
        <f aca="false">0.25*AJ129/$AM$145</f>
        <v>0.0025563198037277</v>
      </c>
      <c r="AV129" s="63" t="n">
        <f aca="false">AU129*$J$145</f>
        <v>28461.8525201605</v>
      </c>
      <c r="AW129" s="64" t="n">
        <f aca="false">0.35*AL129/$AM$145</f>
        <v>0.00824256271040624</v>
      </c>
      <c r="AX129" s="63" t="n">
        <f aca="false">AW129*$J$145</f>
        <v>91772.0090849582</v>
      </c>
    </row>
    <row r="130" customFormat="false" ht="12.8" hidden="false" customHeight="false" outlineLevel="0" collapsed="false">
      <c r="A130" s="70" t="s">
        <v>89</v>
      </c>
      <c r="B130" s="60"/>
      <c r="C130" s="60"/>
      <c r="D130" s="60"/>
      <c r="E130" s="60"/>
      <c r="F130" s="60"/>
      <c r="G130" s="60"/>
      <c r="H130" s="60"/>
      <c r="I130" s="64" t="n">
        <f aca="false">AO130+AQ130+AS130+AU130+AW130</f>
        <v>0.0151001744093879</v>
      </c>
      <c r="J130" s="63" t="n">
        <f aca="false">ROUND(AP130+AR130+AT130+AV130+AX130,0)</f>
        <v>168124</v>
      </c>
      <c r="K130" s="64" t="n">
        <f aca="false">I130-DatosMinisterio!J130</f>
        <v>9.0205620750794E-017</v>
      </c>
      <c r="L130" s="63" t="n">
        <f aca="false">J130-DatosMinisterio!K130</f>
        <v>0</v>
      </c>
      <c r="M130" s="64" t="n">
        <f aca="false">P165/P$180</f>
        <v>0.0202891946842778</v>
      </c>
      <c r="N130" s="63" t="n">
        <f aca="false">ROUND(N$145*M130,0)</f>
        <v>4292066</v>
      </c>
      <c r="O130" s="63" t="n">
        <f aca="false">N130-DatosMinisterio!L130</f>
        <v>-1</v>
      </c>
      <c r="P130" s="65" t="n">
        <f aca="false">N130+J130</f>
        <v>4460190</v>
      </c>
      <c r="Q130" s="63" t="n">
        <f aca="false">P130-DatosMinisterio!M130</f>
        <v>-1</v>
      </c>
      <c r="S130" s="65" t="n">
        <f aca="false">B130+DatosMinisterio!B130</f>
        <v>6988</v>
      </c>
      <c r="T130" s="65" t="n">
        <f aca="false">C130+DatosMinisterio!C130</f>
        <v>41</v>
      </c>
      <c r="U130" s="65" t="n">
        <f aca="false">D130+DatosMinisterio!D130</f>
        <v>349.694373706004</v>
      </c>
      <c r="V130" s="65" t="n">
        <f aca="false">E130+DatosMinisterio!E130</f>
        <v>192.808668831169</v>
      </c>
      <c r="W130" s="65" t="n">
        <f aca="false">F130+DatosMinisterio!F130</f>
        <v>24</v>
      </c>
      <c r="X130" s="65" t="n">
        <f aca="false">G130+DatosMinisterio!G130</f>
        <v>111</v>
      </c>
      <c r="Y130" s="65" t="n">
        <f aca="false">H130+DatosMinisterio!H130</f>
        <v>14</v>
      </c>
      <c r="Z130" s="65" t="n">
        <f aca="false">X130+0.33*Y130</f>
        <v>115.62</v>
      </c>
      <c r="AC130" s="71" t="n">
        <f aca="false">IF(T130&gt;0,S130/T130,0)</f>
        <v>170.439024390244</v>
      </c>
      <c r="AD130" s="72" t="n">
        <f aca="false">EXP((((AC130-AC$145)/AC$146+2)/4-1.9)^3)</f>
        <v>0.0333315533886475</v>
      </c>
      <c r="AE130" s="73" t="n">
        <f aca="false">S130/U130</f>
        <v>19.9831639438242</v>
      </c>
      <c r="AF130" s="72" t="n">
        <f aca="false">EXP((((AE130-AE$145)/AE$146+2)/4-1.9)^3)</f>
        <v>0.149447453580032</v>
      </c>
      <c r="AG130" s="72" t="n">
        <f aca="false">V130/U130</f>
        <v>0.551363371357149</v>
      </c>
      <c r="AH130" s="72" t="n">
        <f aca="false">EXP((((AG130-AG$145)/AG$146+2)/4-1.9)^3)</f>
        <v>0.0148476894828431</v>
      </c>
      <c r="AI130" s="72" t="n">
        <f aca="false">W130/U130</f>
        <v>0.0686313587080396</v>
      </c>
      <c r="AJ130" s="72" t="n">
        <f aca="false">EXP((((AI130-AI$145)/AI$146+2)/4-1.9)^3)</f>
        <v>0.0229354995190511</v>
      </c>
      <c r="AK130" s="72" t="n">
        <f aca="false">Z130/U130</f>
        <v>0.330631570575981</v>
      </c>
      <c r="AL130" s="72" t="n">
        <f aca="false">EXP((((AK130-AK$145)/AK$146+2)/4-1.9)^3)</f>
        <v>0.0321789618927971</v>
      </c>
      <c r="AM130" s="72" t="n">
        <f aca="false">0.01*AD130+0.15*AF130+0.24*AH130+0.25*AJ130+0.35*AL130</f>
        <v>0.0433103905890154</v>
      </c>
      <c r="AO130" s="64" t="n">
        <f aca="false">0.01*AD130/$AM$145</f>
        <v>0.000116210512687469</v>
      </c>
      <c r="AP130" s="63" t="n">
        <f aca="false">AO130*$J$145</f>
        <v>1293.87820278973</v>
      </c>
      <c r="AQ130" s="64" t="n">
        <f aca="false">0.15*AF130/$AM$145</f>
        <v>0.00781573168726999</v>
      </c>
      <c r="AR130" s="63" t="n">
        <f aca="false">AQ130*$J$145</f>
        <v>87019.707900334</v>
      </c>
      <c r="AS130" s="64" t="n">
        <f aca="false">0.24*AH130/$AM$145</f>
        <v>0.00124239581893346</v>
      </c>
      <c r="AT130" s="63" t="n">
        <f aca="false">AS130*$J$145</f>
        <v>13832.7319291521</v>
      </c>
      <c r="AU130" s="64" t="n">
        <f aca="false">0.25*AJ130/$AM$145</f>
        <v>0.00199911636788576</v>
      </c>
      <c r="AV130" s="63" t="n">
        <f aca="false">AU130*$J$145</f>
        <v>22257.9957133815</v>
      </c>
      <c r="AW130" s="64" t="n">
        <f aca="false">0.35*AL130/$AM$145</f>
        <v>0.00392672002261122</v>
      </c>
      <c r="AX130" s="63" t="n">
        <f aca="false">AW130*$J$145</f>
        <v>43719.7748139915</v>
      </c>
    </row>
    <row r="131" customFormat="false" ht="12.8" hidden="false" customHeight="false" outlineLevel="0" collapsed="false">
      <c r="A131" s="70" t="s">
        <v>90</v>
      </c>
      <c r="B131" s="60"/>
      <c r="C131" s="60"/>
      <c r="D131" s="60"/>
      <c r="E131" s="60"/>
      <c r="F131" s="60"/>
      <c r="G131" s="60"/>
      <c r="H131" s="60"/>
      <c r="I131" s="64" t="n">
        <f aca="false">AO131+AQ131+AS131+AU131+AW131</f>
        <v>0.055015211053604</v>
      </c>
      <c r="J131" s="63" t="n">
        <f aca="false">ROUND(AP131+AR131+AT131+AV131+AX131,0)</f>
        <v>612535</v>
      </c>
      <c r="K131" s="64" t="n">
        <f aca="false">I131-DatosMinisterio!J131</f>
        <v>-2.0122792321331E-016</v>
      </c>
      <c r="L131" s="63" t="n">
        <f aca="false">J131-DatosMinisterio!K131</f>
        <v>0</v>
      </c>
      <c r="M131" s="64" t="n">
        <f aca="false">P166/P$180</f>
        <v>0.0276521722904964</v>
      </c>
      <c r="N131" s="63" t="n">
        <f aca="false">ROUND(N$145*M131,0)</f>
        <v>5849663</v>
      </c>
      <c r="O131" s="63" t="n">
        <f aca="false">N131-DatosMinisterio!L131</f>
        <v>0</v>
      </c>
      <c r="P131" s="65" t="n">
        <f aca="false">N131+J131</f>
        <v>6462198</v>
      </c>
      <c r="Q131" s="63" t="n">
        <f aca="false">P131-DatosMinisterio!M131</f>
        <v>0</v>
      </c>
      <c r="S131" s="65" t="n">
        <f aca="false">B131+DatosMinisterio!B131</f>
        <v>11149</v>
      </c>
      <c r="T131" s="65" t="n">
        <f aca="false">C131+DatosMinisterio!C131</f>
        <v>61</v>
      </c>
      <c r="U131" s="65" t="n">
        <f aca="false">D131+DatosMinisterio!D131</f>
        <v>494.311610045939</v>
      </c>
      <c r="V131" s="65" t="n">
        <f aca="false">E131+DatosMinisterio!E131</f>
        <v>416.186482956717</v>
      </c>
      <c r="W131" s="65" t="n">
        <f aca="false">F131+DatosMinisterio!F131</f>
        <v>68</v>
      </c>
      <c r="X131" s="65" t="n">
        <f aca="false">G131+DatosMinisterio!G131</f>
        <v>169</v>
      </c>
      <c r="Y131" s="65" t="n">
        <f aca="false">H131+DatosMinisterio!H131</f>
        <v>30</v>
      </c>
      <c r="Z131" s="65" t="n">
        <f aca="false">X131+0.33*Y131</f>
        <v>178.9</v>
      </c>
      <c r="AC131" s="71" t="n">
        <f aca="false">IF(T131&gt;0,S131/T131,0)</f>
        <v>182.770491803279</v>
      </c>
      <c r="AD131" s="72" t="n">
        <f aca="false">EXP((((AC131-AC$145)/AC$146+2)/4-1.9)^3)</f>
        <v>0.0432381849947308</v>
      </c>
      <c r="AE131" s="73" t="n">
        <f aca="false">S131/U131</f>
        <v>22.5545987053872</v>
      </c>
      <c r="AF131" s="72" t="n">
        <f aca="false">EXP((((AE131-AE$145)/AE$146+2)/4-1.9)^3)</f>
        <v>0.271930398488978</v>
      </c>
      <c r="AG131" s="72" t="n">
        <f aca="false">V131/U131</f>
        <v>0.841951664695957</v>
      </c>
      <c r="AH131" s="72" t="n">
        <f aca="false">EXP((((AG131-AG$145)/AG$146+2)/4-1.9)^3)</f>
        <v>0.364917867570381</v>
      </c>
      <c r="AI131" s="72" t="n">
        <f aca="false">W131/U131</f>
        <v>0.137565047265793</v>
      </c>
      <c r="AJ131" s="72" t="n">
        <f aca="false">EXP((((AI131-AI$145)/AI$146+2)/4-1.9)^3)</f>
        <v>0.0619858946260416</v>
      </c>
      <c r="AK131" s="72" t="n">
        <f aca="false">Z131/U131</f>
        <v>0.361917455233094</v>
      </c>
      <c r="AL131" s="72" t="n">
        <f aca="false">EXP((((AK131-AK$145)/AK$146+2)/4-1.9)^3)</f>
        <v>0.0385605175703601</v>
      </c>
      <c r="AM131" s="72" t="n">
        <f aca="false">0.01*AD131+0.15*AF131+0.24*AH131+0.25*AJ131+0.35*AL131</f>
        <v>0.157794884646322</v>
      </c>
      <c r="AO131" s="64" t="n">
        <f aca="false">0.01*AD131/$AM$145</f>
        <v>0.000150749999177197</v>
      </c>
      <c r="AP131" s="63" t="n">
        <f aca="false">AO131*$J$145</f>
        <v>1678.43797858898</v>
      </c>
      <c r="AQ131" s="64" t="n">
        <f aca="false">0.15*AF131/$AM$145</f>
        <v>0.0142212863537625</v>
      </c>
      <c r="AR131" s="63" t="n">
        <f aca="false">AQ131*$J$145</f>
        <v>158338.621896024</v>
      </c>
      <c r="AS131" s="64" t="n">
        <f aca="false">0.24*AH131/$AM$145</f>
        <v>0.030534881096984</v>
      </c>
      <c r="AT131" s="63" t="n">
        <f aca="false">AS131*$J$145</f>
        <v>339972.831738689</v>
      </c>
      <c r="AU131" s="64" t="n">
        <f aca="false">0.25*AJ131/$AM$145</f>
        <v>0.00540284794852763</v>
      </c>
      <c r="AV131" s="63" t="n">
        <f aca="false">AU131*$J$145</f>
        <v>60154.8606225269</v>
      </c>
      <c r="AW131" s="64" t="n">
        <f aca="false">0.35*AL131/$AM$145</f>
        <v>0.00470544565515264</v>
      </c>
      <c r="AX131" s="63" t="n">
        <f aca="false">AW131*$J$145</f>
        <v>52390.0413724802</v>
      </c>
    </row>
    <row r="132" customFormat="false" ht="12.8" hidden="false" customHeight="false" outlineLevel="0" collapsed="false">
      <c r="A132" s="70" t="s">
        <v>91</v>
      </c>
      <c r="B132" s="60"/>
      <c r="C132" s="60"/>
      <c r="D132" s="60"/>
      <c r="E132" s="60"/>
      <c r="F132" s="60"/>
      <c r="G132" s="60"/>
      <c r="H132" s="60"/>
      <c r="I132" s="64" t="n">
        <f aca="false">AO132+AQ132+AS132+AU132+AW132</f>
        <v>0.127692469357621</v>
      </c>
      <c r="J132" s="63" t="n">
        <f aca="false">ROUND(AP132+AR132+AT132+AV132+AX132,0)</f>
        <v>1421717</v>
      </c>
      <c r="K132" s="64" t="n">
        <f aca="false">I132-DatosMinisterio!J132</f>
        <v>0</v>
      </c>
      <c r="L132" s="63" t="n">
        <f aca="false">J132-DatosMinisterio!K132</f>
        <v>0</v>
      </c>
      <c r="M132" s="64" t="n">
        <f aca="false">P167/P$180</f>
        <v>0.0466279314150136</v>
      </c>
      <c r="N132" s="63" t="n">
        <f aca="false">ROUND(N$145*M132,0)</f>
        <v>9863879</v>
      </c>
      <c r="O132" s="63" t="n">
        <f aca="false">N132-DatosMinisterio!L132</f>
        <v>-1</v>
      </c>
      <c r="P132" s="65" t="n">
        <f aca="false">N132+J132</f>
        <v>11285596</v>
      </c>
      <c r="Q132" s="63" t="n">
        <f aca="false">P132-DatosMinisterio!M132</f>
        <v>-1</v>
      </c>
      <c r="S132" s="65" t="n">
        <f aca="false">B132+DatosMinisterio!B132</f>
        <v>9143</v>
      </c>
      <c r="T132" s="65" t="n">
        <f aca="false">C132+DatosMinisterio!C132</f>
        <v>49</v>
      </c>
      <c r="U132" s="65" t="n">
        <f aca="false">D132+DatosMinisterio!D132</f>
        <v>388.672781507483</v>
      </c>
      <c r="V132" s="65" t="n">
        <f aca="false">E132+DatosMinisterio!E132</f>
        <v>276.063463325665</v>
      </c>
      <c r="W132" s="65" t="n">
        <f aca="false">F132+DatosMinisterio!F132</f>
        <v>130</v>
      </c>
      <c r="X132" s="65" t="n">
        <f aca="false">G132+DatosMinisterio!G132</f>
        <v>408</v>
      </c>
      <c r="Y132" s="65" t="n">
        <f aca="false">H132+DatosMinisterio!H132</f>
        <v>50</v>
      </c>
      <c r="Z132" s="65" t="n">
        <f aca="false">X132+0.33*Y132</f>
        <v>424.5</v>
      </c>
      <c r="AC132" s="71" t="n">
        <f aca="false">IF(T132&gt;0,S132/T132,0)</f>
        <v>186.591836734694</v>
      </c>
      <c r="AD132" s="72" t="n">
        <f aca="false">EXP((((AC132-AC$145)/AC$146+2)/4-1.9)^3)</f>
        <v>0.0467390664248652</v>
      </c>
      <c r="AE132" s="73" t="n">
        <f aca="false">S132/U132</f>
        <v>23.5236436277799</v>
      </c>
      <c r="AF132" s="72" t="n">
        <f aca="false">EXP((((AE132-AE$145)/AE$146+2)/4-1.9)^3)</f>
        <v>0.328163564768217</v>
      </c>
      <c r="AG132" s="72" t="n">
        <f aca="false">V132/U132</f>
        <v>0.710272178707605</v>
      </c>
      <c r="AH132" s="72" t="n">
        <f aca="false">EXP((((AG132-AG$145)/AG$146+2)/4-1.9)^3)</f>
        <v>0.122794809943508</v>
      </c>
      <c r="AI132" s="72" t="n">
        <f aca="false">W132/U132</f>
        <v>0.334471581714031</v>
      </c>
      <c r="AJ132" s="72" t="n">
        <f aca="false">EXP((((AI132-AI$145)/AI$146+2)/4-1.9)^3)</f>
        <v>0.39535056701939</v>
      </c>
      <c r="AK132" s="72" t="n">
        <f aca="false">Z132/U132</f>
        <v>1.09217835721236</v>
      </c>
      <c r="AL132" s="72" t="n">
        <f aca="false">EXP((((AK132-AK$145)/AK$146+2)/4-1.9)^3)</f>
        <v>0.537850897081867</v>
      </c>
      <c r="AM132" s="72" t="n">
        <f aca="false">0.01*AD132+0.15*AF132+0.24*AH132+0.25*AJ132+0.35*AL132</f>
        <v>0.366248135499424</v>
      </c>
      <c r="AO132" s="64" t="n">
        <f aca="false">0.01*AD132/$AM$145</f>
        <v>0.000162955827723805</v>
      </c>
      <c r="AP132" s="63" t="n">
        <f aca="false">AO132*$J$145</f>
        <v>1814.33666054314</v>
      </c>
      <c r="AQ132" s="64" t="n">
        <f aca="false">0.15*AF132/$AM$145</f>
        <v>0.0171621416780642</v>
      </c>
      <c r="AR132" s="63" t="n">
        <f aca="false">AQ132*$J$145</f>
        <v>191081.860985808</v>
      </c>
      <c r="AS132" s="64" t="n">
        <f aca="false">0.24*AH132/$AM$145</f>
        <v>0.0102749830966515</v>
      </c>
      <c r="AT132" s="63" t="n">
        <f aca="false">AS132*$J$145</f>
        <v>114400.80897452</v>
      </c>
      <c r="AU132" s="64" t="n">
        <f aca="false">0.25*AJ132/$AM$145</f>
        <v>0.0344597591574093</v>
      </c>
      <c r="AV132" s="63" t="n">
        <f aca="false">AU132*$J$145</f>
        <v>383672.098298585</v>
      </c>
      <c r="AW132" s="64" t="n">
        <f aca="false">0.35*AL132/$AM$145</f>
        <v>0.065632629597772</v>
      </c>
      <c r="AX132" s="63" t="n">
        <f aca="false">AW132*$J$145</f>
        <v>730748.250433337</v>
      </c>
    </row>
    <row r="133" customFormat="false" ht="12.8" hidden="false" customHeight="false" outlineLevel="0" collapsed="false">
      <c r="A133" s="70" t="s">
        <v>92</v>
      </c>
      <c r="B133" s="60"/>
      <c r="C133" s="60"/>
      <c r="D133" s="60"/>
      <c r="E133" s="60"/>
      <c r="F133" s="60"/>
      <c r="G133" s="60"/>
      <c r="H133" s="60"/>
      <c r="I133" s="64" t="n">
        <f aca="false">AO133+AQ133+AS133+AU133+AW133</f>
        <v>0.0120497950505915</v>
      </c>
      <c r="J133" s="63" t="n">
        <f aca="false">ROUND(AP133+AR133+AT133+AV133+AX133,0)</f>
        <v>134161</v>
      </c>
      <c r="K133" s="64" t="n">
        <f aca="false">I133-DatosMinisterio!J133</f>
        <v>7.11236625150491E-017</v>
      </c>
      <c r="L133" s="63" t="n">
        <f aca="false">J133-DatosMinisterio!K133</f>
        <v>0</v>
      </c>
      <c r="M133" s="64" t="n">
        <f aca="false">P168/P$180</f>
        <v>0.00939706700271646</v>
      </c>
      <c r="N133" s="63" t="n">
        <f aca="false">ROUND(N$145*M133,0)</f>
        <v>1987897</v>
      </c>
      <c r="O133" s="63" t="n">
        <f aca="false">N133-DatosMinisterio!L133</f>
        <v>0</v>
      </c>
      <c r="P133" s="65" t="n">
        <f aca="false">N133+J133</f>
        <v>2122058</v>
      </c>
      <c r="Q133" s="63" t="n">
        <f aca="false">P133-DatosMinisterio!M133</f>
        <v>0</v>
      </c>
      <c r="S133" s="65" t="n">
        <f aca="false">B133+DatosMinisterio!B133</f>
        <v>2783</v>
      </c>
      <c r="T133" s="65" t="n">
        <f aca="false">C133+DatosMinisterio!C133</f>
        <v>27</v>
      </c>
      <c r="U133" s="65" t="n">
        <f aca="false">D133+DatosMinisterio!D133</f>
        <v>260.478725330885</v>
      </c>
      <c r="V133" s="65" t="n">
        <f aca="false">E133+DatosMinisterio!E133</f>
        <v>120.081535160064</v>
      </c>
      <c r="W133" s="65" t="n">
        <f aca="false">F133+DatosMinisterio!F133</f>
        <v>24</v>
      </c>
      <c r="X133" s="65" t="n">
        <f aca="false">G133+DatosMinisterio!G133</f>
        <v>114</v>
      </c>
      <c r="Y133" s="65" t="n">
        <f aca="false">H133+DatosMinisterio!H133</f>
        <v>32</v>
      </c>
      <c r="Z133" s="65" t="n">
        <f aca="false">X133+0.33*Y133</f>
        <v>124.56</v>
      </c>
      <c r="AC133" s="71" t="n">
        <f aca="false">IF(T133&gt;0,S133/T133,0)</f>
        <v>103.074074074074</v>
      </c>
      <c r="AD133" s="72" t="n">
        <f aca="false">EXP((((AC133-AC$145)/AC$146+2)/4-1.9)^3)</f>
        <v>0.00622391609512031</v>
      </c>
      <c r="AE133" s="73" t="n">
        <f aca="false">S133/U133</f>
        <v>10.6841739050464</v>
      </c>
      <c r="AF133" s="72" t="n">
        <f aca="false">EXP((((AE133-AE$145)/AE$146+2)/4-1.9)^3)</f>
        <v>0.00393016185348549</v>
      </c>
      <c r="AG133" s="72" t="n">
        <f aca="false">V133/U133</f>
        <v>0.46100323551386</v>
      </c>
      <c r="AH133" s="72" t="n">
        <f aca="false">EXP((((AG133-AG$145)/AG$146+2)/4-1.9)^3)</f>
        <v>0.00279260187151957</v>
      </c>
      <c r="AI133" s="72" t="n">
        <f aca="false">W133/U133</f>
        <v>0.092138043018726</v>
      </c>
      <c r="AJ133" s="72" t="n">
        <f aca="false">EXP((((AI133-AI$145)/AI$146+2)/4-1.9)^3)</f>
        <v>0.0329360145385088</v>
      </c>
      <c r="AK133" s="72" t="n">
        <f aca="false">Z133/U133</f>
        <v>0.478196443267188</v>
      </c>
      <c r="AL133" s="72" t="n">
        <f aca="false">EXP((((AK133-AK$145)/AK$146+2)/4-1.9)^3)</f>
        <v>0.0714436765096579</v>
      </c>
      <c r="AM133" s="72" t="n">
        <f aca="false">0.01*AD133+0.15*AF133+0.24*AH133+0.25*AJ133+0.35*AL133</f>
        <v>0.0345612783011462</v>
      </c>
      <c r="AO133" s="64" t="n">
        <f aca="false">0.01*AD133/$AM$145</f>
        <v>2.16996931377362E-005</v>
      </c>
      <c r="AP133" s="63" t="n">
        <f aca="false">AO133*$J$145</f>
        <v>241.602582321024</v>
      </c>
      <c r="AQ133" s="64" t="n">
        <f aca="false">0.15*AF133/$AM$145</f>
        <v>0.000205537731145996</v>
      </c>
      <c r="AR133" s="63" t="n">
        <f aca="false">AQ133*$J$145</f>
        <v>2288.44003894784</v>
      </c>
      <c r="AS133" s="64" t="n">
        <f aca="false">0.24*AH133/$AM$145</f>
        <v>0.00023367385835559</v>
      </c>
      <c r="AT133" s="63" t="n">
        <f aca="false">AS133*$J$145</f>
        <v>2601.7053440009</v>
      </c>
      <c r="AU133" s="64" t="n">
        <f aca="false">0.25*AJ133/$AM$145</f>
        <v>0.00287078664679462</v>
      </c>
      <c r="AV133" s="63" t="n">
        <f aca="false">AU133*$J$145</f>
        <v>31963.1002501196</v>
      </c>
      <c r="AW133" s="64" t="n">
        <f aca="false">0.35*AL133/$AM$145</f>
        <v>0.00871809712115753</v>
      </c>
      <c r="AX133" s="63" t="n">
        <f aca="false">AW133*$J$145</f>
        <v>97066.5697449069</v>
      </c>
    </row>
    <row r="134" customFormat="false" ht="12.8" hidden="false" customHeight="false" outlineLevel="0" collapsed="false">
      <c r="A134" s="70" t="s">
        <v>93</v>
      </c>
      <c r="B134" s="60"/>
      <c r="C134" s="60"/>
      <c r="D134" s="60"/>
      <c r="E134" s="60"/>
      <c r="F134" s="60"/>
      <c r="G134" s="60"/>
      <c r="H134" s="60"/>
      <c r="I134" s="64" t="n">
        <f aca="false">AO134+AQ134+AS134+AU134+AW134</f>
        <v>0.0950134454742436</v>
      </c>
      <c r="J134" s="63" t="n">
        <f aca="false">ROUND(AP134+AR134+AT134+AV134+AX134,0)</f>
        <v>1057872</v>
      </c>
      <c r="K134" s="64" t="n">
        <f aca="false">I134-DatosMinisterio!J134</f>
        <v>-5.13478148889135E-016</v>
      </c>
      <c r="L134" s="63" t="n">
        <f aca="false">J134-DatosMinisterio!K134</f>
        <v>0</v>
      </c>
      <c r="M134" s="64" t="n">
        <f aca="false">P169/P$180</f>
        <v>0.0684268958872558</v>
      </c>
      <c r="N134" s="63" t="n">
        <f aca="false">ROUND(N$145*M134,0)</f>
        <v>14475328</v>
      </c>
      <c r="O134" s="63" t="n">
        <f aca="false">N134-DatosMinisterio!L134</f>
        <v>0</v>
      </c>
      <c r="P134" s="65" t="n">
        <f aca="false">N134+J134</f>
        <v>15533200</v>
      </c>
      <c r="Q134" s="63" t="n">
        <f aca="false">P134-DatosMinisterio!M134</f>
        <v>0</v>
      </c>
      <c r="S134" s="65" t="n">
        <f aca="false">B134+DatosMinisterio!B134</f>
        <v>9069</v>
      </c>
      <c r="T134" s="65" t="n">
        <f aca="false">C134+DatosMinisterio!C134</f>
        <v>32</v>
      </c>
      <c r="U134" s="65" t="n">
        <f aca="false">D134+DatosMinisterio!D134</f>
        <v>449.37199890788</v>
      </c>
      <c r="V134" s="65" t="n">
        <f aca="false">E134+DatosMinisterio!E134</f>
        <v>413.712680726062</v>
      </c>
      <c r="W134" s="65" t="n">
        <f aca="false">F134+DatosMinisterio!F134</f>
        <v>117</v>
      </c>
      <c r="X134" s="65" t="n">
        <f aca="false">G134+DatosMinisterio!G134</f>
        <v>284</v>
      </c>
      <c r="Y134" s="65" t="n">
        <f aca="false">H134+DatosMinisterio!H134</f>
        <v>39</v>
      </c>
      <c r="Z134" s="65" t="n">
        <f aca="false">X134+0.33*Y134</f>
        <v>296.87</v>
      </c>
      <c r="AC134" s="71" t="n">
        <f aca="false">IF(T134&gt;0,S134/T134,0)</f>
        <v>283.40625</v>
      </c>
      <c r="AD134" s="72" t="n">
        <f aca="false">EXP((((AC134-AC$145)/AC$146+2)/4-1.9)^3)</f>
        <v>0.224482481379207</v>
      </c>
      <c r="AE134" s="73" t="n">
        <f aca="false">S134/U134</f>
        <v>20.1814977836639</v>
      </c>
      <c r="AF134" s="72" t="n">
        <f aca="false">EXP((((AE134-AE$145)/AE$146+2)/4-1.9)^3)</f>
        <v>0.157364924347524</v>
      </c>
      <c r="AG134" s="72" t="n">
        <f aca="false">V134/U134</f>
        <v>0.920646328056751</v>
      </c>
      <c r="AH134" s="72" t="n">
        <f aca="false">EXP((((AG134-AG$145)/AG$146+2)/4-1.9)^3)</f>
        <v>0.556400683676591</v>
      </c>
      <c r="AI134" s="72" t="n">
        <f aca="false">W134/U134</f>
        <v>0.260363352154447</v>
      </c>
      <c r="AJ134" s="72" t="n">
        <f aca="false">EXP((((AI134-AI$145)/AI$146+2)/4-1.9)^3)</f>
        <v>0.229465361015577</v>
      </c>
      <c r="AK134" s="72" t="n">
        <f aca="false">Z134/U134</f>
        <v>0.660633062855475</v>
      </c>
      <c r="AL134" s="72" t="n">
        <f aca="false">EXP((((AK134-AK$145)/AK$146+2)/4-1.9)^3)</f>
        <v>0.159331254718193</v>
      </c>
      <c r="AM134" s="72" t="n">
        <f aca="false">0.01*AD134+0.15*AF134+0.24*AH134+0.25*AJ134+0.35*AL134</f>
        <v>0.272518006953564</v>
      </c>
      <c r="AO134" s="64" t="n">
        <f aca="false">0.01*AD134/$AM$145</f>
        <v>0.000782658520179202</v>
      </c>
      <c r="AP134" s="63" t="n">
        <f aca="false">AO134*$J$145</f>
        <v>8714.05500301806</v>
      </c>
      <c r="AQ134" s="64" t="n">
        <f aca="false">0.15*AF134/$AM$145</f>
        <v>0.00822979579929168</v>
      </c>
      <c r="AR134" s="63" t="n">
        <f aca="false">AQ134*$J$145</f>
        <v>91629.8633562622</v>
      </c>
      <c r="AS134" s="64" t="n">
        <f aca="false">0.24*AH134/$AM$145</f>
        <v>0.0465574043591291</v>
      </c>
      <c r="AT134" s="63" t="n">
        <f aca="false">AS134*$J$145</f>
        <v>518366.275869981</v>
      </c>
      <c r="AU134" s="64" t="n">
        <f aca="false">0.25*AJ134/$AM$145</f>
        <v>0.0200007834443727</v>
      </c>
      <c r="AV134" s="63" t="n">
        <f aca="false">AU134*$J$145</f>
        <v>222687.062804619</v>
      </c>
      <c r="AW134" s="64" t="n">
        <f aca="false">0.35*AL134/$AM$145</f>
        <v>0.019442803351271</v>
      </c>
      <c r="AX134" s="63" t="n">
        <f aca="false">AW134*$J$145</f>
        <v>216474.558760373</v>
      </c>
    </row>
    <row r="135" customFormat="false" ht="12.8" hidden="false" customHeight="false" outlineLevel="0" collapsed="false">
      <c r="A135" s="70" t="s">
        <v>94</v>
      </c>
      <c r="B135" s="60"/>
      <c r="C135" s="60"/>
      <c r="D135" s="60"/>
      <c r="E135" s="60"/>
      <c r="F135" s="60"/>
      <c r="G135" s="60"/>
      <c r="H135" s="60"/>
      <c r="I135" s="64" t="n">
        <f aca="false">AO135+AQ135+AS135+AU135+AW135</f>
        <v>0.00341159969097477</v>
      </c>
      <c r="J135" s="63" t="n">
        <f aca="false">ROUND(AP135+AR135+AT135+AV135+AX135,0)</f>
        <v>37984</v>
      </c>
      <c r="K135" s="64" t="n">
        <f aca="false">I135-DatosMinisterio!J135</f>
        <v>0</v>
      </c>
      <c r="L135" s="63" t="n">
        <f aca="false">J135-DatosMinisterio!K135</f>
        <v>-1</v>
      </c>
      <c r="M135" s="64" t="n">
        <f aca="false">P170/P$180</f>
        <v>0.00789464714380577</v>
      </c>
      <c r="N135" s="63" t="n">
        <f aca="false">ROUND(N$145*M135,0)</f>
        <v>1670069</v>
      </c>
      <c r="O135" s="63" t="n">
        <f aca="false">N135-DatosMinisterio!L135</f>
        <v>-3</v>
      </c>
      <c r="P135" s="65" t="n">
        <f aca="false">N135+J135</f>
        <v>1708053</v>
      </c>
      <c r="Q135" s="63" t="n">
        <f aca="false">P135-DatosMinisterio!M135</f>
        <v>-4</v>
      </c>
      <c r="S135" s="65" t="n">
        <f aca="false">B135+DatosMinisterio!B135</f>
        <v>3416</v>
      </c>
      <c r="T135" s="65" t="n">
        <f aca="false">C135+DatosMinisterio!C135</f>
        <v>30</v>
      </c>
      <c r="U135" s="65" t="n">
        <f aca="false">D135+DatosMinisterio!D135</f>
        <v>261.068181818182</v>
      </c>
      <c r="V135" s="65" t="n">
        <f aca="false">E135+DatosMinisterio!E135</f>
        <v>116.454545454545</v>
      </c>
      <c r="W135" s="65" t="n">
        <f aca="false">F135+DatosMinisterio!F135</f>
        <v>7</v>
      </c>
      <c r="X135" s="65" t="n">
        <f aca="false">G135+DatosMinisterio!G135</f>
        <v>46</v>
      </c>
      <c r="Y135" s="65" t="n">
        <f aca="false">H135+DatosMinisterio!H135</f>
        <v>7</v>
      </c>
      <c r="Z135" s="65" t="n">
        <f aca="false">X135+0.33*Y135</f>
        <v>48.31</v>
      </c>
      <c r="AC135" s="71" t="n">
        <f aca="false">IF(T135&gt;0,S135/T135,0)</f>
        <v>113.866666666667</v>
      </c>
      <c r="AD135" s="72" t="n">
        <f aca="false">EXP((((AC135-AC$145)/AC$146+2)/4-1.9)^3)</f>
        <v>0.00839635228138534</v>
      </c>
      <c r="AE135" s="73" t="n">
        <f aca="false">S135/U135</f>
        <v>13.084704448507</v>
      </c>
      <c r="AF135" s="72" t="n">
        <f aca="false">EXP((((AE135-AE$145)/AE$146+2)/4-1.9)^3)</f>
        <v>0.0129112637267664</v>
      </c>
      <c r="AG135" s="72" t="n">
        <f aca="false">V135/U135</f>
        <v>0.446069469835464</v>
      </c>
      <c r="AH135" s="72" t="n">
        <f aca="false">EXP((((AG135-AG$145)/AG$146+2)/4-1.9)^3)</f>
        <v>0.00204248909741161</v>
      </c>
      <c r="AI135" s="72" t="n">
        <f aca="false">W135/U135</f>
        <v>0.0268129189518586</v>
      </c>
      <c r="AJ135" s="72" t="n">
        <f aca="false">EXP((((AI135-AI$145)/AI$146+2)/4-1.9)^3)</f>
        <v>0.0113280385807647</v>
      </c>
      <c r="AK135" s="72" t="n">
        <f aca="false">Z135/U135</f>
        <v>0.185047444937756</v>
      </c>
      <c r="AL135" s="72" t="n">
        <f aca="false">EXP((((AK135-AK$145)/AK$146+2)/4-1.9)^3)</f>
        <v>0.0126923029058894</v>
      </c>
      <c r="AM135" s="72" t="n">
        <f aca="false">0.01*AD135+0.15*AF135+0.24*AH135+0.25*AJ135+0.35*AL135</f>
        <v>0.00978516612746004</v>
      </c>
      <c r="AO135" s="64" t="n">
        <f aca="false">0.01*AD135/$AM$145</f>
        <v>2.92738952771617E-005</v>
      </c>
      <c r="AP135" s="63" t="n">
        <f aca="false">AO135*$J$145</f>
        <v>325.93312028261</v>
      </c>
      <c r="AQ135" s="64" t="n">
        <f aca="false">0.15*AF135/$AM$145</f>
        <v>0.00067522711571628</v>
      </c>
      <c r="AR135" s="63" t="n">
        <f aca="false">AQ135*$J$145</f>
        <v>7517.92266253446</v>
      </c>
      <c r="AS135" s="64" t="n">
        <f aca="false">0.24*AH135/$AM$145</f>
        <v>0.00017090739389274</v>
      </c>
      <c r="AT135" s="63" t="n">
        <f aca="false">AS135*$J$145</f>
        <v>1902.86873828807</v>
      </c>
      <c r="AU135" s="64" t="n">
        <f aca="false">0.25*AJ135/$AM$145</f>
        <v>0.000987380602896278</v>
      </c>
      <c r="AV135" s="63" t="n">
        <f aca="false">AU135*$J$145</f>
        <v>10993.4136800571</v>
      </c>
      <c r="AW135" s="64" t="n">
        <f aca="false">0.35*AL135/$AM$145</f>
        <v>0.00154881068319231</v>
      </c>
      <c r="AX135" s="63" t="n">
        <f aca="false">AW135*$J$145</f>
        <v>17244.3295953765</v>
      </c>
    </row>
    <row r="136" customFormat="false" ht="12.8" hidden="false" customHeight="false" outlineLevel="0" collapsed="false">
      <c r="A136" s="70" t="s">
        <v>95</v>
      </c>
      <c r="B136" s="60"/>
      <c r="C136" s="60"/>
      <c r="D136" s="60"/>
      <c r="E136" s="60"/>
      <c r="F136" s="60"/>
      <c r="G136" s="60"/>
      <c r="H136" s="60"/>
      <c r="I136" s="64" t="n">
        <f aca="false">AO136+AQ136+AS136+AU136+AW136</f>
        <v>0.0619653455662682</v>
      </c>
      <c r="J136" s="63" t="n">
        <f aca="false">ROUND(AP136+AR136+AT136+AV136+AX136,0)</f>
        <v>689917</v>
      </c>
      <c r="K136" s="64" t="n">
        <f aca="false">I136-DatosMinisterio!J136</f>
        <v>-6.93889390390723E-016</v>
      </c>
      <c r="L136" s="63" t="n">
        <f aca="false">J136-DatosMinisterio!K136</f>
        <v>0</v>
      </c>
      <c r="M136" s="64" t="n">
        <f aca="false">P171/P$180</f>
        <v>0.0441644655463935</v>
      </c>
      <c r="N136" s="63" t="n">
        <f aca="false">ROUND(N$145*M136,0)</f>
        <v>9342746</v>
      </c>
      <c r="O136" s="63" t="n">
        <f aca="false">N136-DatosMinisterio!L136</f>
        <v>1</v>
      </c>
      <c r="P136" s="65" t="n">
        <f aca="false">N136+J136</f>
        <v>10032663</v>
      </c>
      <c r="Q136" s="63" t="n">
        <f aca="false">P136-DatosMinisterio!M136</f>
        <v>1</v>
      </c>
      <c r="S136" s="65" t="n">
        <f aca="false">B136+DatosMinisterio!B136</f>
        <v>8584</v>
      </c>
      <c r="T136" s="65" t="n">
        <f aca="false">C136+DatosMinisterio!C136</f>
        <v>76</v>
      </c>
      <c r="U136" s="65" t="n">
        <f aca="false">D136+DatosMinisterio!D136</f>
        <v>355.545454545455</v>
      </c>
      <c r="V136" s="65" t="n">
        <f aca="false">E136+DatosMinisterio!E136</f>
        <v>295.886363636364</v>
      </c>
      <c r="W136" s="65" t="n">
        <f aca="false">F136+DatosMinisterio!F136</f>
        <v>32</v>
      </c>
      <c r="X136" s="65" t="n">
        <f aca="false">G136+DatosMinisterio!G136</f>
        <v>179</v>
      </c>
      <c r="Y136" s="65" t="n">
        <f aca="false">H136+DatosMinisterio!H136</f>
        <v>32</v>
      </c>
      <c r="Z136" s="65" t="n">
        <f aca="false">X136+0.33*Y136</f>
        <v>189.56</v>
      </c>
      <c r="AC136" s="71" t="n">
        <f aca="false">IF(T136&gt;0,S136/T136,0)</f>
        <v>112.947368421053</v>
      </c>
      <c r="AD136" s="72" t="n">
        <f aca="false">EXP((((AC136-AC$145)/AC$146+2)/4-1.9)^3)</f>
        <v>0.00818878998029918</v>
      </c>
      <c r="AE136" s="73" t="n">
        <f aca="false">S136/U136</f>
        <v>24.1431858859626</v>
      </c>
      <c r="AF136" s="72" t="n">
        <f aca="false">EXP((((AE136-AE$145)/AE$146+2)/4-1.9)^3)</f>
        <v>0.366374028439977</v>
      </c>
      <c r="AG136" s="72" t="n">
        <f aca="false">V136/U136</f>
        <v>0.832204039887497</v>
      </c>
      <c r="AH136" s="72" t="n">
        <f aca="false">EXP((((AG136-AG$145)/AG$146+2)/4-1.9)^3)</f>
        <v>0.342569944935895</v>
      </c>
      <c r="AI136" s="72" t="n">
        <f aca="false">W136/U136</f>
        <v>0.0900025568908206</v>
      </c>
      <c r="AJ136" s="72" t="n">
        <f aca="false">EXP((((AI136-AI$145)/AI$146+2)/4-1.9)^3)</f>
        <v>0.0319026963008276</v>
      </c>
      <c r="AK136" s="72" t="n">
        <f aca="false">Z136/U136</f>
        <v>0.533152646381999</v>
      </c>
      <c r="AL136" s="72" t="n">
        <f aca="false">EXP((((AK136-AK$145)/AK$146+2)/4-1.9)^3)</f>
        <v>0.0928538280254174</v>
      </c>
      <c r="AM136" s="72" t="n">
        <f aca="false">0.01*AD136+0.15*AF136+0.24*AH136+0.25*AJ136+0.35*AL136</f>
        <v>0.177729292834517</v>
      </c>
      <c r="AO136" s="64" t="n">
        <f aca="false">0.01*AD136/$AM$145</f>
        <v>2.85502289918685E-005</v>
      </c>
      <c r="AP136" s="63" t="n">
        <f aca="false">AO136*$J$145</f>
        <v>317.875879926458</v>
      </c>
      <c r="AQ136" s="64" t="n">
        <f aca="false">0.15*AF136/$AM$145</f>
        <v>0.0191604542926363</v>
      </c>
      <c r="AR136" s="63" t="n">
        <f aca="false">AQ136*$J$145</f>
        <v>213330.907776506</v>
      </c>
      <c r="AS136" s="64" t="n">
        <f aca="false">0.24*AH136/$AM$145</f>
        <v>0.0286648954891212</v>
      </c>
      <c r="AT136" s="63" t="n">
        <f aca="false">AS136*$J$145</f>
        <v>319152.567189549</v>
      </c>
      <c r="AU136" s="64" t="n">
        <f aca="false">0.25*AJ136/$AM$145</f>
        <v>0.00278072000575776</v>
      </c>
      <c r="AV136" s="63" t="n">
        <f aca="false">AU136*$J$145</f>
        <v>30960.3057443464</v>
      </c>
      <c r="AW136" s="64" t="n">
        <f aca="false">0.35*AL136/$AM$145</f>
        <v>0.0113307255497611</v>
      </c>
      <c r="AX136" s="63" t="n">
        <f aca="false">AW136*$J$145</f>
        <v>126155.35782082</v>
      </c>
    </row>
    <row r="137" customFormat="false" ht="12.8" hidden="false" customHeight="false" outlineLevel="0" collapsed="false">
      <c r="A137" s="70" t="s">
        <v>96</v>
      </c>
      <c r="B137" s="60"/>
      <c r="C137" s="60"/>
      <c r="D137" s="60"/>
      <c r="E137" s="60"/>
      <c r="F137" s="60"/>
      <c r="G137" s="60"/>
      <c r="H137" s="60"/>
      <c r="I137" s="64" t="n">
        <f aca="false">AO137+AQ137+AS137+AU137+AW137</f>
        <v>0.00293410131000227</v>
      </c>
      <c r="J137" s="63" t="n">
        <f aca="false">ROUND(AP137+AR137+AT137+AV137+AX137,0)</f>
        <v>32668</v>
      </c>
      <c r="K137" s="64" t="n">
        <f aca="false">I137-DatosMinisterio!J137</f>
        <v>1.69135538907739E-017</v>
      </c>
      <c r="L137" s="63" t="n">
        <f aca="false">J137-DatosMinisterio!K137</f>
        <v>-1</v>
      </c>
      <c r="M137" s="64" t="n">
        <f aca="false">P172/P$180</f>
        <v>0.0116321485119726</v>
      </c>
      <c r="N137" s="63" t="n">
        <f aca="false">ROUND(N$145*M137,0)</f>
        <v>2460716</v>
      </c>
      <c r="O137" s="63" t="n">
        <f aca="false">N137-DatosMinisterio!L137</f>
        <v>0</v>
      </c>
      <c r="P137" s="65" t="n">
        <f aca="false">N137+J137</f>
        <v>2493384</v>
      </c>
      <c r="Q137" s="63" t="n">
        <f aca="false">P137-DatosMinisterio!M137</f>
        <v>-1</v>
      </c>
      <c r="S137" s="65" t="n">
        <f aca="false">B137+DatosMinisterio!B137</f>
        <v>4395</v>
      </c>
      <c r="T137" s="65" t="n">
        <f aca="false">C137+DatosMinisterio!C137</f>
        <v>41</v>
      </c>
      <c r="U137" s="65" t="n">
        <f aca="false">D137+DatosMinisterio!D137</f>
        <v>422.79666563415</v>
      </c>
      <c r="V137" s="65" t="n">
        <f aca="false">E137+DatosMinisterio!E137</f>
        <v>204.982160938066</v>
      </c>
      <c r="W137" s="65" t="n">
        <f aca="false">F137+DatosMinisterio!F137</f>
        <v>15</v>
      </c>
      <c r="X137" s="65" t="n">
        <f aca="false">G137+DatosMinisterio!G137</f>
        <v>56</v>
      </c>
      <c r="Y137" s="65" t="n">
        <f aca="false">H137+DatosMinisterio!H137</f>
        <v>22</v>
      </c>
      <c r="Z137" s="65" t="n">
        <f aca="false">X137+0.33*Y137</f>
        <v>63.26</v>
      </c>
      <c r="AC137" s="71" t="n">
        <f aca="false">IF(T137&gt;0,S137/T137,0)</f>
        <v>107.19512195122</v>
      </c>
      <c r="AD137" s="72" t="n">
        <f aca="false">EXP((((AC137-AC$145)/AC$146+2)/4-1.9)^3)</f>
        <v>0.00698771594183446</v>
      </c>
      <c r="AE137" s="73" t="n">
        <f aca="false">S137/U137</f>
        <v>10.3950677884556</v>
      </c>
      <c r="AF137" s="72" t="n">
        <f aca="false">EXP((((AE137-AE$145)/AE$146+2)/4-1.9)^3)</f>
        <v>0.00336120679155637</v>
      </c>
      <c r="AG137" s="72" t="n">
        <f aca="false">V137/U137</f>
        <v>0.48482445014228</v>
      </c>
      <c r="AH137" s="72" t="n">
        <f aca="false">EXP((((AG137-AG$145)/AG$146+2)/4-1.9)^3)</f>
        <v>0.00449892350110286</v>
      </c>
      <c r="AI137" s="72" t="n">
        <f aca="false">W137/U137</f>
        <v>0.0354780470595755</v>
      </c>
      <c r="AJ137" s="72" t="n">
        <f aca="false">EXP((((AI137-AI$145)/AI$146+2)/4-1.9)^3)</f>
        <v>0.0131984189949872</v>
      </c>
      <c r="AK137" s="72" t="n">
        <f aca="false">Z137/U137</f>
        <v>0.149622750465917</v>
      </c>
      <c r="AL137" s="72" t="n">
        <f aca="false">EXP((((AK137-AK$145)/AK$146+2)/4-1.9)^3)</f>
        <v>0.00989199565555312</v>
      </c>
      <c r="AM137" s="72" t="n">
        <f aca="false">0.01*AD137+0.15*AF137+0.24*AH137+0.25*AJ137+0.35*AL137</f>
        <v>0.00841560304660687</v>
      </c>
      <c r="AO137" s="64" t="n">
        <f aca="false">0.01*AD137/$AM$145</f>
        <v>2.43626824902664E-005</v>
      </c>
      <c r="AP137" s="63" t="n">
        <f aca="false">AO137*$J$145</f>
        <v>271.25208474398</v>
      </c>
      <c r="AQ137" s="64" t="n">
        <f aca="false">0.15*AF137/$AM$145</f>
        <v>0.000175782790532232</v>
      </c>
      <c r="AR137" s="63" t="n">
        <f aca="false">AQ137*$J$145</f>
        <v>1957.15099981426</v>
      </c>
      <c r="AS137" s="64" t="n">
        <f aca="false">0.24*AH137/$AM$145</f>
        <v>0.000376452090672452</v>
      </c>
      <c r="AT137" s="63" t="n">
        <f aca="false">AS137*$J$145</f>
        <v>4191.38633202356</v>
      </c>
      <c r="AU137" s="64" t="n">
        <f aca="false">0.25*AJ137/$AM$145</f>
        <v>0.00115040770841623</v>
      </c>
      <c r="AV137" s="63" t="n">
        <f aca="false">AU137*$J$145</f>
        <v>12808.5439416665</v>
      </c>
      <c r="AW137" s="64" t="n">
        <f aca="false">0.35*AL137/$AM$145</f>
        <v>0.00120709603789109</v>
      </c>
      <c r="AX137" s="63" t="n">
        <f aca="false">AW137*$J$145</f>
        <v>13439.7070969082</v>
      </c>
    </row>
    <row r="138" customFormat="false" ht="12.8" hidden="false" customHeight="false" outlineLevel="0" collapsed="false">
      <c r="A138" s="70" t="s">
        <v>97</v>
      </c>
      <c r="B138" s="60"/>
      <c r="C138" s="60"/>
      <c r="D138" s="60"/>
      <c r="E138" s="60"/>
      <c r="F138" s="60"/>
      <c r="G138" s="60"/>
      <c r="H138" s="60"/>
      <c r="I138" s="64" t="n">
        <f aca="false">AO138+AQ138+AS138+AU138+AW138</f>
        <v>0.0113054026487475</v>
      </c>
      <c r="J138" s="63" t="n">
        <f aca="false">ROUND(AP138+AR138+AT138+AV138+AX138,0)</f>
        <v>125873</v>
      </c>
      <c r="K138" s="64" t="n">
        <f aca="false">I138-DatosMinisterio!J138</f>
        <v>7.63278329429795E-017</v>
      </c>
      <c r="L138" s="63" t="n">
        <f aca="false">J138-DatosMinisterio!K138</f>
        <v>0</v>
      </c>
      <c r="M138" s="64" t="n">
        <f aca="false">P173/P$180</f>
        <v>0.020377421585959</v>
      </c>
      <c r="N138" s="63" t="n">
        <f aca="false">ROUND(N$145*M138,0)</f>
        <v>4310730</v>
      </c>
      <c r="O138" s="63" t="n">
        <f aca="false">N138-DatosMinisterio!L138</f>
        <v>1</v>
      </c>
      <c r="P138" s="65" t="n">
        <f aca="false">N138+J138</f>
        <v>4436603</v>
      </c>
      <c r="Q138" s="63" t="n">
        <f aca="false">P138-DatosMinisterio!M138</f>
        <v>1</v>
      </c>
      <c r="S138" s="65" t="n">
        <f aca="false">B138+DatosMinisterio!B138</f>
        <v>4684</v>
      </c>
      <c r="T138" s="65" t="n">
        <f aca="false">C138+DatosMinisterio!C138</f>
        <v>25</v>
      </c>
      <c r="U138" s="65" t="n">
        <f aca="false">D138+DatosMinisterio!D138</f>
        <v>302.294940036645</v>
      </c>
      <c r="V138" s="65" t="n">
        <f aca="false">E138+DatosMinisterio!E138</f>
        <v>206.4416445821</v>
      </c>
      <c r="W138" s="65" t="n">
        <f aca="false">F138+DatosMinisterio!F138</f>
        <v>5</v>
      </c>
      <c r="X138" s="65" t="n">
        <f aca="false">G138+DatosMinisterio!G138</f>
        <v>28</v>
      </c>
      <c r="Y138" s="65" t="n">
        <f aca="false">H138+DatosMinisterio!H138</f>
        <v>5</v>
      </c>
      <c r="Z138" s="65" t="n">
        <f aca="false">X138+0.33*Y138</f>
        <v>29.65</v>
      </c>
      <c r="AC138" s="71" t="n">
        <f aca="false">IF(T138&gt;0,S138/T138,0)</f>
        <v>187.36</v>
      </c>
      <c r="AD138" s="72" t="n">
        <f aca="false">EXP((((AC138-AC$145)/AC$146+2)/4-1.9)^3)</f>
        <v>0.0474688645791085</v>
      </c>
      <c r="AE138" s="73" t="n">
        <f aca="false">S138/U138</f>
        <v>15.4948012012116</v>
      </c>
      <c r="AF138" s="72" t="n">
        <f aca="false">EXP((((AE138-AE$145)/AE$146+2)/4-1.9)^3)</f>
        <v>0.0354249941771114</v>
      </c>
      <c r="AG138" s="72" t="n">
        <f aca="false">V138/U138</f>
        <v>0.682914654664992</v>
      </c>
      <c r="AH138" s="72" t="n">
        <f aca="false">EXP((((AG138-AG$145)/AG$146+2)/4-1.9)^3)</f>
        <v>0.0913194718692259</v>
      </c>
      <c r="AI138" s="72" t="n">
        <f aca="false">W138/U138</f>
        <v>0.0165401379176042</v>
      </c>
      <c r="AJ138" s="72" t="n">
        <f aca="false">EXP((((AI138-AI$145)/AI$146+2)/4-1.9)^3)</f>
        <v>0.00940745889633888</v>
      </c>
      <c r="AK138" s="72" t="n">
        <f aca="false">Z138/U138</f>
        <v>0.0980830178513929</v>
      </c>
      <c r="AL138" s="72" t="n">
        <f aca="false">EXP((((AK138-AK$145)/AK$146+2)/4-1.9)^3)</f>
        <v>0.00676923657479685</v>
      </c>
      <c r="AM138" s="72" t="n">
        <f aca="false">0.01*AD138+0.15*AF138+0.24*AH138+0.25*AJ138+0.35*AL138</f>
        <v>0.0324262085462356</v>
      </c>
      <c r="AO138" s="64" t="n">
        <f aca="false">0.01*AD138/$AM$145</f>
        <v>0.000165500270122696</v>
      </c>
      <c r="AP138" s="63" t="n">
        <f aca="false">AO138*$J$145</f>
        <v>1842.66627102368</v>
      </c>
      <c r="AQ138" s="64" t="n">
        <f aca="false">0.15*AF138/$AM$145</f>
        <v>0.00185263945874551</v>
      </c>
      <c r="AR138" s="63" t="n">
        <f aca="false">AQ138*$J$145</f>
        <v>20627.1339645974</v>
      </c>
      <c r="AS138" s="64" t="n">
        <f aca="false">0.24*AH138/$AM$145</f>
        <v>0.00764125153402742</v>
      </c>
      <c r="AT138" s="63" t="n">
        <f aca="false">AS138*$J$145</f>
        <v>85077.0603559839</v>
      </c>
      <c r="AU138" s="64" t="n">
        <f aca="false">0.25*AJ138/$AM$145</f>
        <v>0.000819978001536965</v>
      </c>
      <c r="AV138" s="63" t="n">
        <f aca="false">AU138*$J$145</f>
        <v>9129.56701093844</v>
      </c>
      <c r="AW138" s="64" t="n">
        <f aca="false">0.35*AL138/$AM$145</f>
        <v>0.000826033384314887</v>
      </c>
      <c r="AX138" s="63" t="n">
        <f aca="false">AW138*$J$145</f>
        <v>9196.98714019105</v>
      </c>
    </row>
    <row r="139" customFormat="false" ht="12.8" hidden="false" customHeight="false" outlineLevel="0" collapsed="false">
      <c r="A139" s="70" t="s">
        <v>98</v>
      </c>
      <c r="B139" s="60"/>
      <c r="C139" s="60"/>
      <c r="D139" s="60"/>
      <c r="E139" s="60"/>
      <c r="F139" s="60"/>
      <c r="G139" s="60"/>
      <c r="H139" s="60"/>
      <c r="I139" s="64" t="n">
        <f aca="false">AO139+AQ139+AS139+AU139+AW139</f>
        <v>0.0150494383602694</v>
      </c>
      <c r="J139" s="63" t="n">
        <f aca="false">ROUND(AP139+AR139+AT139+AV139+AX139,0)</f>
        <v>167559</v>
      </c>
      <c r="K139" s="64" t="n">
        <f aca="false">I139-DatosMinisterio!J139</f>
        <v>-1.75207071073658E-016</v>
      </c>
      <c r="L139" s="63" t="n">
        <f aca="false">J139-DatosMinisterio!K139</f>
        <v>0</v>
      </c>
      <c r="M139" s="64" t="n">
        <f aca="false">P174/P$180</f>
        <v>0.0130927352945069</v>
      </c>
      <c r="N139" s="63" t="n">
        <f aca="false">ROUND(N$145*M139,0)</f>
        <v>2769695</v>
      </c>
      <c r="O139" s="63" t="n">
        <f aca="false">N139-DatosMinisterio!L139</f>
        <v>-1</v>
      </c>
      <c r="P139" s="65" t="n">
        <f aca="false">N139+J139</f>
        <v>2937254</v>
      </c>
      <c r="Q139" s="63" t="n">
        <f aca="false">P139-DatosMinisterio!M139</f>
        <v>-1</v>
      </c>
      <c r="S139" s="65" t="n">
        <f aca="false">B139+DatosMinisterio!B139</f>
        <v>7044</v>
      </c>
      <c r="T139" s="65" t="n">
        <f aca="false">C139+DatosMinisterio!C139</f>
        <v>53</v>
      </c>
      <c r="U139" s="65" t="n">
        <f aca="false">D139+DatosMinisterio!D139</f>
        <v>444.58230254965</v>
      </c>
      <c r="V139" s="65" t="n">
        <f aca="false">E139+DatosMinisterio!E139</f>
        <v>315.377708678927</v>
      </c>
      <c r="W139" s="65" t="n">
        <f aca="false">F139+DatosMinisterio!F139</f>
        <v>20</v>
      </c>
      <c r="X139" s="65" t="n">
        <f aca="false">G139+DatosMinisterio!G139</f>
        <v>69</v>
      </c>
      <c r="Y139" s="65" t="n">
        <f aca="false">H139+DatosMinisterio!H139</f>
        <v>14</v>
      </c>
      <c r="Z139" s="65" t="n">
        <f aca="false">X139+0.33*Y139</f>
        <v>73.62</v>
      </c>
      <c r="AC139" s="71" t="n">
        <f aca="false">IF(T139&gt;0,S139/T139,0)</f>
        <v>132.905660377359</v>
      </c>
      <c r="AD139" s="72" t="n">
        <f aca="false">EXP((((AC139-AC$145)/AC$146+2)/4-1.9)^3)</f>
        <v>0.0138301260490912</v>
      </c>
      <c r="AE139" s="73" t="n">
        <f aca="false">S139/U139</f>
        <v>15.8440854698964</v>
      </c>
      <c r="AF139" s="72" t="n">
        <f aca="false">EXP((((AE139-AE$145)/AE$146+2)/4-1.9)^3)</f>
        <v>0.0404170422453493</v>
      </c>
      <c r="AG139" s="72" t="n">
        <f aca="false">V139/U139</f>
        <v>0.709379808575953</v>
      </c>
      <c r="AH139" s="72" t="n">
        <f aca="false">EXP((((AG139-AG$145)/AG$146+2)/4-1.9)^3)</f>
        <v>0.121664002349306</v>
      </c>
      <c r="AI139" s="72" t="n">
        <f aca="false">W139/U139</f>
        <v>0.0449860461950494</v>
      </c>
      <c r="AJ139" s="72" t="n">
        <f aca="false">EXP((((AI139-AI$145)/AI$146+2)/4-1.9)^3)</f>
        <v>0.0155449374494555</v>
      </c>
      <c r="AK139" s="72" t="n">
        <f aca="false">Z139/U139</f>
        <v>0.165593636043977</v>
      </c>
      <c r="AL139" s="72" t="n">
        <f aca="false">EXP((((AK139-AK$145)/AK$146+2)/4-1.9)^3)</f>
        <v>0.0110811905516467</v>
      </c>
      <c r="AM139" s="72" t="n">
        <f aca="false">0.01*AD139+0.15*AF139+0.24*AH139+0.25*AJ139+0.35*AL139</f>
        <v>0.043164869216567</v>
      </c>
      <c r="AO139" s="64" t="n">
        <f aca="false">0.01*AD139/$AM$145</f>
        <v>4.82187559624692E-005</v>
      </c>
      <c r="AP139" s="63" t="n">
        <f aca="false">AO139*$J$145</f>
        <v>536.863626729387</v>
      </c>
      <c r="AQ139" s="64" t="n">
        <f aca="false">0.15*AF139/$AM$145</f>
        <v>0.00211371120896043</v>
      </c>
      <c r="AR139" s="63" t="n">
        <f aca="false">AQ139*$J$145</f>
        <v>23533.885162535</v>
      </c>
      <c r="AS139" s="64" t="n">
        <f aca="false">0.24*AH139/$AM$145</f>
        <v>0.0101803615982238</v>
      </c>
      <c r="AT139" s="63" t="n">
        <f aca="false">AS139*$J$145</f>
        <v>113347.301064612</v>
      </c>
      <c r="AU139" s="64" t="n">
        <f aca="false">0.25*AJ139/$AM$145</f>
        <v>0.00135493621436733</v>
      </c>
      <c r="AV139" s="63" t="n">
        <f aca="false">AU139*$J$145</f>
        <v>15085.7473510601</v>
      </c>
      <c r="AW139" s="64" t="n">
        <f aca="false">0.35*AL139/$AM$145</f>
        <v>0.00135221058275535</v>
      </c>
      <c r="AX139" s="63" t="n">
        <f aca="false">AW139*$J$145</f>
        <v>15055.4003949197</v>
      </c>
    </row>
    <row r="140" customFormat="false" ht="12.8" hidden="false" customHeight="false" outlineLevel="0" collapsed="false">
      <c r="A140" s="70" t="s">
        <v>99</v>
      </c>
      <c r="B140" s="60"/>
      <c r="C140" s="60"/>
      <c r="D140" s="60"/>
      <c r="E140" s="60"/>
      <c r="F140" s="60"/>
      <c r="G140" s="60"/>
      <c r="H140" s="60"/>
      <c r="I140" s="64" t="n">
        <f aca="false">AO140+AQ140+AS140+AU140+AW140</f>
        <v>0.0251218937050133</v>
      </c>
      <c r="J140" s="63" t="n">
        <f aca="false">ROUND(AP140+AR140+AT140+AV140+AX140,0)</f>
        <v>279705</v>
      </c>
      <c r="K140" s="64" t="n">
        <f aca="false">I140-DatosMinisterio!J140</f>
        <v>0</v>
      </c>
      <c r="L140" s="63" t="n">
        <f aca="false">J140-DatosMinisterio!K140</f>
        <v>0</v>
      </c>
      <c r="M140" s="64" t="n">
        <f aca="false">P175/P$180</f>
        <v>0.0189622572724669</v>
      </c>
      <c r="N140" s="63" t="n">
        <f aca="false">ROUND(N$145*M140,0)</f>
        <v>4011360</v>
      </c>
      <c r="O140" s="63" t="n">
        <f aca="false">N140-DatosMinisterio!L140</f>
        <v>0</v>
      </c>
      <c r="P140" s="65" t="n">
        <f aca="false">N140+J140</f>
        <v>4291065</v>
      </c>
      <c r="Q140" s="63" t="n">
        <f aca="false">P140-DatosMinisterio!M140</f>
        <v>0</v>
      </c>
      <c r="S140" s="65" t="n">
        <f aca="false">B140+DatosMinisterio!B140</f>
        <v>7277</v>
      </c>
      <c r="T140" s="65" t="n">
        <f aca="false">C140+DatosMinisterio!C140</f>
        <v>35</v>
      </c>
      <c r="U140" s="65" t="n">
        <f aca="false">D140+DatosMinisterio!D140</f>
        <v>296.146906911842</v>
      </c>
      <c r="V140" s="65" t="n">
        <f aca="false">E140+DatosMinisterio!E140</f>
        <v>177.250355257509</v>
      </c>
      <c r="W140" s="65" t="n">
        <f aca="false">F140+DatosMinisterio!F140</f>
        <v>7</v>
      </c>
      <c r="X140" s="65" t="n">
        <f aca="false">G140+DatosMinisterio!G140</f>
        <v>26</v>
      </c>
      <c r="Y140" s="65" t="n">
        <f aca="false">H140+DatosMinisterio!H140</f>
        <v>2</v>
      </c>
      <c r="Z140" s="65" t="n">
        <f aca="false">X140+0.33*Y140</f>
        <v>26.66</v>
      </c>
      <c r="AC140" s="71" t="n">
        <f aca="false">IF(T140&gt;0,S140/T140,0)</f>
        <v>207.914285714286</v>
      </c>
      <c r="AD140" s="72" t="n">
        <f aca="false">EXP((((AC140-AC$145)/AC$146+2)/4-1.9)^3)</f>
        <v>0.0704917877459118</v>
      </c>
      <c r="AE140" s="73" t="n">
        <f aca="false">S140/U140</f>
        <v>24.5722640694885</v>
      </c>
      <c r="AF140" s="72" t="n">
        <f aca="false">EXP((((AE140-AE$145)/AE$146+2)/4-1.9)^3)</f>
        <v>0.393672640142177</v>
      </c>
      <c r="AG140" s="72" t="n">
        <f aca="false">V140/U140</f>
        <v>0.598521717163413</v>
      </c>
      <c r="AH140" s="72" t="n">
        <f aca="false">EXP((((AG140-AG$145)/AG$146+2)/4-1.9)^3)</f>
        <v>0.0308117997823203</v>
      </c>
      <c r="AI140" s="72" t="n">
        <f aca="false">W140/U140</f>
        <v>0.0236369174778644</v>
      </c>
      <c r="AJ140" s="72" t="n">
        <f aca="false">EXP((((AI140-AI$145)/AI$146+2)/4-1.9)^3)</f>
        <v>0.0107014733431094</v>
      </c>
      <c r="AK140" s="72" t="n">
        <f aca="false">Z140/U140</f>
        <v>0.090022888565695</v>
      </c>
      <c r="AL140" s="72" t="n">
        <f aca="false">EXP((((AK140-AK$145)/AK$146+2)/4-1.9)^3)</f>
        <v>0.00636776679754384</v>
      </c>
      <c r="AM140" s="72" t="n">
        <f aca="false">0.01*AD140+0.15*AF140+0.24*AH140+0.25*AJ140+0.35*AL140</f>
        <v>0.0720547325614603</v>
      </c>
      <c r="AO140" s="64" t="n">
        <f aca="false">0.01*AD140/$AM$145</f>
        <v>0.000245769727521873</v>
      </c>
      <c r="AP140" s="63" t="n">
        <f aca="false">AO140*$J$145</f>
        <v>2736.37974734115</v>
      </c>
      <c r="AQ140" s="64" t="n">
        <f aca="false">0.15*AF140/$AM$145</f>
        <v>0.0205881040744715</v>
      </c>
      <c r="AR140" s="63" t="n">
        <f aca="false">AQ140*$J$145</f>
        <v>229226.241952528</v>
      </c>
      <c r="AS140" s="64" t="n">
        <f aca="false">0.24*AH140/$AM$145</f>
        <v>0.00257820930775819</v>
      </c>
      <c r="AT140" s="63" t="n">
        <f aca="false">AS140*$J$145</f>
        <v>28705.5684412072</v>
      </c>
      <c r="AU140" s="64" t="n">
        <f aca="false">0.25*AJ140/$AM$145</f>
        <v>0.000932767586026758</v>
      </c>
      <c r="AV140" s="63" t="n">
        <f aca="false">AU140*$J$145</f>
        <v>10385.3568831123</v>
      </c>
      <c r="AW140" s="64" t="n">
        <f aca="false">0.35*AL140/$AM$145</f>
        <v>0.000777043009234902</v>
      </c>
      <c r="AX140" s="63" t="n">
        <f aca="false">AW140*$J$145</f>
        <v>8651.53237025164</v>
      </c>
    </row>
    <row r="141" customFormat="false" ht="12.8" hidden="false" customHeight="false" outlineLevel="0" collapsed="false">
      <c r="A141" s="70" t="s">
        <v>100</v>
      </c>
      <c r="B141" s="60"/>
      <c r="C141" s="60"/>
      <c r="D141" s="60"/>
      <c r="E141" s="60"/>
      <c r="F141" s="60"/>
      <c r="G141" s="60"/>
      <c r="H141" s="60"/>
      <c r="I141" s="64" t="n">
        <f aca="false">AO141+AQ141+AS141+AU141+AW141</f>
        <v>0.00503807109193123</v>
      </c>
      <c r="J141" s="63" t="n">
        <f aca="false">ROUND(AP141+AR141+AT141+AV141+AX141,0)</f>
        <v>56093</v>
      </c>
      <c r="K141" s="64" t="n">
        <f aca="false">I141-DatosMinisterio!J141</f>
        <v>6.07153216591883E-017</v>
      </c>
      <c r="L141" s="63" t="n">
        <f aca="false">J141-DatosMinisterio!K141</f>
        <v>-1</v>
      </c>
      <c r="M141" s="64" t="n">
        <f aca="false">P176/P$180</f>
        <v>0.0125419716681004</v>
      </c>
      <c r="N141" s="63" t="n">
        <f aca="false">ROUND(N$145*M141,0)</f>
        <v>2653184</v>
      </c>
      <c r="O141" s="63" t="n">
        <f aca="false">N141-DatosMinisterio!L141</f>
        <v>1</v>
      </c>
      <c r="P141" s="65" t="n">
        <f aca="false">N141+J141</f>
        <v>2709277</v>
      </c>
      <c r="Q141" s="63" t="n">
        <f aca="false">P141-DatosMinisterio!M141</f>
        <v>0</v>
      </c>
      <c r="S141" s="65" t="n">
        <f aca="false">B141+DatosMinisterio!B141</f>
        <v>3907</v>
      </c>
      <c r="T141" s="65" t="n">
        <f aca="false">C141+DatosMinisterio!C141</f>
        <v>42</v>
      </c>
      <c r="U141" s="65" t="n">
        <f aca="false">D141+DatosMinisterio!D141</f>
        <v>404.367285225451</v>
      </c>
      <c r="V141" s="65" t="n">
        <f aca="false">E141+DatosMinisterio!E141</f>
        <v>226.815415390747</v>
      </c>
      <c r="W141" s="65" t="n">
        <f aca="false">F141+DatosMinisterio!F141</f>
        <v>21</v>
      </c>
      <c r="X141" s="65" t="n">
        <f aca="false">G141+DatosMinisterio!G141</f>
        <v>84</v>
      </c>
      <c r="Y141" s="65" t="n">
        <f aca="false">H141+DatosMinisterio!H141</f>
        <v>12</v>
      </c>
      <c r="Z141" s="65" t="n">
        <f aca="false">X141+0.33*Y141</f>
        <v>87.96</v>
      </c>
      <c r="AC141" s="71" t="n">
        <f aca="false">IF(T141&gt;0,S141/T141,0)</f>
        <v>93.0238095238095</v>
      </c>
      <c r="AD141" s="72" t="n">
        <f aca="false">EXP((((AC141-AC$145)/AC$146+2)/4-1.9)^3)</f>
        <v>0.00465799858536579</v>
      </c>
      <c r="AE141" s="73" t="n">
        <f aca="false">S141/U141</f>
        <v>9.66200813654272</v>
      </c>
      <c r="AF141" s="72" t="n">
        <f aca="false">EXP((((AE141-AE$145)/AE$146+2)/4-1.9)^3)</f>
        <v>0.00223144183680034</v>
      </c>
      <c r="AG141" s="72" t="n">
        <f aca="false">V141/U141</f>
        <v>0.560914356027314</v>
      </c>
      <c r="AH141" s="72" t="n">
        <f aca="false">EXP((((AG141-AG$145)/AG$146+2)/4-1.9)^3)</f>
        <v>0.01734370432022</v>
      </c>
      <c r="AI141" s="72" t="n">
        <f aca="false">W141/U141</f>
        <v>0.0519329846090088</v>
      </c>
      <c r="AJ141" s="72" t="n">
        <f aca="false">EXP((((AI141-AI$145)/AI$146+2)/4-1.9)^3)</f>
        <v>0.0174729019034411</v>
      </c>
      <c r="AK141" s="72" t="n">
        <f aca="false">Z141/U141</f>
        <v>0.217525015533734</v>
      </c>
      <c r="AL141" s="72" t="n">
        <f aca="false">EXP((((AK141-AK$145)/AK$146+2)/4-1.9)^3)</f>
        <v>0.0158234520083655</v>
      </c>
      <c r="AM141" s="72" t="n">
        <f aca="false">0.01*AD141+0.15*AF141+0.24*AH141+0.25*AJ141+0.35*AL141</f>
        <v>0.0144502189770147</v>
      </c>
      <c r="AO141" s="64" t="n">
        <f aca="false">0.01*AD141/$AM$145</f>
        <v>1.62401193065076E-005</v>
      </c>
      <c r="AP141" s="63" t="n">
        <f aca="false">AO141*$J$145</f>
        <v>180.816140428753</v>
      </c>
      <c r="AQ141" s="64" t="n">
        <f aca="false">0.15*AF141/$AM$145</f>
        <v>0.000116698881475694</v>
      </c>
      <c r="AR141" s="63" t="n">
        <f aca="false">AQ141*$J$145</f>
        <v>1299.31566034321</v>
      </c>
      <c r="AS141" s="64" t="n">
        <f aca="false">0.24*AH141/$AM$145</f>
        <v>0.00145125244955846</v>
      </c>
      <c r="AT141" s="63" t="n">
        <f aca="false">AS141*$J$145</f>
        <v>16158.1243194306</v>
      </c>
      <c r="AU141" s="64" t="n">
        <f aca="false">0.25*AJ141/$AM$145</f>
        <v>0.0015229824909903</v>
      </c>
      <c r="AV141" s="63" t="n">
        <f aca="false">AU141*$J$145</f>
        <v>16956.7606471393</v>
      </c>
      <c r="AW141" s="64" t="n">
        <f aca="false">0.35*AL141/$AM$145</f>
        <v>0.00193089715060026</v>
      </c>
      <c r="AX141" s="63" t="n">
        <f aca="false">AW141*$J$145</f>
        <v>21498.4486103198</v>
      </c>
    </row>
    <row r="142" customFormat="false" ht="12.8" hidden="false" customHeight="false" outlineLevel="0" collapsed="false">
      <c r="A142" s="70" t="s">
        <v>101</v>
      </c>
      <c r="B142" s="60"/>
      <c r="C142" s="60"/>
      <c r="D142" s="60"/>
      <c r="E142" s="60"/>
      <c r="F142" s="60"/>
      <c r="G142" s="60"/>
      <c r="H142" s="60"/>
      <c r="I142" s="64" t="n">
        <f aca="false">AO142+AQ142+AS142+AU142+AW142</f>
        <v>0.015095049550238</v>
      </c>
      <c r="J142" s="63" t="n">
        <f aca="false">ROUND(AP142+AR142+AT142+AV142+AX142,0)</f>
        <v>168067</v>
      </c>
      <c r="K142" s="64" t="n">
        <f aca="false">I142-DatosMinisterio!J142</f>
        <v>-1.30104260698261E-016</v>
      </c>
      <c r="L142" s="63" t="n">
        <f aca="false">J142-DatosMinisterio!K142</f>
        <v>0</v>
      </c>
      <c r="M142" s="64" t="n">
        <f aca="false">P177/P$180</f>
        <v>0.0107114600422217</v>
      </c>
      <c r="N142" s="63" t="n">
        <f aca="false">ROUND(N$145*M142,0)</f>
        <v>2265950</v>
      </c>
      <c r="O142" s="63" t="n">
        <f aca="false">N142-DatosMinisterio!L142</f>
        <v>0</v>
      </c>
      <c r="P142" s="65" t="n">
        <f aca="false">N142+J142</f>
        <v>2434017</v>
      </c>
      <c r="Q142" s="63" t="n">
        <f aca="false">P142-DatosMinisterio!M142</f>
        <v>0</v>
      </c>
      <c r="S142" s="65" t="n">
        <f aca="false">B142+DatosMinisterio!B142</f>
        <v>6553</v>
      </c>
      <c r="T142" s="65" t="n">
        <f aca="false">C142+DatosMinisterio!C142</f>
        <v>26</v>
      </c>
      <c r="U142" s="65" t="n">
        <f aca="false">D142+DatosMinisterio!D142</f>
        <v>392.43923237613</v>
      </c>
      <c r="V142" s="65" t="n">
        <f aca="false">E142+DatosMinisterio!E142</f>
        <v>274.554845024351</v>
      </c>
      <c r="W142" s="65" t="n">
        <f aca="false">F142+DatosMinisterio!F142</f>
        <v>15</v>
      </c>
      <c r="X142" s="65" t="n">
        <f aca="false">G142+DatosMinisterio!G142</f>
        <v>61</v>
      </c>
      <c r="Y142" s="65" t="n">
        <f aca="false">H142+DatosMinisterio!H142</f>
        <v>8</v>
      </c>
      <c r="Z142" s="65" t="n">
        <f aca="false">X142+0.33*Y142</f>
        <v>63.64</v>
      </c>
      <c r="AC142" s="71" t="n">
        <f aca="false">IF(T142&gt;0,S142/T142,0)</f>
        <v>252.038461538462</v>
      </c>
      <c r="AD142" s="72" t="n">
        <f aca="false">EXP((((AC142-AC$145)/AC$146+2)/4-1.9)^3)</f>
        <v>0.146308677868589</v>
      </c>
      <c r="AE142" s="73" t="n">
        <f aca="false">S142/U142</f>
        <v>16.6981266381628</v>
      </c>
      <c r="AF142" s="72" t="n">
        <f aca="false">EXP((((AE142-AE$145)/AE$146+2)/4-1.9)^3)</f>
        <v>0.0549757307483036</v>
      </c>
      <c r="AG142" s="72" t="n">
        <f aca="false">V142/U142</f>
        <v>0.699611105041624</v>
      </c>
      <c r="AH142" s="72" t="n">
        <f aca="false">EXP((((AG142-AG$145)/AG$146+2)/4-1.9)^3)</f>
        <v>0.109749627206465</v>
      </c>
      <c r="AI142" s="72" t="n">
        <f aca="false">W142/U142</f>
        <v>0.0382224781889885</v>
      </c>
      <c r="AJ142" s="72" t="n">
        <f aca="false">EXP((((AI142-AI$145)/AI$146+2)/4-1.9)^3)</f>
        <v>0.0138427596120457</v>
      </c>
      <c r="AK142" s="72" t="n">
        <f aca="false">Z142/U142</f>
        <v>0.162165234129815</v>
      </c>
      <c r="AL142" s="72" t="n">
        <f aca="false">EXP((((AK142-AK$145)/AK$146+2)/4-1.9)^3)</f>
        <v>0.0108161274875193</v>
      </c>
      <c r="AM142" s="72" t="n">
        <f aca="false">0.01*AD142+0.15*AF142+0.24*AH142+0.25*AJ142+0.35*AL142</f>
        <v>0.0432956914441261</v>
      </c>
      <c r="AO142" s="64" t="n">
        <f aca="false">0.01*AD142/$AM$145</f>
        <v>0.000510105432755662</v>
      </c>
      <c r="AP142" s="63" t="n">
        <f aca="false">AO142*$J$145</f>
        <v>5679.47154955063</v>
      </c>
      <c r="AQ142" s="64" t="n">
        <f aca="false">0.15*AF142/$AM$145</f>
        <v>0.0028750945603114</v>
      </c>
      <c r="AR142" s="63" t="n">
        <f aca="false">AQ142*$J$145</f>
        <v>32011.0642016586</v>
      </c>
      <c r="AS142" s="64" t="n">
        <f aca="false">0.24*AH142/$AM$145</f>
        <v>0.00918341389940678</v>
      </c>
      <c r="AT142" s="63" t="n">
        <f aca="false">AS142*$J$145</f>
        <v>102247.368132641</v>
      </c>
      <c r="AU142" s="64" t="n">
        <f aca="false">0.25*AJ142/$AM$145</f>
        <v>0.00120657007248357</v>
      </c>
      <c r="AV142" s="63" t="n">
        <f aca="false">AU142*$J$145</f>
        <v>13433.8510417161</v>
      </c>
      <c r="AW142" s="64" t="n">
        <f aca="false">0.35*AL142/$AM$145</f>
        <v>0.00131986558528056</v>
      </c>
      <c r="AX142" s="63" t="n">
        <f aca="false">AW142*$J$145</f>
        <v>14695.2738776702</v>
      </c>
    </row>
    <row r="143" customFormat="false" ht="12.8" hidden="false" customHeight="false" outlineLevel="0" collapsed="false">
      <c r="A143" s="70" t="s">
        <v>102</v>
      </c>
      <c r="B143" s="60"/>
      <c r="C143" s="60"/>
      <c r="D143" s="60"/>
      <c r="E143" s="60"/>
      <c r="F143" s="60"/>
      <c r="G143" s="60"/>
      <c r="H143" s="60"/>
      <c r="I143" s="64" t="n">
        <f aca="false">AO143+AQ143+AS143+AU143+AW143</f>
        <v>0.0170289559632352</v>
      </c>
      <c r="J143" s="63" t="n">
        <f aca="false">ROUND(AP143+AR143+AT143+AV143+AX143,0)</f>
        <v>189599</v>
      </c>
      <c r="K143" s="64" t="n">
        <f aca="false">I143-DatosMinisterio!J143</f>
        <v>0</v>
      </c>
      <c r="L143" s="63" t="n">
        <f aca="false">J143-DatosMinisterio!K143</f>
        <v>0</v>
      </c>
      <c r="M143" s="64" t="n">
        <f aca="false">P178/P$180</f>
        <v>0.00808548164536076</v>
      </c>
      <c r="N143" s="63" t="n">
        <f aca="false">ROUND(N$145*M143,0)</f>
        <v>1710439</v>
      </c>
      <c r="O143" s="63" t="n">
        <f aca="false">N143-DatosMinisterio!L143</f>
        <v>-2</v>
      </c>
      <c r="P143" s="65" t="n">
        <f aca="false">N143+J143</f>
        <v>1900038</v>
      </c>
      <c r="Q143" s="63" t="n">
        <f aca="false">P143-DatosMinisterio!M143</f>
        <v>-2</v>
      </c>
      <c r="S143" s="65" t="n">
        <f aca="false">B143+DatosMinisterio!B143</f>
        <v>8646</v>
      </c>
      <c r="T143" s="65" t="n">
        <f aca="false">C143+DatosMinisterio!C143</f>
        <v>53</v>
      </c>
      <c r="U143" s="65" t="n">
        <f aca="false">D143+DatosMinisterio!D143</f>
        <v>461.585002292913</v>
      </c>
      <c r="V143" s="65" t="n">
        <f aca="false">E143+DatosMinisterio!E143</f>
        <v>313.327410264182</v>
      </c>
      <c r="W143" s="65" t="n">
        <f aca="false">F143+DatosMinisterio!F143</f>
        <v>34</v>
      </c>
      <c r="X143" s="65" t="n">
        <f aca="false">G143+DatosMinisterio!G143</f>
        <v>97</v>
      </c>
      <c r="Y143" s="65" t="n">
        <f aca="false">H143+DatosMinisterio!H143</f>
        <v>13</v>
      </c>
      <c r="Z143" s="65" t="n">
        <f aca="false">X143+0.33*Y143</f>
        <v>101.29</v>
      </c>
      <c r="AC143" s="71" t="n">
        <f aca="false">IF(T143&gt;0,S143/T143,0)</f>
        <v>163.132075471698</v>
      </c>
      <c r="AD143" s="72" t="n">
        <f aca="false">EXP((((AC143-AC$145)/AC$146+2)/4-1.9)^3)</f>
        <v>0.0283814498130451</v>
      </c>
      <c r="AE143" s="73" t="n">
        <f aca="false">S143/U143</f>
        <v>18.7311111865663</v>
      </c>
      <c r="AF143" s="72" t="n">
        <f aca="false">EXP((((AE143-AE$145)/AE$146+2)/4-1.9)^3)</f>
        <v>0.105502085362091</v>
      </c>
      <c r="AG143" s="72" t="n">
        <f aca="false">V143/U143</f>
        <v>0.678807605766512</v>
      </c>
      <c r="AH143" s="72" t="n">
        <f aca="false">EXP((((AG143-AG$145)/AG$146+2)/4-1.9)^3)</f>
        <v>0.0871501284071607</v>
      </c>
      <c r="AI143" s="72" t="n">
        <f aca="false">W143/U143</f>
        <v>0.0736592389941306</v>
      </c>
      <c r="AJ143" s="72" t="n">
        <f aca="false">EXP((((AI143-AI$145)/AI$146+2)/4-1.9)^3)</f>
        <v>0.0248321504995121</v>
      </c>
      <c r="AK143" s="72" t="n">
        <f aca="false">Z143/U143</f>
        <v>0.219439538756338</v>
      </c>
      <c r="AL143" s="72" t="n">
        <f aca="false">EXP((((AK143-AK$145)/AK$146+2)/4-1.9)^3)</f>
        <v>0.0160266716641137</v>
      </c>
      <c r="AM143" s="72" t="n">
        <f aca="false">0.01*AD143+0.15*AF143+0.24*AH143+0.25*AJ143+0.35*AL143</f>
        <v>0.0488425308274805</v>
      </c>
      <c r="AO143" s="64" t="n">
        <f aca="false">0.01*AD143/$AM$145</f>
        <v>9.8951968878564E-005</v>
      </c>
      <c r="AP143" s="63" t="n">
        <f aca="false">AO143*$J$145</f>
        <v>1101.72300848051</v>
      </c>
      <c r="AQ143" s="64" t="n">
        <f aca="false">0.15*AF143/$AM$145</f>
        <v>0.00551749776851156</v>
      </c>
      <c r="AR143" s="63" t="n">
        <f aca="false">AQ143*$J$145</f>
        <v>61431.3622022929</v>
      </c>
      <c r="AS143" s="64" t="n">
        <f aca="false">0.24*AH143/$AM$145</f>
        <v>0.00729237739499367</v>
      </c>
      <c r="AT143" s="63" t="n">
        <f aca="false">AS143*$J$145</f>
        <v>81192.7246485358</v>
      </c>
      <c r="AU143" s="64" t="n">
        <f aca="false">0.25*AJ143/$AM$145</f>
        <v>0.0021644332826561</v>
      </c>
      <c r="AV143" s="63" t="n">
        <f aca="false">AU143*$J$145</f>
        <v>24098.6205211305</v>
      </c>
      <c r="AW143" s="64" t="n">
        <f aca="false">0.35*AL143/$AM$145</f>
        <v>0.00195569554819535</v>
      </c>
      <c r="AX143" s="63" t="n">
        <f aca="false">AW143*$J$145</f>
        <v>21774.5519108765</v>
      </c>
    </row>
    <row r="144" customFormat="false" ht="12.8" hidden="false" customHeight="false" outlineLevel="0" collapsed="false">
      <c r="A144" s="74" t="s">
        <v>103</v>
      </c>
      <c r="B144" s="60"/>
      <c r="C144" s="60"/>
      <c r="D144" s="60"/>
      <c r="E144" s="60"/>
      <c r="F144" s="60"/>
      <c r="G144" s="60"/>
      <c r="H144" s="60"/>
      <c r="I144" s="75" t="n">
        <f aca="false">AO144+AQ144+AS144+AU144+AW144</f>
        <v>0.00558145097181923</v>
      </c>
      <c r="J144" s="76" t="n">
        <f aca="false">ROUND(AP144+AR144+AT144+AV144+AX144,0)</f>
        <v>62143</v>
      </c>
      <c r="K144" s="64" t="n">
        <f aca="false">I144-DatosMinisterio!J144</f>
        <v>0</v>
      </c>
      <c r="L144" s="63" t="n">
        <f aca="false">J144-DatosMinisterio!K144</f>
        <v>0</v>
      </c>
      <c r="M144" s="64" t="n">
        <f aca="false">P179/P$180</f>
        <v>0.00722712186912738</v>
      </c>
      <c r="N144" s="63" t="n">
        <f aca="false">ROUND(N$145*M144,0)</f>
        <v>1528857</v>
      </c>
      <c r="O144" s="63" t="n">
        <f aca="false">N144-DatosMinisterio!L144</f>
        <v>-3</v>
      </c>
      <c r="P144" s="65" t="n">
        <f aca="false">N144+J144</f>
        <v>1591000</v>
      </c>
      <c r="Q144" s="63" t="n">
        <f aca="false">P144-DatosMinisterio!M144</f>
        <v>-3</v>
      </c>
      <c r="S144" s="77" t="n">
        <f aca="false">B144+DatosMinisterio!B144</f>
        <v>8631</v>
      </c>
      <c r="T144" s="77" t="n">
        <f aca="false">C144+DatosMinisterio!C144</f>
        <v>33</v>
      </c>
      <c r="U144" s="77" t="n">
        <f aca="false">D144+DatosMinisterio!D144</f>
        <v>573.67824250946</v>
      </c>
      <c r="V144" s="77" t="n">
        <f aca="false">E144+DatosMinisterio!E144</f>
        <v>305.427086998304</v>
      </c>
      <c r="W144" s="77" t="n">
        <f aca="false">F144+DatosMinisterio!F144</f>
        <v>24</v>
      </c>
      <c r="X144" s="77" t="n">
        <f aca="false">G144+DatosMinisterio!G144</f>
        <v>85</v>
      </c>
      <c r="Y144" s="77" t="n">
        <f aca="false">H144+DatosMinisterio!H144</f>
        <v>12</v>
      </c>
      <c r="Z144" s="77" t="n">
        <f aca="false">X144+0.33*Y144</f>
        <v>88.96</v>
      </c>
      <c r="AC144" s="71" t="n">
        <f aca="false">IF(T144&gt;0,S144/T144,0)</f>
        <v>261.545454545455</v>
      </c>
      <c r="AD144" s="72" t="n">
        <f aca="false">EXP((((AC144-AC$145)/AC$146+2)/4-1.9)^3)</f>
        <v>0.167852946968926</v>
      </c>
      <c r="AE144" s="73" t="n">
        <f aca="false">S144/U144</f>
        <v>15.0450188981286</v>
      </c>
      <c r="AF144" s="72" t="n">
        <f aca="false">EXP((((AE144-AE$145)/AE$146+2)/4-1.9)^3)</f>
        <v>0.0297371532409421</v>
      </c>
      <c r="AG144" s="72" t="n">
        <f aca="false">V144/U144</f>
        <v>0.532401378274804</v>
      </c>
      <c r="AH144" s="72" t="n">
        <f aca="false">EXP((((AG144-AG$145)/AG$146+2)/4-1.9)^3)</f>
        <v>0.0107799318331277</v>
      </c>
      <c r="AI144" s="72" t="n">
        <f aca="false">W144/U144</f>
        <v>0.0418352975964645</v>
      </c>
      <c r="AJ144" s="72" t="n">
        <f aca="false">EXP((((AI144-AI$145)/AI$146+2)/4-1.9)^3)</f>
        <v>0.0147312984196064</v>
      </c>
      <c r="AK144" s="72" t="n">
        <f aca="false">Z144/U144</f>
        <v>0.155069503090895</v>
      </c>
      <c r="AL144" s="72" t="n">
        <f aca="false">EXP((((AK144-AK$145)/AK$146+2)/4-1.9)^3)</f>
        <v>0.0102846656551435</v>
      </c>
      <c r="AM144" s="72" t="n">
        <f aca="false">0.01*AD144+0.15*AF144+0.24*AH144+0.25*AJ144+0.35*AL144</f>
        <v>0.016008743679983</v>
      </c>
      <c r="AO144" s="64" t="n">
        <f aca="false">0.01*AD144/$AM$145</f>
        <v>0.000585219560454243</v>
      </c>
      <c r="AP144" s="63" t="n">
        <f aca="false">AO144*$J$145</f>
        <v>6515.78601287403</v>
      </c>
      <c r="AQ144" s="64" t="n">
        <f aca="false">0.15*AF144/$AM$145</f>
        <v>0.00155517946480079</v>
      </c>
      <c r="AR144" s="63" t="n">
        <f aca="false">AQ144*$J$145</f>
        <v>17315.2390811964</v>
      </c>
      <c r="AS144" s="64" t="n">
        <f aca="false">0.24*AH144/$AM$145</f>
        <v>0.000902021978122685</v>
      </c>
      <c r="AT144" s="63" t="n">
        <f aca="false">AS144*$J$145</f>
        <v>10043.0378365938</v>
      </c>
      <c r="AU144" s="64" t="n">
        <f aca="false">0.25*AJ144/$AM$145</f>
        <v>0.00128401737081779</v>
      </c>
      <c r="AV144" s="63" t="n">
        <f aca="false">AU144*$J$145</f>
        <v>14296.1428332435</v>
      </c>
      <c r="AW144" s="64" t="n">
        <f aca="false">0.35*AL144/$AM$145</f>
        <v>0.00125501259762372</v>
      </c>
      <c r="AX144" s="63" t="n">
        <f aca="false">AW144*$J$145</f>
        <v>13973.2060958969</v>
      </c>
    </row>
    <row r="145" customFormat="false" ht="12.8" hidden="false" customHeight="false" outlineLevel="0" collapsed="false">
      <c r="A145" s="81" t="s">
        <v>49</v>
      </c>
      <c r="B145" s="60"/>
      <c r="C145" s="60"/>
      <c r="D145" s="60"/>
      <c r="E145" s="60"/>
      <c r="F145" s="60"/>
      <c r="G145" s="60"/>
      <c r="H145" s="60"/>
      <c r="I145" s="82" t="n">
        <f aca="false">SUM(I118:I144)</f>
        <v>1</v>
      </c>
      <c r="J145" s="84" t="n">
        <f aca="false">DatosMinisterio!K145</f>
        <v>11133917</v>
      </c>
      <c r="K145" s="82" t="n">
        <f aca="false">I145-DatosMinisterio!J145</f>
        <v>0</v>
      </c>
      <c r="L145" s="84" t="n">
        <f aca="false">J145-DatosMinisterio!K145</f>
        <v>0</v>
      </c>
      <c r="M145" s="82"/>
      <c r="N145" s="84" t="n">
        <f aca="false">DatosMinisterio!L145</f>
        <v>211544423</v>
      </c>
      <c r="O145" s="84"/>
      <c r="P145" s="86" t="n">
        <f aca="false">DatosMinisterio!M145</f>
        <v>222678340</v>
      </c>
      <c r="Q145" s="84"/>
      <c r="S145" s="86"/>
      <c r="T145" s="86"/>
      <c r="U145" s="86"/>
      <c r="V145" s="86"/>
      <c r="W145" s="86"/>
      <c r="X145" s="86"/>
      <c r="Y145" s="86"/>
      <c r="Z145" s="86"/>
      <c r="AB145" s="87" t="s">
        <v>232</v>
      </c>
      <c r="AC145" s="87" t="n">
        <f aca="false">AVERAGE(AC120:AC144)</f>
        <v>202.972411967296</v>
      </c>
      <c r="AD145" s="86"/>
      <c r="AE145" s="87" t="n">
        <f aca="false">AVERAGE(AE120:AE144)</f>
        <v>17.1570186832754</v>
      </c>
      <c r="AF145" s="86"/>
      <c r="AG145" s="89" t="n">
        <f aca="false">AVERAGE(AG120:AG144)</f>
        <v>0.653303532790717</v>
      </c>
      <c r="AH145" s="86"/>
      <c r="AI145" s="89" t="n">
        <f aca="false">AVERAGE(AI120:AI144)</f>
        <v>0.140416370677496</v>
      </c>
      <c r="AJ145" s="86"/>
      <c r="AK145" s="89" t="n">
        <f aca="false">AVERAGE(AK120:AK144)</f>
        <v>0.457173302432142</v>
      </c>
      <c r="AL145" s="86"/>
      <c r="AM145" s="89" t="n">
        <f aca="false">SUM(AM120:AM144)</f>
        <v>2.86820465875473</v>
      </c>
      <c r="AO145" s="82" t="n">
        <f aca="false">SUM(AO118:AO144)</f>
        <v>0.00983759507517721</v>
      </c>
      <c r="AP145" s="84" t="n">
        <f aca="false">SUM(AP118:AP144)</f>
        <v>109530.967046632</v>
      </c>
      <c r="AQ145" s="82" t="n">
        <f aca="false">SUM(AQ118:AQ144)</f>
        <v>0.148026505081094</v>
      </c>
      <c r="AR145" s="84" t="n">
        <f aca="false">SUM(AR118:AR144)</f>
        <v>1648114.82137297</v>
      </c>
      <c r="AS145" s="82" t="n">
        <f aca="false">SUM(AS118:AS144)</f>
        <v>0.236598956606007</v>
      </c>
      <c r="AT145" s="84" t="n">
        <f aca="false">SUM(AT118:AT144)</f>
        <v>2634273.14513788</v>
      </c>
      <c r="AU145" s="82" t="n">
        <f aca="false">SUM(AU118:AU144)</f>
        <v>0.254783371806668</v>
      </c>
      <c r="AV145" s="84" t="n">
        <f aca="false">SUM(AV118:AV144)</f>
        <v>2836736.91467558</v>
      </c>
      <c r="AW145" s="82" t="n">
        <f aca="false">SUM(AW118:AW144)</f>
        <v>0.350753571431055</v>
      </c>
      <c r="AX145" s="84" t="n">
        <f aca="false">SUM(AX118:AX144)</f>
        <v>3905261.15176693</v>
      </c>
    </row>
    <row r="146" customFormat="false" ht="12.8" hidden="false" customHeight="false" outlineLevel="0" collapsed="false">
      <c r="A146" s="31" t="s">
        <v>50</v>
      </c>
      <c r="B146" s="91"/>
      <c r="C146" s="91"/>
      <c r="D146" s="91"/>
      <c r="E146" s="91"/>
      <c r="F146" s="91"/>
      <c r="G146" s="91"/>
      <c r="H146" s="91"/>
      <c r="I146" s="91"/>
      <c r="J146" s="92"/>
      <c r="S146" s="91"/>
      <c r="T146" s="91"/>
      <c r="U146" s="91"/>
      <c r="V146" s="91"/>
      <c r="W146" s="91"/>
      <c r="X146" s="91"/>
      <c r="Y146" s="91"/>
      <c r="Z146" s="91"/>
      <c r="AB146" s="87" t="s">
        <v>233</v>
      </c>
      <c r="AC146" s="87" t="n">
        <f aca="false">_xlfn.STDEV.P(AC120:AC144)</f>
        <v>78.2963797025188</v>
      </c>
      <c r="AD146" s="86"/>
      <c r="AE146" s="87" t="n">
        <f aca="false">_xlfn.STDEV.P(AE120:AE144)</f>
        <v>4.38130548656311</v>
      </c>
      <c r="AF146" s="86"/>
      <c r="AG146" s="89" t="n">
        <f aca="false">_xlfn.STDEV.P(AG120:AG144)</f>
        <v>0.118702495158907</v>
      </c>
      <c r="AH146" s="86"/>
      <c r="AI146" s="89" t="n">
        <f aca="false">_xlfn.STDEV.P(AI120:AI144)</f>
        <v>0.114255945183397</v>
      </c>
      <c r="AJ146" s="86"/>
      <c r="AK146" s="89" t="n">
        <f aca="false">_xlfn.STDEV.P(AK120:AK144)</f>
        <v>0.290105865884308</v>
      </c>
      <c r="AL146" s="86"/>
      <c r="AM146" s="89"/>
    </row>
    <row r="147" customFormat="false" ht="12.8" hidden="false" customHeight="false" outlineLevel="0" collapsed="false">
      <c r="A147" s="31" t="s">
        <v>51</v>
      </c>
      <c r="B147" s="91"/>
      <c r="C147" s="91"/>
      <c r="D147" s="91"/>
      <c r="E147" s="91"/>
      <c r="F147" s="91"/>
      <c r="G147" s="91"/>
      <c r="H147" s="91"/>
      <c r="I147" s="93"/>
      <c r="J147" s="92"/>
      <c r="S147" s="91"/>
      <c r="T147" s="91"/>
      <c r="U147" s="91"/>
      <c r="V147" s="91"/>
      <c r="W147" s="91"/>
      <c r="X147" s="91"/>
      <c r="Y147" s="91"/>
      <c r="Z147" s="91"/>
      <c r="AB147" s="1" t="n">
        <f aca="false">MIN(AC147:AL147)</f>
        <v>-1.74582735331578</v>
      </c>
      <c r="AC147" s="1" t="n">
        <f aca="false">(MIN(AC120:AC144)-AC145)/AC146</f>
        <v>-1.40426163842093</v>
      </c>
      <c r="AE147" s="1" t="n">
        <f aca="false">(MIN(AE120:AE144)-AE145)/AE146</f>
        <v>-1.71067974367889</v>
      </c>
      <c r="AG147" s="1" t="n">
        <f aca="false">(MIN(AG120:AG144)-AG145)/AG146</f>
        <v>-1.74582735331578</v>
      </c>
      <c r="AI147" s="1" t="n">
        <f aca="false">(MIN(AI120:AI144)-AI145)/AI146</f>
        <v>-1.08419944853682</v>
      </c>
      <c r="AK147" s="1" t="n">
        <f aca="false">(MIN(AK120:AK144)-AK145)/AK146</f>
        <v>-1.26557390608869</v>
      </c>
    </row>
    <row r="148" customFormat="false" ht="12.8" hidden="false" customHeight="false" outlineLevel="0" collapsed="false">
      <c r="A148" s="94"/>
      <c r="B148" s="25"/>
      <c r="C148" s="25"/>
      <c r="D148" s="25"/>
      <c r="E148" s="25"/>
      <c r="F148" s="25"/>
      <c r="G148" s="25"/>
      <c r="H148" s="25"/>
      <c r="I148" s="25"/>
      <c r="S148" s="25"/>
      <c r="T148" s="25"/>
      <c r="U148" s="25"/>
      <c r="V148" s="25"/>
      <c r="W148" s="25"/>
      <c r="X148" s="25"/>
      <c r="Y148" s="25"/>
      <c r="Z148" s="25"/>
      <c r="AB148" s="1" t="n">
        <f aca="false">MAX(AC148:AM148)</f>
        <v>2.63918587205339</v>
      </c>
      <c r="AC148" s="1" t="n">
        <f aca="false">(MAX(AC120:AC144)-AC145)/AC146</f>
        <v>2.63918587205339</v>
      </c>
      <c r="AE148" s="1" t="n">
        <f aca="false">(MAX(AE120:AE144)-AE145)/AE146</f>
        <v>1.69247394616848</v>
      </c>
      <c r="AG148" s="1" t="n">
        <f aca="false">(MAX(AG120:AG144)-AG145)/AG146</f>
        <v>2.25220872491469</v>
      </c>
      <c r="AI148" s="1" t="n">
        <f aca="false">(MAX(AI120:AI144)-AI145)/AI146</f>
        <v>2.3021797615054</v>
      </c>
      <c r="AK148" s="1" t="n">
        <f aca="false">(MAX(AK120:AK144)-AK145)/AK146</f>
        <v>2.18887354395464</v>
      </c>
    </row>
    <row r="149" customFormat="false" ht="12.8" hidden="false" customHeight="false" outlineLevel="0" collapsed="false">
      <c r="A149" s="94"/>
      <c r="B149" s="25"/>
      <c r="C149" s="25"/>
      <c r="D149" s="25"/>
      <c r="E149" s="25"/>
      <c r="F149" s="25"/>
      <c r="G149" s="25"/>
      <c r="H149" s="25"/>
      <c r="I149" s="25"/>
      <c r="S149" s="25"/>
      <c r="T149" s="25"/>
      <c r="U149" s="25"/>
      <c r="V149" s="25"/>
      <c r="W149" s="25"/>
      <c r="X149" s="25"/>
      <c r="Y149" s="25"/>
      <c r="Z149" s="25"/>
    </row>
    <row r="150" customFormat="false" ht="12.8" hidden="false" customHeight="false" outlineLevel="0" collapsed="false">
      <c r="A150" s="94"/>
      <c r="B150" s="25"/>
      <c r="C150" s="25"/>
      <c r="D150" s="25"/>
      <c r="E150" s="25"/>
      <c r="F150" s="25"/>
      <c r="G150" s="25"/>
      <c r="H150" s="25"/>
      <c r="I150" s="25"/>
      <c r="S150" s="25"/>
      <c r="T150" s="25"/>
      <c r="U150" s="25"/>
      <c r="V150" s="25"/>
      <c r="W150" s="25"/>
      <c r="X150" s="25"/>
      <c r="Y150" s="25"/>
      <c r="Z150" s="25"/>
    </row>
    <row r="151" customFormat="false" ht="12.8" hidden="false" customHeight="false" outlineLevel="0" collapsed="false">
      <c r="A151" s="50" t="s">
        <v>104</v>
      </c>
      <c r="B151" s="50"/>
      <c r="C151" s="50"/>
      <c r="D151" s="50"/>
      <c r="E151" s="50"/>
      <c r="F151" s="50"/>
      <c r="G151" s="50"/>
      <c r="H151" s="50"/>
      <c r="I151" s="50"/>
      <c r="J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5.75" hidden="false" customHeight="true" outlineLevel="0" collapsed="false">
      <c r="A152" s="50" t="s">
        <v>105</v>
      </c>
      <c r="B152" s="50"/>
      <c r="C152" s="50"/>
      <c r="D152" s="50"/>
      <c r="E152" s="50"/>
      <c r="F152" s="50"/>
      <c r="G152" s="50"/>
      <c r="H152" s="50"/>
      <c r="I152" s="50"/>
      <c r="J152" s="50"/>
      <c r="S152" s="50"/>
      <c r="T152" s="50"/>
      <c r="U152" s="50"/>
      <c r="V152" s="50"/>
      <c r="W152" s="50"/>
      <c r="X152" s="50"/>
      <c r="Y152" s="50"/>
      <c r="Z152" s="50"/>
    </row>
    <row r="153" customFormat="false" ht="15.8" hidden="false" customHeight="true" outlineLevel="0" collapsed="false">
      <c r="A153" s="51" t="s">
        <v>8</v>
      </c>
      <c r="B153" s="52" t="s">
        <v>213</v>
      </c>
      <c r="C153" s="52"/>
      <c r="D153" s="52"/>
      <c r="E153" s="52"/>
      <c r="F153" s="52"/>
      <c r="G153" s="52"/>
      <c r="H153" s="52"/>
      <c r="I153" s="51" t="s">
        <v>10</v>
      </c>
      <c r="J153" s="53" t="s">
        <v>11</v>
      </c>
      <c r="K153" s="54" t="s">
        <v>214</v>
      </c>
      <c r="L153" s="53" t="s">
        <v>215</v>
      </c>
      <c r="M153" s="54" t="s">
        <v>216</v>
      </c>
      <c r="N153" s="53" t="s">
        <v>12</v>
      </c>
      <c r="O153" s="53" t="s">
        <v>217</v>
      </c>
      <c r="P153" s="51" t="s">
        <v>218</v>
      </c>
      <c r="Q153" s="53" t="s">
        <v>219</v>
      </c>
      <c r="S153" s="55" t="s">
        <v>213</v>
      </c>
      <c r="T153" s="55"/>
      <c r="U153" s="55"/>
      <c r="V153" s="55"/>
      <c r="W153" s="55"/>
      <c r="X153" s="55"/>
      <c r="Y153" s="55"/>
      <c r="Z153" s="55"/>
      <c r="AC153" s="56" t="s">
        <v>221</v>
      </c>
      <c r="AD153" s="56"/>
      <c r="AE153" s="56" t="s">
        <v>222</v>
      </c>
      <c r="AF153" s="56"/>
      <c r="AG153" s="56" t="s">
        <v>223</v>
      </c>
      <c r="AH153" s="56"/>
      <c r="AI153" s="56" t="s">
        <v>224</v>
      </c>
      <c r="AJ153" s="56"/>
      <c r="AK153" s="56" t="s">
        <v>225</v>
      </c>
      <c r="AL153" s="56"/>
      <c r="AM153" s="57" t="s">
        <v>226</v>
      </c>
      <c r="AO153" s="56" t="s">
        <v>221</v>
      </c>
      <c r="AP153" s="56"/>
      <c r="AQ153" s="56" t="s">
        <v>222</v>
      </c>
      <c r="AR153" s="56"/>
      <c r="AS153" s="56" t="s">
        <v>223</v>
      </c>
      <c r="AT153" s="56"/>
      <c r="AU153" s="56" t="s">
        <v>224</v>
      </c>
      <c r="AV153" s="56"/>
      <c r="AW153" s="57" t="s">
        <v>225</v>
      </c>
      <c r="AX153" s="57"/>
    </row>
    <row r="154" customFormat="false" ht="37.3" hidden="false" customHeight="false" outlineLevel="0" collapsed="false">
      <c r="A154" s="51"/>
      <c r="B154" s="56" t="s">
        <v>106</v>
      </c>
      <c r="C154" s="56" t="s">
        <v>107</v>
      </c>
      <c r="D154" s="56" t="s">
        <v>108</v>
      </c>
      <c r="E154" s="56" t="s">
        <v>109</v>
      </c>
      <c r="F154" s="56" t="s">
        <v>110</v>
      </c>
      <c r="G154" s="56" t="s">
        <v>111</v>
      </c>
      <c r="H154" s="56" t="s">
        <v>112</v>
      </c>
      <c r="I154" s="51"/>
      <c r="J154" s="53"/>
      <c r="K154" s="54"/>
      <c r="L154" s="53"/>
      <c r="M154" s="54"/>
      <c r="N154" s="53"/>
      <c r="O154" s="53"/>
      <c r="P154" s="51"/>
      <c r="Q154" s="53"/>
      <c r="S154" s="56" t="s">
        <v>106</v>
      </c>
      <c r="T154" s="56" t="s">
        <v>107</v>
      </c>
      <c r="U154" s="56" t="s">
        <v>108</v>
      </c>
      <c r="V154" s="56" t="s">
        <v>109</v>
      </c>
      <c r="W154" s="56" t="s">
        <v>110</v>
      </c>
      <c r="X154" s="56" t="s">
        <v>111</v>
      </c>
      <c r="Y154" s="56" t="s">
        <v>112</v>
      </c>
      <c r="Z154" s="51" t="s">
        <v>21</v>
      </c>
      <c r="AC154" s="56" t="s">
        <v>227</v>
      </c>
      <c r="AD154" s="56" t="s">
        <v>228</v>
      </c>
      <c r="AE154" s="56" t="s">
        <v>227</v>
      </c>
      <c r="AF154" s="56" t="s">
        <v>228</v>
      </c>
      <c r="AG154" s="56" t="s">
        <v>227</v>
      </c>
      <c r="AH154" s="56" t="s">
        <v>228</v>
      </c>
      <c r="AI154" s="56" t="s">
        <v>227</v>
      </c>
      <c r="AJ154" s="56" t="s">
        <v>228</v>
      </c>
      <c r="AK154" s="56" t="s">
        <v>227</v>
      </c>
      <c r="AL154" s="56" t="s">
        <v>228</v>
      </c>
      <c r="AM154" s="58" t="s">
        <v>229</v>
      </c>
      <c r="AO154" s="56" t="s">
        <v>230</v>
      </c>
      <c r="AP154" s="56" t="s">
        <v>231</v>
      </c>
      <c r="AQ154" s="56" t="s">
        <v>230</v>
      </c>
      <c r="AR154" s="56" t="s">
        <v>231</v>
      </c>
      <c r="AS154" s="56" t="s">
        <v>230</v>
      </c>
      <c r="AT154" s="56" t="s">
        <v>231</v>
      </c>
      <c r="AU154" s="56" t="s">
        <v>230</v>
      </c>
      <c r="AV154" s="56" t="s">
        <v>231</v>
      </c>
      <c r="AW154" s="56" t="s">
        <v>230</v>
      </c>
      <c r="AX154" s="58" t="s">
        <v>231</v>
      </c>
    </row>
    <row r="155" customFormat="false" ht="12.8" hidden="false" customHeight="false" outlineLevel="0" collapsed="false">
      <c r="A155" s="59" t="s">
        <v>79</v>
      </c>
      <c r="B155" s="60" t="n">
        <v>0</v>
      </c>
      <c r="C155" s="60"/>
      <c r="D155" s="60"/>
      <c r="E155" s="60"/>
      <c r="F155" s="60"/>
      <c r="G155" s="60"/>
      <c r="H155" s="60"/>
      <c r="I155" s="61" t="n">
        <f aca="false">AO155+AQ155+AS155+AU155+AW155</f>
        <v>0.119144356940126</v>
      </c>
      <c r="J155" s="62" t="n">
        <f aca="false">ROUND(AP155+AR155+AT155+AV155+AX155,0)</f>
        <v>1287906</v>
      </c>
      <c r="K155" s="61" t="n">
        <f aca="false">I155-DatosMinisterio!J155</f>
        <v>0</v>
      </c>
      <c r="L155" s="62" t="n">
        <f aca="false">J155-DatosMinisterio!K155</f>
        <v>0</v>
      </c>
      <c r="M155" s="64" t="n">
        <f aca="false">P190/P$215</f>
        <v>0.18679845296574</v>
      </c>
      <c r="N155" s="63" t="n">
        <f aca="false">ROUND((N$180*M155),0)</f>
        <v>38365215</v>
      </c>
      <c r="O155" s="63" t="n">
        <f aca="false">N155-DatosMinisterio!L155</f>
        <v>3</v>
      </c>
      <c r="P155" s="65" t="n">
        <f aca="false">N155+J155</f>
        <v>39653121</v>
      </c>
      <c r="Q155" s="63" t="n">
        <f aca="false">P155-DatosMinisterio!M155</f>
        <v>3</v>
      </c>
      <c r="S155" s="66" t="n">
        <f aca="false">B155+DatosMinisterio!B155</f>
        <v>28403</v>
      </c>
      <c r="T155" s="66" t="n">
        <f aca="false">C155+DatosMinisterio!C155</f>
        <v>68</v>
      </c>
      <c r="U155" s="66" t="n">
        <f aca="false">D155+DatosMinisterio!D155</f>
        <v>2129.06454545455</v>
      </c>
      <c r="V155" s="66" t="n">
        <f aca="false">E155+DatosMinisterio!E155</f>
        <v>1442.12659090909</v>
      </c>
      <c r="W155" s="66" t="n">
        <f aca="false">F155+DatosMinisterio!F155</f>
        <v>954.5</v>
      </c>
      <c r="X155" s="66" t="n">
        <f aca="false">G155+DatosMinisterio!G155</f>
        <v>2030</v>
      </c>
      <c r="Y155" s="66" t="n">
        <f aca="false">H155+DatosMinisterio!H155</f>
        <v>311</v>
      </c>
      <c r="Z155" s="66" t="n">
        <f aca="false">X155+0.33*Y155</f>
        <v>2132.63</v>
      </c>
      <c r="AC155" s="67" t="n">
        <f aca="false">IF(T155&gt;0,S155/T155,0)</f>
        <v>417.691176470588</v>
      </c>
      <c r="AD155" s="68" t="n">
        <f aca="false">EXP((((AC155-AC$180)/AC$181+2)/4-1.9)^3)</f>
        <v>0.700525673730991</v>
      </c>
      <c r="AE155" s="69" t="n">
        <f aca="false">S155/U155</f>
        <v>13.3406007162343</v>
      </c>
      <c r="AF155" s="68" t="n">
        <f aca="false">EXP((((AE155-AE$180)/AE$181+2)/4-1.9)^3)</f>
        <v>0.012729495041012</v>
      </c>
      <c r="AG155" s="68" t="n">
        <f aca="false">V155/U155</f>
        <v>0.677352217427114</v>
      </c>
      <c r="AH155" s="68" t="n">
        <f aca="false">EXP((((AG155-AG$180)/AG$181+2)/4-1.9)^3)</f>
        <v>0.0946251833702843</v>
      </c>
      <c r="AI155" s="68" t="n">
        <f aca="false">W155/U155</f>
        <v>0.448318958689069</v>
      </c>
      <c r="AJ155" s="68" t="n">
        <f aca="false">EXP((((AI155-AI$180)/AI$181+2)/4-1.9)^3)</f>
        <v>0.560570718436358</v>
      </c>
      <c r="AK155" s="68" t="n">
        <f aca="false">Z155/U155</f>
        <v>1.00167465779892</v>
      </c>
      <c r="AL155" s="68" t="n">
        <f aca="false">EXP((((AK155-AK$180)/AK$181+2)/4-1.9)^3)</f>
        <v>0.476177970686474</v>
      </c>
      <c r="AM155" s="68" t="n">
        <f aca="false">0.01*AD155+0.15*AF155+0.24*AH155+0.25*AJ155+0.35*AL155</f>
        <v>0.338429694351685</v>
      </c>
      <c r="AO155" s="61" t="n">
        <f aca="false">0.01*AD155/$AM$180</f>
        <v>0.00246620442324409</v>
      </c>
      <c r="AP155" s="62" t="n">
        <f aca="false">AO155*$J$180</f>
        <v>26658.7523872232</v>
      </c>
      <c r="AQ155" s="61" t="n">
        <f aca="false">0.15*AF155/$AM$180</f>
        <v>0.000672213842112438</v>
      </c>
      <c r="AR155" s="62" t="n">
        <f aca="false">AQ155*$J$180</f>
        <v>7266.38156968619</v>
      </c>
      <c r="AS155" s="61" t="n">
        <f aca="false">0.24*AH155/$AM$180</f>
        <v>0.00799508327631207</v>
      </c>
      <c r="AT155" s="62" t="n">
        <f aca="false">AS155*$J$180</f>
        <v>86423.8760459546</v>
      </c>
      <c r="AU155" s="61" t="n">
        <f aca="false">0.25*AJ155/$AM$180</f>
        <v>0.0493373061541693</v>
      </c>
      <c r="AV155" s="62" t="n">
        <f aca="false">AU155*$J$180</f>
        <v>533317.926048681</v>
      </c>
      <c r="AW155" s="61" t="n">
        <f aca="false">0.35*AL155/$AM$180</f>
        <v>0.0586735492442879</v>
      </c>
      <c r="AX155" s="62" t="n">
        <f aca="false">AW155*$J$180</f>
        <v>634239.240770433</v>
      </c>
    </row>
    <row r="156" customFormat="false" ht="12.8" hidden="false" customHeight="false" outlineLevel="0" collapsed="false">
      <c r="A156" s="70" t="s">
        <v>80</v>
      </c>
      <c r="B156" s="60"/>
      <c r="C156" s="60"/>
      <c r="D156" s="60"/>
      <c r="E156" s="60"/>
      <c r="F156" s="60"/>
      <c r="G156" s="60"/>
      <c r="H156" s="60"/>
      <c r="I156" s="64" t="n">
        <f aca="false">AO156+AQ156+AS156+AU156+AW156</f>
        <v>0.089006924907431</v>
      </c>
      <c r="J156" s="63" t="n">
        <f aca="false">ROUND(AP156+AR156+AT156+AV156+AX156,0)</f>
        <v>962132</v>
      </c>
      <c r="K156" s="64" t="n">
        <f aca="false">I156-DatosMinisterio!J156</f>
        <v>0</v>
      </c>
      <c r="L156" s="63" t="n">
        <f aca="false">J156-DatosMinisterio!K156</f>
        <v>0</v>
      </c>
      <c r="M156" s="64" t="n">
        <f aca="false">P191/P$215</f>
        <v>0.120031847434832</v>
      </c>
      <c r="N156" s="63" t="n">
        <f aca="false">ROUND((N$180*M156),0)</f>
        <v>24652493</v>
      </c>
      <c r="O156" s="63" t="n">
        <f aca="false">N156-DatosMinisterio!L156</f>
        <v>0</v>
      </c>
      <c r="P156" s="65" t="n">
        <f aca="false">N156+J156</f>
        <v>25614625</v>
      </c>
      <c r="Q156" s="63" t="n">
        <f aca="false">P156-DatosMinisterio!M156</f>
        <v>0</v>
      </c>
      <c r="S156" s="65" t="n">
        <f aca="false">B156+DatosMinisterio!B156</f>
        <v>24599</v>
      </c>
      <c r="T156" s="65" t="n">
        <f aca="false">C156+DatosMinisterio!C156</f>
        <v>78</v>
      </c>
      <c r="U156" s="65" t="n">
        <f aca="false">D156+DatosMinisterio!D156</f>
        <v>2076.39090909091</v>
      </c>
      <c r="V156" s="65" t="n">
        <f aca="false">E156+DatosMinisterio!E156</f>
        <v>1401.62363636364</v>
      </c>
      <c r="W156" s="65" t="n">
        <f aca="false">F156+DatosMinisterio!F156</f>
        <v>778.5</v>
      </c>
      <c r="X156" s="65" t="n">
        <f aca="false">G156+DatosMinisterio!G156</f>
        <v>1790</v>
      </c>
      <c r="Y156" s="65" t="n">
        <f aca="false">H156+DatosMinisterio!H156</f>
        <v>184</v>
      </c>
      <c r="Z156" s="65" t="n">
        <f aca="false">X156+0.33*Y156</f>
        <v>1850.72</v>
      </c>
      <c r="AC156" s="71" t="n">
        <f aca="false">IF(T156&gt;0,S156/T156,0)</f>
        <v>315.371794871795</v>
      </c>
      <c r="AD156" s="72" t="n">
        <f aca="false">EXP((((AC156-AC$180)/AC$181+2)/4-1.9)^3)</f>
        <v>0.321533065703405</v>
      </c>
      <c r="AE156" s="73" t="n">
        <f aca="false">S156/U156</f>
        <v>11.8469985070249</v>
      </c>
      <c r="AF156" s="72" t="n">
        <f aca="false">EXP((((AE156-AE$180)/AE$181+2)/4-1.9)^3)</f>
        <v>0.00623484506616676</v>
      </c>
      <c r="AG156" s="72" t="n">
        <f aca="false">V156/U156</f>
        <v>0.675028786837302</v>
      </c>
      <c r="AH156" s="72" t="n">
        <f aca="false">EXP((((AG156-AG$180)/AG$181+2)/4-1.9)^3)</f>
        <v>0.0923700256190033</v>
      </c>
      <c r="AI156" s="72" t="n">
        <f aca="false">W156/U156</f>
        <v>0.374929401102437</v>
      </c>
      <c r="AJ156" s="72" t="n">
        <f aca="false">EXP((((AI156-AI$180)/AI$181+2)/4-1.9)^3)</f>
        <v>0.393231510524292</v>
      </c>
      <c r="AK156" s="72" t="n">
        <f aca="false">Z156/U156</f>
        <v>0.891315788321519</v>
      </c>
      <c r="AL156" s="72" t="n">
        <f aca="false">EXP((((AK156-AK$180)/AK$181+2)/4-1.9)^3)</f>
        <v>0.366277256893164</v>
      </c>
      <c r="AM156" s="72" t="n">
        <f aca="false">0.01*AD156+0.15*AF156+0.24*AH156+0.25*AJ156+0.35*AL156</f>
        <v>0.2528242811092</v>
      </c>
      <c r="AO156" s="64" t="n">
        <f aca="false">0.01*AD156/$AM$180</f>
        <v>0.00113195889685762</v>
      </c>
      <c r="AP156" s="63" t="n">
        <f aca="false">AO156*$J$180</f>
        <v>12236.0545863212</v>
      </c>
      <c r="AQ156" s="64" t="n">
        <f aca="false">0.15*AF156/$AM$180</f>
        <v>0.000329247086659812</v>
      </c>
      <c r="AR156" s="63" t="n">
        <f aca="false">AQ156*$J$180</f>
        <v>3559.03852687633</v>
      </c>
      <c r="AS156" s="64" t="n">
        <f aca="false">0.24*AH156/$AM$180</f>
        <v>0.00780454019485607</v>
      </c>
      <c r="AT156" s="63" t="n">
        <f aca="false">AS156*$J$180</f>
        <v>84364.1762174417</v>
      </c>
      <c r="AU156" s="64" t="n">
        <f aca="false">0.25*AJ156/$AM$180</f>
        <v>0.0346093414909721</v>
      </c>
      <c r="AV156" s="63" t="n">
        <f aca="false">AU156*$J$180</f>
        <v>374114.106842373</v>
      </c>
      <c r="AW156" s="64" t="n">
        <f aca="false">0.35*AL156/$AM$180</f>
        <v>0.0451318372380854</v>
      </c>
      <c r="AX156" s="63" t="n">
        <f aca="false">AW156*$J$180</f>
        <v>487858.37150025</v>
      </c>
    </row>
    <row r="157" customFormat="false" ht="12.8" hidden="false" customHeight="false" outlineLevel="0" collapsed="false">
      <c r="A157" s="70" t="s">
        <v>81</v>
      </c>
      <c r="B157" s="60"/>
      <c r="C157" s="60"/>
      <c r="D157" s="60"/>
      <c r="E157" s="60"/>
      <c r="F157" s="60"/>
      <c r="G157" s="60"/>
      <c r="H157" s="60"/>
      <c r="I157" s="64" t="n">
        <f aca="false">AO157+AQ157+AS157+AU157+AW157</f>
        <v>0.0628006449633177</v>
      </c>
      <c r="J157" s="63" t="n">
        <f aca="false">ROUND(AP157+AR157+AT157+AV157+AX157,0)</f>
        <v>678852</v>
      </c>
      <c r="K157" s="64" t="n">
        <f aca="false">I157-DatosMinisterio!J157</f>
        <v>4.71844785465692E-016</v>
      </c>
      <c r="L157" s="63" t="n">
        <f aca="false">J157-DatosMinisterio!K157</f>
        <v>0</v>
      </c>
      <c r="M157" s="64" t="n">
        <f aca="false">P192/P$215</f>
        <v>0.0731530121911724</v>
      </c>
      <c r="N157" s="63" t="n">
        <f aca="false">ROUND((N$180*M157),0)</f>
        <v>15024380</v>
      </c>
      <c r="O157" s="63" t="n">
        <f aca="false">N157-DatosMinisterio!L157</f>
        <v>0</v>
      </c>
      <c r="P157" s="65" t="n">
        <f aca="false">N157+J157</f>
        <v>15703232</v>
      </c>
      <c r="Q157" s="63" t="n">
        <f aca="false">P157-DatosMinisterio!M157</f>
        <v>0</v>
      </c>
      <c r="S157" s="65" t="n">
        <f aca="false">B157+DatosMinisterio!B157</f>
        <v>24293</v>
      </c>
      <c r="T157" s="65" t="n">
        <f aca="false">C157+DatosMinisterio!C157</f>
        <v>92</v>
      </c>
      <c r="U157" s="65" t="n">
        <f aca="false">D157+DatosMinisterio!D157</f>
        <v>1395.3725</v>
      </c>
      <c r="V157" s="65" t="n">
        <f aca="false">E157+DatosMinisterio!E157</f>
        <v>1066.67363636364</v>
      </c>
      <c r="W157" s="65" t="n">
        <f aca="false">F157+DatosMinisterio!F157</f>
        <v>408</v>
      </c>
      <c r="X157" s="65" t="n">
        <f aca="false">G157+DatosMinisterio!G157</f>
        <v>886</v>
      </c>
      <c r="Y157" s="65" t="n">
        <f aca="false">H157+DatosMinisterio!H157</f>
        <v>83</v>
      </c>
      <c r="Z157" s="65" t="n">
        <f aca="false">X157+0.33*Y157</f>
        <v>913.39</v>
      </c>
      <c r="AC157" s="71" t="n">
        <f aca="false">IF(T157&gt;0,S157/T157,0)</f>
        <v>264.054347826087</v>
      </c>
      <c r="AD157" s="72" t="n">
        <f aca="false">EXP((((AC157-AC$180)/AC$181+2)/4-1.9)^3)</f>
        <v>0.169554916964835</v>
      </c>
      <c r="AE157" s="73" t="n">
        <f aca="false">S157/U157</f>
        <v>17.4096880940394</v>
      </c>
      <c r="AF157" s="72" t="n">
        <f aca="false">EXP((((AE157-AE$180)/AE$181+2)/4-1.9)^3)</f>
        <v>0.0629764529551531</v>
      </c>
      <c r="AG157" s="72" t="n">
        <f aca="false">V157/U157</f>
        <v>0.764436475825373</v>
      </c>
      <c r="AH157" s="72" t="n">
        <f aca="false">EXP((((AG157-AG$180)/AG$181+2)/4-1.9)^3)</f>
        <v>0.208730059652462</v>
      </c>
      <c r="AI157" s="72" t="n">
        <f aca="false">W157/U157</f>
        <v>0.292395041467422</v>
      </c>
      <c r="AJ157" s="72" t="n">
        <f aca="false">EXP((((AI157-AI$180)/AI$181+2)/4-1.9)^3)</f>
        <v>0.228087888961154</v>
      </c>
      <c r="AK157" s="72" t="n">
        <f aca="false">Z157/U157</f>
        <v>0.654585065994923</v>
      </c>
      <c r="AL157" s="72" t="n">
        <f aca="false">EXP((((AK157-AK$180)/AK$181+2)/4-1.9)^3)</f>
        <v>0.171788876008731</v>
      </c>
      <c r="AM157" s="72" t="n">
        <f aca="false">0.01*AD157+0.15*AF157+0.24*AH157+0.25*AJ157+0.35*AL157</f>
        <v>0.178385310272856</v>
      </c>
      <c r="AO157" s="64" t="n">
        <f aca="false">0.01*AD157/$AM$180</f>
        <v>0.000596919002232083</v>
      </c>
      <c r="AP157" s="63" t="n">
        <f aca="false">AO157*$J$180</f>
        <v>6452.47236025999</v>
      </c>
      <c r="AQ157" s="64" t="n">
        <f aca="false">0.15*AF157/$AM$180</f>
        <v>0.0033256341486607</v>
      </c>
      <c r="AR157" s="63" t="n">
        <f aca="false">AQ157*$J$180</f>
        <v>35948.8680111189</v>
      </c>
      <c r="AS157" s="64" t="n">
        <f aca="false">0.24*AH157/$AM$180</f>
        <v>0.0176360472947319</v>
      </c>
      <c r="AT157" s="63" t="n">
        <f aca="false">AS157*$J$180</f>
        <v>190639.110646459</v>
      </c>
      <c r="AU157" s="64" t="n">
        <f aca="false">0.25*AJ157/$AM$180</f>
        <v>0.0200746161681869</v>
      </c>
      <c r="AV157" s="63" t="n">
        <f aca="false">AU157*$J$180</f>
        <v>216999.133020885</v>
      </c>
      <c r="AW157" s="64" t="n">
        <f aca="false">0.35*AL157/$AM$180</f>
        <v>0.0211674283495061</v>
      </c>
      <c r="AX157" s="63" t="n">
        <f aca="false">AW157*$J$180</f>
        <v>228812.026174815</v>
      </c>
    </row>
    <row r="158" customFormat="false" ht="12.8" hidden="false" customHeight="false" outlineLevel="0" collapsed="false">
      <c r="A158" s="70" t="s">
        <v>82</v>
      </c>
      <c r="B158" s="60"/>
      <c r="C158" s="60"/>
      <c r="D158" s="60"/>
      <c r="E158" s="60"/>
      <c r="F158" s="60"/>
      <c r="G158" s="60"/>
      <c r="H158" s="60"/>
      <c r="I158" s="64" t="n">
        <f aca="false">AO158+AQ158+AS158+AU158+AW158</f>
        <v>0.0765878907393622</v>
      </c>
      <c r="J158" s="63" t="n">
        <f aca="false">ROUND(AP158+AR158+AT158+AV158+AX158,0)</f>
        <v>827887</v>
      </c>
      <c r="K158" s="64" t="n">
        <f aca="false">I158-DatosMinisterio!J158</f>
        <v>0</v>
      </c>
      <c r="L158" s="63" t="n">
        <f aca="false">J158-DatosMinisterio!K158</f>
        <v>0</v>
      </c>
      <c r="M158" s="64" t="n">
        <f aca="false">P193/P$215</f>
        <v>0.0581998149502099</v>
      </c>
      <c r="N158" s="63" t="n">
        <f aca="false">ROUND((N$180*M158),0)</f>
        <v>11953249</v>
      </c>
      <c r="O158" s="63" t="n">
        <f aca="false">N158-DatosMinisterio!L158</f>
        <v>-2</v>
      </c>
      <c r="P158" s="65" t="n">
        <f aca="false">N158+J158</f>
        <v>12781136</v>
      </c>
      <c r="Q158" s="63" t="n">
        <f aca="false">P158-DatosMinisterio!M158</f>
        <v>-2</v>
      </c>
      <c r="S158" s="65" t="n">
        <f aca="false">B158+DatosMinisterio!B158</f>
        <v>13502</v>
      </c>
      <c r="T158" s="65" t="n">
        <f aca="false">C158+DatosMinisterio!C158</f>
        <v>50</v>
      </c>
      <c r="U158" s="65" t="n">
        <f aca="false">D158+DatosMinisterio!D158</f>
        <v>640.391590909091</v>
      </c>
      <c r="V158" s="65" t="n">
        <f aca="false">E158+DatosMinisterio!E158</f>
        <v>484.172045454546</v>
      </c>
      <c r="W158" s="65" t="n">
        <f aca="false">F158+DatosMinisterio!F158</f>
        <v>207</v>
      </c>
      <c r="X158" s="65" t="n">
        <f aca="false">G158+DatosMinisterio!G158</f>
        <v>430</v>
      </c>
      <c r="Y158" s="65" t="n">
        <f aca="false">H158+DatosMinisterio!H158</f>
        <v>50</v>
      </c>
      <c r="Z158" s="65" t="n">
        <f aca="false">X158+0.33*Y158</f>
        <v>446.5</v>
      </c>
      <c r="AC158" s="71" t="n">
        <f aca="false">IF(T158&gt;0,S158/T158,0)</f>
        <v>270.04</v>
      </c>
      <c r="AD158" s="72" t="n">
        <f aca="false">EXP((((AC158-AC$180)/AC$181+2)/4-1.9)^3)</f>
        <v>0.184527172310292</v>
      </c>
      <c r="AE158" s="73" t="n">
        <f aca="false">S158/U158</f>
        <v>21.083974542565</v>
      </c>
      <c r="AF158" s="72" t="n">
        <f aca="false">EXP((((AE158-AE$180)/AE$181+2)/4-1.9)^3)</f>
        <v>0.181226540034278</v>
      </c>
      <c r="AG158" s="72" t="n">
        <f aca="false">V158/U158</f>
        <v>0.756056219862635</v>
      </c>
      <c r="AH158" s="72" t="n">
        <f aca="false">EXP((((AG158-AG$180)/AG$181+2)/4-1.9)^3)</f>
        <v>0.195211999616588</v>
      </c>
      <c r="AI158" s="72" t="n">
        <f aca="false">W158/U158</f>
        <v>0.323239722286399</v>
      </c>
      <c r="AJ158" s="72" t="n">
        <f aca="false">EXP((((AI158-AI$180)/AI$181+2)/4-1.9)^3)</f>
        <v>0.285107480125587</v>
      </c>
      <c r="AK158" s="72" t="n">
        <f aca="false">Z158/U158</f>
        <v>0.697229642516315</v>
      </c>
      <c r="AL158" s="72" t="n">
        <f aca="false">EXP((((AK158-AK$180)/AK$181+2)/4-1.9)^3)</f>
        <v>0.201117132605952</v>
      </c>
      <c r="AM158" s="72" t="n">
        <f aca="false">0.01*AD158+0.15*AF158+0.24*AH158+0.25*AJ158+0.35*AL158</f>
        <v>0.217547999079706</v>
      </c>
      <c r="AO158" s="64" t="n">
        <f aca="false">0.01*AD158/$AM$180</f>
        <v>0.000649628908154939</v>
      </c>
      <c r="AP158" s="63" t="n">
        <f aca="false">AO158*$J$180</f>
        <v>7022.24683520106</v>
      </c>
      <c r="AQ158" s="64" t="n">
        <f aca="false">0.15*AF158/$AM$180</f>
        <v>0.0095701352156307</v>
      </c>
      <c r="AR158" s="63" t="n">
        <f aca="false">AQ158*$J$180</f>
        <v>103449.601590668</v>
      </c>
      <c r="AS158" s="64" t="n">
        <f aca="false">0.24*AH158/$AM$180</f>
        <v>0.0164938776114451</v>
      </c>
      <c r="AT158" s="63" t="n">
        <f aca="false">AS158*$J$180</f>
        <v>178292.68125725</v>
      </c>
      <c r="AU158" s="64" t="n">
        <f aca="false">0.25*AJ158/$AM$180</f>
        <v>0.0250930606454729</v>
      </c>
      <c r="AV158" s="63" t="n">
        <f aca="false">AU158*$J$180</f>
        <v>271246.650959002</v>
      </c>
      <c r="AW158" s="64" t="n">
        <f aca="false">0.35*AL158/$AM$180</f>
        <v>0.0247811883586586</v>
      </c>
      <c r="AX158" s="63" t="n">
        <f aca="false">AW158*$J$180</f>
        <v>267875.42755503</v>
      </c>
    </row>
    <row r="159" customFormat="false" ht="12.8" hidden="false" customHeight="false" outlineLevel="0" collapsed="false">
      <c r="A159" s="70" t="s">
        <v>83</v>
      </c>
      <c r="B159" s="60"/>
      <c r="C159" s="60"/>
      <c r="D159" s="60"/>
      <c r="E159" s="60"/>
      <c r="F159" s="60"/>
      <c r="G159" s="60"/>
      <c r="H159" s="60"/>
      <c r="I159" s="64" t="n">
        <f aca="false">AO159+AQ159+AS159+AU159+AW159</f>
        <v>0.0618169026371795</v>
      </c>
      <c r="J159" s="63" t="n">
        <f aca="false">ROUND(AP159+AR159+AT159+AV159+AX159,0)</f>
        <v>668218</v>
      </c>
      <c r="K159" s="64" t="n">
        <f aca="false">I159-DatosMinisterio!J159</f>
        <v>0</v>
      </c>
      <c r="L159" s="63" t="n">
        <f aca="false">J159-DatosMinisterio!K159</f>
        <v>0</v>
      </c>
      <c r="M159" s="64" t="n">
        <f aca="false">P194/P$215</f>
        <v>0.0560876859586115</v>
      </c>
      <c r="N159" s="63" t="n">
        <f aca="false">ROUND((N$180*M159),0)</f>
        <v>11519454</v>
      </c>
      <c r="O159" s="63" t="n">
        <f aca="false">N159-DatosMinisterio!L159</f>
        <v>0</v>
      </c>
      <c r="P159" s="65" t="n">
        <f aca="false">N159+J159</f>
        <v>12187672</v>
      </c>
      <c r="Q159" s="63" t="n">
        <f aca="false">P159-DatosMinisterio!M159</f>
        <v>0</v>
      </c>
      <c r="S159" s="65" t="n">
        <f aca="false">B159+DatosMinisterio!B159</f>
        <v>14917</v>
      </c>
      <c r="T159" s="65" t="n">
        <f aca="false">C159+DatosMinisterio!C159</f>
        <v>63</v>
      </c>
      <c r="U159" s="65" t="n">
        <f aca="false">D159+DatosMinisterio!D159</f>
        <v>611.120227272727</v>
      </c>
      <c r="V159" s="65" t="n">
        <f aca="false">E159+DatosMinisterio!E159</f>
        <v>370.942272727273</v>
      </c>
      <c r="W159" s="65" t="n">
        <f aca="false">F159+DatosMinisterio!F159</f>
        <v>151</v>
      </c>
      <c r="X159" s="65" t="n">
        <f aca="false">G159+DatosMinisterio!G159</f>
        <v>427</v>
      </c>
      <c r="Y159" s="65" t="n">
        <f aca="false">H159+DatosMinisterio!H159</f>
        <v>2</v>
      </c>
      <c r="Z159" s="65" t="n">
        <f aca="false">X159+0.33*Y159</f>
        <v>427.66</v>
      </c>
      <c r="AC159" s="71" t="n">
        <f aca="false">IF(T159&gt;0,S159/T159,0)</f>
        <v>236.777777777778</v>
      </c>
      <c r="AD159" s="72" t="n">
        <f aca="false">EXP((((AC159-AC$180)/AC$181+2)/4-1.9)^3)</f>
        <v>0.111242152451103</v>
      </c>
      <c r="AE159" s="73" t="n">
        <f aca="false">S159/U159</f>
        <v>24.409272241848</v>
      </c>
      <c r="AF159" s="72" t="n">
        <f aca="false">EXP((((AE159-AE$180)/AE$181+2)/4-1.9)^3)</f>
        <v>0.360266200084387</v>
      </c>
      <c r="AG159" s="72" t="n">
        <f aca="false">V159/U159</f>
        <v>0.606987391634365</v>
      </c>
      <c r="AH159" s="72" t="n">
        <f aca="false">EXP((((AG159-AG$180)/AG$181+2)/4-1.9)^3)</f>
        <v>0.0422833500265662</v>
      </c>
      <c r="AI159" s="72" t="n">
        <f aca="false">W159/U159</f>
        <v>0.247087223202993</v>
      </c>
      <c r="AJ159" s="72" t="n">
        <f aca="false">EXP((((AI159-AI$180)/AI$181+2)/4-1.9)^3)</f>
        <v>0.15700294399376</v>
      </c>
      <c r="AK159" s="72" t="n">
        <f aca="false">Z159/U159</f>
        <v>0.699796833609218</v>
      </c>
      <c r="AL159" s="72" t="n">
        <f aca="false">EXP((((AK159-AK$180)/AK$181+2)/4-1.9)^3)</f>
        <v>0.202971135507588</v>
      </c>
      <c r="AM159" s="72" t="n">
        <f aca="false">0.01*AD159+0.15*AF159+0.24*AH159+0.25*AJ159+0.35*AL159</f>
        <v>0.175590988969641</v>
      </c>
      <c r="AO159" s="64" t="n">
        <f aca="false">0.01*AD159/$AM$180</f>
        <v>0.000391628599370156</v>
      </c>
      <c r="AP159" s="63" t="n">
        <f aca="false">AO159*$J$180</f>
        <v>4233.35947335243</v>
      </c>
      <c r="AQ159" s="64" t="n">
        <f aca="false">0.15*AF159/$AM$180</f>
        <v>0.0190247865890775</v>
      </c>
      <c r="AR159" s="63" t="n">
        <f aca="false">AQ159*$J$180</f>
        <v>205650.865807317</v>
      </c>
      <c r="AS159" s="64" t="n">
        <f aca="false">0.24*AH159/$AM$180</f>
        <v>0.00357261029910999</v>
      </c>
      <c r="AT159" s="63" t="n">
        <f aca="false">AS159*$J$180</f>
        <v>38618.5883223477</v>
      </c>
      <c r="AU159" s="64" t="n">
        <f aca="false">0.25*AJ159/$AM$180</f>
        <v>0.0138182428374654</v>
      </c>
      <c r="AV159" s="63" t="n">
        <f aca="false">AU159*$J$180</f>
        <v>149370.064686665</v>
      </c>
      <c r="AW159" s="64" t="n">
        <f aca="false">0.35*AL159/$AM$180</f>
        <v>0.0250096343121565</v>
      </c>
      <c r="AX159" s="63" t="n">
        <f aca="false">AW159*$J$180</f>
        <v>270344.843330447</v>
      </c>
    </row>
    <row r="160" customFormat="false" ht="12.8" hidden="false" customHeight="false" outlineLevel="0" collapsed="false">
      <c r="A160" s="70" t="s">
        <v>84</v>
      </c>
      <c r="B160" s="60"/>
      <c r="C160" s="60"/>
      <c r="D160" s="60"/>
      <c r="E160" s="60"/>
      <c r="F160" s="60"/>
      <c r="G160" s="60"/>
      <c r="H160" s="60"/>
      <c r="I160" s="64" t="n">
        <f aca="false">AO160+AQ160+AS160+AU160+AW160</f>
        <v>0.0331858591792027</v>
      </c>
      <c r="J160" s="63" t="n">
        <f aca="false">ROUND(AP160+AR160+AT160+AV160+AX160,0)</f>
        <v>358727</v>
      </c>
      <c r="K160" s="64" t="n">
        <f aca="false">I160-DatosMinisterio!J160</f>
        <v>0</v>
      </c>
      <c r="L160" s="63" t="n">
        <f aca="false">J160-DatosMinisterio!K160</f>
        <v>0</v>
      </c>
      <c r="M160" s="64" t="n">
        <f aca="false">P195/P$215</f>
        <v>0.0590401629506725</v>
      </c>
      <c r="N160" s="63" t="n">
        <f aca="false">ROUND((N$180*M160),0)</f>
        <v>12125842</v>
      </c>
      <c r="O160" s="63" t="n">
        <f aca="false">N160-DatosMinisterio!L160</f>
        <v>0</v>
      </c>
      <c r="P160" s="65" t="n">
        <f aca="false">N160+J160</f>
        <v>12484569</v>
      </c>
      <c r="Q160" s="63" t="n">
        <f aca="false">P160-DatosMinisterio!M160</f>
        <v>0</v>
      </c>
      <c r="S160" s="65" t="n">
        <f aca="false">B160+DatosMinisterio!B160</f>
        <v>18532</v>
      </c>
      <c r="T160" s="65" t="n">
        <f aca="false">C160+DatosMinisterio!C160</f>
        <v>66</v>
      </c>
      <c r="U160" s="65" t="n">
        <f aca="false">D160+DatosMinisterio!D160</f>
        <v>998.484772727273</v>
      </c>
      <c r="V160" s="65" t="n">
        <f aca="false">E160+DatosMinisterio!E160</f>
        <v>663.723181818182</v>
      </c>
      <c r="W160" s="65" t="n">
        <f aca="false">F160+DatosMinisterio!F160</f>
        <v>230</v>
      </c>
      <c r="X160" s="65" t="n">
        <f aca="false">G160+DatosMinisterio!G160</f>
        <v>437</v>
      </c>
      <c r="Y160" s="65" t="n">
        <f aca="false">H160+DatosMinisterio!H160</f>
        <v>49</v>
      </c>
      <c r="Z160" s="65" t="n">
        <f aca="false">X160+0.33*Y160</f>
        <v>453.17</v>
      </c>
      <c r="AC160" s="71" t="n">
        <f aca="false">IF(T160&gt;0,S160/T160,0)</f>
        <v>280.787878787879</v>
      </c>
      <c r="AD160" s="72" t="n">
        <f aca="false">EXP((((AC160-AC$180)/AC$181+2)/4-1.9)^3)</f>
        <v>0.213344713592538</v>
      </c>
      <c r="AE160" s="73" t="n">
        <f aca="false">S160/U160</f>
        <v>18.5601228042582</v>
      </c>
      <c r="AF160" s="72" t="n">
        <f aca="false">EXP((((AE160-AE$180)/AE$181+2)/4-1.9)^3)</f>
        <v>0.0909597109549568</v>
      </c>
      <c r="AG160" s="72" t="n">
        <f aca="false">V160/U160</f>
        <v>0.664730399448437</v>
      </c>
      <c r="AH160" s="72" t="n">
        <f aca="false">EXP((((AG160-AG$180)/AG$181+2)/4-1.9)^3)</f>
        <v>0.0828396175366529</v>
      </c>
      <c r="AI160" s="72" t="n">
        <f aca="false">W160/U160</f>
        <v>0.230349031134221</v>
      </c>
      <c r="AJ160" s="72" t="n">
        <f aca="false">EXP((((AI160-AI$180)/AI$181+2)/4-1.9)^3)</f>
        <v>0.134802427264126</v>
      </c>
      <c r="AK160" s="72" t="n">
        <f aca="false">Z160/U160</f>
        <v>0.453857697561282</v>
      </c>
      <c r="AL160" s="72" t="n">
        <f aca="false">EXP((((AK160-AK$180)/AK$181+2)/4-1.9)^3)</f>
        <v>0.0711570158477832</v>
      </c>
      <c r="AM160" s="72" t="n">
        <f aca="false">0.01*AD160+0.15*AF160+0.24*AH160+0.25*AJ160+0.35*AL160</f>
        <v>0.0942644743507211</v>
      </c>
      <c r="AO160" s="64" t="n">
        <f aca="false">0.01*AD160/$AM$180</f>
        <v>0.000751081218102091</v>
      </c>
      <c r="AP160" s="63" t="n">
        <f aca="false">AO160*$J$180</f>
        <v>8118.90856547047</v>
      </c>
      <c r="AQ160" s="64" t="n">
        <f aca="false">0.15*AF160/$AM$180</f>
        <v>0.00480336231574566</v>
      </c>
      <c r="AR160" s="63" t="n">
        <f aca="false">AQ160*$J$180</f>
        <v>51922.5597824291</v>
      </c>
      <c r="AS160" s="64" t="n">
        <f aca="false">0.24*AH160/$AM$180</f>
        <v>0.00699929571805057</v>
      </c>
      <c r="AT160" s="63" t="n">
        <f aca="false">AS160*$J$180</f>
        <v>75659.7829741196</v>
      </c>
      <c r="AU160" s="64" t="n">
        <f aca="false">0.25*AJ160/$AM$180</f>
        <v>0.0118643168569469</v>
      </c>
      <c r="AV160" s="63" t="n">
        <f aca="false">AU160*$J$180</f>
        <v>128248.851697725</v>
      </c>
      <c r="AW160" s="64" t="n">
        <f aca="false">0.35*AL160/$AM$180</f>
        <v>0.00876780307035752</v>
      </c>
      <c r="AX160" s="63" t="n">
        <f aca="false">AW160*$J$180</f>
        <v>94776.6895678227</v>
      </c>
    </row>
    <row r="161" customFormat="false" ht="12.8" hidden="false" customHeight="false" outlineLevel="0" collapsed="false">
      <c r="A161" s="70" t="s">
        <v>85</v>
      </c>
      <c r="B161" s="60"/>
      <c r="C161" s="60"/>
      <c r="D161" s="60"/>
      <c r="E161" s="60"/>
      <c r="F161" s="60"/>
      <c r="G161" s="60"/>
      <c r="H161" s="60"/>
      <c r="I161" s="64" t="n">
        <f aca="false">AO161+AQ161+AS161+AU161+AW161</f>
        <v>0.024316038475512</v>
      </c>
      <c r="J161" s="63" t="n">
        <f aca="false">ROUND(AP161+AR161+AT161+AV161+AX161,0)</f>
        <v>262847</v>
      </c>
      <c r="K161" s="64" t="n">
        <f aca="false">I161-DatosMinisterio!J161</f>
        <v>0</v>
      </c>
      <c r="L161" s="63" t="n">
        <f aca="false">J161-DatosMinisterio!K161</f>
        <v>0</v>
      </c>
      <c r="M161" s="64" t="n">
        <f aca="false">P196/P$215</f>
        <v>0.0451513556167783</v>
      </c>
      <c r="N161" s="63" t="n">
        <f aca="false">ROUND((N$180*M161),0)</f>
        <v>9273318</v>
      </c>
      <c r="O161" s="63" t="n">
        <f aca="false">N161-DatosMinisterio!L161</f>
        <v>1</v>
      </c>
      <c r="P161" s="65" t="n">
        <f aca="false">N161+J161</f>
        <v>9536165</v>
      </c>
      <c r="Q161" s="63" t="n">
        <f aca="false">P161-DatosMinisterio!M161</f>
        <v>1</v>
      </c>
      <c r="S161" s="65" t="n">
        <f aca="false">B161+DatosMinisterio!B161</f>
        <v>11204</v>
      </c>
      <c r="T161" s="65" t="n">
        <f aca="false">C161+DatosMinisterio!C161</f>
        <v>60</v>
      </c>
      <c r="U161" s="65" t="n">
        <f aca="false">D161+DatosMinisterio!D161</f>
        <v>934.659318181818</v>
      </c>
      <c r="V161" s="65" t="n">
        <f aca="false">E161+DatosMinisterio!E161</f>
        <v>569.430227272727</v>
      </c>
      <c r="W161" s="65" t="n">
        <f aca="false">F161+DatosMinisterio!F161</f>
        <v>184</v>
      </c>
      <c r="X161" s="65" t="n">
        <f aca="false">G161+DatosMinisterio!G161</f>
        <v>469</v>
      </c>
      <c r="Y161" s="65" t="n">
        <f aca="false">H161+DatosMinisterio!H161</f>
        <v>29</v>
      </c>
      <c r="Z161" s="65" t="n">
        <f aca="false">X161+0.33*Y161</f>
        <v>478.57</v>
      </c>
      <c r="AC161" s="71" t="n">
        <f aca="false">IF(T161&gt;0,S161/T161,0)</f>
        <v>186.733333333333</v>
      </c>
      <c r="AD161" s="72" t="n">
        <f aca="false">EXP((((AC161-AC$180)/AC$181+2)/4-1.9)^3)</f>
        <v>0.0435659020876801</v>
      </c>
      <c r="AE161" s="73" t="n">
        <f aca="false">S161/U161</f>
        <v>11.9872554438285</v>
      </c>
      <c r="AF161" s="72" t="n">
        <f aca="false">EXP((((AE161-AE$180)/AE$181+2)/4-1.9)^3)</f>
        <v>0.00668767720979041</v>
      </c>
      <c r="AG161" s="72" t="n">
        <f aca="false">V161/U161</f>
        <v>0.609238271309843</v>
      </c>
      <c r="AH161" s="72" t="n">
        <f aca="false">EXP((((AG161-AG$180)/AG$181+2)/4-1.9)^3)</f>
        <v>0.0434946611714102</v>
      </c>
      <c r="AI161" s="72" t="n">
        <f aca="false">W161/U161</f>
        <v>0.196863174015034</v>
      </c>
      <c r="AJ161" s="72" t="n">
        <f aca="false">EXP((((AI161-AI$180)/AI$181+2)/4-1.9)^3)</f>
        <v>0.0969455675144389</v>
      </c>
      <c r="AK161" s="72" t="n">
        <f aca="false">Z161/U161</f>
        <v>0.512026136893341</v>
      </c>
      <c r="AL161" s="72" t="n">
        <f aca="false">EXP((((AK161-AK$180)/AK$181+2)/4-1.9)^3)</f>
        <v>0.0941594755065674</v>
      </c>
      <c r="AM161" s="72" t="n">
        <f aca="false">0.01*AD161+0.15*AF161+0.24*AH161+0.25*AJ161+0.35*AL161</f>
        <v>0.0690697375893921</v>
      </c>
      <c r="AO161" s="64" t="n">
        <f aca="false">0.01*AD161/$AM$180</f>
        <v>0.000153373993930899</v>
      </c>
      <c r="AP161" s="63" t="n">
        <f aca="false">AO161*$J$180</f>
        <v>1657.91581926727</v>
      </c>
      <c r="AQ161" s="64" t="n">
        <f aca="false">0.15*AF161/$AM$180</f>
        <v>0.000353160056822144</v>
      </c>
      <c r="AR161" s="63" t="n">
        <f aca="false">AQ161*$J$180</f>
        <v>3817.52883870624</v>
      </c>
      <c r="AS161" s="64" t="n">
        <f aca="false">0.24*AH161/$AM$180</f>
        <v>0.00367495655759654</v>
      </c>
      <c r="AT161" s="63" t="n">
        <f aca="false">AS161*$J$180</f>
        <v>39724.9133037791</v>
      </c>
      <c r="AU161" s="64" t="n">
        <f aca="false">0.25*AJ161/$AM$180</f>
        <v>0.00853243486939746</v>
      </c>
      <c r="AV161" s="63" t="n">
        <f aca="false">AU161*$J$180</f>
        <v>92232.4468724151</v>
      </c>
      <c r="AW161" s="64" t="n">
        <f aca="false">0.35*AL161/$AM$180</f>
        <v>0.011602112997765</v>
      </c>
      <c r="AX161" s="63" t="n">
        <f aca="false">AW161*$J$180</f>
        <v>125414.525519804</v>
      </c>
    </row>
    <row r="162" customFormat="false" ht="12.8" hidden="false" customHeight="false" outlineLevel="0" collapsed="false">
      <c r="A162" s="70" t="s">
        <v>86</v>
      </c>
      <c r="B162" s="60"/>
      <c r="C162" s="60"/>
      <c r="D162" s="60"/>
      <c r="E162" s="60"/>
      <c r="F162" s="60"/>
      <c r="G162" s="60"/>
      <c r="H162" s="60"/>
      <c r="I162" s="64" t="n">
        <f aca="false">AO162+AQ162+AS162+AU162+AW162</f>
        <v>0.0256079405957612</v>
      </c>
      <c r="J162" s="63" t="n">
        <f aca="false">ROUND(AP162+AR162+AT162+AV162+AX162,0)</f>
        <v>276812</v>
      </c>
      <c r="K162" s="64" t="n">
        <f aca="false">I162-DatosMinisterio!J162</f>
        <v>-1.07552855510562E-016</v>
      </c>
      <c r="L162" s="63" t="n">
        <f aca="false">J162-DatosMinisterio!K162</f>
        <v>0</v>
      </c>
      <c r="M162" s="64" t="n">
        <f aca="false">P197/P$215</f>
        <v>0.0445656912615144</v>
      </c>
      <c r="N162" s="63" t="n">
        <f aca="false">ROUND((N$180*M162),0)</f>
        <v>9153032</v>
      </c>
      <c r="O162" s="63" t="n">
        <f aca="false">N162-DatosMinisterio!L162</f>
        <v>1</v>
      </c>
      <c r="P162" s="65" t="n">
        <f aca="false">N162+J162</f>
        <v>9429844</v>
      </c>
      <c r="Q162" s="63" t="n">
        <f aca="false">P162-DatosMinisterio!M162</f>
        <v>1</v>
      </c>
      <c r="S162" s="65" t="n">
        <f aca="false">B162+DatosMinisterio!B162</f>
        <v>9889</v>
      </c>
      <c r="T162" s="65" t="n">
        <f aca="false">C162+DatosMinisterio!C162</f>
        <v>49</v>
      </c>
      <c r="U162" s="65" t="n">
        <f aca="false">D162+DatosMinisterio!D162</f>
        <v>550.667954545455</v>
      </c>
      <c r="V162" s="65" t="n">
        <f aca="false">E162+DatosMinisterio!E162</f>
        <v>346.824090909091</v>
      </c>
      <c r="W162" s="65" t="n">
        <f aca="false">F162+DatosMinisterio!F162</f>
        <v>66</v>
      </c>
      <c r="X162" s="65" t="n">
        <f aca="false">G162+DatosMinisterio!G162</f>
        <v>286</v>
      </c>
      <c r="Y162" s="65" t="n">
        <f aca="false">H162+DatosMinisterio!H162</f>
        <v>35</v>
      </c>
      <c r="Z162" s="65" t="n">
        <f aca="false">X162+0.33*Y162</f>
        <v>297.55</v>
      </c>
      <c r="AC162" s="71" t="n">
        <f aca="false">IF(T162&gt;0,S162/T162,0)</f>
        <v>201.816326530612</v>
      </c>
      <c r="AD162" s="72" t="n">
        <f aca="false">EXP((((AC162-AC$180)/AC$181+2)/4-1.9)^3)</f>
        <v>0.0591648177920341</v>
      </c>
      <c r="AE162" s="73" t="n">
        <f aca="false">S162/U162</f>
        <v>17.9581904455704</v>
      </c>
      <c r="AF162" s="72" t="n">
        <f aca="false">EXP((((AE162-AE$180)/AE$181+2)/4-1.9)^3)</f>
        <v>0.0753702885515656</v>
      </c>
      <c r="AG162" s="72" t="n">
        <f aca="false">V162/U162</f>
        <v>0.62982435793885</v>
      </c>
      <c r="AH162" s="72" t="n">
        <f aca="false">EXP((((AG162-AG$180)/AG$181+2)/4-1.9)^3)</f>
        <v>0.0558796000610462</v>
      </c>
      <c r="AI162" s="72" t="n">
        <f aca="false">W162/U162</f>
        <v>0.119854441238512</v>
      </c>
      <c r="AJ162" s="72" t="n">
        <f aca="false">EXP((((AI162-AI$180)/AI$181+2)/4-1.9)^3)</f>
        <v>0.0397679290013048</v>
      </c>
      <c r="AK162" s="72" t="n">
        <f aca="false">Z162/U162</f>
        <v>0.540343772583626</v>
      </c>
      <c r="AL162" s="72" t="n">
        <f aca="false">EXP((((AK162-AK$180)/AK$181+2)/4-1.9)^3)</f>
        <v>0.107111741274683</v>
      </c>
      <c r="AM162" s="72" t="n">
        <f aca="false">0.01*AD162+0.15*AF162+0.24*AH162+0.25*AJ162+0.35*AL162</f>
        <v>0.0727393871717717</v>
      </c>
      <c r="AO162" s="64" t="n">
        <f aca="false">0.01*AD162/$AM$180</f>
        <v>0.000208290061036617</v>
      </c>
      <c r="AP162" s="63" t="n">
        <f aca="false">AO162*$J$180</f>
        <v>2251.53807590312</v>
      </c>
      <c r="AQ162" s="64" t="n">
        <f aca="false">0.15*AF162/$AM$180</f>
        <v>0.00398012262742066</v>
      </c>
      <c r="AR162" s="63" t="n">
        <f aca="false">AQ162*$J$180</f>
        <v>43023.6449968</v>
      </c>
      <c r="AS162" s="64" t="n">
        <f aca="false">0.24*AH162/$AM$180</f>
        <v>0.00472138642190865</v>
      </c>
      <c r="AT162" s="63" t="n">
        <f aca="false">AS162*$J$180</f>
        <v>51036.4308650836</v>
      </c>
      <c r="AU162" s="64" t="n">
        <f aca="false">0.25*AJ162/$AM$180</f>
        <v>0.00350008022846344</v>
      </c>
      <c r="AV162" s="63" t="n">
        <f aca="false">AU162*$J$180</f>
        <v>37834.5652398448</v>
      </c>
      <c r="AW162" s="64" t="n">
        <f aca="false">0.35*AL162/$AM$180</f>
        <v>0.0131980612569318</v>
      </c>
      <c r="AX162" s="63" t="n">
        <f aca="false">AW162*$J$180</f>
        <v>142666.132508645</v>
      </c>
    </row>
    <row r="163" customFormat="false" ht="12.8" hidden="false" customHeight="false" outlineLevel="0" collapsed="false">
      <c r="A163" s="70" t="s">
        <v>87</v>
      </c>
      <c r="B163" s="60"/>
      <c r="C163" s="60"/>
      <c r="D163" s="60"/>
      <c r="E163" s="60"/>
      <c r="F163" s="60"/>
      <c r="G163" s="60"/>
      <c r="H163" s="60"/>
      <c r="I163" s="64" t="n">
        <f aca="false">AO163+AQ163+AS163+AU163+AW163</f>
        <v>0.0155454600215982</v>
      </c>
      <c r="J163" s="63" t="n">
        <f aca="false">ROUND(AP163+AR163+AT163+AV163+AX163,0)</f>
        <v>168041</v>
      </c>
      <c r="K163" s="64" t="n">
        <f aca="false">I163-DatosMinisterio!J163</f>
        <v>0</v>
      </c>
      <c r="L163" s="63" t="n">
        <f aca="false">J163-DatosMinisterio!K163</f>
        <v>0</v>
      </c>
      <c r="M163" s="64" t="n">
        <f aca="false">P198/P$215</f>
        <v>0.0193060237725829</v>
      </c>
      <c r="N163" s="63" t="n">
        <f aca="false">ROUND((N$180*M163),0)</f>
        <v>3965128</v>
      </c>
      <c r="O163" s="63" t="n">
        <f aca="false">N163-DatosMinisterio!L163</f>
        <v>-1</v>
      </c>
      <c r="P163" s="65" t="n">
        <f aca="false">N163+J163</f>
        <v>4133169</v>
      </c>
      <c r="Q163" s="63" t="n">
        <f aca="false">P163-DatosMinisterio!M163</f>
        <v>-1</v>
      </c>
      <c r="S163" s="65" t="n">
        <f aca="false">B163+DatosMinisterio!B163</f>
        <v>14362</v>
      </c>
      <c r="T163" s="65" t="n">
        <f aca="false">C163+DatosMinisterio!C163</f>
        <v>60</v>
      </c>
      <c r="U163" s="65" t="n">
        <f aca="false">D163+DatosMinisterio!D163</f>
        <v>873.374090909091</v>
      </c>
      <c r="V163" s="65" t="n">
        <f aca="false">E163+DatosMinisterio!E163</f>
        <v>488.888863636364</v>
      </c>
      <c r="W163" s="65" t="n">
        <f aca="false">F163+DatosMinisterio!F163</f>
        <v>116</v>
      </c>
      <c r="X163" s="65" t="n">
        <f aca="false">G163+DatosMinisterio!G163</f>
        <v>337</v>
      </c>
      <c r="Y163" s="65" t="n">
        <f aca="false">H163+DatosMinisterio!H163</f>
        <v>45</v>
      </c>
      <c r="Z163" s="65" t="n">
        <f aca="false">X163+0.33*Y163</f>
        <v>351.85</v>
      </c>
      <c r="AC163" s="71" t="n">
        <f aca="false">IF(T163&gt;0,S163/T163,0)</f>
        <v>239.366666666667</v>
      </c>
      <c r="AD163" s="72" t="n">
        <f aca="false">EXP((((AC163-AC$180)/AC$181+2)/4-1.9)^3)</f>
        <v>0.116083083881907</v>
      </c>
      <c r="AE163" s="73" t="n">
        <f aca="false">S163/U163</f>
        <v>16.4442707305991</v>
      </c>
      <c r="AF163" s="72" t="n">
        <f aca="false">EXP((((AE163-AE$180)/AE$181+2)/4-1.9)^3)</f>
        <v>0.0450009355821127</v>
      </c>
      <c r="AG163" s="72" t="n">
        <f aca="false">V163/U163</f>
        <v>0.559770284835771</v>
      </c>
      <c r="AH163" s="72" t="n">
        <f aca="false">EXP((((AG163-AG$180)/AG$181+2)/4-1.9)^3)</f>
        <v>0.022468963973524</v>
      </c>
      <c r="AI163" s="72" t="n">
        <f aca="false">W163/U163</f>
        <v>0.13281822898966</v>
      </c>
      <c r="AJ163" s="72" t="n">
        <f aca="false">EXP((((AI163-AI$180)/AI$181+2)/4-1.9)^3)</f>
        <v>0.0468359791941348</v>
      </c>
      <c r="AK163" s="72" t="n">
        <f aca="false">Z163/U163</f>
        <v>0.402862878189758</v>
      </c>
      <c r="AL163" s="72" t="n">
        <f aca="false">EXP((((AK163-AK$180)/AK$181+2)/4-1.9)^3)</f>
        <v>0.0546982320968644</v>
      </c>
      <c r="AM163" s="72" t="n">
        <f aca="false">0.01*AD163+0.15*AF163+0.24*AH163+0.25*AJ163+0.35*AL163</f>
        <v>0.044156898562218</v>
      </c>
      <c r="AO163" s="64" t="n">
        <f aca="false">0.01*AD163/$AM$180</f>
        <v>0.000408671124655043</v>
      </c>
      <c r="AP163" s="63" t="n">
        <f aca="false">AO163*$J$180</f>
        <v>4417.58283186264</v>
      </c>
      <c r="AQ163" s="64" t="n">
        <f aca="false">0.15*AF163/$AM$180</f>
        <v>0.0023763905566439</v>
      </c>
      <c r="AR163" s="63" t="n">
        <f aca="false">AQ163*$J$180</f>
        <v>25687.8979000335</v>
      </c>
      <c r="AS163" s="64" t="n">
        <f aca="false">0.24*AH163/$AM$180</f>
        <v>0.00189845062067477</v>
      </c>
      <c r="AT163" s="63" t="n">
        <f aca="false">AS163*$J$180</f>
        <v>20521.5449858633</v>
      </c>
      <c r="AU163" s="64" t="n">
        <f aca="false">0.25*AJ163/$AM$180</f>
        <v>0.00412215795176907</v>
      </c>
      <c r="AV163" s="63" t="n">
        <f aca="false">AU163*$J$180</f>
        <v>44558.9940158656</v>
      </c>
      <c r="AW163" s="64" t="n">
        <f aca="false">0.35*AL163/$AM$180</f>
        <v>0.00673978976785543</v>
      </c>
      <c r="AX163" s="63" t="n">
        <f aca="false">AW163*$J$180</f>
        <v>72854.6201887236</v>
      </c>
    </row>
    <row r="164" customFormat="false" ht="12.8" hidden="false" customHeight="false" outlineLevel="0" collapsed="false">
      <c r="A164" s="70" t="s">
        <v>88</v>
      </c>
      <c r="B164" s="60"/>
      <c r="C164" s="60"/>
      <c r="D164" s="60"/>
      <c r="E164" s="60"/>
      <c r="F164" s="60"/>
      <c r="G164" s="60"/>
      <c r="H164" s="60"/>
      <c r="I164" s="64" t="n">
        <f aca="false">AO164+AQ164+AS164+AU164+AW164</f>
        <v>0.0147746348821813</v>
      </c>
      <c r="J164" s="63" t="n">
        <f aca="false">ROUND(AP164+AR164+AT164+AV164+AX164,0)</f>
        <v>159708</v>
      </c>
      <c r="K164" s="64" t="n">
        <f aca="false">I164-DatosMinisterio!J164</f>
        <v>0</v>
      </c>
      <c r="L164" s="63" t="n">
        <f aca="false">J164-DatosMinisterio!K164</f>
        <v>0</v>
      </c>
      <c r="M164" s="64" t="n">
        <f aca="false">P199/P$215</f>
        <v>0.0184845399825452</v>
      </c>
      <c r="N164" s="63" t="n">
        <f aca="false">ROUND((N$180*M164),0)</f>
        <v>3796409</v>
      </c>
      <c r="O164" s="63" t="n">
        <f aca="false">N164-DatosMinisterio!L164</f>
        <v>0</v>
      </c>
      <c r="P164" s="65" t="n">
        <f aca="false">N164+J164</f>
        <v>3956117</v>
      </c>
      <c r="Q164" s="63" t="n">
        <f aca="false">P164-DatosMinisterio!M164</f>
        <v>0</v>
      </c>
      <c r="S164" s="65" t="n">
        <f aca="false">B164+DatosMinisterio!B164</f>
        <v>6206</v>
      </c>
      <c r="T164" s="65" t="n">
        <f aca="false">C164+DatosMinisterio!C164</f>
        <v>58</v>
      </c>
      <c r="U164" s="65" t="n">
        <f aca="false">D164+DatosMinisterio!D164</f>
        <v>390.69</v>
      </c>
      <c r="V164" s="65" t="n">
        <f aca="false">E164+DatosMinisterio!E164</f>
        <v>235.713636363636</v>
      </c>
      <c r="W164" s="65" t="n">
        <f aca="false">F164+DatosMinisterio!F164</f>
        <v>47</v>
      </c>
      <c r="X164" s="65" t="n">
        <f aca="false">G164+DatosMinisterio!G164</f>
        <v>146</v>
      </c>
      <c r="Y164" s="65" t="n">
        <f aca="false">H164+DatosMinisterio!H164</f>
        <v>5</v>
      </c>
      <c r="Z164" s="65" t="n">
        <f aca="false">X164+0.33*Y164</f>
        <v>147.65</v>
      </c>
      <c r="AC164" s="71" t="n">
        <f aca="false">IF(T164&gt;0,S164/T164,0)</f>
        <v>107</v>
      </c>
      <c r="AD164" s="72" t="n">
        <f aca="false">EXP((((AC164-AC$180)/AC$181+2)/4-1.9)^3)</f>
        <v>0.00595962855760596</v>
      </c>
      <c r="AE164" s="73" t="n">
        <f aca="false">S164/U164</f>
        <v>15.8847167831273</v>
      </c>
      <c r="AF164" s="72" t="n">
        <f aca="false">EXP((((AE164-AE$180)/AE$181+2)/4-1.9)^3)</f>
        <v>0.0365971168424196</v>
      </c>
      <c r="AG164" s="72" t="n">
        <f aca="false">V164/U164</f>
        <v>0.603326515558719</v>
      </c>
      <c r="AH164" s="72" t="n">
        <f aca="false">EXP((((AG164-AG$180)/AG$181+2)/4-1.9)^3)</f>
        <v>0.0403702853050372</v>
      </c>
      <c r="AI164" s="72" t="n">
        <f aca="false">W164/U164</f>
        <v>0.120299982082981</v>
      </c>
      <c r="AJ164" s="72" t="n">
        <f aca="false">EXP((((AI164-AI$180)/AI$181+2)/4-1.9)^3)</f>
        <v>0.0399959244426806</v>
      </c>
      <c r="AK164" s="72" t="n">
        <f aca="false">Z164/U164</f>
        <v>0.377921113926643</v>
      </c>
      <c r="AL164" s="72" t="n">
        <f aca="false">EXP((((AK164-AK$180)/AK$181+2)/4-1.9)^3)</f>
        <v>0.0478010154210776</v>
      </c>
      <c r="AM164" s="72" t="n">
        <f aca="false">0.01*AD164+0.15*AF164+0.24*AH164+0.25*AJ164+0.35*AL164</f>
        <v>0.0419673687931953</v>
      </c>
      <c r="AO164" s="64" t="n">
        <f aca="false">0.01*AD164/$AM$180</f>
        <v>2.09809045703922E-005</v>
      </c>
      <c r="AP164" s="63" t="n">
        <f aca="false">AO164*$J$180</f>
        <v>226.79577350944</v>
      </c>
      <c r="AQ164" s="64" t="n">
        <f aca="false">0.15*AF164/$AM$180</f>
        <v>0.00193260521675217</v>
      </c>
      <c r="AR164" s="63" t="n">
        <f aca="false">AQ164*$J$180</f>
        <v>20890.7434639504</v>
      </c>
      <c r="AS164" s="64" t="n">
        <f aca="false">0.24*AH164/$AM$180</f>
        <v>0.00341097138632979</v>
      </c>
      <c r="AT164" s="63" t="n">
        <f aca="false">AS164*$J$180</f>
        <v>36871.3318048693</v>
      </c>
      <c r="AU164" s="64" t="n">
        <f aca="false">0.25*AJ164/$AM$180</f>
        <v>0.00352014670807603</v>
      </c>
      <c r="AV164" s="63" t="n">
        <f aca="false">AU164*$J$180</f>
        <v>38051.4764197264</v>
      </c>
      <c r="AW164" s="64" t="n">
        <f aca="false">0.35*AL164/$AM$180</f>
        <v>0.00588993066645288</v>
      </c>
      <c r="AX164" s="63" t="n">
        <f aca="false">AW164*$J$180</f>
        <v>63667.9594501477</v>
      </c>
    </row>
    <row r="165" customFormat="false" ht="12.8" hidden="false" customHeight="false" outlineLevel="0" collapsed="false">
      <c r="A165" s="70" t="s">
        <v>89</v>
      </c>
      <c r="B165" s="60"/>
      <c r="C165" s="60"/>
      <c r="D165" s="60"/>
      <c r="E165" s="60"/>
      <c r="F165" s="60"/>
      <c r="G165" s="60"/>
      <c r="H165" s="60"/>
      <c r="I165" s="64" t="n">
        <f aca="false">AO165+AQ165+AS165+AU165+AW165</f>
        <v>0.0142734092375885</v>
      </c>
      <c r="J165" s="63" t="n">
        <f aca="false">ROUND(AP165+AR165+AT165+AV165+AX165,0)</f>
        <v>154290</v>
      </c>
      <c r="K165" s="64" t="n">
        <f aca="false">I165-DatosMinisterio!J165</f>
        <v>0</v>
      </c>
      <c r="L165" s="63" t="n">
        <f aca="false">J165-DatosMinisterio!K165</f>
        <v>0</v>
      </c>
      <c r="M165" s="64" t="n">
        <f aca="false">P200/P$215</f>
        <v>0.0206058154034791</v>
      </c>
      <c r="N165" s="63" t="n">
        <f aca="false">ROUND((N$180*M165),0)</f>
        <v>4232083</v>
      </c>
      <c r="O165" s="63" t="n">
        <f aca="false">N165-DatosMinisterio!L165</f>
        <v>-1</v>
      </c>
      <c r="P165" s="65" t="n">
        <f aca="false">N165+J165</f>
        <v>4386373</v>
      </c>
      <c r="Q165" s="63" t="n">
        <f aca="false">P165-DatosMinisterio!M165</f>
        <v>-1</v>
      </c>
      <c r="S165" s="65" t="n">
        <f aca="false">B165+DatosMinisterio!B165</f>
        <v>6880</v>
      </c>
      <c r="T165" s="65" t="n">
        <f aca="false">C165+DatosMinisterio!C165</f>
        <v>41</v>
      </c>
      <c r="U165" s="65" t="n">
        <f aca="false">D165+DatosMinisterio!D165</f>
        <v>337.745909090909</v>
      </c>
      <c r="V165" s="65" t="n">
        <f aca="false">E165+DatosMinisterio!E165</f>
        <v>165.698409090909</v>
      </c>
      <c r="W165" s="65" t="n">
        <f aca="false">F165+DatosMinisterio!F165</f>
        <v>22</v>
      </c>
      <c r="X165" s="65" t="n">
        <f aca="false">G165+DatosMinisterio!G165</f>
        <v>101</v>
      </c>
      <c r="Y165" s="65" t="n">
        <f aca="false">H165+DatosMinisterio!H165</f>
        <v>6</v>
      </c>
      <c r="Z165" s="65" t="n">
        <f aca="false">X165+0.33*Y165</f>
        <v>102.98</v>
      </c>
      <c r="AC165" s="71" t="n">
        <f aca="false">IF(T165&gt;0,S165/T165,0)</f>
        <v>167.804878048781</v>
      </c>
      <c r="AD165" s="72" t="n">
        <f aca="false">EXP((((AC165-AC$180)/AC$181+2)/4-1.9)^3)</f>
        <v>0.028787277768908</v>
      </c>
      <c r="AE165" s="73" t="n">
        <f aca="false">S165/U165</f>
        <v>20.3703429555031</v>
      </c>
      <c r="AF165" s="72" t="n">
        <f aca="false">EXP((((AE165-AE$180)/AE$181+2)/4-1.9)^3)</f>
        <v>0.151482855558952</v>
      </c>
      <c r="AG165" s="72" t="n">
        <f aca="false">V165/U165</f>
        <v>0.49060078784347</v>
      </c>
      <c r="AH165" s="72" t="n">
        <f aca="false">EXP((((AG165-AG$180)/AG$181+2)/4-1.9)^3)</f>
        <v>0.0077047107077401</v>
      </c>
      <c r="AI165" s="72" t="n">
        <f aca="false">W165/U165</f>
        <v>0.0651377245670158</v>
      </c>
      <c r="AJ165" s="72" t="n">
        <f aca="false">EXP((((AI165-AI$180)/AI$181+2)/4-1.9)^3)</f>
        <v>0.018696260374781</v>
      </c>
      <c r="AK165" s="72" t="n">
        <f aca="false">Z165/U165</f>
        <v>0.304903767086877</v>
      </c>
      <c r="AL165" s="72" t="n">
        <f aca="false">EXP((((AK165-AK$180)/AK$181+2)/4-1.9)^3)</f>
        <v>0.0314575427145094</v>
      </c>
      <c r="AM165" s="72" t="n">
        <f aca="false">0.01*AD165+0.15*AF165+0.24*AH165+0.25*AJ165+0.35*AL165</f>
        <v>0.040543636725163</v>
      </c>
      <c r="AO165" s="64" t="n">
        <f aca="false">0.01*AD165/$AM$180</f>
        <v>0.000101345767084762</v>
      </c>
      <c r="AP165" s="63" t="n">
        <f aca="false">AO165*$J$180</f>
        <v>1095.51004156093</v>
      </c>
      <c r="AQ165" s="64" t="n">
        <f aca="false">0.15*AF165/$AM$180</f>
        <v>0.00799944318461754</v>
      </c>
      <c r="AR165" s="63" t="n">
        <f aca="false">AQ165*$J$180</f>
        <v>86471.005032851</v>
      </c>
      <c r="AS165" s="64" t="n">
        <f aca="false">0.24*AH165/$AM$180</f>
        <v>0.000650987417242035</v>
      </c>
      <c r="AT165" s="63" t="n">
        <f aca="false">AS165*$J$180</f>
        <v>7036.93181306719</v>
      </c>
      <c r="AU165" s="64" t="n">
        <f aca="false">0.25*AJ165/$AM$180</f>
        <v>0.00164550714425759</v>
      </c>
      <c r="AV165" s="63" t="n">
        <f aca="false">AU165*$J$180</f>
        <v>17787.3201007669</v>
      </c>
      <c r="AW165" s="64" t="n">
        <f aca="false">0.35*AL165/$AM$180</f>
        <v>0.00387612572438662</v>
      </c>
      <c r="AX165" s="63" t="n">
        <f aca="false">AW165*$J$180</f>
        <v>41899.4771618499</v>
      </c>
    </row>
    <row r="166" customFormat="false" ht="12.8" hidden="false" customHeight="false" outlineLevel="0" collapsed="false">
      <c r="A166" s="70" t="s">
        <v>90</v>
      </c>
      <c r="B166" s="60"/>
      <c r="C166" s="60"/>
      <c r="D166" s="60"/>
      <c r="E166" s="60"/>
      <c r="F166" s="60"/>
      <c r="G166" s="60"/>
      <c r="H166" s="60"/>
      <c r="I166" s="64" t="n">
        <f aca="false">AO166+AQ166+AS166+AU166+AW166</f>
        <v>0.0527624368280379</v>
      </c>
      <c r="J166" s="63" t="n">
        <f aca="false">ROUND(AP166+AR166+AT166+AV166+AX166,0)</f>
        <v>570342</v>
      </c>
      <c r="K166" s="64" t="n">
        <f aca="false">I166-DatosMinisterio!J166</f>
        <v>0</v>
      </c>
      <c r="L166" s="63" t="n">
        <f aca="false">J166-DatosMinisterio!K166</f>
        <v>0</v>
      </c>
      <c r="M166" s="64" t="n">
        <f aca="false">P201/P$215</f>
        <v>0.0263305823290534</v>
      </c>
      <c r="N166" s="63" t="n">
        <f aca="false">ROUND((N$180*M166),0)</f>
        <v>5407852</v>
      </c>
      <c r="O166" s="63" t="n">
        <f aca="false">N166-DatosMinisterio!L166</f>
        <v>0</v>
      </c>
      <c r="P166" s="65" t="n">
        <f aca="false">N166+J166</f>
        <v>5978194</v>
      </c>
      <c r="Q166" s="63" t="n">
        <f aca="false">P166-DatosMinisterio!M166</f>
        <v>0</v>
      </c>
      <c r="S166" s="65" t="n">
        <f aca="false">B166+DatosMinisterio!B166</f>
        <v>11155</v>
      </c>
      <c r="T166" s="65" t="n">
        <f aca="false">C166+DatosMinisterio!C166</f>
        <v>44</v>
      </c>
      <c r="U166" s="65" t="n">
        <f aca="false">D166+DatosMinisterio!D166</f>
        <v>494.530227272727</v>
      </c>
      <c r="V166" s="65" t="n">
        <f aca="false">E166+DatosMinisterio!E166</f>
        <v>413.317045454545</v>
      </c>
      <c r="W166" s="65" t="n">
        <f aca="false">F166+DatosMinisterio!F166</f>
        <v>77</v>
      </c>
      <c r="X166" s="65" t="n">
        <f aca="false">G166+DatosMinisterio!G166</f>
        <v>156</v>
      </c>
      <c r="Y166" s="65" t="n">
        <f aca="false">H166+DatosMinisterio!H166</f>
        <v>20</v>
      </c>
      <c r="Z166" s="65" t="n">
        <f aca="false">X166+0.33*Y166</f>
        <v>162.6</v>
      </c>
      <c r="AC166" s="71" t="n">
        <f aca="false">IF(T166&gt;0,S166/T166,0)</f>
        <v>253.522727272727</v>
      </c>
      <c r="AD166" s="72" t="n">
        <f aca="false">EXP((((AC166-AC$180)/AC$181+2)/4-1.9)^3)</f>
        <v>0.14511363630981</v>
      </c>
      <c r="AE166" s="73" t="n">
        <f aca="false">S166/U166</f>
        <v>22.5567607090843</v>
      </c>
      <c r="AF166" s="72" t="n">
        <f aca="false">EXP((((AE166-AE$180)/AE$181+2)/4-1.9)^3)</f>
        <v>0.252926723422119</v>
      </c>
      <c r="AG166" s="72" t="n">
        <f aca="false">V166/U166</f>
        <v>0.835777112622493</v>
      </c>
      <c r="AH166" s="72" t="n">
        <f aca="false">EXP((((AG166-AG$180)/AG$181+2)/4-1.9)^3)</f>
        <v>0.343286716140632</v>
      </c>
      <c r="AI166" s="72" t="n">
        <f aca="false">W166/U166</f>
        <v>0.155703323585791</v>
      </c>
      <c r="AJ166" s="72" t="n">
        <f aca="false">EXP((((AI166-AI$180)/AI$181+2)/4-1.9)^3)</f>
        <v>0.0616679051715365</v>
      </c>
      <c r="AK166" s="72" t="n">
        <f aca="false">Z166/U166</f>
        <v>0.328796888507137</v>
      </c>
      <c r="AL166" s="72" t="n">
        <f aca="false">EXP((((AK166-AK$180)/AK$181+2)/4-1.9)^3)</f>
        <v>0.0362166700375549</v>
      </c>
      <c r="AM166" s="72" t="n">
        <f aca="false">0.01*AD166+0.15*AF166+0.24*AH166+0.25*AJ166+0.35*AL166</f>
        <v>0.149871767556196</v>
      </c>
      <c r="AO166" s="64" t="n">
        <f aca="false">0.01*AD166/$AM$180</f>
        <v>0.000510873341492573</v>
      </c>
      <c r="AP166" s="63" t="n">
        <f aca="false">AO166*$J$180</f>
        <v>5522.35077665167</v>
      </c>
      <c r="AQ166" s="64" t="n">
        <f aca="false">0.15*AF166/$AM$180</f>
        <v>0.0133564484668652</v>
      </c>
      <c r="AR166" s="63" t="n">
        <f aca="false">AQ166*$J$180</f>
        <v>144378.239327983</v>
      </c>
      <c r="AS166" s="64" t="n">
        <f aca="false">0.24*AH166/$AM$180</f>
        <v>0.0290050257810962</v>
      </c>
      <c r="AT166" s="63" t="n">
        <f aca="false">AS166*$J$180</f>
        <v>313533.538824059</v>
      </c>
      <c r="AU166" s="64" t="n">
        <f aca="false">0.25*AJ166/$AM$180</f>
        <v>0.00542755484235982</v>
      </c>
      <c r="AV166" s="63" t="n">
        <f aca="false">AU166*$J$180</f>
        <v>58669.8487955083</v>
      </c>
      <c r="AW166" s="64" t="n">
        <f aca="false">0.35*AL166/$AM$180</f>
        <v>0.00446253439622414</v>
      </c>
      <c r="AX166" s="63" t="n">
        <f aca="false">AW166*$J$180</f>
        <v>48238.3367603876</v>
      </c>
    </row>
    <row r="167" customFormat="false" ht="12.8" hidden="false" customHeight="false" outlineLevel="0" collapsed="false">
      <c r="A167" s="70" t="s">
        <v>91</v>
      </c>
      <c r="B167" s="60"/>
      <c r="C167" s="60"/>
      <c r="D167" s="60"/>
      <c r="E167" s="60"/>
      <c r="F167" s="60"/>
      <c r="G167" s="60"/>
      <c r="H167" s="60"/>
      <c r="I167" s="64" t="n">
        <f aca="false">AO167+AQ167+AS167+AU167+AW167</f>
        <v>0.140679798877666</v>
      </c>
      <c r="J167" s="63" t="n">
        <f aca="false">ROUND(AP167+AR167+AT167+AV167+AX167,0)</f>
        <v>1520696</v>
      </c>
      <c r="K167" s="64" t="n">
        <f aca="false">I167-DatosMinisterio!J167</f>
        <v>7.7715611723761E-016</v>
      </c>
      <c r="L167" s="63" t="n">
        <f aca="false">J167-DatosMinisterio!K167</f>
        <v>0</v>
      </c>
      <c r="M167" s="64" t="n">
        <f aca="false">P202/P$215</f>
        <v>0.0416778346329321</v>
      </c>
      <c r="N167" s="63" t="n">
        <f aca="false">ROUND((N$180*M167),0)</f>
        <v>8559916</v>
      </c>
      <c r="O167" s="63" t="n">
        <f aca="false">N167-DatosMinisterio!L167</f>
        <v>-1</v>
      </c>
      <c r="P167" s="65" t="n">
        <f aca="false">N167+J167</f>
        <v>10080612</v>
      </c>
      <c r="Q167" s="63" t="n">
        <f aca="false">P167-DatosMinisterio!M167</f>
        <v>-1</v>
      </c>
      <c r="S167" s="65" t="n">
        <f aca="false">B167+DatosMinisterio!B167</f>
        <v>8998</v>
      </c>
      <c r="T167" s="65" t="n">
        <f aca="false">C167+DatosMinisterio!C167</f>
        <v>50</v>
      </c>
      <c r="U167" s="65" t="n">
        <f aca="false">D167+DatosMinisterio!D167</f>
        <v>370.591136363636</v>
      </c>
      <c r="V167" s="65" t="n">
        <f aca="false">E167+DatosMinisterio!E167</f>
        <v>271.260227272727</v>
      </c>
      <c r="W167" s="65" t="n">
        <f aca="false">F167+DatosMinisterio!F167</f>
        <v>145</v>
      </c>
      <c r="X167" s="65" t="n">
        <f aca="false">G167+DatosMinisterio!G167</f>
        <v>390</v>
      </c>
      <c r="Y167" s="65" t="n">
        <f aca="false">H167+DatosMinisterio!H167</f>
        <v>50</v>
      </c>
      <c r="Z167" s="65" t="n">
        <f aca="false">X167+0.33*Y167</f>
        <v>406.5</v>
      </c>
      <c r="AC167" s="71" t="n">
        <f aca="false">IF(T167&gt;0,S167/T167,0)</f>
        <v>179.96</v>
      </c>
      <c r="AD167" s="72" t="n">
        <f aca="false">EXP((((AC167-AC$180)/AC$181+2)/4-1.9)^3)</f>
        <v>0.0377105551520355</v>
      </c>
      <c r="AE167" s="73" t="n">
        <f aca="false">S167/U167</f>
        <v>24.2801273886132</v>
      </c>
      <c r="AF167" s="72" t="n">
        <f aca="false">EXP((((AE167-AE$180)/AE$181+2)/4-1.9)^3)</f>
        <v>0.35227835070128</v>
      </c>
      <c r="AG167" s="72" t="n">
        <f aca="false">V167/U167</f>
        <v>0.731966311807732</v>
      </c>
      <c r="AH167" s="72" t="n">
        <f aca="false">EXP((((AG167-AG$180)/AG$181+2)/4-1.9)^3)</f>
        <v>0.159341457907997</v>
      </c>
      <c r="AI167" s="72" t="n">
        <f aca="false">W167/U167</f>
        <v>0.39126677832284</v>
      </c>
      <c r="AJ167" s="72" t="n">
        <f aca="false">EXP((((AI167-AI$180)/AI$181+2)/4-1.9)^3)</f>
        <v>0.429749251514143</v>
      </c>
      <c r="AK167" s="72" t="n">
        <f aca="false">Z167/U167</f>
        <v>1.09689617509127</v>
      </c>
      <c r="AL167" s="72" t="n">
        <f aca="false">EXP((((AK167-AK$180)/AK$181+2)/4-1.9)^3)</f>
        <v>0.573437208791309</v>
      </c>
      <c r="AM167" s="72" t="n">
        <f aca="false">0.01*AD167+0.15*AF167+0.24*AH167+0.25*AJ167+0.35*AL167</f>
        <v>0.399601144010125</v>
      </c>
      <c r="AO167" s="64" t="n">
        <f aca="false">0.01*AD167/$AM$180</f>
        <v>0.000132760213374641</v>
      </c>
      <c r="AP167" s="63" t="n">
        <f aca="false">AO167*$J$180</f>
        <v>1435.08851978049</v>
      </c>
      <c r="AQ167" s="64" t="n">
        <f aca="false">0.15*AF167/$AM$180</f>
        <v>0.018602967584731</v>
      </c>
      <c r="AR167" s="63" t="n">
        <f aca="false">AQ167*$J$180</f>
        <v>201091.159287001</v>
      </c>
      <c r="AS167" s="64" t="n">
        <f aca="false">0.24*AH167/$AM$180</f>
        <v>0.0134630991451635</v>
      </c>
      <c r="AT167" s="63" t="n">
        <f aca="false">AS167*$J$180</f>
        <v>145531.093486335</v>
      </c>
      <c r="AU167" s="64" t="n">
        <f aca="false">0.25*AJ167/$AM$180</f>
        <v>0.0378233641076019</v>
      </c>
      <c r="AV167" s="63" t="n">
        <f aca="false">AU167*$J$180</f>
        <v>408856.495711729</v>
      </c>
      <c r="AW167" s="64" t="n">
        <f aca="false">0.35*AL167/$AM$180</f>
        <v>0.0706576078267948</v>
      </c>
      <c r="AX167" s="63" t="n">
        <f aca="false">AW167*$J$180</f>
        <v>763782.45597754</v>
      </c>
    </row>
    <row r="168" customFormat="false" ht="12.8" hidden="false" customHeight="false" outlineLevel="0" collapsed="false">
      <c r="A168" s="70" t="s">
        <v>92</v>
      </c>
      <c r="B168" s="60"/>
      <c r="C168" s="60"/>
      <c r="D168" s="60"/>
      <c r="E168" s="60"/>
      <c r="F168" s="60"/>
      <c r="G168" s="60"/>
      <c r="H168" s="60"/>
      <c r="I168" s="64" t="n">
        <f aca="false">AO168+AQ168+AS168+AU168+AW168</f>
        <v>0.00583094595209576</v>
      </c>
      <c r="J168" s="63" t="n">
        <f aca="false">ROUND(AP168+AR168+AT168+AV168+AX168,0)</f>
        <v>63030</v>
      </c>
      <c r="K168" s="64" t="n">
        <f aca="false">I168-DatosMinisterio!J168</f>
        <v>0</v>
      </c>
      <c r="L168" s="63" t="n">
        <f aca="false">J168-DatosMinisterio!K168</f>
        <v>0</v>
      </c>
      <c r="M168" s="64" t="n">
        <f aca="false">P203/P$215</f>
        <v>0.00958475695745473</v>
      </c>
      <c r="N168" s="63" t="n">
        <f aca="false">ROUND((N$180*M168),0)</f>
        <v>1968546</v>
      </c>
      <c r="O168" s="63" t="n">
        <f aca="false">N168-DatosMinisterio!L168</f>
        <v>-1</v>
      </c>
      <c r="P168" s="65" t="n">
        <f aca="false">N168+J168</f>
        <v>2031576</v>
      </c>
      <c r="Q168" s="63" t="n">
        <f aca="false">P168-DatosMinisterio!M168</f>
        <v>-1</v>
      </c>
      <c r="S168" s="65" t="n">
        <f aca="false">B168+DatosMinisterio!B168</f>
        <v>2737</v>
      </c>
      <c r="T168" s="65" t="n">
        <f aca="false">C168+DatosMinisterio!C168</f>
        <v>27</v>
      </c>
      <c r="U168" s="65" t="n">
        <f aca="false">D168+DatosMinisterio!D168</f>
        <v>262.665681818182</v>
      </c>
      <c r="V168" s="65" t="n">
        <f aca="false">E168+DatosMinisterio!E168</f>
        <v>114.018409090909</v>
      </c>
      <c r="W168" s="65" t="n">
        <f aca="false">F168+DatosMinisterio!F168</f>
        <v>18</v>
      </c>
      <c r="X168" s="65" t="n">
        <f aca="false">G168+DatosMinisterio!G168</f>
        <v>73</v>
      </c>
      <c r="Y168" s="65" t="n">
        <f aca="false">H168+DatosMinisterio!H168</f>
        <v>15</v>
      </c>
      <c r="Z168" s="65" t="n">
        <f aca="false">X168+0.33*Y168</f>
        <v>77.95</v>
      </c>
      <c r="AC168" s="71" t="n">
        <f aca="false">IF(T168&gt;0,S168/T168,0)</f>
        <v>101.37037037037</v>
      </c>
      <c r="AD168" s="72" t="n">
        <f aca="false">EXP((((AC168-AC$180)/AC$181+2)/4-1.9)^3)</f>
        <v>0.00504936971019866</v>
      </c>
      <c r="AE168" s="73" t="n">
        <f aca="false">S168/U168</f>
        <v>10.4200898307475</v>
      </c>
      <c r="AF168" s="72" t="n">
        <f aca="false">EXP((((AE168-AE$180)/AE$181+2)/4-1.9)^3)</f>
        <v>0.0029426461349793</v>
      </c>
      <c r="AG168" s="72" t="n">
        <f aca="false">V168/U168</f>
        <v>0.434081865212346</v>
      </c>
      <c r="AH168" s="72" t="n">
        <f aca="false">EXP((((AG168-AG$180)/AG$181+2)/4-1.9)^3)</f>
        <v>0.00280405647113301</v>
      </c>
      <c r="AI168" s="72" t="n">
        <f aca="false">W168/U168</f>
        <v>0.0685281757228554</v>
      </c>
      <c r="AJ168" s="72" t="n">
        <f aca="false">EXP((((AI168-AI$180)/AI$181+2)/4-1.9)^3)</f>
        <v>0.0196522918698574</v>
      </c>
      <c r="AK168" s="72" t="n">
        <f aca="false">Z168/U168</f>
        <v>0.296765072088699</v>
      </c>
      <c r="AL168" s="72" t="n">
        <f aca="false">EXP((((AK168-AK$180)/AK$181+2)/4-1.9)^3)</f>
        <v>0.02995677744246</v>
      </c>
      <c r="AM168" s="72" t="n">
        <f aca="false">0.01*AD168+0.15*AF168+0.24*AH168+0.25*AJ168+0.35*AL168</f>
        <v>0.0165628092427462</v>
      </c>
      <c r="AO168" s="64" t="n">
        <f aca="false">0.01*AD168/$AM$180</f>
        <v>1.77763333748546E-005</v>
      </c>
      <c r="AP168" s="63" t="n">
        <f aca="false">AO168*$J$180</f>
        <v>192.155550986162</v>
      </c>
      <c r="AQ168" s="64" t="n">
        <f aca="false">0.15*AF168/$AM$180</f>
        <v>0.00015539402450755</v>
      </c>
      <c r="AR168" s="63" t="n">
        <f aca="false">AQ168*$J$180</f>
        <v>1679.75159834949</v>
      </c>
      <c r="AS168" s="64" t="n">
        <f aca="false">0.24*AH168/$AM$180</f>
        <v>0.000236920703344501</v>
      </c>
      <c r="AT168" s="63" t="n">
        <f aca="false">AS168*$J$180</f>
        <v>2561.02466865242</v>
      </c>
      <c r="AU168" s="64" t="n">
        <f aca="false">0.25*AJ168/$AM$180</f>
        <v>0.00172964999548817</v>
      </c>
      <c r="AV168" s="63" t="n">
        <f aca="false">AU168*$J$180</f>
        <v>18696.8730214288</v>
      </c>
      <c r="AW168" s="64" t="n">
        <f aca="false">0.35*AL168/$AM$180</f>
        <v>0.00369120489538068</v>
      </c>
      <c r="AX168" s="63" t="n">
        <f aca="false">AW168*$J$180</f>
        <v>39900.5517908441</v>
      </c>
    </row>
    <row r="169" customFormat="false" ht="12.8" hidden="false" customHeight="false" outlineLevel="0" collapsed="false">
      <c r="A169" s="70" t="s">
        <v>93</v>
      </c>
      <c r="B169" s="60"/>
      <c r="C169" s="60"/>
      <c r="D169" s="60"/>
      <c r="E169" s="60"/>
      <c r="F169" s="60"/>
      <c r="G169" s="60"/>
      <c r="H169" s="60"/>
      <c r="I169" s="64" t="n">
        <f aca="false">AO169+AQ169+AS169+AU169+AW169</f>
        <v>0.097016695601684</v>
      </c>
      <c r="J169" s="63" t="n">
        <f aca="false">ROUND(AP169+AR169+AT169+AV169+AX169,0)</f>
        <v>1048714</v>
      </c>
      <c r="K169" s="64" t="n">
        <f aca="false">I169-DatosMinisterio!J169</f>
        <v>0</v>
      </c>
      <c r="L169" s="63" t="n">
        <f aca="false">J169-DatosMinisterio!K169</f>
        <v>0</v>
      </c>
      <c r="M169" s="64" t="n">
        <f aca="false">P204/P$215</f>
        <v>0.0669221716500167</v>
      </c>
      <c r="N169" s="63" t="n">
        <f aca="false">ROUND((N$180*M169),0)</f>
        <v>13744672</v>
      </c>
      <c r="O169" s="63" t="n">
        <f aca="false">N169-DatosMinisterio!L169</f>
        <v>0</v>
      </c>
      <c r="P169" s="65" t="n">
        <f aca="false">N169+J169</f>
        <v>14793386</v>
      </c>
      <c r="Q169" s="63" t="n">
        <f aca="false">P169-DatosMinisterio!M169</f>
        <v>0</v>
      </c>
      <c r="S169" s="65" t="n">
        <f aca="false">B169+DatosMinisterio!B169</f>
        <v>8848</v>
      </c>
      <c r="T169" s="65" t="n">
        <f aca="false">C169+DatosMinisterio!C169</f>
        <v>32</v>
      </c>
      <c r="U169" s="65" t="n">
        <f aca="false">D169+DatosMinisterio!D169</f>
        <v>426.389772727273</v>
      </c>
      <c r="V169" s="65" t="n">
        <f aca="false">E169+DatosMinisterio!E169</f>
        <v>394.798863636364</v>
      </c>
      <c r="W169" s="65" t="n">
        <f aca="false">F169+DatosMinisterio!F169</f>
        <v>126</v>
      </c>
      <c r="X169" s="65" t="n">
        <f aca="false">G169+DatosMinisterio!G169</f>
        <v>262</v>
      </c>
      <c r="Y169" s="65" t="n">
        <f aca="false">H169+DatosMinisterio!H169</f>
        <v>48</v>
      </c>
      <c r="Z169" s="65" t="n">
        <f aca="false">X169+0.33*Y169</f>
        <v>277.84</v>
      </c>
      <c r="AC169" s="71" t="n">
        <f aca="false">IF(T169&gt;0,S169/T169,0)</f>
        <v>276.5</v>
      </c>
      <c r="AD169" s="72" t="n">
        <f aca="false">EXP((((AC169-AC$180)/AC$181+2)/4-1.9)^3)</f>
        <v>0.201553843916944</v>
      </c>
      <c r="AE169" s="73" t="n">
        <f aca="false">S169/U169</f>
        <v>20.7509667584343</v>
      </c>
      <c r="AF169" s="72" t="n">
        <f aca="false">EXP((((AE169-AE$180)/AE$181+2)/4-1.9)^3)</f>
        <v>0.166930034272071</v>
      </c>
      <c r="AG169" s="72" t="n">
        <f aca="false">V169/U169</f>
        <v>0.925910725088814</v>
      </c>
      <c r="AH169" s="72" t="n">
        <f aca="false">EXP((((AG169-AG$180)/AG$181+2)/4-1.9)^3)</f>
        <v>0.544543481770239</v>
      </c>
      <c r="AI169" s="72" t="n">
        <f aca="false">W169/U169</f>
        <v>0.295504273458716</v>
      </c>
      <c r="AJ169" s="72" t="n">
        <f aca="false">EXP((((AI169-AI$180)/AI$181+2)/4-1.9)^3)</f>
        <v>0.233535595447558</v>
      </c>
      <c r="AK169" s="72" t="n">
        <f aca="false">Z169/U169</f>
        <v>0.651610375696585</v>
      </c>
      <c r="AL169" s="72" t="n">
        <f aca="false">EXP((((AK169-AK$180)/AK$181+2)/4-1.9)^3)</f>
        <v>0.169847619086584</v>
      </c>
      <c r="AM169" s="72" t="n">
        <f aca="false">0.01*AD169+0.15*AF169+0.24*AH169+0.25*AJ169+0.35*AL169</f>
        <v>0.275576044747031</v>
      </c>
      <c r="AO169" s="64" t="n">
        <f aca="false">0.01*AD169/$AM$180</f>
        <v>0.000709571397636882</v>
      </c>
      <c r="AP169" s="63" t="n">
        <f aca="false">AO169*$J$180</f>
        <v>7670.20284789478</v>
      </c>
      <c r="AQ169" s="64" t="n">
        <f aca="false">0.15*AF169/$AM$180</f>
        <v>0.00881517132772839</v>
      </c>
      <c r="AR169" s="63" t="n">
        <f aca="false">AQ169*$J$180</f>
        <v>95288.72280901</v>
      </c>
      <c r="AS169" s="64" t="n">
        <f aca="false">0.24*AH169/$AM$180</f>
        <v>0.0460096385471649</v>
      </c>
      <c r="AT169" s="63" t="n">
        <f aca="false">AS169*$J$180</f>
        <v>497347.077109313</v>
      </c>
      <c r="AU169" s="64" t="n">
        <f aca="false">0.25*AJ169/$AM$180</f>
        <v>0.0205540831719352</v>
      </c>
      <c r="AV169" s="63" t="n">
        <f aca="false">AU169*$J$180</f>
        <v>222181.99296968</v>
      </c>
      <c r="AW169" s="64" t="n">
        <f aca="false">0.35*AL169/$AM$180</f>
        <v>0.0209282311572185</v>
      </c>
      <c r="AX169" s="63" t="n">
        <f aca="false">AW169*$J$180</f>
        <v>226226.393507542</v>
      </c>
    </row>
    <row r="170" customFormat="false" ht="12.8" hidden="false" customHeight="false" outlineLevel="0" collapsed="false">
      <c r="A170" s="70" t="s">
        <v>94</v>
      </c>
      <c r="B170" s="60"/>
      <c r="C170" s="60"/>
      <c r="D170" s="60"/>
      <c r="E170" s="60"/>
      <c r="F170" s="60"/>
      <c r="G170" s="60"/>
      <c r="H170" s="60"/>
      <c r="I170" s="64" t="n">
        <f aca="false">AO170+AQ170+AS170+AU170+AW170</f>
        <v>0.0038058207148541</v>
      </c>
      <c r="J170" s="63" t="n">
        <f aca="false">ROUND(AP170+AR170+AT170+AV170+AX170,0)</f>
        <v>41140</v>
      </c>
      <c r="K170" s="64" t="n">
        <f aca="false">I170-DatosMinisterio!J170</f>
        <v>0</v>
      </c>
      <c r="L170" s="63" t="n">
        <f aca="false">J170-DatosMinisterio!K170</f>
        <v>-1</v>
      </c>
      <c r="M170" s="64" t="n">
        <f aca="false">P205/P$215</f>
        <v>0.00810984841466621</v>
      </c>
      <c r="N170" s="63" t="n">
        <f aca="false">ROUND((N$180*M170),0)</f>
        <v>1665624</v>
      </c>
      <c r="O170" s="63" t="n">
        <f aca="false">N170-DatosMinisterio!L170</f>
        <v>-3</v>
      </c>
      <c r="P170" s="65" t="n">
        <f aca="false">N170+J170</f>
        <v>1706764</v>
      </c>
      <c r="Q170" s="63" t="n">
        <f aca="false">P170-DatosMinisterio!M170</f>
        <v>-4</v>
      </c>
      <c r="S170" s="65" t="n">
        <f aca="false">B170+DatosMinisterio!B170</f>
        <v>3958</v>
      </c>
      <c r="T170" s="65" t="n">
        <f aca="false">C170+DatosMinisterio!C170</f>
        <v>30</v>
      </c>
      <c r="U170" s="65" t="n">
        <f aca="false">D170+DatosMinisterio!D170</f>
        <v>247.090909090909</v>
      </c>
      <c r="V170" s="65" t="n">
        <f aca="false">E170+DatosMinisterio!E170</f>
        <v>78.6590909090909</v>
      </c>
      <c r="W170" s="65" t="n">
        <f aca="false">F170+DatosMinisterio!F170</f>
        <v>3</v>
      </c>
      <c r="X170" s="65" t="n">
        <f aca="false">G170+DatosMinisterio!G170</f>
        <v>25</v>
      </c>
      <c r="Y170" s="65" t="n">
        <f aca="false">H170+DatosMinisterio!H170</f>
        <v>1</v>
      </c>
      <c r="Z170" s="65" t="n">
        <f aca="false">X170+0.33*Y170</f>
        <v>25.33</v>
      </c>
      <c r="AC170" s="71" t="n">
        <f aca="false">IF(T170&gt;0,S170/T170,0)</f>
        <v>131.933333333333</v>
      </c>
      <c r="AD170" s="72" t="n">
        <f aca="false">EXP((((AC170-AC$180)/AC$181+2)/4-1.9)^3)</f>
        <v>0.0119117039953333</v>
      </c>
      <c r="AE170" s="73" t="n">
        <f aca="false">S170/U170</f>
        <v>16.018395879323</v>
      </c>
      <c r="AF170" s="72" t="n">
        <f aca="false">EXP((((AE170-AE$180)/AE$181+2)/4-1.9)^3)</f>
        <v>0.0384809747174362</v>
      </c>
      <c r="AG170" s="72" t="n">
        <f aca="false">V170/U170</f>
        <v>0.318340691685063</v>
      </c>
      <c r="AH170" s="72" t="n">
        <f aca="false">EXP((((AG170-AG$180)/AG$181+2)/4-1.9)^3)</f>
        <v>0.000233022227556825</v>
      </c>
      <c r="AI170" s="72" t="n">
        <f aca="false">W170/U170</f>
        <v>0.0121412803532009</v>
      </c>
      <c r="AJ170" s="72" t="n">
        <f aca="false">EXP((((AI170-AI$180)/AI$181+2)/4-1.9)^3)</f>
        <v>0.00810971997586934</v>
      </c>
      <c r="AK170" s="72" t="n">
        <f aca="false">Z170/U170</f>
        <v>0.102512877115526</v>
      </c>
      <c r="AL170" s="72" t="n">
        <f aca="false">EXP((((AK170-AK$180)/AK$181+2)/4-1.9)^3)</f>
        <v>0.00810234259070242</v>
      </c>
      <c r="AM170" s="72" t="n">
        <f aca="false">0.01*AD170+0.15*AF170+0.24*AH170+0.25*AJ170+0.35*AL170</f>
        <v>0.0108104384828956</v>
      </c>
      <c r="AO170" s="64" t="n">
        <f aca="false">0.01*AD170/$AM$180</f>
        <v>4.19352183413998E-005</v>
      </c>
      <c r="AP170" s="63" t="n">
        <f aca="false">AO170*$J$180</f>
        <v>453.304110369309</v>
      </c>
      <c r="AQ170" s="64" t="n">
        <f aca="false">0.15*AF170/$AM$180</f>
        <v>0.00203208719432306</v>
      </c>
      <c r="AR170" s="63" t="n">
        <f aca="false">AQ170*$J$180</f>
        <v>21966.106634196</v>
      </c>
      <c r="AS170" s="64" t="n">
        <f aca="false">0.24*AH170/$AM$180</f>
        <v>1.96885442985954E-005</v>
      </c>
      <c r="AT170" s="63" t="n">
        <f aca="false">AS170*$J$180</f>
        <v>212.825839729337</v>
      </c>
      <c r="AU170" s="64" t="n">
        <f aca="false">0.25*AJ170/$AM$180</f>
        <v>0.000713757825935165</v>
      </c>
      <c r="AV170" s="63" t="n">
        <f aca="false">AU170*$J$180</f>
        <v>7715.45658044789</v>
      </c>
      <c r="AW170" s="64" t="n">
        <f aca="false">0.35*AL170/$AM$180</f>
        <v>0.000998351931955876</v>
      </c>
      <c r="AX170" s="63" t="n">
        <f aca="false">AW170*$J$180</f>
        <v>10791.8129975243</v>
      </c>
    </row>
    <row r="171" customFormat="false" ht="12.8" hidden="false" customHeight="false" outlineLevel="0" collapsed="false">
      <c r="A171" s="70" t="s">
        <v>95</v>
      </c>
      <c r="B171" s="60"/>
      <c r="C171" s="60"/>
      <c r="D171" s="60"/>
      <c r="E171" s="60"/>
      <c r="F171" s="60"/>
      <c r="G171" s="60"/>
      <c r="H171" s="60"/>
      <c r="I171" s="64" t="n">
        <f aca="false">AO171+AQ171+AS171+AU171+AW171</f>
        <v>0.0631853271827478</v>
      </c>
      <c r="J171" s="63" t="n">
        <f aca="false">ROUND(AP171+AR171+AT171+AV171+AX171,0)</f>
        <v>683010</v>
      </c>
      <c r="K171" s="64" t="n">
        <f aca="false">I171-DatosMinisterio!J171</f>
        <v>0</v>
      </c>
      <c r="L171" s="63" t="n">
        <f aca="false">J171-DatosMinisterio!K171</f>
        <v>0</v>
      </c>
      <c r="M171" s="64" t="n">
        <f aca="false">P206/P$215</f>
        <v>0.0431633683978306</v>
      </c>
      <c r="N171" s="63" t="n">
        <f aca="false">ROUND((N$180*M171),0)</f>
        <v>8865019</v>
      </c>
      <c r="O171" s="63" t="n">
        <f aca="false">N171-DatosMinisterio!L171</f>
        <v>1</v>
      </c>
      <c r="P171" s="65" t="n">
        <f aca="false">N171+J171</f>
        <v>9548029</v>
      </c>
      <c r="Q171" s="63" t="n">
        <f aca="false">P171-DatosMinisterio!M171</f>
        <v>1</v>
      </c>
      <c r="S171" s="65" t="n">
        <f aca="false">B171+DatosMinisterio!B171</f>
        <v>8611</v>
      </c>
      <c r="T171" s="65" t="n">
        <f aca="false">C171+DatosMinisterio!C171</f>
        <v>76</v>
      </c>
      <c r="U171" s="65" t="n">
        <f aca="false">D171+DatosMinisterio!D171</f>
        <v>358.795454545455</v>
      </c>
      <c r="V171" s="65" t="n">
        <f aca="false">E171+DatosMinisterio!E171</f>
        <v>294.568181818182</v>
      </c>
      <c r="W171" s="65" t="n">
        <f aca="false">F171+DatosMinisterio!F171</f>
        <v>32</v>
      </c>
      <c r="X171" s="65" t="n">
        <f aca="false">G171+DatosMinisterio!G171</f>
        <v>198</v>
      </c>
      <c r="Y171" s="65" t="n">
        <f aca="false">H171+DatosMinisterio!H171</f>
        <v>47</v>
      </c>
      <c r="Z171" s="65" t="n">
        <f aca="false">X171+0.33*Y171</f>
        <v>213.51</v>
      </c>
      <c r="AC171" s="71" t="n">
        <f aca="false">IF(T171&gt;0,S171/T171,0)</f>
        <v>113.302631578947</v>
      </c>
      <c r="AD171" s="72" t="n">
        <f aca="false">EXP((((AC171-AC$180)/AC$181+2)/4-1.9)^3)</f>
        <v>0.00714502665388525</v>
      </c>
      <c r="AE171" s="73" t="n">
        <f aca="false">S171/U171</f>
        <v>23.9997466269715</v>
      </c>
      <c r="AF171" s="72" t="n">
        <f aca="false">EXP((((AE171-AE$180)/AE$181+2)/4-1.9)^3)</f>
        <v>0.335163382115195</v>
      </c>
      <c r="AG171" s="72" t="n">
        <f aca="false">V171/U171</f>
        <v>0.820991955406346</v>
      </c>
      <c r="AH171" s="72" t="n">
        <f aca="false">EXP((((AG171-AG$180)/AG$181+2)/4-1.9)^3)</f>
        <v>0.312845380242835</v>
      </c>
      <c r="AI171" s="72" t="n">
        <f aca="false">W171/U171</f>
        <v>0.089187306011275</v>
      </c>
      <c r="AJ171" s="72" t="n">
        <f aca="false">EXP((((AI171-AI$180)/AI$181+2)/4-1.9)^3)</f>
        <v>0.0263928592046308</v>
      </c>
      <c r="AK171" s="72" t="n">
        <f aca="false">Z171/U171</f>
        <v>0.595074428327104</v>
      </c>
      <c r="AL171" s="72" t="n">
        <f aca="false">EXP((((AK171-AK$180)/AK$181+2)/4-1.9)^3)</f>
        <v>0.135574105580674</v>
      </c>
      <c r="AM171" s="72" t="n">
        <f aca="false">0.01*AD171+0.15*AF171+0.24*AH171+0.25*AJ171+0.35*AL171</f>
        <v>0.179478000596492</v>
      </c>
      <c r="AO171" s="64" t="n">
        <f aca="false">0.01*AD171/$AM$180</f>
        <v>2.51541049797062E-005</v>
      </c>
      <c r="AP171" s="63" t="n">
        <f aca="false">AO171*$J$180</f>
        <v>271.906517503572</v>
      </c>
      <c r="AQ171" s="64" t="n">
        <f aca="false">0.15*AF171/$AM$180</f>
        <v>0.017699167492597</v>
      </c>
      <c r="AR171" s="63" t="n">
        <f aca="false">AQ171*$J$180</f>
        <v>191321.416504666</v>
      </c>
      <c r="AS171" s="64" t="n">
        <f aca="false">0.24*AH171/$AM$180</f>
        <v>0.0264329724769279</v>
      </c>
      <c r="AT171" s="63" t="n">
        <f aca="false">AS171*$J$180</f>
        <v>285730.599409829</v>
      </c>
      <c r="AU171" s="64" t="n">
        <f aca="false">0.25*AJ171/$AM$180</f>
        <v>0.00232290508946837</v>
      </c>
      <c r="AV171" s="63" t="n">
        <f aca="false">AU171*$J$180</f>
        <v>25109.7398964598</v>
      </c>
      <c r="AW171" s="64" t="n">
        <f aca="false">0.35*AL171/$AM$180</f>
        <v>0.0167051280187748</v>
      </c>
      <c r="AX171" s="63" t="n">
        <f aca="false">AW171*$J$180</f>
        <v>180576.219575333</v>
      </c>
    </row>
    <row r="172" customFormat="false" ht="12.8" hidden="false" customHeight="false" outlineLevel="0" collapsed="false">
      <c r="A172" s="70" t="s">
        <v>96</v>
      </c>
      <c r="B172" s="60"/>
      <c r="C172" s="60"/>
      <c r="D172" s="60"/>
      <c r="E172" s="60"/>
      <c r="F172" s="60"/>
      <c r="G172" s="60"/>
      <c r="H172" s="60"/>
      <c r="I172" s="64" t="n">
        <f aca="false">AO172+AQ172+AS172+AU172+AW172</f>
        <v>0.00425659168436581</v>
      </c>
      <c r="J172" s="63" t="n">
        <f aca="false">ROUND(AP172+AR172+AT172+AV172+AX172,0)</f>
        <v>46012</v>
      </c>
      <c r="K172" s="64" t="n">
        <f aca="false">I172-DatosMinisterio!J172</f>
        <v>0</v>
      </c>
      <c r="L172" s="63" t="n">
        <f aca="false">J172-DatosMinisterio!K172</f>
        <v>0</v>
      </c>
      <c r="M172" s="64" t="n">
        <f aca="false">P207/P$215</f>
        <v>0.0120203382595394</v>
      </c>
      <c r="N172" s="63" t="n">
        <f aca="false">ROUND((N$180*M172),0)</f>
        <v>2468772</v>
      </c>
      <c r="O172" s="63" t="n">
        <f aca="false">N172-DatosMinisterio!L172</f>
        <v>0</v>
      </c>
      <c r="P172" s="65" t="n">
        <f aca="false">N172+J172</f>
        <v>2514784</v>
      </c>
      <c r="Q172" s="63" t="n">
        <f aca="false">P172-DatosMinisterio!M172</f>
        <v>0</v>
      </c>
      <c r="S172" s="65" t="n">
        <f aca="false">B172+DatosMinisterio!B172</f>
        <v>4097</v>
      </c>
      <c r="T172" s="65" t="n">
        <f aca="false">C172+DatosMinisterio!C172</f>
        <v>37</v>
      </c>
      <c r="U172" s="65" t="n">
        <f aca="false">D172+DatosMinisterio!D172</f>
        <v>364.879318181818</v>
      </c>
      <c r="V172" s="65" t="n">
        <f aca="false">E172+DatosMinisterio!E172</f>
        <v>188.754772727273</v>
      </c>
      <c r="W172" s="65" t="n">
        <f aca="false">F172+DatosMinisterio!F172</f>
        <v>20</v>
      </c>
      <c r="X172" s="65" t="n">
        <f aca="false">G172+DatosMinisterio!G172</f>
        <v>52</v>
      </c>
      <c r="Y172" s="65" t="n">
        <f aca="false">H172+DatosMinisterio!H172</f>
        <v>26</v>
      </c>
      <c r="Z172" s="65" t="n">
        <f aca="false">X172+0.33*Y172</f>
        <v>60.58</v>
      </c>
      <c r="AC172" s="71" t="n">
        <f aca="false">IF(T172&gt;0,S172/T172,0)</f>
        <v>110.72972972973</v>
      </c>
      <c r="AD172" s="72" t="n">
        <f aca="false">EXP((((AC172-AC$180)/AC$181+2)/4-1.9)^3)</f>
        <v>0.00663850836801027</v>
      </c>
      <c r="AE172" s="73" t="n">
        <f aca="false">S172/U172</f>
        <v>11.2283700276991</v>
      </c>
      <c r="AF172" s="72" t="n">
        <f aca="false">EXP((((AE172-AE$180)/AE$181+2)/4-1.9)^3)</f>
        <v>0.00454075957778941</v>
      </c>
      <c r="AG172" s="72" t="n">
        <f aca="false">V172/U172</f>
        <v>0.517307403630965</v>
      </c>
      <c r="AH172" s="72" t="n">
        <f aca="false">EXP((((AG172-AG$180)/AG$181+2)/4-1.9)^3)</f>
        <v>0.0118951231261025</v>
      </c>
      <c r="AI172" s="72" t="n">
        <f aca="false">W172/U172</f>
        <v>0.0548126435328244</v>
      </c>
      <c r="AJ172" s="72" t="n">
        <f aca="false">EXP((((AI172-AI$180)/AI$181+2)/4-1.9)^3)</f>
        <v>0.0160202812953409</v>
      </c>
      <c r="AK172" s="72" t="n">
        <f aca="false">Z172/U172</f>
        <v>0.166027497260925</v>
      </c>
      <c r="AL172" s="72" t="n">
        <f aca="false">EXP((((AK172-AK$180)/AK$181+2)/4-1.9)^3)</f>
        <v>0.0128098716829755</v>
      </c>
      <c r="AM172" s="72" t="n">
        <f aca="false">0.01*AD172+0.15*AF172+0.24*AH172+0.25*AJ172+0.35*AL172</f>
        <v>0.0120908539834898</v>
      </c>
      <c r="AO172" s="64" t="n">
        <f aca="false">0.01*AD172/$AM$180</f>
        <v>2.33709046147206E-005</v>
      </c>
      <c r="AP172" s="63" t="n">
        <f aca="false">AO172*$J$180</f>
        <v>252.630784908613</v>
      </c>
      <c r="AQ172" s="64" t="n">
        <f aca="false">0.15*AF172/$AM$180</f>
        <v>0.000239786529792466</v>
      </c>
      <c r="AR172" s="63" t="n">
        <f aca="false">AQ172*$J$180</f>
        <v>2592.00318646747</v>
      </c>
      <c r="AS172" s="64" t="n">
        <f aca="false">0.24*AH172/$AM$180</f>
        <v>0.00100504428723824</v>
      </c>
      <c r="AT172" s="63" t="n">
        <f aca="false">AS172*$J$180</f>
        <v>10864.1548685705</v>
      </c>
      <c r="AU172" s="64" t="n">
        <f aca="false">0.25*AJ172/$AM$180</f>
        <v>0.00140998717369481</v>
      </c>
      <c r="AV172" s="63" t="n">
        <f aca="false">AU172*$J$180</f>
        <v>15241.4368324123</v>
      </c>
      <c r="AW172" s="64" t="n">
        <f aca="false">0.35*AL172/$AM$180</f>
        <v>0.00157840278902558</v>
      </c>
      <c r="AX172" s="63" t="n">
        <f aca="false">AW172*$J$180</f>
        <v>17061.946983529</v>
      </c>
    </row>
    <row r="173" customFormat="false" ht="12.8" hidden="false" customHeight="false" outlineLevel="0" collapsed="false">
      <c r="A173" s="70" t="s">
        <v>97</v>
      </c>
      <c r="B173" s="60"/>
      <c r="C173" s="60"/>
      <c r="D173" s="60"/>
      <c r="E173" s="60"/>
      <c r="F173" s="60"/>
      <c r="G173" s="60"/>
      <c r="H173" s="60"/>
      <c r="I173" s="64" t="n">
        <f aca="false">AO173+AQ173+AS173+AU173+AW173</f>
        <v>0.00691857749415889</v>
      </c>
      <c r="J173" s="63" t="n">
        <f aca="false">ROUND(AP173+AR173+AT173+AV173+AX173,0)</f>
        <v>74787</v>
      </c>
      <c r="K173" s="64" t="n">
        <f aca="false">I173-DatosMinisterio!J173</f>
        <v>-2.68882138776405E-017</v>
      </c>
      <c r="L173" s="63" t="n">
        <f aca="false">J173-DatosMinisterio!K173</f>
        <v>0</v>
      </c>
      <c r="M173" s="64" t="n">
        <f aca="false">P208/P$215</f>
        <v>0.0210857844855711</v>
      </c>
      <c r="N173" s="63" t="n">
        <f aca="false">ROUND((N$180*M173),0)</f>
        <v>4330660</v>
      </c>
      <c r="O173" s="63" t="n">
        <f aca="false">N173-DatosMinisterio!L173</f>
        <v>1</v>
      </c>
      <c r="P173" s="65" t="n">
        <f aca="false">N173+J173</f>
        <v>4405447</v>
      </c>
      <c r="Q173" s="63" t="n">
        <f aca="false">P173-DatosMinisterio!M173</f>
        <v>1</v>
      </c>
      <c r="S173" s="65" t="n">
        <f aca="false">B173+DatosMinisterio!B173</f>
        <v>4525</v>
      </c>
      <c r="T173" s="65" t="n">
        <f aca="false">C173+DatosMinisterio!C173</f>
        <v>25</v>
      </c>
      <c r="U173" s="65" t="n">
        <f aca="false">D173+DatosMinisterio!D173</f>
        <v>318.5775</v>
      </c>
      <c r="V173" s="65" t="n">
        <f aca="false">E173+DatosMinisterio!E173</f>
        <v>194.603409090909</v>
      </c>
      <c r="W173" s="65" t="n">
        <f aca="false">F173+DatosMinisterio!F173</f>
        <v>7</v>
      </c>
      <c r="X173" s="65" t="n">
        <f aca="false">G173+DatosMinisterio!G173</f>
        <v>39</v>
      </c>
      <c r="Y173" s="65" t="n">
        <f aca="false">H173+DatosMinisterio!H173</f>
        <v>6</v>
      </c>
      <c r="Z173" s="65" t="n">
        <f aca="false">X173+0.33*Y173</f>
        <v>40.98</v>
      </c>
      <c r="AC173" s="71" t="n">
        <f aca="false">IF(T173&gt;0,S173/T173,0)</f>
        <v>181</v>
      </c>
      <c r="AD173" s="72" t="n">
        <f aca="false">EXP((((AC173-AC$180)/AC$181+2)/4-1.9)^3)</f>
        <v>0.0385664887700275</v>
      </c>
      <c r="AE173" s="73" t="n">
        <f aca="false">S173/U173</f>
        <v>14.203765174879</v>
      </c>
      <c r="AF173" s="72" t="n">
        <f aca="false">EXP((((AE173-AE$180)/AE$181+2)/4-1.9)^3)</f>
        <v>0.018618527708437</v>
      </c>
      <c r="AG173" s="72" t="n">
        <f aca="false">V173/U173</f>
        <v>0.610851077338823</v>
      </c>
      <c r="AH173" s="72" t="n">
        <f aca="false">EXP((((AG173-AG$180)/AG$181+2)/4-1.9)^3)</f>
        <v>0.044379271815315</v>
      </c>
      <c r="AI173" s="72" t="n">
        <f aca="false">W173/U173</f>
        <v>0.0219726754086525</v>
      </c>
      <c r="AJ173" s="72" t="n">
        <f aca="false">EXP((((AI173-AI$180)/AI$181+2)/4-1.9)^3)</f>
        <v>0.00954556037409185</v>
      </c>
      <c r="AK173" s="72" t="n">
        <f aca="false">Z173/U173</f>
        <v>0.128634319749512</v>
      </c>
      <c r="AL173" s="72" t="n">
        <f aca="false">EXP((((AK173-AK$180)/AK$181+2)/4-1.9)^3)</f>
        <v>0.00981819605739064</v>
      </c>
      <c r="AM173" s="72" t="n">
        <f aca="false">0.01*AD173+0.15*AF173+0.24*AH173+0.25*AJ173+0.35*AL173</f>
        <v>0.0196522279932511</v>
      </c>
      <c r="AO173" s="64" t="n">
        <f aca="false">0.01*AD173/$AM$180</f>
        <v>0.000135773532306197</v>
      </c>
      <c r="AP173" s="63" t="n">
        <f aca="false">AO173*$J$180</f>
        <v>1467.66137647598</v>
      </c>
      <c r="AQ173" s="64" t="n">
        <f aca="false">0.15*AF173/$AM$180</f>
        <v>0.000983199412470202</v>
      </c>
      <c r="AR173" s="63" t="n">
        <f aca="false">AQ173*$J$180</f>
        <v>10628.0198986214</v>
      </c>
      <c r="AS173" s="64" t="n">
        <f aca="false">0.24*AH173/$AM$180</f>
        <v>0.0037496991949498</v>
      </c>
      <c r="AT173" s="63" t="n">
        <f aca="false">AS173*$J$180</f>
        <v>40532.8534093068</v>
      </c>
      <c r="AU173" s="64" t="n">
        <f aca="false">0.25*AJ173/$AM$180</f>
        <v>0.000840129923131445</v>
      </c>
      <c r="AV173" s="63" t="n">
        <f aca="false">AU173*$J$180</f>
        <v>9081.49194071952</v>
      </c>
      <c r="AW173" s="64" t="n">
        <f aca="false">0.35*AL173/$AM$180</f>
        <v>0.00120977543130125</v>
      </c>
      <c r="AX173" s="63" t="n">
        <f aca="false">AW173*$J$180</f>
        <v>13077.2223759061</v>
      </c>
    </row>
    <row r="174" customFormat="false" ht="12.8" hidden="false" customHeight="false" outlineLevel="0" collapsed="false">
      <c r="A174" s="70" t="s">
        <v>98</v>
      </c>
      <c r="B174" s="60"/>
      <c r="C174" s="60"/>
      <c r="D174" s="60"/>
      <c r="E174" s="60"/>
      <c r="F174" s="60"/>
      <c r="G174" s="60"/>
      <c r="H174" s="60"/>
      <c r="I174" s="64" t="n">
        <f aca="false">AO174+AQ174+AS174+AU174+AW174</f>
        <v>0.0213037882124265</v>
      </c>
      <c r="J174" s="63" t="n">
        <f aca="false">ROUND(AP174+AR174+AT174+AV174+AX174,0)</f>
        <v>230286</v>
      </c>
      <c r="K174" s="64" t="n">
        <f aca="false">I174-DatosMinisterio!J174</f>
        <v>0</v>
      </c>
      <c r="L174" s="63" t="n">
        <f aca="false">J174-DatosMinisterio!K174</f>
        <v>0</v>
      </c>
      <c r="M174" s="64" t="n">
        <f aca="false">P209/P$215</f>
        <v>0.012660573909201</v>
      </c>
      <c r="N174" s="63" t="n">
        <f aca="false">ROUND((N$180*M174),0)</f>
        <v>2600266</v>
      </c>
      <c r="O174" s="63" t="n">
        <f aca="false">N174-DatosMinisterio!L174</f>
        <v>-1</v>
      </c>
      <c r="P174" s="65" t="n">
        <f aca="false">N174+J174</f>
        <v>2830552</v>
      </c>
      <c r="Q174" s="63" t="n">
        <f aca="false">P174-DatosMinisterio!M174</f>
        <v>-1</v>
      </c>
      <c r="S174" s="65" t="n">
        <f aca="false">B174+DatosMinisterio!B174</f>
        <v>6688</v>
      </c>
      <c r="T174" s="65" t="n">
        <f aca="false">C174+DatosMinisterio!C174</f>
        <v>45</v>
      </c>
      <c r="U174" s="65" t="n">
        <f aca="false">D174+DatosMinisterio!D174</f>
        <v>384.155</v>
      </c>
      <c r="V174" s="65" t="n">
        <f aca="false">E174+DatosMinisterio!E174</f>
        <v>287.383409090909</v>
      </c>
      <c r="W174" s="65" t="n">
        <f aca="false">F174+DatosMinisterio!F174</f>
        <v>15</v>
      </c>
      <c r="X174" s="65" t="n">
        <f aca="false">G174+DatosMinisterio!G174</f>
        <v>50</v>
      </c>
      <c r="Y174" s="65" t="n">
        <f aca="false">H174+DatosMinisterio!H174</f>
        <v>17</v>
      </c>
      <c r="Z174" s="65" t="n">
        <f aca="false">X174+0.33*Y174</f>
        <v>55.61</v>
      </c>
      <c r="AC174" s="71" t="n">
        <f aca="false">IF(T174&gt;0,S174/T174,0)</f>
        <v>148.622222222222</v>
      </c>
      <c r="AD174" s="72" t="n">
        <f aca="false">EXP((((AC174-AC$180)/AC$181+2)/4-1.9)^3)</f>
        <v>0.0182526199210777</v>
      </c>
      <c r="AE174" s="73" t="n">
        <f aca="false">S174/U174</f>
        <v>17.4096393382879</v>
      </c>
      <c r="AF174" s="72" t="n">
        <f aca="false">EXP((((AE174-AE$180)/AE$181+2)/4-1.9)^3)</f>
        <v>0.0629754246823478</v>
      </c>
      <c r="AG174" s="72" t="n">
        <f aca="false">V174/U174</f>
        <v>0.74809233015556</v>
      </c>
      <c r="AH174" s="72" t="n">
        <f aca="false">EXP((((AG174-AG$180)/AG$181+2)/4-1.9)^3)</f>
        <v>0.182858822420984</v>
      </c>
      <c r="AI174" s="72" t="n">
        <f aca="false">W174/U174</f>
        <v>0.039046738946519</v>
      </c>
      <c r="AJ174" s="72" t="n">
        <f aca="false">EXP((((AI174-AI$180)/AI$181+2)/4-1.9)^3)</f>
        <v>0.0125580214213377</v>
      </c>
      <c r="AK174" s="72" t="n">
        <f aca="false">Z174/U174</f>
        <v>0.144759276854395</v>
      </c>
      <c r="AL174" s="72" t="n">
        <f aca="false">EXP((((AK174-AK$180)/AK$181+2)/4-1.9)^3)</f>
        <v>0.0110256409304653</v>
      </c>
      <c r="AM174" s="72" t="n">
        <f aca="false">0.01*AD174+0.15*AF174+0.24*AH174+0.25*AJ174+0.35*AL174</f>
        <v>0.0605134369635964</v>
      </c>
      <c r="AO174" s="64" t="n">
        <f aca="false">0.01*AD174/$AM$180</f>
        <v>6.42584471535603E-005</v>
      </c>
      <c r="AP174" s="63" t="n">
        <f aca="false">AO174*$J$180</f>
        <v>694.609909587645</v>
      </c>
      <c r="AQ174" s="64" t="n">
        <f aca="false">0.15*AF174/$AM$180</f>
        <v>0.00332557984806112</v>
      </c>
      <c r="AR174" s="63" t="n">
        <f aca="false">AQ174*$J$180</f>
        <v>35948.2810418372</v>
      </c>
      <c r="AS174" s="64" t="n">
        <f aca="false">0.24*AH174/$AM$180</f>
        <v>0.015450131360308</v>
      </c>
      <c r="AT174" s="63" t="n">
        <f aca="false">AS174*$J$180</f>
        <v>167010.172556064</v>
      </c>
      <c r="AU174" s="64" t="n">
        <f aca="false">0.25*AJ174/$AM$180</f>
        <v>0.00110526455838327</v>
      </c>
      <c r="AV174" s="63" t="n">
        <f aca="false">AU174*$J$180</f>
        <v>11947.4987177075</v>
      </c>
      <c r="AW174" s="64" t="n">
        <f aca="false">0.35*AL174/$AM$180</f>
        <v>0.00135855399852051</v>
      </c>
      <c r="AX174" s="63" t="n">
        <f aca="false">AW174*$J$180</f>
        <v>14685.4633419193</v>
      </c>
    </row>
    <row r="175" customFormat="false" ht="12.8" hidden="false" customHeight="false" outlineLevel="0" collapsed="false">
      <c r="A175" s="70" t="s">
        <v>99</v>
      </c>
      <c r="B175" s="60"/>
      <c r="C175" s="60"/>
      <c r="D175" s="60"/>
      <c r="E175" s="60"/>
      <c r="F175" s="60"/>
      <c r="G175" s="60"/>
      <c r="H175" s="60"/>
      <c r="I175" s="64" t="n">
        <f aca="false">AO175+AQ175+AS175+AU175+AW175</f>
        <v>0.017341824889445</v>
      </c>
      <c r="J175" s="63" t="n">
        <f aca="false">ROUND(AP175+AR175+AT175+AV175+AX175,0)</f>
        <v>187459</v>
      </c>
      <c r="K175" s="64" t="n">
        <f aca="false">I175-DatosMinisterio!J175</f>
        <v>0</v>
      </c>
      <c r="L175" s="63" t="n">
        <f aca="false">J175-DatosMinisterio!K175</f>
        <v>0</v>
      </c>
      <c r="M175" s="64" t="n">
        <f aca="false">P210/P$215</f>
        <v>0.019047542318668</v>
      </c>
      <c r="N175" s="63" t="n">
        <f aca="false">ROUND((N$180*M175),0)</f>
        <v>3912040</v>
      </c>
      <c r="O175" s="63" t="n">
        <f aca="false">N175-DatosMinisterio!L175</f>
        <v>0</v>
      </c>
      <c r="P175" s="65" t="n">
        <f aca="false">N175+J175</f>
        <v>4099499</v>
      </c>
      <c r="Q175" s="63" t="n">
        <f aca="false">P175-DatosMinisterio!M175</f>
        <v>0</v>
      </c>
      <c r="S175" s="65" t="n">
        <f aca="false">B175+DatosMinisterio!B175</f>
        <v>6649</v>
      </c>
      <c r="T175" s="65" t="n">
        <f aca="false">C175+DatosMinisterio!C175</f>
        <v>36</v>
      </c>
      <c r="U175" s="65" t="n">
        <f aca="false">D175+DatosMinisterio!D175</f>
        <v>295.811363636364</v>
      </c>
      <c r="V175" s="65" t="n">
        <f aca="false">E175+DatosMinisterio!E175</f>
        <v>173.150681818182</v>
      </c>
      <c r="W175" s="65" t="n">
        <f aca="false">F175+DatosMinisterio!F175</f>
        <v>3</v>
      </c>
      <c r="X175" s="65" t="n">
        <f aca="false">G175+DatosMinisterio!G175</f>
        <v>15</v>
      </c>
      <c r="Y175" s="65" t="n">
        <f aca="false">H175+DatosMinisterio!H175</f>
        <v>0</v>
      </c>
      <c r="Z175" s="65" t="n">
        <f aca="false">X175+0.33*Y175</f>
        <v>15</v>
      </c>
      <c r="AC175" s="71" t="n">
        <f aca="false">IF(T175&gt;0,S175/T175,0)</f>
        <v>184.694444444444</v>
      </c>
      <c r="AD175" s="72" t="n">
        <f aca="false">EXP((((AC175-AC$180)/AC$181+2)/4-1.9)^3)</f>
        <v>0.0417326148488348</v>
      </c>
      <c r="AE175" s="73" t="n">
        <f aca="false">S175/U175</f>
        <v>22.4771621964243</v>
      </c>
      <c r="AF175" s="72" t="n">
        <f aca="false">EXP((((AE175-AE$180)/AE$181+2)/4-1.9)^3)</f>
        <v>0.248713725337305</v>
      </c>
      <c r="AG175" s="72" t="n">
        <f aca="false">V175/U175</f>
        <v>0.585341549052298</v>
      </c>
      <c r="AH175" s="72" t="n">
        <f aca="false">EXP((((AG175-AG$180)/AG$181+2)/4-1.9)^3)</f>
        <v>0.0319466074518598</v>
      </c>
      <c r="AI175" s="72" t="n">
        <f aca="false">W175/U175</f>
        <v>0.0101415982236837</v>
      </c>
      <c r="AJ175" s="72" t="n">
        <f aca="false">EXP((((AI175-AI$180)/AI$181+2)/4-1.9)^3)</f>
        <v>0.00784163683552078</v>
      </c>
      <c r="AK175" s="72" t="n">
        <f aca="false">Z175/U175</f>
        <v>0.0507079911184185</v>
      </c>
      <c r="AL175" s="72" t="n">
        <f aca="false">EXP((((AK175-AK$180)/AK$181+2)/4-1.9)^3)</f>
        <v>0.00544998646096686</v>
      </c>
      <c r="AM175" s="72" t="n">
        <f aca="false">0.01*AD175+0.15*AF175+0.24*AH175+0.25*AJ175+0.35*AL175</f>
        <v>0.0492594752077491</v>
      </c>
      <c r="AO175" s="64" t="n">
        <f aca="false">0.01*AD175/$AM$180</f>
        <v>0.000146919896290998</v>
      </c>
      <c r="AP175" s="63" t="n">
        <f aca="false">AO175*$J$180</f>
        <v>1588.14942470427</v>
      </c>
      <c r="AQ175" s="64" t="n">
        <f aca="false">0.15*AF175/$AM$180</f>
        <v>0.0131339702287041</v>
      </c>
      <c r="AR175" s="63" t="n">
        <f aca="false">AQ175*$J$180</f>
        <v>141973.332335366</v>
      </c>
      <c r="AS175" s="64" t="n">
        <f aca="false">0.24*AH175/$AM$180</f>
        <v>0.00269923690370866</v>
      </c>
      <c r="AT175" s="63" t="n">
        <f aca="false">AS175*$J$180</f>
        <v>29177.7468129624</v>
      </c>
      <c r="AU175" s="64" t="n">
        <f aca="false">0.25*AJ175/$AM$180</f>
        <v>0.00069016312229627</v>
      </c>
      <c r="AV175" s="63" t="n">
        <f aca="false">AU175*$J$180</f>
        <v>7460.40661134119</v>
      </c>
      <c r="AW175" s="64" t="n">
        <f aca="false">0.35*AL175/$AM$180</f>
        <v>0.000671534738445061</v>
      </c>
      <c r="AX175" s="63" t="n">
        <f aca="false">AW175*$J$180</f>
        <v>7259.04071166841</v>
      </c>
    </row>
    <row r="176" customFormat="false" ht="12.8" hidden="false" customHeight="false" outlineLevel="0" collapsed="false">
      <c r="A176" s="70" t="s">
        <v>100</v>
      </c>
      <c r="B176" s="60"/>
      <c r="C176" s="60"/>
      <c r="D176" s="60"/>
      <c r="E176" s="60"/>
      <c r="F176" s="60"/>
      <c r="G176" s="60"/>
      <c r="H176" s="60"/>
      <c r="I176" s="64" t="n">
        <f aca="false">AO176+AQ176+AS176+AU176+AW176</f>
        <v>0.00624285914112892</v>
      </c>
      <c r="J176" s="63" t="n">
        <f aca="false">ROUND(AP176+AR176+AT176+AV176+AX176,0)</f>
        <v>67483</v>
      </c>
      <c r="K176" s="64" t="n">
        <f aca="false">I176-DatosMinisterio!J176</f>
        <v>-2.77555756156289E-017</v>
      </c>
      <c r="L176" s="63" t="n">
        <f aca="false">J176-DatosMinisterio!K176</f>
        <v>0</v>
      </c>
      <c r="M176" s="64" t="n">
        <f aca="false">P211/P$215</f>
        <v>0.0128735056648974</v>
      </c>
      <c r="N176" s="63" t="n">
        <f aca="false">ROUND((N$180*M176),0)</f>
        <v>2643998</v>
      </c>
      <c r="O176" s="63" t="n">
        <f aca="false">N176-DatosMinisterio!L176</f>
        <v>1</v>
      </c>
      <c r="P176" s="65" t="n">
        <f aca="false">N176+J176</f>
        <v>2711481</v>
      </c>
      <c r="Q176" s="63" t="n">
        <f aca="false">P176-DatosMinisterio!M176</f>
        <v>1</v>
      </c>
      <c r="S176" s="65" t="n">
        <f aca="false">B176+DatosMinisterio!B176</f>
        <v>3171</v>
      </c>
      <c r="T176" s="65" t="n">
        <f aca="false">C176+DatosMinisterio!C176</f>
        <v>28</v>
      </c>
      <c r="U176" s="65" t="n">
        <f aca="false">D176+DatosMinisterio!D176</f>
        <v>363.6175</v>
      </c>
      <c r="V176" s="65" t="n">
        <f aca="false">E176+DatosMinisterio!E176</f>
        <v>206.119318181818</v>
      </c>
      <c r="W176" s="65" t="n">
        <f aca="false">F176+DatosMinisterio!F176</f>
        <v>32</v>
      </c>
      <c r="X176" s="65" t="n">
        <f aca="false">G176+DatosMinisterio!G176</f>
        <v>61</v>
      </c>
      <c r="Y176" s="65" t="n">
        <f aca="false">H176+DatosMinisterio!H176</f>
        <v>17</v>
      </c>
      <c r="Z176" s="65" t="n">
        <f aca="false">X176+0.33*Y176</f>
        <v>66.61</v>
      </c>
      <c r="AC176" s="71" t="n">
        <f aca="false">IF(T176&gt;0,S176/T176,0)</f>
        <v>113.25</v>
      </c>
      <c r="AD176" s="72" t="n">
        <f aca="false">EXP((((AC176-AC$180)/AC$181+2)/4-1.9)^3)</f>
        <v>0.00713433944751394</v>
      </c>
      <c r="AE176" s="73" t="n">
        <f aca="false">S176/U176</f>
        <v>8.7207023864363</v>
      </c>
      <c r="AF176" s="72" t="n">
        <f aca="false">EXP((((AE176-AE$180)/AE$181+2)/4-1.9)^3)</f>
        <v>0.00109715337554221</v>
      </c>
      <c r="AG176" s="72" t="n">
        <f aca="false">V176/U176</f>
        <v>0.566857530734406</v>
      </c>
      <c r="AH176" s="72" t="n">
        <f aca="false">EXP((((AG176-AG$180)/AG$181+2)/4-1.9)^3)</f>
        <v>0.0248278736866176</v>
      </c>
      <c r="AI176" s="72" t="n">
        <f aca="false">W176/U176</f>
        <v>0.0880045652368217</v>
      </c>
      <c r="AJ176" s="72" t="n">
        <f aca="false">EXP((((AI176-AI$180)/AI$181+2)/4-1.9)^3)</f>
        <v>0.0259617076222808</v>
      </c>
      <c r="AK176" s="72" t="n">
        <f aca="false">Z176/U176</f>
        <v>0.183187002825772</v>
      </c>
      <c r="AL176" s="72" t="n">
        <f aca="false">EXP((((AK176-AK$180)/AK$181+2)/4-1.9)^3)</f>
        <v>0.0144223319380179</v>
      </c>
      <c r="AM176" s="72" t="n">
        <f aca="false">0.01*AD176+0.15*AF176+0.24*AH176+0.25*AJ176+0.35*AL176</f>
        <v>0.0177328491694712</v>
      </c>
      <c r="AO176" s="64" t="n">
        <f aca="false">0.01*AD176/$AM$180</f>
        <v>2.5116480611873E-005</v>
      </c>
      <c r="AP176" s="63" t="n">
        <f aca="false">AO176*$J$180</f>
        <v>271.49981208356</v>
      </c>
      <c r="AQ176" s="64" t="n">
        <f aca="false">0.15*AF176/$AM$180</f>
        <v>5.79380158901593E-005</v>
      </c>
      <c r="AR176" s="63" t="n">
        <f aca="false">AQ176*$J$180</f>
        <v>626.288398830711</v>
      </c>
      <c r="AS176" s="64" t="n">
        <f aca="false">0.24*AH176/$AM$180</f>
        <v>0.00209775992635594</v>
      </c>
      <c r="AT176" s="63" t="n">
        <f aca="false">AS176*$J$180</f>
        <v>22676.0044372151</v>
      </c>
      <c r="AU176" s="64" t="n">
        <f aca="false">0.25*AJ176/$AM$180</f>
        <v>0.00228495830252846</v>
      </c>
      <c r="AV176" s="63" t="n">
        <f aca="false">AU176*$J$180</f>
        <v>24699.5492458441</v>
      </c>
      <c r="AW176" s="64" t="n">
        <f aca="false">0.35*AL176/$AM$180</f>
        <v>0.00177708641574249</v>
      </c>
      <c r="AX176" s="63" t="n">
        <f aca="false">AW176*$J$180</f>
        <v>19209.6430780297</v>
      </c>
    </row>
    <row r="177" customFormat="false" ht="12.8" hidden="false" customHeight="false" outlineLevel="0" collapsed="false">
      <c r="A177" s="70" t="s">
        <v>101</v>
      </c>
      <c r="B177" s="60"/>
      <c r="C177" s="60"/>
      <c r="D177" s="60"/>
      <c r="E177" s="60"/>
      <c r="F177" s="60"/>
      <c r="G177" s="60"/>
      <c r="H177" s="60"/>
      <c r="I177" s="64" t="n">
        <f aca="false">AO177+AQ177+AS177+AU177+AW177</f>
        <v>0.0150092060276555</v>
      </c>
      <c r="J177" s="63" t="n">
        <f aca="false">ROUND(AP177+AR177+AT177+AV177+AX177,0)</f>
        <v>162244</v>
      </c>
      <c r="K177" s="64" t="n">
        <f aca="false">I177-DatosMinisterio!J177</f>
        <v>-1.09287578986539E-016</v>
      </c>
      <c r="L177" s="63" t="n">
        <f aca="false">J177-DatosMinisterio!K177</f>
        <v>0</v>
      </c>
      <c r="M177" s="64" t="n">
        <f aca="false">P212/P$215</f>
        <v>0.0104852601354212</v>
      </c>
      <c r="N177" s="63" t="n">
        <f aca="false">ROUND((N$180*M177),0)</f>
        <v>2153494</v>
      </c>
      <c r="O177" s="63" t="n">
        <f aca="false">N177-DatosMinisterio!L177</f>
        <v>0</v>
      </c>
      <c r="P177" s="65" t="n">
        <f aca="false">N177+J177</f>
        <v>2315738</v>
      </c>
      <c r="Q177" s="63" t="n">
        <f aca="false">P177-DatosMinisterio!M177</f>
        <v>0</v>
      </c>
      <c r="S177" s="65" t="n">
        <f aca="false">B177+DatosMinisterio!B177</f>
        <v>6622</v>
      </c>
      <c r="T177" s="65" t="n">
        <f aca="false">C177+DatosMinisterio!C177</f>
        <v>26</v>
      </c>
      <c r="U177" s="65" t="n">
        <f aca="false">D177+DatosMinisterio!D177</f>
        <v>378.357954545455</v>
      </c>
      <c r="V177" s="65" t="n">
        <f aca="false">E177+DatosMinisterio!E177</f>
        <v>258.4925</v>
      </c>
      <c r="W177" s="65" t="n">
        <f aca="false">F177+DatosMinisterio!F177</f>
        <v>19</v>
      </c>
      <c r="X177" s="65" t="n">
        <f aca="false">G177+DatosMinisterio!G177</f>
        <v>47</v>
      </c>
      <c r="Y177" s="65" t="n">
        <f aca="false">H177+DatosMinisterio!H177</f>
        <v>11</v>
      </c>
      <c r="Z177" s="65" t="n">
        <f aca="false">X177+0.33*Y177</f>
        <v>50.63</v>
      </c>
      <c r="AC177" s="71" t="n">
        <f aca="false">IF(T177&gt;0,S177/T177,0)</f>
        <v>254.692307692308</v>
      </c>
      <c r="AD177" s="72" t="n">
        <f aca="false">EXP((((AC177-AC$180)/AC$181+2)/4-1.9)^3)</f>
        <v>0.14770779904019</v>
      </c>
      <c r="AE177" s="73" t="n">
        <f aca="false">S177/U177</f>
        <v>17.5019447072427</v>
      </c>
      <c r="AF177" s="72" t="n">
        <f aca="false">EXP((((AE177-AE$180)/AE$181+2)/4-1.9)^3)</f>
        <v>0.0649450883281794</v>
      </c>
      <c r="AG177" s="72" t="n">
        <f aca="false">V177/U177</f>
        <v>0.683195627036686</v>
      </c>
      <c r="AH177" s="72" t="n">
        <f aca="false">EXP((((AG177-AG$180)/AG$181+2)/4-1.9)^3)</f>
        <v>0.100470795801593</v>
      </c>
      <c r="AI177" s="72" t="n">
        <f aca="false">W177/U177</f>
        <v>0.05021699629079</v>
      </c>
      <c r="AJ177" s="72" t="n">
        <f aca="false">EXP((((AI177-AI$180)/AI$181+2)/4-1.9)^3)</f>
        <v>0.0149369237612774</v>
      </c>
      <c r="AK177" s="72" t="n">
        <f aca="false">Z177/U177</f>
        <v>0.133815080115931</v>
      </c>
      <c r="AL177" s="72" t="n">
        <f aca="false">EXP((((AK177-AK$180)/AK$181+2)/4-1.9)^3)</f>
        <v>0.0101931578625097</v>
      </c>
      <c r="AM177" s="72" t="n">
        <f aca="false">0.01*AD177+0.15*AF177+0.24*AH177+0.25*AJ177+0.35*AL177</f>
        <v>0.0426336684242089</v>
      </c>
      <c r="AO177" s="64" t="n">
        <f aca="false">0.01*AD177/$AM$180</f>
        <v>0.000520006105415706</v>
      </c>
      <c r="AP177" s="63" t="n">
        <f aca="false">AO177*$J$180</f>
        <v>5621.07255727257</v>
      </c>
      <c r="AQ177" s="64" t="n">
        <f aca="false">0.15*AF177/$AM$180</f>
        <v>0.00342959302083568</v>
      </c>
      <c r="AR177" s="63" t="n">
        <f aca="false">AQ177*$J$180</f>
        <v>37072.6247466299</v>
      </c>
      <c r="AS177" s="64" t="n">
        <f aca="false">0.24*AH177/$AM$180</f>
        <v>0.00848899152065833</v>
      </c>
      <c r="AT177" s="63" t="n">
        <f aca="false">AS177*$J$180</f>
        <v>91762.8404334708</v>
      </c>
      <c r="AU177" s="64" t="n">
        <f aca="false">0.25*AJ177/$AM$180</f>
        <v>0.00131463802224142</v>
      </c>
      <c r="AV177" s="63" t="n">
        <f aca="false">AU177*$J$180</f>
        <v>14210.7479750855</v>
      </c>
      <c r="AW177" s="64" t="n">
        <f aca="false">0.35*AL177/$AM$180</f>
        <v>0.00125597735850436</v>
      </c>
      <c r="AX177" s="63" t="n">
        <f aca="false">AW177*$J$180</f>
        <v>13576.6480218547</v>
      </c>
    </row>
    <row r="178" customFormat="false" ht="12.8" hidden="false" customHeight="false" outlineLevel="0" collapsed="false">
      <c r="A178" s="70" t="s">
        <v>102</v>
      </c>
      <c r="B178" s="60"/>
      <c r="C178" s="60"/>
      <c r="D178" s="60"/>
      <c r="E178" s="60"/>
      <c r="F178" s="60"/>
      <c r="G178" s="60"/>
      <c r="H178" s="60"/>
      <c r="I178" s="64" t="n">
        <f aca="false">AO178+AQ178+AS178+AU178+AW178</f>
        <v>0.0167276249288388</v>
      </c>
      <c r="J178" s="63" t="n">
        <f aca="false">ROUND(AP178+AR178+AT178+AV178+AX178,0)</f>
        <v>180819</v>
      </c>
      <c r="K178" s="64" t="n">
        <f aca="false">I178-DatosMinisterio!J178</f>
        <v>0</v>
      </c>
      <c r="L178" s="63" t="n">
        <f aca="false">J178-DatosMinisterio!K178</f>
        <v>0</v>
      </c>
      <c r="M178" s="64" t="n">
        <f aca="false">P213/P$215</f>
        <v>0.00763063313278711</v>
      </c>
      <c r="N178" s="63" t="n">
        <f aca="false">ROUND((N$180*M178),0)</f>
        <v>1567202</v>
      </c>
      <c r="O178" s="63" t="n">
        <f aca="false">N178-DatosMinisterio!L178</f>
        <v>-2</v>
      </c>
      <c r="P178" s="65" t="n">
        <f aca="false">N178+J178</f>
        <v>1748021</v>
      </c>
      <c r="Q178" s="63" t="n">
        <f aca="false">P178-DatosMinisterio!M178</f>
        <v>-2</v>
      </c>
      <c r="S178" s="65" t="n">
        <f aca="false">B178+DatosMinisterio!B178</f>
        <v>8100</v>
      </c>
      <c r="T178" s="65" t="n">
        <f aca="false">C178+DatosMinisterio!C178</f>
        <v>52</v>
      </c>
      <c r="U178" s="65" t="n">
        <f aca="false">D178+DatosMinisterio!D178</f>
        <v>427.685</v>
      </c>
      <c r="V178" s="65" t="n">
        <f aca="false">E178+DatosMinisterio!E178</f>
        <v>276.100681818182</v>
      </c>
      <c r="W178" s="65" t="n">
        <f aca="false">F178+DatosMinisterio!F178</f>
        <v>43</v>
      </c>
      <c r="X178" s="65" t="n">
        <f aca="false">G178+DatosMinisterio!G178</f>
        <v>107</v>
      </c>
      <c r="Y178" s="65" t="n">
        <f aca="false">H178+DatosMinisterio!H178</f>
        <v>9</v>
      </c>
      <c r="Z178" s="65" t="n">
        <f aca="false">X178+0.33*Y178</f>
        <v>109.97</v>
      </c>
      <c r="AC178" s="71" t="n">
        <f aca="false">IF(T178&gt;0,S178/T178,0)</f>
        <v>155.769230769231</v>
      </c>
      <c r="AD178" s="72" t="n">
        <f aca="false">EXP((((AC178-AC$180)/AC$181+2)/4-1.9)^3)</f>
        <v>0.0217227368814185</v>
      </c>
      <c r="AE178" s="73" t="n">
        <f aca="false">S178/U178</f>
        <v>18.9391725218327</v>
      </c>
      <c r="AF178" s="72" t="n">
        <f aca="false">EXP((((AE178-AE$180)/AE$181+2)/4-1.9)^3)</f>
        <v>0.101900557788374</v>
      </c>
      <c r="AG178" s="72" t="n">
        <f aca="false">V178/U178</f>
        <v>0.64557017856175</v>
      </c>
      <c r="AH178" s="72" t="n">
        <f aca="false">EXP((((AG178-AG$180)/AG$181+2)/4-1.9)^3)</f>
        <v>0.0670586598484996</v>
      </c>
      <c r="AI178" s="72" t="n">
        <f aca="false">W178/U178</f>
        <v>0.100541286227013</v>
      </c>
      <c r="AJ178" s="72" t="n">
        <f aca="false">EXP((((AI178-AI$180)/AI$181+2)/4-1.9)^3)</f>
        <v>0.0308363956282823</v>
      </c>
      <c r="AK178" s="72" t="n">
        <f aca="false">Z178/U178</f>
        <v>0.257128494101968</v>
      </c>
      <c r="AL178" s="72" t="n">
        <f aca="false">EXP((((AK178-AK$180)/AK$181+2)/4-1.9)^3)</f>
        <v>0.0234552889900708</v>
      </c>
      <c r="AM178" s="72" t="n">
        <f aca="false">0.01*AD178+0.15*AF178+0.24*AH178+0.25*AJ178+0.35*AL178</f>
        <v>0.0475148394543055</v>
      </c>
      <c r="AO178" s="64" t="n">
        <f aca="false">0.01*AD178/$AM$180</f>
        <v>7.64750126809691E-005</v>
      </c>
      <c r="AP178" s="63" t="n">
        <f aca="false">AO178*$J$180</f>
        <v>826.666438376558</v>
      </c>
      <c r="AQ178" s="64" t="n">
        <f aca="false">0.15*AF178/$AM$180</f>
        <v>0.00538112197252386</v>
      </c>
      <c r="AR178" s="63" t="n">
        <f aca="false">AQ178*$J$180</f>
        <v>58167.9267456091</v>
      </c>
      <c r="AS178" s="64" t="n">
        <f aca="false">0.24*AH178/$AM$180</f>
        <v>0.00566592899258788</v>
      </c>
      <c r="AT178" s="63" t="n">
        <f aca="false">AS178*$J$180</f>
        <v>61246.5846842898</v>
      </c>
      <c r="AU178" s="64" t="n">
        <f aca="false">0.25*AJ178/$AM$180</f>
        <v>0.00271399243978952</v>
      </c>
      <c r="AV178" s="63" t="n">
        <f aca="false">AU178*$J$180</f>
        <v>29337.2486689371</v>
      </c>
      <c r="AW178" s="64" t="n">
        <f aca="false">0.35*AL178/$AM$180</f>
        <v>0.00289010651125658</v>
      </c>
      <c r="AX178" s="63" t="n">
        <f aca="false">AW178*$J$180</f>
        <v>31240.9762670614</v>
      </c>
    </row>
    <row r="179" customFormat="false" ht="12.8" hidden="false" customHeight="false" outlineLevel="0" collapsed="false">
      <c r="A179" s="74" t="s">
        <v>103</v>
      </c>
      <c r="B179" s="60"/>
      <c r="C179" s="60"/>
      <c r="D179" s="60"/>
      <c r="E179" s="60"/>
      <c r="F179" s="60"/>
      <c r="G179" s="60"/>
      <c r="H179" s="60"/>
      <c r="I179" s="75" t="n">
        <f aca="false">AO179+AQ179+AS179+AU179+AW179</f>
        <v>0.0118584398856352</v>
      </c>
      <c r="J179" s="76" t="n">
        <f aca="false">ROUND(AP179+AR179+AT179+AV179+AX179,0)</f>
        <v>128185</v>
      </c>
      <c r="K179" s="64" t="n">
        <f aca="false">I179-DatosMinisterio!J179</f>
        <v>-4.33680868994202E-017</v>
      </c>
      <c r="L179" s="63" t="n">
        <f aca="false">J179-DatosMinisterio!K179</f>
        <v>0</v>
      </c>
      <c r="M179" s="64" t="n">
        <f aca="false">P214/P$215</f>
        <v>0.0069833684161715</v>
      </c>
      <c r="N179" s="63" t="n">
        <f aca="false">ROUND((N$180*M179),0)</f>
        <v>1434265</v>
      </c>
      <c r="O179" s="63" t="n">
        <f aca="false">N179-DatosMinisterio!L179</f>
        <v>-2</v>
      </c>
      <c r="P179" s="65" t="n">
        <f aca="false">N179+J179</f>
        <v>1562450</v>
      </c>
      <c r="Q179" s="63" t="n">
        <f aca="false">P179-DatosMinisterio!M179</f>
        <v>-2</v>
      </c>
      <c r="S179" s="77" t="n">
        <f aca="false">B179+DatosMinisterio!B179</f>
        <v>8323</v>
      </c>
      <c r="T179" s="77" t="n">
        <f aca="false">C179+DatosMinisterio!C179</f>
        <v>32</v>
      </c>
      <c r="U179" s="77" t="n">
        <f aca="false">D179+DatosMinisterio!D179</f>
        <v>437.795681818182</v>
      </c>
      <c r="V179" s="77" t="n">
        <f aca="false">E179+DatosMinisterio!E179</f>
        <v>256.476590909091</v>
      </c>
      <c r="W179" s="77" t="n">
        <f aca="false">F179+DatosMinisterio!F179</f>
        <v>24</v>
      </c>
      <c r="X179" s="77" t="n">
        <f aca="false">G179+DatosMinisterio!G179</f>
        <v>73</v>
      </c>
      <c r="Y179" s="77" t="n">
        <f aca="false">H179+DatosMinisterio!H179</f>
        <v>10</v>
      </c>
      <c r="Z179" s="77" t="n">
        <f aca="false">X179+0.33*Y179</f>
        <v>76.3</v>
      </c>
      <c r="AC179" s="71" t="n">
        <f aca="false">IF(T179&gt;0,S179/T179,0)</f>
        <v>260.09375</v>
      </c>
      <c r="AD179" s="72" t="n">
        <f aca="false">EXP((((AC179-AC$180)/AC$181+2)/4-1.9)^3)</f>
        <v>0.160077916146644</v>
      </c>
      <c r="AE179" s="73" t="n">
        <f aca="false">S179/U179</f>
        <v>19.0111514244139</v>
      </c>
      <c r="AF179" s="72" t="n">
        <f aca="false">EXP((((AE179-AE$180)/AE$181+2)/4-1.9)^3)</f>
        <v>0.104079179881055</v>
      </c>
      <c r="AG179" s="72" t="n">
        <f aca="false">V179/U179</f>
        <v>0.585836273770299</v>
      </c>
      <c r="AH179" s="72" t="n">
        <f aca="false">EXP((((AG179-AG$180)/AG$181+2)/4-1.9)^3)</f>
        <v>0.0321576688524554</v>
      </c>
      <c r="AI179" s="72" t="n">
        <f aca="false">W179/U179</f>
        <v>0.054820093017654</v>
      </c>
      <c r="AJ179" s="72" t="n">
        <f aca="false">EXP((((AI179-AI$180)/AI$181+2)/4-1.9)^3)</f>
        <v>0.0160220895170868</v>
      </c>
      <c r="AK179" s="72" t="n">
        <f aca="false">Z179/U179</f>
        <v>0.174282212385292</v>
      </c>
      <c r="AL179" s="72" t="n">
        <f aca="false">EXP((((AK179-AK$180)/AK$181+2)/4-1.9)^3)</f>
        <v>0.0135654120691761</v>
      </c>
      <c r="AM179" s="72" t="n">
        <f aca="false">0.01*AD179+0.15*AF179+0.24*AH179+0.25*AJ179+0.35*AL179</f>
        <v>0.0336839132716973</v>
      </c>
      <c r="AO179" s="64" t="n">
        <f aca="false">0.01*AD179/$AM$180</f>
        <v>0.000563555169594186</v>
      </c>
      <c r="AP179" s="63" t="n">
        <f aca="false">AO179*$J$180</f>
        <v>6091.82174079006</v>
      </c>
      <c r="AQ179" s="64" t="n">
        <f aca="false">0.15*AF179/$AM$180</f>
        <v>0.00549616973543305</v>
      </c>
      <c r="AR179" s="63" t="n">
        <f aca="false">AQ179*$J$180</f>
        <v>59411.5502648897</v>
      </c>
      <c r="AS179" s="64" t="n">
        <f aca="false">0.24*AH179/$AM$180</f>
        <v>0.00271706993096499</v>
      </c>
      <c r="AT179" s="63" t="n">
        <f aca="false">AS179*$J$180</f>
        <v>29370.5152037172</v>
      </c>
      <c r="AU179" s="64" t="n">
        <f aca="false">0.25*AJ179/$AM$180</f>
        <v>0.00141014632005571</v>
      </c>
      <c r="AV179" s="63" t="n">
        <f aca="false">AU179*$J$180</f>
        <v>15243.1571453712</v>
      </c>
      <c r="AW179" s="64" t="n">
        <f aca="false">0.35*AL179/$AM$180</f>
        <v>0.00167149872958722</v>
      </c>
      <c r="AX179" s="63" t="n">
        <f aca="false">AW179*$J$180</f>
        <v>18068.2794693104</v>
      </c>
    </row>
    <row r="180" customFormat="false" ht="12.8" hidden="false" customHeight="false" outlineLevel="0" collapsed="false">
      <c r="A180" s="81" t="s">
        <v>49</v>
      </c>
      <c r="B180" s="60"/>
      <c r="C180" s="60"/>
      <c r="D180" s="60"/>
      <c r="E180" s="60"/>
      <c r="F180" s="60"/>
      <c r="G180" s="60"/>
      <c r="H180" s="60"/>
      <c r="I180" s="95" t="n">
        <f aca="false">SUM(I153:I179)</f>
        <v>1</v>
      </c>
      <c r="J180" s="84" t="n">
        <f aca="false">DatosMinisterio!K180</f>
        <v>10809628</v>
      </c>
      <c r="K180" s="82" t="n">
        <f aca="false">I180-DatosMinisterio!J180</f>
        <v>0</v>
      </c>
      <c r="L180" s="84" t="n">
        <f aca="false">J180-DatosMinisterio!K180</f>
        <v>0</v>
      </c>
      <c r="M180" s="82"/>
      <c r="N180" s="84" t="n">
        <f aca="false">DatosMinisterio!L180</f>
        <v>205382935</v>
      </c>
      <c r="O180" s="84"/>
      <c r="P180" s="86" t="n">
        <f aca="false">DatosMinisterio!M180</f>
        <v>216192563</v>
      </c>
      <c r="Q180" s="84"/>
      <c r="S180" s="86"/>
      <c r="T180" s="86"/>
      <c r="U180" s="86"/>
      <c r="V180" s="86"/>
      <c r="W180" s="86"/>
      <c r="X180" s="86"/>
      <c r="Y180" s="86"/>
      <c r="Z180" s="86"/>
      <c r="AB180" s="87" t="s">
        <v>232</v>
      </c>
      <c r="AC180" s="87" t="n">
        <f aca="false">AVERAGE(AC155:AC179)</f>
        <v>206.115397109073</v>
      </c>
      <c r="AD180" s="86"/>
      <c r="AE180" s="87" t="n">
        <f aca="false">AVERAGE(AE155:AE179)</f>
        <v>17.4725371293995</v>
      </c>
      <c r="AF180" s="86"/>
      <c r="AG180" s="89" t="n">
        <f aca="false">AVERAGE(AG155:AG179)</f>
        <v>0.641898893625018</v>
      </c>
      <c r="AH180" s="86"/>
      <c r="AI180" s="89" t="n">
        <f aca="false">AVERAGE(AI155:AI179)</f>
        <v>0.159327226524575</v>
      </c>
      <c r="AJ180" s="86"/>
      <c r="AK180" s="89" t="n">
        <f aca="false">AVERAGE(AK155:AK179)</f>
        <v>0.433868601828838</v>
      </c>
      <c r="AL180" s="86"/>
      <c r="AM180" s="89" t="n">
        <f aca="false">SUM(AM155:AM179)</f>
        <v>2.84050124607881</v>
      </c>
      <c r="AO180" s="82" t="n">
        <f aca="false">SUM(AO153:AO179)</f>
        <v>0.00987362905710696</v>
      </c>
      <c r="AP180" s="84" t="n">
        <f aca="false">SUM(AP153:AP179)</f>
        <v>106730.257117317</v>
      </c>
      <c r="AQ180" s="82" t="n">
        <f aca="false">SUM(AQ153:AQ179)</f>
        <v>0.147075695694606</v>
      </c>
      <c r="AR180" s="84" t="n">
        <f aca="false">SUM(AR153:AR179)</f>
        <v>1589833.55829989</v>
      </c>
      <c r="AS180" s="82" t="n">
        <f aca="false">SUM(AS153:AS179)</f>
        <v>0.231899414113025</v>
      </c>
      <c r="AT180" s="84" t="n">
        <f aca="false">SUM(AT153:AT179)</f>
        <v>2506746.39997975</v>
      </c>
      <c r="AU180" s="82" t="n">
        <f aca="false">SUM(AU153:AU179)</f>
        <v>0.256457805950087</v>
      </c>
      <c r="AV180" s="84" t="n">
        <f aca="false">SUM(AV153:AV179)</f>
        <v>2772213.48001662</v>
      </c>
      <c r="AW180" s="82" t="n">
        <f aca="false">SUM(AW153:AW179)</f>
        <v>0.354693455185176</v>
      </c>
      <c r="AX180" s="84" t="n">
        <f aca="false">SUM(AX153:AX179)</f>
        <v>3834104.30458642</v>
      </c>
    </row>
    <row r="181" customFormat="false" ht="12.8" hidden="false" customHeight="false" outlineLevel="0" collapsed="false">
      <c r="A181" s="31" t="s">
        <v>50</v>
      </c>
      <c r="B181" s="91"/>
      <c r="C181" s="91"/>
      <c r="D181" s="91"/>
      <c r="E181" s="91"/>
      <c r="F181" s="91"/>
      <c r="G181" s="91"/>
      <c r="H181" s="91"/>
      <c r="I181" s="91"/>
      <c r="J181" s="92"/>
      <c r="K181" s="96"/>
      <c r="L181" s="92"/>
      <c r="M181" s="96"/>
      <c r="N181" s="92"/>
      <c r="O181" s="92"/>
      <c r="P181" s="30"/>
      <c r="Q181" s="92"/>
      <c r="R181" s="30"/>
      <c r="S181" s="91"/>
      <c r="T181" s="91"/>
      <c r="U181" s="91"/>
      <c r="V181" s="91"/>
      <c r="W181" s="91"/>
      <c r="X181" s="91"/>
      <c r="Y181" s="91"/>
      <c r="Z181" s="91"/>
      <c r="AA181" s="30"/>
      <c r="AB181" s="87" t="s">
        <v>233</v>
      </c>
      <c r="AC181" s="87" t="n">
        <f aca="false">_xlfn.STDEV.P(AC155:AC179)</f>
        <v>76.5119465364527</v>
      </c>
      <c r="AD181" s="86"/>
      <c r="AE181" s="87" t="n">
        <f aca="false">_xlfn.STDEV.P(AE155:AE179)</f>
        <v>4.41181313175147</v>
      </c>
      <c r="AF181" s="86"/>
      <c r="AG181" s="89" t="n">
        <f aca="false">_xlfn.STDEV.P(AG155:AG179)</f>
        <v>0.12841342930389</v>
      </c>
      <c r="AH181" s="86"/>
      <c r="AI181" s="89" t="n">
        <f aca="false">_xlfn.STDEV.P(AI155:AI179)</f>
        <v>0.127506738808283</v>
      </c>
      <c r="AJ181" s="86"/>
      <c r="AK181" s="89" t="n">
        <f aca="false">_xlfn.STDEV.P(AK155:AK179)</f>
        <v>0.286946673511762</v>
      </c>
      <c r="AL181" s="86"/>
      <c r="AM181" s="89"/>
    </row>
    <row r="182" customFormat="false" ht="12.8" hidden="false" customHeight="false" outlineLevel="0" collapsed="false">
      <c r="A182" s="31" t="s">
        <v>51</v>
      </c>
      <c r="B182" s="91"/>
      <c r="C182" s="91"/>
      <c r="D182" s="91"/>
      <c r="E182" s="91"/>
      <c r="F182" s="91"/>
      <c r="G182" s="91"/>
      <c r="H182" s="91"/>
      <c r="I182" s="93"/>
      <c r="J182" s="92"/>
      <c r="K182" s="96"/>
      <c r="L182" s="92"/>
      <c r="M182" s="96"/>
      <c r="N182" s="92"/>
      <c r="O182" s="92"/>
      <c r="P182" s="30"/>
      <c r="Q182" s="92"/>
      <c r="R182" s="30"/>
      <c r="S182" s="91"/>
      <c r="T182" s="91"/>
      <c r="U182" s="91"/>
      <c r="V182" s="91"/>
      <c r="W182" s="91"/>
      <c r="X182" s="91"/>
      <c r="Y182" s="91"/>
      <c r="Z182" s="91"/>
      <c r="AA182" s="30"/>
      <c r="AB182" s="1" t="n">
        <f aca="false">MIN(AC182:AL182)</f>
        <v>-2.51966016088751</v>
      </c>
      <c r="AC182" s="1" t="n">
        <f aca="false">(MIN(AC155:AC179)-AC180)/AC181</f>
        <v>-1.36900224710398</v>
      </c>
      <c r="AE182" s="1" t="n">
        <f aca="false">(MIN(AE155:AE179)-AE180)/AE181</f>
        <v>-1.98372743396065</v>
      </c>
      <c r="AG182" s="1" t="n">
        <f aca="false">(MIN(AG155:AG179)-AG180)/AG181</f>
        <v>-2.51966016088751</v>
      </c>
      <c r="AI182" s="1" t="n">
        <f aca="false">(MIN(AI155:AI179)-AI180)/AI181</f>
        <v>-1.17002151960929</v>
      </c>
      <c r="AK182" s="1" t="n">
        <f aca="false">(MIN(AK155:AK179)-AK180)/AK181</f>
        <v>-1.33530250070912</v>
      </c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 customFormat="false" ht="12.8" hidden="false" customHeight="false" outlineLevel="0" collapsed="false">
      <c r="A183" s="94"/>
      <c r="B183" s="25"/>
      <c r="C183" s="25"/>
      <c r="D183" s="25"/>
      <c r="E183" s="25"/>
      <c r="F183" s="25"/>
      <c r="G183" s="25"/>
      <c r="H183" s="25"/>
      <c r="I183" s="25"/>
      <c r="S183" s="25"/>
      <c r="T183" s="25"/>
      <c r="U183" s="25"/>
      <c r="V183" s="25"/>
      <c r="W183" s="25"/>
      <c r="X183" s="25"/>
      <c r="Y183" s="25"/>
      <c r="Z183" s="25"/>
      <c r="AB183" s="1" t="n">
        <f aca="false">MAX(AC183:AM183)</f>
        <v>2.7652646278018</v>
      </c>
      <c r="AC183" s="1" t="n">
        <f aca="false">(MAX(AC155:AC179)-AC180)/AC181</f>
        <v>2.7652646278018</v>
      </c>
      <c r="AE183" s="1" t="n">
        <f aca="false">(MAX(AE155:AE179)-AE180)/AE181</f>
        <v>1.57230936698686</v>
      </c>
      <c r="AG183" s="1" t="n">
        <f aca="false">(MAX(AG155:AG179)-AG180)/AG181</f>
        <v>2.21169883090407</v>
      </c>
      <c r="AI183" s="1" t="n">
        <f aca="false">(MAX(AI155:AI179)-AI180)/AI181</f>
        <v>2.26648202962055</v>
      </c>
      <c r="AK183" s="1" t="n">
        <f aca="false">(MAX(AK155:AK179)-AK180)/AK181</f>
        <v>2.31062993394574</v>
      </c>
    </row>
    <row r="184" customFormat="false" ht="12.8" hidden="false" customHeight="false" outlineLevel="0" collapsed="false">
      <c r="A184" s="94"/>
      <c r="B184" s="25"/>
      <c r="C184" s="25"/>
      <c r="D184" s="25"/>
      <c r="E184" s="25"/>
      <c r="F184" s="25"/>
      <c r="G184" s="25"/>
      <c r="H184" s="25"/>
      <c r="I184" s="25"/>
      <c r="S184" s="25"/>
      <c r="T184" s="25"/>
      <c r="U184" s="25"/>
      <c r="V184" s="25"/>
      <c r="W184" s="25"/>
      <c r="X184" s="25"/>
      <c r="Y184" s="25"/>
      <c r="Z184" s="25"/>
    </row>
    <row r="185" customFormat="false" ht="12.8" hidden="false" customHeight="false" outlineLevel="0" collapsed="false">
      <c r="A185" s="94"/>
      <c r="B185" s="25"/>
      <c r="C185" s="25"/>
      <c r="D185" s="25"/>
      <c r="E185" s="25"/>
      <c r="F185" s="25"/>
      <c r="G185" s="25"/>
      <c r="H185" s="25"/>
      <c r="I185" s="25"/>
      <c r="S185" s="25"/>
      <c r="T185" s="25"/>
      <c r="U185" s="25"/>
      <c r="V185" s="25"/>
      <c r="W185" s="25"/>
      <c r="X185" s="25"/>
      <c r="Y185" s="25"/>
      <c r="Z185" s="25"/>
    </row>
    <row r="186" customFormat="false" ht="12.8" hidden="false" customHeight="false" outlineLevel="0" collapsed="false">
      <c r="A186" s="50" t="s">
        <v>113</v>
      </c>
      <c r="B186" s="50"/>
      <c r="C186" s="50"/>
      <c r="D186" s="50"/>
      <c r="E186" s="50"/>
      <c r="F186" s="50"/>
      <c r="G186" s="50"/>
      <c r="H186" s="50"/>
      <c r="I186" s="50"/>
      <c r="J186" s="50"/>
      <c r="S186" s="50"/>
      <c r="T186" s="50"/>
      <c r="U186" s="50"/>
      <c r="V186" s="50"/>
      <c r="W186" s="50"/>
      <c r="X186" s="50"/>
      <c r="Y186" s="50"/>
      <c r="Z186" s="50"/>
    </row>
    <row r="187" customFormat="false" ht="12.75" hidden="false" customHeight="true" outlineLevel="0" collapsed="false">
      <c r="A187" s="50" t="s">
        <v>114</v>
      </c>
      <c r="B187" s="50"/>
      <c r="C187" s="50"/>
      <c r="D187" s="50"/>
      <c r="E187" s="50"/>
      <c r="F187" s="50"/>
      <c r="G187" s="50"/>
      <c r="H187" s="50"/>
      <c r="I187" s="50"/>
      <c r="J187" s="50"/>
      <c r="S187" s="50"/>
      <c r="T187" s="50"/>
      <c r="U187" s="50"/>
      <c r="V187" s="50"/>
      <c r="W187" s="50"/>
      <c r="X187" s="50"/>
      <c r="Y187" s="50"/>
      <c r="Z187" s="50"/>
    </row>
    <row r="188" customFormat="false" ht="15.8" hidden="false" customHeight="true" outlineLevel="0" collapsed="false">
      <c r="A188" s="51" t="s">
        <v>8</v>
      </c>
      <c r="B188" s="55" t="s">
        <v>213</v>
      </c>
      <c r="C188" s="55"/>
      <c r="D188" s="55"/>
      <c r="E188" s="55"/>
      <c r="F188" s="55"/>
      <c r="G188" s="55"/>
      <c r="H188" s="55"/>
      <c r="I188" s="51" t="s">
        <v>10</v>
      </c>
      <c r="J188" s="53" t="s">
        <v>11</v>
      </c>
      <c r="K188" s="54" t="s">
        <v>214</v>
      </c>
      <c r="L188" s="53" t="s">
        <v>215</v>
      </c>
      <c r="M188" s="54" t="s">
        <v>216</v>
      </c>
      <c r="N188" s="53" t="s">
        <v>12</v>
      </c>
      <c r="O188" s="53" t="s">
        <v>217</v>
      </c>
      <c r="P188" s="51" t="s">
        <v>218</v>
      </c>
      <c r="Q188" s="53" t="s">
        <v>219</v>
      </c>
      <c r="S188" s="55" t="s">
        <v>213</v>
      </c>
      <c r="T188" s="55"/>
      <c r="U188" s="55"/>
      <c r="V188" s="55"/>
      <c r="W188" s="55"/>
      <c r="X188" s="55"/>
      <c r="Y188" s="55"/>
      <c r="Z188" s="55"/>
      <c r="AC188" s="56" t="s">
        <v>221</v>
      </c>
      <c r="AD188" s="56"/>
      <c r="AE188" s="56" t="s">
        <v>222</v>
      </c>
      <c r="AF188" s="56"/>
      <c r="AG188" s="56" t="s">
        <v>223</v>
      </c>
      <c r="AH188" s="56"/>
      <c r="AI188" s="56" t="s">
        <v>224</v>
      </c>
      <c r="AJ188" s="56"/>
      <c r="AK188" s="56" t="s">
        <v>225</v>
      </c>
      <c r="AL188" s="56"/>
      <c r="AM188" s="57" t="s">
        <v>226</v>
      </c>
      <c r="AO188" s="56" t="s">
        <v>221</v>
      </c>
      <c r="AP188" s="56"/>
      <c r="AQ188" s="56" t="s">
        <v>222</v>
      </c>
      <c r="AR188" s="56"/>
      <c r="AS188" s="56" t="s">
        <v>223</v>
      </c>
      <c r="AT188" s="56"/>
      <c r="AU188" s="56" t="s">
        <v>224</v>
      </c>
      <c r="AV188" s="56"/>
      <c r="AW188" s="57" t="s">
        <v>225</v>
      </c>
      <c r="AX188" s="57"/>
    </row>
    <row r="189" customFormat="false" ht="37.3" hidden="false" customHeight="false" outlineLevel="0" collapsed="false">
      <c r="A189" s="51"/>
      <c r="B189" s="56" t="s">
        <v>115</v>
      </c>
      <c r="C189" s="56" t="s">
        <v>116</v>
      </c>
      <c r="D189" s="56" t="s">
        <v>117</v>
      </c>
      <c r="E189" s="56" t="s">
        <v>118</v>
      </c>
      <c r="F189" s="56" t="s">
        <v>119</v>
      </c>
      <c r="G189" s="56" t="s">
        <v>120</v>
      </c>
      <c r="H189" s="56" t="s">
        <v>121</v>
      </c>
      <c r="I189" s="51"/>
      <c r="J189" s="53"/>
      <c r="K189" s="54"/>
      <c r="L189" s="53"/>
      <c r="M189" s="54"/>
      <c r="N189" s="53"/>
      <c r="O189" s="53"/>
      <c r="P189" s="51"/>
      <c r="Q189" s="53"/>
      <c r="S189" s="56" t="s">
        <v>115</v>
      </c>
      <c r="T189" s="56" t="s">
        <v>116</v>
      </c>
      <c r="U189" s="56" t="s">
        <v>117</v>
      </c>
      <c r="V189" s="56" t="s">
        <v>118</v>
      </c>
      <c r="W189" s="56" t="s">
        <v>119</v>
      </c>
      <c r="X189" s="56" t="s">
        <v>120</v>
      </c>
      <c r="Y189" s="56" t="s">
        <v>121</v>
      </c>
      <c r="Z189" s="51" t="s">
        <v>21</v>
      </c>
      <c r="AC189" s="56" t="s">
        <v>227</v>
      </c>
      <c r="AD189" s="56" t="s">
        <v>228</v>
      </c>
      <c r="AE189" s="56" t="s">
        <v>227</v>
      </c>
      <c r="AF189" s="56" t="s">
        <v>228</v>
      </c>
      <c r="AG189" s="56" t="s">
        <v>227</v>
      </c>
      <c r="AH189" s="56" t="s">
        <v>228</v>
      </c>
      <c r="AI189" s="56" t="s">
        <v>227</v>
      </c>
      <c r="AJ189" s="56" t="s">
        <v>228</v>
      </c>
      <c r="AK189" s="56" t="s">
        <v>227</v>
      </c>
      <c r="AL189" s="56" t="s">
        <v>228</v>
      </c>
      <c r="AM189" s="58" t="s">
        <v>229</v>
      </c>
      <c r="AO189" s="56" t="s">
        <v>230</v>
      </c>
      <c r="AP189" s="56" t="s">
        <v>231</v>
      </c>
      <c r="AQ189" s="56" t="s">
        <v>230</v>
      </c>
      <c r="AR189" s="56" t="s">
        <v>231</v>
      </c>
      <c r="AS189" s="56" t="s">
        <v>230</v>
      </c>
      <c r="AT189" s="56" t="s">
        <v>231</v>
      </c>
      <c r="AU189" s="56" t="s">
        <v>230</v>
      </c>
      <c r="AV189" s="56" t="s">
        <v>231</v>
      </c>
      <c r="AW189" s="56" t="s">
        <v>230</v>
      </c>
      <c r="AX189" s="58" t="s">
        <v>231</v>
      </c>
    </row>
    <row r="190" customFormat="false" ht="12.8" hidden="false" customHeight="false" outlineLevel="0" collapsed="false">
      <c r="A190" s="59" t="s">
        <v>79</v>
      </c>
      <c r="B190" s="60" t="n">
        <v>0</v>
      </c>
      <c r="C190" s="60"/>
      <c r="D190" s="60"/>
      <c r="E190" s="60"/>
      <c r="F190" s="60"/>
      <c r="G190" s="60"/>
      <c r="H190" s="60"/>
      <c r="I190" s="61" t="n">
        <f aca="false">AO190+AQ190+AS190+AU190+AW190</f>
        <v>0.129260026110301</v>
      </c>
      <c r="J190" s="62" t="n">
        <f aca="false">ROUND(AP190+AR190+AT190+AV190+AX190,0)</f>
        <v>1346101</v>
      </c>
      <c r="K190" s="61" t="n">
        <f aca="false">I190-DatosMinisterio!J190</f>
        <v>0</v>
      </c>
      <c r="L190" s="62" t="n">
        <f aca="false">J190-DatosMinisterio!K190</f>
        <v>0</v>
      </c>
      <c r="M190" s="64" t="n">
        <f aca="false">P225/P$250</f>
        <v>0.189826788952049</v>
      </c>
      <c r="N190" s="63" t="n">
        <f aca="false">ROUND((N$215*M190),0)</f>
        <v>37559907</v>
      </c>
      <c r="O190" s="63" t="n">
        <f aca="false">N190-DatosMinisterio!L190</f>
        <v>3</v>
      </c>
      <c r="P190" s="65" t="n">
        <f aca="false">N190+J190</f>
        <v>38906008</v>
      </c>
      <c r="Q190" s="63" t="n">
        <f aca="false">P190-DatosMinisterio!M190</f>
        <v>3</v>
      </c>
      <c r="S190" s="66" t="n">
        <f aca="false">B190+DatosMinisterio!B190</f>
        <v>27618</v>
      </c>
      <c r="T190" s="66" t="n">
        <f aca="false">C190+DatosMinisterio!C190</f>
        <v>69</v>
      </c>
      <c r="U190" s="66" t="n">
        <f aca="false">D190+DatosMinisterio!D190</f>
        <v>2057.64318181818</v>
      </c>
      <c r="V190" s="66" t="n">
        <f aca="false">E190+DatosMinisterio!E190</f>
        <v>1376.31045454545</v>
      </c>
      <c r="W190" s="66" t="n">
        <f aca="false">F190+DatosMinisterio!F190</f>
        <v>937</v>
      </c>
      <c r="X190" s="66" t="n">
        <f aca="false">G190+DatosMinisterio!G190</f>
        <v>1878</v>
      </c>
      <c r="Y190" s="66" t="n">
        <f aca="false">H190+DatosMinisterio!H190</f>
        <v>226</v>
      </c>
      <c r="Z190" s="66" t="n">
        <f aca="false">X190+0.33*Y190</f>
        <v>1952.58</v>
      </c>
      <c r="AC190" s="67" t="n">
        <f aca="false">IF(T190&gt;0,S190/T190,0)</f>
        <v>400.260869565217</v>
      </c>
      <c r="AD190" s="68" t="n">
        <f aca="false">EXP((((AC190-AC$215)/AC$216+2)/4-1.9)^3)</f>
        <v>0.514383189177013</v>
      </c>
      <c r="AE190" s="69" t="n">
        <f aca="false">S190/U190</f>
        <v>13.422152219607</v>
      </c>
      <c r="AF190" s="68" t="n">
        <f aca="false">EXP((((AE190-AE$215)/AE$216+2)/4-1.9)^3)</f>
        <v>0.0104741152533134</v>
      </c>
      <c r="AG190" s="68" t="n">
        <f aca="false">V190/U190</f>
        <v>0.668877124424124</v>
      </c>
      <c r="AH190" s="68" t="n">
        <f aca="false">EXP((((AG190-AG$215)/AG$216+2)/4-1.9)^3)</f>
        <v>0.0999522664043321</v>
      </c>
      <c r="AI190" s="68" t="n">
        <f aca="false">W190/U190</f>
        <v>0.455375357729442</v>
      </c>
      <c r="AJ190" s="68" t="n">
        <f aca="false">EXP((((AI190-AI$215)/AI$216+2)/4-1.9)^3)</f>
        <v>0.636850830883795</v>
      </c>
      <c r="AK190" s="68" t="n">
        <f aca="false">Z190/U190</f>
        <v>0.948940038415531</v>
      </c>
      <c r="AL190" s="68" t="n">
        <f aca="false">EXP((((AK190-AK$215)/AK$216+2)/4-1.9)^3)</f>
        <v>0.506524921362667</v>
      </c>
      <c r="AM190" s="68" t="n">
        <f aca="false">0.01*AD190+0.15*AF190+0.24*AH190+0.25*AJ190+0.35*AL190</f>
        <v>0.367199923314689</v>
      </c>
      <c r="AO190" s="61" t="n">
        <f aca="false">0.01*AD190/$AM$215</f>
        <v>0.00181070801604551</v>
      </c>
      <c r="AP190" s="62" t="n">
        <f aca="false">AO190*$J$215</f>
        <v>18856.5322082964</v>
      </c>
      <c r="AQ190" s="61" t="n">
        <f aca="false">0.15*AF190/$AM$215</f>
        <v>0.000553057472985358</v>
      </c>
      <c r="AR190" s="62" t="n">
        <f aca="false">AQ190*$J$215</f>
        <v>5759.48521792222</v>
      </c>
      <c r="AS190" s="61" t="n">
        <f aca="false">0.24*AH190/$AM$215</f>
        <v>0.00844433677343802</v>
      </c>
      <c r="AT190" s="62" t="n">
        <f aca="false">AS190*$J$215</f>
        <v>87938.4787249062</v>
      </c>
      <c r="AU190" s="61" t="n">
        <f aca="false">0.25*AJ190/$AM$215</f>
        <v>0.0560453242237327</v>
      </c>
      <c r="AV190" s="62" t="n">
        <f aca="false">AU190*$J$215</f>
        <v>583650.40193353</v>
      </c>
      <c r="AW190" s="61" t="n">
        <f aca="false">0.35*AL190/$AM$215</f>
        <v>0.0624065996240993</v>
      </c>
      <c r="AX190" s="62" t="n">
        <f aca="false">AW190*$J$215</f>
        <v>649896.087825408</v>
      </c>
    </row>
    <row r="191" customFormat="false" ht="12.8" hidden="false" customHeight="false" outlineLevel="0" collapsed="false">
      <c r="A191" s="70" t="s">
        <v>80</v>
      </c>
      <c r="B191" s="60"/>
      <c r="C191" s="60"/>
      <c r="D191" s="60"/>
      <c r="E191" s="60"/>
      <c r="F191" s="60"/>
      <c r="G191" s="60"/>
      <c r="H191" s="60"/>
      <c r="I191" s="64" t="n">
        <f aca="false">AO191+AQ191+AS191+AU191+AW191</f>
        <v>0.100445497003692</v>
      </c>
      <c r="J191" s="63" t="n">
        <f aca="false">ROUND(AP191+AR191+AT191+AV191+AX191,0)</f>
        <v>1046029</v>
      </c>
      <c r="K191" s="64" t="n">
        <f aca="false">I191-DatosMinisterio!J191</f>
        <v>-1.13797860024079E-015</v>
      </c>
      <c r="L191" s="63" t="n">
        <f aca="false">J191-DatosMinisterio!K191</f>
        <v>0</v>
      </c>
      <c r="M191" s="64" t="n">
        <f aca="false">P226/P$250</f>
        <v>0.121062710182911</v>
      </c>
      <c r="N191" s="63" t="n">
        <f aca="false">ROUND((N$215*M191),0)</f>
        <v>23953964</v>
      </c>
      <c r="O191" s="63" t="n">
        <f aca="false">N191-DatosMinisterio!L191</f>
        <v>0</v>
      </c>
      <c r="P191" s="65" t="n">
        <f aca="false">N191+J191</f>
        <v>24999993</v>
      </c>
      <c r="Q191" s="63" t="n">
        <f aca="false">P191-DatosMinisterio!M191</f>
        <v>0</v>
      </c>
      <c r="S191" s="65" t="n">
        <f aca="false">B191+DatosMinisterio!B191</f>
        <v>23273</v>
      </c>
      <c r="T191" s="65" t="n">
        <f aca="false">C191+DatosMinisterio!C191</f>
        <v>48</v>
      </c>
      <c r="U191" s="65" t="n">
        <f aca="false">D191+DatosMinisterio!D191</f>
        <v>2011.50272727273</v>
      </c>
      <c r="V191" s="65" t="n">
        <f aca="false">E191+DatosMinisterio!E191</f>
        <v>1364.53386363636</v>
      </c>
      <c r="W191" s="65" t="n">
        <f aca="false">F191+DatosMinisterio!F191</f>
        <v>734</v>
      </c>
      <c r="X191" s="65" t="n">
        <f aca="false">G191+DatosMinisterio!G191</f>
        <v>1693</v>
      </c>
      <c r="Y191" s="65" t="n">
        <f aca="false">H191+DatosMinisterio!H191</f>
        <v>154</v>
      </c>
      <c r="Z191" s="65" t="n">
        <f aca="false">X191+0.33*Y191</f>
        <v>1743.82</v>
      </c>
      <c r="AC191" s="71" t="n">
        <f aca="false">IF(T191&gt;0,S191/T191,0)</f>
        <v>484.854166666667</v>
      </c>
      <c r="AD191" s="72" t="n">
        <f aca="false">EXP((((AC191-AC$215)/AC$216+2)/4-1.9)^3)</f>
        <v>0.774265727968242</v>
      </c>
      <c r="AE191" s="73" t="n">
        <f aca="false">S191/U191</f>
        <v>11.5699569702072</v>
      </c>
      <c r="AF191" s="72" t="n">
        <f aca="false">EXP((((AE191-AE$215)/AE$216+2)/4-1.9)^3)</f>
        <v>0.0041895626798506</v>
      </c>
      <c r="AG191" s="72" t="n">
        <f aca="false">V191/U191</f>
        <v>0.678365405691717</v>
      </c>
      <c r="AH191" s="72" t="n">
        <f aca="false">EXP((((AG191-AG$215)/AG$216+2)/4-1.9)^3)</f>
        <v>0.10987808184795</v>
      </c>
      <c r="AI191" s="72" t="n">
        <f aca="false">W191/U191</f>
        <v>0.364901319818335</v>
      </c>
      <c r="AJ191" s="72" t="n">
        <f aca="false">EXP((((AI191-AI$215)/AI$216+2)/4-1.9)^3)</f>
        <v>0.418720370301963</v>
      </c>
      <c r="AK191" s="72" t="n">
        <f aca="false">Z191/U191</f>
        <v>0.866924004803282</v>
      </c>
      <c r="AL191" s="72" t="n">
        <f aca="false">EXP((((AK191-AK$215)/AK$216+2)/4-1.9)^3)</f>
        <v>0.416920347986195</v>
      </c>
      <c r="AM191" s="72" t="n">
        <f aca="false">0.01*AD191+0.15*AF191+0.24*AH191+0.25*AJ191+0.35*AL191</f>
        <v>0.285344045695827</v>
      </c>
      <c r="AO191" s="64" t="n">
        <f aca="false">0.01*AD191/$AM$215</f>
        <v>0.00272553456193716</v>
      </c>
      <c r="AP191" s="63" t="n">
        <f aca="false">AO191*$J$215</f>
        <v>28383.4443745574</v>
      </c>
      <c r="AQ191" s="64" t="n">
        <f aca="false">0.15*AF191/$AM$215</f>
        <v>0.000221218584347632</v>
      </c>
      <c r="AR191" s="63" t="n">
        <f aca="false">AQ191*$J$215</f>
        <v>2303.74821553781</v>
      </c>
      <c r="AS191" s="64" t="n">
        <f aca="false">0.24*AH191/$AM$215</f>
        <v>0.00928290633641165</v>
      </c>
      <c r="AT191" s="63" t="n">
        <f aca="false">AS191*$J$215</f>
        <v>96671.2582967573</v>
      </c>
      <c r="AU191" s="64" t="n">
        <f aca="false">0.25*AJ191/$AM$215</f>
        <v>0.0368490041539052</v>
      </c>
      <c r="AV191" s="63" t="n">
        <f aca="false">AU191*$J$215</f>
        <v>383741.844358353</v>
      </c>
      <c r="AW191" s="64" t="n">
        <f aca="false">0.35*AL191/$AM$215</f>
        <v>0.0513668333670903</v>
      </c>
      <c r="AX191" s="63" t="n">
        <f aca="false">AW191*$J$215</f>
        <v>534929.066001541</v>
      </c>
    </row>
    <row r="192" customFormat="false" ht="12.8" hidden="false" customHeight="false" outlineLevel="0" collapsed="false">
      <c r="A192" s="70" t="s">
        <v>81</v>
      </c>
      <c r="B192" s="60"/>
      <c r="C192" s="60"/>
      <c r="D192" s="60"/>
      <c r="E192" s="60"/>
      <c r="F192" s="60"/>
      <c r="G192" s="60"/>
      <c r="H192" s="60"/>
      <c r="I192" s="64" t="n">
        <f aca="false">AO192+AQ192+AS192+AU192+AW192</f>
        <v>0.06731282767107</v>
      </c>
      <c r="J192" s="63" t="n">
        <f aca="false">ROUND(AP192+AR192+AT192+AV192+AX192,0)</f>
        <v>700989</v>
      </c>
      <c r="K192" s="64" t="n">
        <f aca="false">I192-DatosMinisterio!J192</f>
        <v>7.21644966006352E-016</v>
      </c>
      <c r="L192" s="63" t="n">
        <f aca="false">J192-DatosMinisterio!K192</f>
        <v>0</v>
      </c>
      <c r="M192" s="64" t="n">
        <f aca="false">P227/P$250</f>
        <v>0.0734603900512762</v>
      </c>
      <c r="N192" s="63" t="n">
        <f aca="false">ROUND((N$215*M192),0)</f>
        <v>14535174</v>
      </c>
      <c r="O192" s="63" t="n">
        <f aca="false">N192-DatosMinisterio!L192</f>
        <v>0</v>
      </c>
      <c r="P192" s="65" t="n">
        <f aca="false">N192+J192</f>
        <v>15236163</v>
      </c>
      <c r="Q192" s="63" t="n">
        <f aca="false">P192-DatosMinisterio!M192</f>
        <v>0</v>
      </c>
      <c r="S192" s="65" t="n">
        <f aca="false">B192+DatosMinisterio!B192</f>
        <v>24450</v>
      </c>
      <c r="T192" s="65" t="n">
        <f aca="false">C192+DatosMinisterio!C192</f>
        <v>92</v>
      </c>
      <c r="U192" s="65" t="n">
        <f aca="false">D192+DatosMinisterio!D192</f>
        <v>1373.07886363636</v>
      </c>
      <c r="V192" s="65" t="n">
        <f aca="false">E192+DatosMinisterio!E192</f>
        <v>1028.72090909091</v>
      </c>
      <c r="W192" s="65" t="n">
        <f aca="false">F192+DatosMinisterio!F192</f>
        <v>408</v>
      </c>
      <c r="X192" s="65" t="n">
        <f aca="false">G192+DatosMinisterio!G192</f>
        <v>829</v>
      </c>
      <c r="Y192" s="65" t="n">
        <f aca="false">H192+DatosMinisterio!H192</f>
        <v>50</v>
      </c>
      <c r="Z192" s="65" t="n">
        <f aca="false">X192+0.33*Y192</f>
        <v>845.5</v>
      </c>
      <c r="AC192" s="71" t="n">
        <f aca="false">IF(T192&gt;0,S192/T192,0)</f>
        <v>265.760869565217</v>
      </c>
      <c r="AD192" s="72" t="n">
        <f aca="false">EXP((((AC192-AC$215)/AC$216+2)/4-1.9)^3)</f>
        <v>0.141127633575639</v>
      </c>
      <c r="AE192" s="73" t="n">
        <f aca="false">S192/U192</f>
        <v>17.806697523002</v>
      </c>
      <c r="AF192" s="72" t="n">
        <f aca="false">EXP((((AE192-AE$215)/AE$216+2)/4-1.9)^3)</f>
        <v>0.0602425673743836</v>
      </c>
      <c r="AG192" s="72" t="n">
        <f aca="false">V192/U192</f>
        <v>0.749207446370941</v>
      </c>
      <c r="AH192" s="72" t="n">
        <f aca="false">EXP((((AG192-AG$215)/AG$216+2)/4-1.9)^3)</f>
        <v>0.205539323592656</v>
      </c>
      <c r="AI192" s="72" t="n">
        <f aca="false">W192/U192</f>
        <v>0.297142437193653</v>
      </c>
      <c r="AJ192" s="72" t="n">
        <f aca="false">EXP((((AI192-AI$215)/AI$216+2)/4-1.9)^3)</f>
        <v>0.268524964702587</v>
      </c>
      <c r="AK192" s="72" t="n">
        <f aca="false">Z192/U192</f>
        <v>0.615769437860867</v>
      </c>
      <c r="AL192" s="72" t="n">
        <f aca="false">EXP((((AK192-AK$215)/AK$216+2)/4-1.9)^3)</f>
        <v>0.183751201377079</v>
      </c>
      <c r="AM192" s="72" t="n">
        <f aca="false">0.01*AD192+0.15*AF192+0.24*AH192+0.25*AJ192+0.35*AL192</f>
        <v>0.191221260761776</v>
      </c>
      <c r="AO192" s="64" t="n">
        <f aca="false">0.01*AD192/$AM$215</f>
        <v>0.00049679099701877</v>
      </c>
      <c r="AP192" s="63" t="n">
        <f aca="false">AO192*$J$215</f>
        <v>5173.53176385377</v>
      </c>
      <c r="AQ192" s="64" t="n">
        <f aca="false">0.15*AF192/$AM$215</f>
        <v>0.00318094667401019</v>
      </c>
      <c r="AR192" s="63" t="n">
        <f aca="false">AQ192*$J$215</f>
        <v>33126.0605684747</v>
      </c>
      <c r="AS192" s="64" t="n">
        <f aca="false">0.24*AH192/$AM$215</f>
        <v>0.0173647214919562</v>
      </c>
      <c r="AT192" s="63" t="n">
        <f aca="false">AS192*$J$215</f>
        <v>180834.473145083</v>
      </c>
      <c r="AU192" s="64" t="n">
        <f aca="false">0.25*AJ192/$AM$215</f>
        <v>0.0236312303903847</v>
      </c>
      <c r="AV192" s="63" t="n">
        <f aca="false">AU192*$J$215</f>
        <v>246093.270162427</v>
      </c>
      <c r="AW192" s="64" t="n">
        <f aca="false">0.35*AL192/$AM$215</f>
        <v>0.0226391381177001</v>
      </c>
      <c r="AX192" s="63" t="n">
        <f aca="false">AW192*$J$215</f>
        <v>235761.720443917</v>
      </c>
    </row>
    <row r="193" customFormat="false" ht="12.8" hidden="false" customHeight="false" outlineLevel="0" collapsed="false">
      <c r="A193" s="70" t="s">
        <v>82</v>
      </c>
      <c r="B193" s="60"/>
      <c r="C193" s="60"/>
      <c r="D193" s="60"/>
      <c r="E193" s="60"/>
      <c r="F193" s="60"/>
      <c r="G193" s="60"/>
      <c r="H193" s="60"/>
      <c r="I193" s="64" t="n">
        <f aca="false">AO193+AQ193+AS193+AU193+AW193</f>
        <v>0.0761166856006748</v>
      </c>
      <c r="J193" s="63" t="n">
        <f aca="false">ROUND(AP193+AR193+AT193+AV193+AX193,0)</f>
        <v>792672</v>
      </c>
      <c r="K193" s="64" t="n">
        <f aca="false">I193-DatosMinisterio!J193</f>
        <v>0</v>
      </c>
      <c r="L193" s="63" t="n">
        <f aca="false">J193-DatosMinisterio!K193</f>
        <v>0</v>
      </c>
      <c r="M193" s="64" t="n">
        <f aca="false">P228/P$250</f>
        <v>0.0572568203789492</v>
      </c>
      <c r="N193" s="63" t="n">
        <f aca="false">ROUND((N$215*M193),0)</f>
        <v>11329069</v>
      </c>
      <c r="O193" s="63" t="n">
        <f aca="false">N193-DatosMinisterio!L193</f>
        <v>-2</v>
      </c>
      <c r="P193" s="65" t="n">
        <f aca="false">N193+J193</f>
        <v>12121741</v>
      </c>
      <c r="Q193" s="63" t="n">
        <f aca="false">P193-DatosMinisterio!M193</f>
        <v>-2</v>
      </c>
      <c r="S193" s="65" t="n">
        <f aca="false">B193+DatosMinisterio!B193</f>
        <v>13417</v>
      </c>
      <c r="T193" s="65" t="n">
        <f aca="false">C193+DatosMinisterio!C193</f>
        <v>51</v>
      </c>
      <c r="U193" s="65" t="n">
        <f aca="false">D193+DatosMinisterio!D193</f>
        <v>603.412272727273</v>
      </c>
      <c r="V193" s="65" t="n">
        <f aca="false">E193+DatosMinisterio!E193</f>
        <v>458.718181818182</v>
      </c>
      <c r="W193" s="65" t="n">
        <f aca="false">F193+DatosMinisterio!F193</f>
        <v>184</v>
      </c>
      <c r="X193" s="65" t="n">
        <f aca="false">G193+DatosMinisterio!G193</f>
        <v>342</v>
      </c>
      <c r="Y193" s="65" t="n">
        <f aca="false">H193+DatosMinisterio!H193</f>
        <v>49</v>
      </c>
      <c r="Z193" s="65" t="n">
        <f aca="false">X193+0.33*Y193</f>
        <v>358.17</v>
      </c>
      <c r="AC193" s="71" t="n">
        <f aca="false">IF(T193&gt;0,S193/T193,0)</f>
        <v>263.078431372549</v>
      </c>
      <c r="AD193" s="72" t="n">
        <f aca="false">EXP((((AC193-AC$215)/AC$216+2)/4-1.9)^3)</f>
        <v>0.136186433403352</v>
      </c>
      <c r="AE193" s="73" t="n">
        <f aca="false">S193/U193</f>
        <v>22.2352123190311</v>
      </c>
      <c r="AF193" s="72" t="n">
        <f aca="false">EXP((((AE193-AE$215)/AE$216+2)/4-1.9)^3)</f>
        <v>0.208716603040045</v>
      </c>
      <c r="AG193" s="72" t="n">
        <f aca="false">V193/U193</f>
        <v>0.760206914163164</v>
      </c>
      <c r="AH193" s="72" t="n">
        <f aca="false">EXP((((AG193-AG$215)/AG$216+2)/4-1.9)^3)</f>
        <v>0.223791786495571</v>
      </c>
      <c r="AI193" s="72" t="n">
        <f aca="false">W193/U193</f>
        <v>0.304932478698794</v>
      </c>
      <c r="AJ193" s="72" t="n">
        <f aca="false">EXP((((AI193-AI$215)/AI$216+2)/4-1.9)^3)</f>
        <v>0.284382865429997</v>
      </c>
      <c r="AK193" s="72" t="n">
        <f aca="false">Z193/U193</f>
        <v>0.593574271171451</v>
      </c>
      <c r="AL193" s="72" t="n">
        <f aca="false">EXP((((AK193-AK$215)/AK$216+2)/4-1.9)^3)</f>
        <v>0.167874362984132</v>
      </c>
      <c r="AM193" s="72" t="n">
        <f aca="false">0.01*AD193+0.15*AF193+0.24*AH193+0.25*AJ193+0.35*AL193</f>
        <v>0.216231126950923</v>
      </c>
      <c r="AO193" s="64" t="n">
        <f aca="false">0.01*AD193/$AM$215</f>
        <v>0.000479397211706384</v>
      </c>
      <c r="AP193" s="63" t="n">
        <f aca="false">AO193*$J$215</f>
        <v>4992.39462298912</v>
      </c>
      <c r="AQ193" s="64" t="n">
        <f aca="false">0.15*AF193/$AM$215</f>
        <v>0.0110207186245062</v>
      </c>
      <c r="AR193" s="63" t="n">
        <f aca="false">AQ193*$J$215</f>
        <v>114768.661683745</v>
      </c>
      <c r="AS193" s="64" t="n">
        <f aca="false">0.24*AH193/$AM$215</f>
        <v>0.0189067569979187</v>
      </c>
      <c r="AT193" s="63" t="n">
        <f aca="false">AS193*$J$215</f>
        <v>196893.076700626</v>
      </c>
      <c r="AU193" s="64" t="n">
        <f aca="false">0.25*AJ193/$AM$215</f>
        <v>0.0250267866881477</v>
      </c>
      <c r="AV193" s="63" t="n">
        <f aca="false">AU193*$J$215</f>
        <v>260626.453891701</v>
      </c>
      <c r="AW193" s="64" t="n">
        <f aca="false">0.35*AL193/$AM$215</f>
        <v>0.0206830260783958</v>
      </c>
      <c r="AX193" s="63" t="n">
        <f aca="false">AW193*$J$215</f>
        <v>215390.965277806</v>
      </c>
    </row>
    <row r="194" customFormat="false" ht="12.8" hidden="false" customHeight="false" outlineLevel="0" collapsed="false">
      <c r="A194" s="70" t="s">
        <v>83</v>
      </c>
      <c r="B194" s="60"/>
      <c r="C194" s="60"/>
      <c r="D194" s="60"/>
      <c r="E194" s="60"/>
      <c r="F194" s="60"/>
      <c r="G194" s="60"/>
      <c r="H194" s="60"/>
      <c r="I194" s="64" t="n">
        <f aca="false">AO194+AQ194+AS194+AU194+AW194</f>
        <v>0.047452957960178</v>
      </c>
      <c r="J194" s="63" t="n">
        <f aca="false">ROUND(AP194+AR194+AT194+AV194+AX194,0)</f>
        <v>494170</v>
      </c>
      <c r="K194" s="64" t="n">
        <f aca="false">I194-DatosMinisterio!J194</f>
        <v>0</v>
      </c>
      <c r="L194" s="63" t="n">
        <f aca="false">J194-DatosMinisterio!K194</f>
        <v>0</v>
      </c>
      <c r="M194" s="64" t="n">
        <f aca="false">P229/P$250</f>
        <v>0.0565421481611162</v>
      </c>
      <c r="N194" s="63" t="n">
        <f aca="false">ROUND((N$215*M194),0)</f>
        <v>11187661</v>
      </c>
      <c r="O194" s="63" t="n">
        <f aca="false">N194-DatosMinisterio!L194</f>
        <v>0</v>
      </c>
      <c r="P194" s="65" t="n">
        <f aca="false">N194+J194</f>
        <v>11681831</v>
      </c>
      <c r="Q194" s="63" t="n">
        <f aca="false">P194-DatosMinisterio!M194</f>
        <v>0</v>
      </c>
      <c r="S194" s="65" t="n">
        <f aca="false">B194+DatosMinisterio!B194</f>
        <v>15303</v>
      </c>
      <c r="T194" s="65" t="n">
        <f aca="false">C194+DatosMinisterio!C194</f>
        <v>65</v>
      </c>
      <c r="U194" s="65" t="n">
        <f aca="false">D194+DatosMinisterio!D194</f>
        <v>635.724090909091</v>
      </c>
      <c r="V194" s="65" t="n">
        <f aca="false">E194+DatosMinisterio!E194</f>
        <v>359.082272727273</v>
      </c>
      <c r="W194" s="65" t="n">
        <f aca="false">F194+DatosMinisterio!F194</f>
        <v>143</v>
      </c>
      <c r="X194" s="65" t="n">
        <f aca="false">G194+DatosMinisterio!G194</f>
        <v>336</v>
      </c>
      <c r="Y194" s="65" t="n">
        <f aca="false">H194+DatosMinisterio!H194</f>
        <v>4</v>
      </c>
      <c r="Z194" s="65" t="n">
        <f aca="false">X194+0.33*Y194</f>
        <v>337.32</v>
      </c>
      <c r="AC194" s="71" t="n">
        <f aca="false">IF(T194&gt;0,S194/T194,0)</f>
        <v>235.430769230769</v>
      </c>
      <c r="AD194" s="72" t="n">
        <f aca="false">EXP((((AC194-AC$215)/AC$216+2)/4-1.9)^3)</f>
        <v>0.0919434483390772</v>
      </c>
      <c r="AE194" s="73" t="n">
        <f aca="false">S194/U194</f>
        <v>24.0717635509401</v>
      </c>
      <c r="AF194" s="72" t="n">
        <f aca="false">EXP((((AE194-AE$215)/AE$216+2)/4-1.9)^3)</f>
        <v>0.306012013553237</v>
      </c>
      <c r="AG194" s="72" t="n">
        <f aca="false">V194/U194</f>
        <v>0.564839806863041</v>
      </c>
      <c r="AH194" s="72" t="n">
        <f aca="false">EXP((((AG194-AG$215)/AG$216+2)/4-1.9)^3)</f>
        <v>0.0294726293673914</v>
      </c>
      <c r="AI194" s="72" t="n">
        <f aca="false">W194/U194</f>
        <v>0.224940350766806</v>
      </c>
      <c r="AJ194" s="72" t="n">
        <f aca="false">EXP((((AI194-AI$215)/AI$216+2)/4-1.9)^3)</f>
        <v>0.144891857473278</v>
      </c>
      <c r="AK194" s="72" t="n">
        <f aca="false">Z194/U194</f>
        <v>0.530607546298315</v>
      </c>
      <c r="AL194" s="72" t="n">
        <f aca="false">EXP((((AK194-AK$215)/AK$216+2)/4-1.9)^3)</f>
        <v>0.127674319768044</v>
      </c>
      <c r="AM194" s="72" t="n">
        <f aca="false">0.01*AD194+0.15*AF194+0.24*AH194+0.25*AJ194+0.35*AL194</f>
        <v>0.134803643851685</v>
      </c>
      <c r="AO194" s="64" t="n">
        <f aca="false">0.01*AD194/$AM$215</f>
        <v>0.000323655092999438</v>
      </c>
      <c r="AP194" s="63" t="n">
        <f aca="false">AO194*$J$215</f>
        <v>3370.51177298685</v>
      </c>
      <c r="AQ194" s="64" t="n">
        <f aca="false">0.15*AF194/$AM$215</f>
        <v>0.0161581409814424</v>
      </c>
      <c r="AR194" s="63" t="n">
        <f aca="false">AQ194*$J$215</f>
        <v>168269.264366643</v>
      </c>
      <c r="AS194" s="64" t="n">
        <f aca="false">0.24*AH194/$AM$215</f>
        <v>0.0024899566255977</v>
      </c>
      <c r="AT194" s="63" t="n">
        <f aca="false">AS194*$J$215</f>
        <v>25930.1593033119</v>
      </c>
      <c r="AU194" s="64" t="n">
        <f aca="false">0.25*AJ194/$AM$215</f>
        <v>0.0127510411161738</v>
      </c>
      <c r="AV194" s="63" t="n">
        <f aca="false">AU194*$J$215</f>
        <v>132788.067079723</v>
      </c>
      <c r="AW194" s="64" t="n">
        <f aca="false">0.35*AL194/$AM$215</f>
        <v>0.0157301641439647</v>
      </c>
      <c r="AX194" s="63" t="n">
        <f aca="false">AW194*$J$215</f>
        <v>163812.356378834</v>
      </c>
    </row>
    <row r="195" customFormat="false" ht="12.8" hidden="false" customHeight="false" outlineLevel="0" collapsed="false">
      <c r="A195" s="70" t="s">
        <v>84</v>
      </c>
      <c r="B195" s="60"/>
      <c r="C195" s="60"/>
      <c r="D195" s="60"/>
      <c r="E195" s="60"/>
      <c r="F195" s="60"/>
      <c r="G195" s="60"/>
      <c r="H195" s="60"/>
      <c r="I195" s="64" t="n">
        <f aca="false">AO195+AQ195+AS195+AU195+AW195</f>
        <v>0.0303396302474881</v>
      </c>
      <c r="J195" s="63" t="n">
        <f aca="false">ROUND(AP195+AR195+AT195+AV195+AX195,0)</f>
        <v>315954</v>
      </c>
      <c r="K195" s="64" t="n">
        <f aca="false">I195-DatosMinisterio!J195</f>
        <v>0</v>
      </c>
      <c r="L195" s="63" t="n">
        <f aca="false">J195-DatosMinisterio!K195</f>
        <v>0</v>
      </c>
      <c r="M195" s="64" t="n">
        <f aca="false">P230/P$250</f>
        <v>0.0605507149854674</v>
      </c>
      <c r="N195" s="63" t="n">
        <f aca="false">ROUND((N$215*M195),0)</f>
        <v>11980813</v>
      </c>
      <c r="O195" s="63" t="n">
        <f aca="false">N195-DatosMinisterio!L195</f>
        <v>0</v>
      </c>
      <c r="P195" s="65" t="n">
        <f aca="false">N195+J195</f>
        <v>12296767</v>
      </c>
      <c r="Q195" s="63" t="n">
        <f aca="false">P195-DatosMinisterio!M195</f>
        <v>0</v>
      </c>
      <c r="S195" s="65" t="n">
        <f aca="false">B195+DatosMinisterio!B195</f>
        <v>18215</v>
      </c>
      <c r="T195" s="65" t="n">
        <f aca="false">C195+DatosMinisterio!C195</f>
        <v>65</v>
      </c>
      <c r="U195" s="65" t="n">
        <f aca="false">D195+DatosMinisterio!D195</f>
        <v>980.007045454545</v>
      </c>
      <c r="V195" s="65" t="n">
        <f aca="false">E195+DatosMinisterio!E195</f>
        <v>625.271363636364</v>
      </c>
      <c r="W195" s="65" t="n">
        <f aca="false">F195+DatosMinisterio!F195</f>
        <v>206</v>
      </c>
      <c r="X195" s="65" t="n">
        <f aca="false">G195+DatosMinisterio!G195</f>
        <v>386</v>
      </c>
      <c r="Y195" s="65" t="n">
        <f aca="false">H195+DatosMinisterio!H195</f>
        <v>41</v>
      </c>
      <c r="Z195" s="65" t="n">
        <f aca="false">X195+0.33*Y195</f>
        <v>399.53</v>
      </c>
      <c r="AC195" s="71" t="n">
        <f aca="false">IF(T195&gt;0,S195/T195,0)</f>
        <v>280.230769230769</v>
      </c>
      <c r="AD195" s="72" t="n">
        <f aca="false">EXP((((AC195-AC$215)/AC$216+2)/4-1.9)^3)</f>
        <v>0.169798645887918</v>
      </c>
      <c r="AE195" s="73" t="n">
        <f aca="false">S195/U195</f>
        <v>18.5866010703541</v>
      </c>
      <c r="AF195" s="72" t="n">
        <f aca="false">EXP((((AE195-AE$215)/AE$216+2)/4-1.9)^3)</f>
        <v>0.0776970392621686</v>
      </c>
      <c r="AG195" s="72" t="n">
        <f aca="false">V195/U195</f>
        <v>0.638027416778776</v>
      </c>
      <c r="AH195" s="72" t="n">
        <f aca="false">EXP((((AG195-AG$215)/AG$216+2)/4-1.9)^3)</f>
        <v>0.0721124670982162</v>
      </c>
      <c r="AI195" s="72" t="n">
        <f aca="false">W195/U195</f>
        <v>0.210202570436066</v>
      </c>
      <c r="AJ195" s="72" t="n">
        <f aca="false">EXP((((AI195-AI$215)/AI$216+2)/4-1.9)^3)</f>
        <v>0.125220796314824</v>
      </c>
      <c r="AK195" s="72" t="n">
        <f aca="false">Z195/U195</f>
        <v>0.407680742554959</v>
      </c>
      <c r="AL195" s="72" t="n">
        <f aca="false">EXP((((AK195-AK$215)/AK$216+2)/4-1.9)^3)</f>
        <v>0.0692103665639453</v>
      </c>
      <c r="AM195" s="72" t="n">
        <f aca="false">0.01*AD195+0.15*AF195+0.24*AH195+0.25*AJ195+0.35*AL195</f>
        <v>0.0861883618278633</v>
      </c>
      <c r="AO195" s="64" t="n">
        <f aca="false">0.01*AD195/$AM$215</f>
        <v>0.000597717374307742</v>
      </c>
      <c r="AP195" s="63" t="n">
        <f aca="false">AO195*$J$215</f>
        <v>6224.5689643034</v>
      </c>
      <c r="AQ195" s="64" t="n">
        <f aca="false">0.15*AF195/$AM$215</f>
        <v>0.00410258309685732</v>
      </c>
      <c r="AR195" s="63" t="n">
        <f aca="false">AQ195*$J$215</f>
        <v>42723.8901123625</v>
      </c>
      <c r="AS195" s="64" t="n">
        <f aca="false">0.24*AH195/$AM$215</f>
        <v>0.00609232766446219</v>
      </c>
      <c r="AT195" s="63" t="n">
        <f aca="false">AS195*$J$215</f>
        <v>63444.8910649428</v>
      </c>
      <c r="AU195" s="64" t="n">
        <f aca="false">0.25*AJ195/$AM$215</f>
        <v>0.0110199120244202</v>
      </c>
      <c r="AV195" s="63" t="n">
        <f aca="false">AU195*$J$215</f>
        <v>114760.261831109</v>
      </c>
      <c r="AW195" s="64" t="n">
        <f aca="false">0.35*AL195/$AM$215</f>
        <v>0.0085270900874407</v>
      </c>
      <c r="AX195" s="63" t="n">
        <f aca="false">AW195*$J$215</f>
        <v>88800.2634615987</v>
      </c>
    </row>
    <row r="196" customFormat="false" ht="12.8" hidden="false" customHeight="false" outlineLevel="0" collapsed="false">
      <c r="A196" s="70" t="s">
        <v>85</v>
      </c>
      <c r="B196" s="60"/>
      <c r="C196" s="60"/>
      <c r="D196" s="60"/>
      <c r="E196" s="60"/>
      <c r="F196" s="60"/>
      <c r="G196" s="60"/>
      <c r="H196" s="60"/>
      <c r="I196" s="64" t="n">
        <f aca="false">AO196+AQ196+AS196+AU196+AW196</f>
        <v>0.0251454481165735</v>
      </c>
      <c r="J196" s="63" t="n">
        <f aca="false">ROUND(AP196+AR196+AT196+AV196+AX196,0)</f>
        <v>261862</v>
      </c>
      <c r="K196" s="64" t="n">
        <f aca="false">I196-DatosMinisterio!J196</f>
        <v>0</v>
      </c>
      <c r="L196" s="63" t="n">
        <f aca="false">J196-DatosMinisterio!K196</f>
        <v>0</v>
      </c>
      <c r="M196" s="64" t="n">
        <f aca="false">P231/P$250</f>
        <v>0.0462043006559172</v>
      </c>
      <c r="N196" s="63" t="n">
        <f aca="false">ROUND((N$215*M196),0)</f>
        <v>9142172</v>
      </c>
      <c r="O196" s="63" t="n">
        <f aca="false">N196-DatosMinisterio!L196</f>
        <v>1</v>
      </c>
      <c r="P196" s="65" t="n">
        <f aca="false">N196+J196</f>
        <v>9404034</v>
      </c>
      <c r="Q196" s="63" t="n">
        <f aca="false">P196-DatosMinisterio!M196</f>
        <v>1</v>
      </c>
      <c r="S196" s="65" t="n">
        <f aca="false">B196+DatosMinisterio!B196</f>
        <v>12165</v>
      </c>
      <c r="T196" s="65" t="n">
        <f aca="false">C196+DatosMinisterio!C196</f>
        <v>59</v>
      </c>
      <c r="U196" s="65" t="n">
        <f aca="false">D196+DatosMinisterio!D196</f>
        <v>896.880681818182</v>
      </c>
      <c r="V196" s="65" t="n">
        <f aca="false">E196+DatosMinisterio!E196</f>
        <v>522.280454545455</v>
      </c>
      <c r="W196" s="65" t="n">
        <f aca="false">F196+DatosMinisterio!F196</f>
        <v>184</v>
      </c>
      <c r="X196" s="65" t="n">
        <f aca="false">G196+DatosMinisterio!G196</f>
        <v>392</v>
      </c>
      <c r="Y196" s="65" t="n">
        <f aca="false">H196+DatosMinisterio!H196</f>
        <v>40</v>
      </c>
      <c r="Z196" s="65" t="n">
        <f aca="false">X196+0.33*Y196</f>
        <v>405.2</v>
      </c>
      <c r="AC196" s="71" t="n">
        <f aca="false">IF(T196&gt;0,S196/T196,0)</f>
        <v>206.186440677966</v>
      </c>
      <c r="AD196" s="72" t="n">
        <f aca="false">EXP((((AC196-AC$215)/AC$216+2)/4-1.9)^3)</f>
        <v>0.0575588882498404</v>
      </c>
      <c r="AE196" s="73" t="n">
        <f aca="false">S196/U196</f>
        <v>13.5636771385674</v>
      </c>
      <c r="AF196" s="72" t="n">
        <f aca="false">EXP((((AE196-AE$215)/AE$216+2)/4-1.9)^3)</f>
        <v>0.011182805650941</v>
      </c>
      <c r="AG196" s="72" t="n">
        <f aca="false">V196/U196</f>
        <v>0.582329918720819</v>
      </c>
      <c r="AH196" s="72" t="n">
        <f aca="false">EXP((((AG196-AG$215)/AG$216+2)/4-1.9)^3)</f>
        <v>0.0370877043382778</v>
      </c>
      <c r="AI196" s="72" t="n">
        <f aca="false">W196/U196</f>
        <v>0.205155494738709</v>
      </c>
      <c r="AJ196" s="72" t="n">
        <f aca="false">EXP((((AI196-AI$215)/AI$216+2)/4-1.9)^3)</f>
        <v>0.118922461035624</v>
      </c>
      <c r="AK196" s="72" t="n">
        <f aca="false">Z196/U196</f>
        <v>0.451788078631114</v>
      </c>
      <c r="AL196" s="72" t="n">
        <f aca="false">EXP((((AK196-AK$215)/AK$216+2)/4-1.9)^3)</f>
        <v>0.0872803826139858</v>
      </c>
      <c r="AM196" s="72" t="n">
        <f aca="false">0.01*AD196+0.15*AF196+0.24*AH196+0.25*AJ196+0.35*AL196</f>
        <v>0.0714328079451273</v>
      </c>
      <c r="AO196" s="64" t="n">
        <f aca="false">0.01*AD196/$AM$215</f>
        <v>0.000202616147925449</v>
      </c>
      <c r="AP196" s="63" t="n">
        <f aca="false">AO196*$J$215</f>
        <v>2110.02430288083</v>
      </c>
      <c r="AQ196" s="64" t="n">
        <f aca="false">0.15*AF196/$AM$215</f>
        <v>0.00059047796254097</v>
      </c>
      <c r="AR196" s="63" t="n">
        <f aca="false">AQ196*$J$215</f>
        <v>6149.17845410541</v>
      </c>
      <c r="AS196" s="64" t="n">
        <f aca="false">0.24*AH196/$AM$215</f>
        <v>0.00313330629561935</v>
      </c>
      <c r="AT196" s="63" t="n">
        <f aca="false">AS196*$J$215</f>
        <v>32629.9384319503</v>
      </c>
      <c r="AU196" s="64" t="n">
        <f aca="false">0.25*AJ196/$AM$215</f>
        <v>0.0104656342788724</v>
      </c>
      <c r="AV196" s="63" t="n">
        <f aca="false">AU196*$J$215</f>
        <v>108988.068816749</v>
      </c>
      <c r="AW196" s="64" t="n">
        <f aca="false">0.35*AL196/$AM$215</f>
        <v>0.0107534134316153</v>
      </c>
      <c r="AX196" s="63" t="n">
        <f aca="false">AW196*$J$215</f>
        <v>111984.972135499</v>
      </c>
    </row>
    <row r="197" customFormat="false" ht="12.8" hidden="false" customHeight="false" outlineLevel="0" collapsed="false">
      <c r="A197" s="70" t="s">
        <v>86</v>
      </c>
      <c r="B197" s="60"/>
      <c r="C197" s="60"/>
      <c r="D197" s="60"/>
      <c r="E197" s="60"/>
      <c r="F197" s="60"/>
      <c r="G197" s="60"/>
      <c r="H197" s="60"/>
      <c r="I197" s="64" t="n">
        <f aca="false">AO197+AQ197+AS197+AU197+AW197</f>
        <v>0.0234788938795746</v>
      </c>
      <c r="J197" s="63" t="n">
        <f aca="false">ROUND(AP197+AR197+AT197+AV197+AX197,0)</f>
        <v>244507</v>
      </c>
      <c r="K197" s="64" t="n">
        <f aca="false">I197-DatosMinisterio!J197</f>
        <v>0</v>
      </c>
      <c r="L197" s="63" t="n">
        <f aca="false">J197-DatosMinisterio!K197</f>
        <v>0</v>
      </c>
      <c r="M197" s="64" t="n">
        <f aca="false">P232/P$250</f>
        <v>0.0456755220996727</v>
      </c>
      <c r="N197" s="63" t="n">
        <f aca="false">ROUND((N$215*M197),0)</f>
        <v>9037546</v>
      </c>
      <c r="O197" s="63" t="n">
        <f aca="false">N197-DatosMinisterio!L197</f>
        <v>1</v>
      </c>
      <c r="P197" s="65" t="n">
        <f aca="false">N197+J197</f>
        <v>9282053</v>
      </c>
      <c r="Q197" s="63" t="n">
        <f aca="false">P197-DatosMinisterio!M197</f>
        <v>1</v>
      </c>
      <c r="S197" s="65" t="n">
        <f aca="false">B197+DatosMinisterio!B197</f>
        <v>9557</v>
      </c>
      <c r="T197" s="65" t="n">
        <f aca="false">C197+DatosMinisterio!C197</f>
        <v>51</v>
      </c>
      <c r="U197" s="65" t="n">
        <f aca="false">D197+DatosMinisterio!D197</f>
        <v>558.524318181818</v>
      </c>
      <c r="V197" s="65" t="n">
        <f aca="false">E197+DatosMinisterio!E197</f>
        <v>340.024545454545</v>
      </c>
      <c r="W197" s="65" t="n">
        <f aca="false">F197+DatosMinisterio!F197</f>
        <v>58</v>
      </c>
      <c r="X197" s="65" t="n">
        <f aca="false">G197+DatosMinisterio!G197</f>
        <v>268</v>
      </c>
      <c r="Y197" s="65" t="n">
        <f aca="false">H197+DatosMinisterio!H197</f>
        <v>28</v>
      </c>
      <c r="Z197" s="65" t="n">
        <f aca="false">X197+0.33*Y197</f>
        <v>277.24</v>
      </c>
      <c r="AC197" s="71" t="n">
        <f aca="false">IF(T197&gt;0,S197/T197,0)</f>
        <v>187.392156862745</v>
      </c>
      <c r="AD197" s="72" t="n">
        <f aca="false">EXP((((AC197-AC$215)/AC$216+2)/4-1.9)^3)</f>
        <v>0.0413312943844293</v>
      </c>
      <c r="AE197" s="73" t="n">
        <f aca="false">S197/U197</f>
        <v>17.1111618400273</v>
      </c>
      <c r="AF197" s="72" t="n">
        <f aca="false">EXP((((AE197-AE$215)/AE$216+2)/4-1.9)^3)</f>
        <v>0.0473555513795667</v>
      </c>
      <c r="AG197" s="72" t="n">
        <f aca="false">V197/U197</f>
        <v>0.608790941388976</v>
      </c>
      <c r="AH197" s="72" t="n">
        <f aca="false">EXP((((AG197-AG$215)/AG$216+2)/4-1.9)^3)</f>
        <v>0.0515033077697482</v>
      </c>
      <c r="AI197" s="72" t="n">
        <f aca="false">W197/U197</f>
        <v>0.103845075517588</v>
      </c>
      <c r="AJ197" s="72" t="n">
        <f aca="false">EXP((((AI197-AI$215)/AI$216+2)/4-1.9)^3)</f>
        <v>0.0349534835659922</v>
      </c>
      <c r="AK197" s="72" t="n">
        <f aca="false">Z197/U197</f>
        <v>0.496379460974069</v>
      </c>
      <c r="AL197" s="72" t="n">
        <f aca="false">EXP((((AK197-AK$215)/AK$216+2)/4-1.9)^3)</f>
        <v>0.108807644335116</v>
      </c>
      <c r="AM197" s="72" t="n">
        <f aca="false">0.01*AD197+0.15*AF197+0.24*AH197+0.25*AJ197+0.35*AL197</f>
        <v>0.0666984859243075</v>
      </c>
      <c r="AO197" s="64" t="n">
        <f aca="false">0.01*AD197/$AM$215</f>
        <v>0.000145492519254297</v>
      </c>
      <c r="AP197" s="63" t="n">
        <f aca="false">AO197*$J$215</f>
        <v>1515.14454626232</v>
      </c>
      <c r="AQ197" s="64" t="n">
        <f aca="false">0.15*AF197/$AM$215</f>
        <v>0.00250048246982257</v>
      </c>
      <c r="AR197" s="63" t="n">
        <f aca="false">AQ197*$J$215</f>
        <v>26039.7743924853</v>
      </c>
      <c r="AS197" s="64" t="n">
        <f aca="false">0.24*AH197/$AM$215</f>
        <v>0.00435118973685354</v>
      </c>
      <c r="AT197" s="63" t="n">
        <f aca="false">AS197*$J$215</f>
        <v>45312.8548006191</v>
      </c>
      <c r="AU197" s="64" t="n">
        <f aca="false">0.25*AJ197/$AM$215</f>
        <v>0.00307604108247195</v>
      </c>
      <c r="AV197" s="63" t="n">
        <f aca="false">AU197*$J$215</f>
        <v>32033.5842287546</v>
      </c>
      <c r="AW197" s="64" t="n">
        <f aca="false">0.35*AL197/$AM$215</f>
        <v>0.0134056880711723</v>
      </c>
      <c r="AX197" s="63" t="n">
        <f aca="false">AW197*$J$215</f>
        <v>139605.495004381</v>
      </c>
    </row>
    <row r="198" customFormat="false" ht="12.8" hidden="false" customHeight="false" outlineLevel="0" collapsed="false">
      <c r="A198" s="70" t="s">
        <v>87</v>
      </c>
      <c r="B198" s="60"/>
      <c r="C198" s="60"/>
      <c r="D198" s="60"/>
      <c r="E198" s="60"/>
      <c r="F198" s="60"/>
      <c r="G198" s="60"/>
      <c r="H198" s="60"/>
      <c r="I198" s="64" t="n">
        <f aca="false">AO198+AQ198+AS198+AU198+AW198</f>
        <v>0.0157503946900847</v>
      </c>
      <c r="J198" s="63" t="n">
        <f aca="false">ROUND(AP198+AR198+AT198+AV198+AX198,0)</f>
        <v>164023</v>
      </c>
      <c r="K198" s="64" t="n">
        <f aca="false">I198-DatosMinisterio!J198</f>
        <v>-1.07552855510562E-016</v>
      </c>
      <c r="L198" s="63" t="n">
        <f aca="false">J198-DatosMinisterio!K198</f>
        <v>0</v>
      </c>
      <c r="M198" s="64" t="n">
        <f aca="false">P233/P$250</f>
        <v>0.0194931637766265</v>
      </c>
      <c r="N198" s="63" t="n">
        <f aca="false">ROUND((N$215*M198),0)</f>
        <v>3856997</v>
      </c>
      <c r="O198" s="63" t="n">
        <f aca="false">N198-DatosMinisterio!L198</f>
        <v>-1</v>
      </c>
      <c r="P198" s="65" t="n">
        <f aca="false">N198+J198</f>
        <v>4021020</v>
      </c>
      <c r="Q198" s="63" t="n">
        <f aca="false">P198-DatosMinisterio!M198</f>
        <v>-1</v>
      </c>
      <c r="S198" s="65" t="n">
        <f aca="false">B198+DatosMinisterio!B198</f>
        <v>15060</v>
      </c>
      <c r="T198" s="65" t="n">
        <f aca="false">C198+DatosMinisterio!C198</f>
        <v>61</v>
      </c>
      <c r="U198" s="65" t="n">
        <f aca="false">D198+DatosMinisterio!D198</f>
        <v>871.540681818182</v>
      </c>
      <c r="V198" s="65" t="n">
        <f aca="false">E198+DatosMinisterio!E198</f>
        <v>484.164545454545</v>
      </c>
      <c r="W198" s="65" t="n">
        <f aca="false">F198+DatosMinisterio!F198</f>
        <v>114</v>
      </c>
      <c r="X198" s="65" t="n">
        <f aca="false">G198+DatosMinisterio!G198</f>
        <v>293</v>
      </c>
      <c r="Y198" s="65" t="n">
        <f aca="false">H198+DatosMinisterio!H198</f>
        <v>32</v>
      </c>
      <c r="Z198" s="65" t="n">
        <f aca="false">X198+0.33*Y198</f>
        <v>303.56</v>
      </c>
      <c r="AC198" s="71" t="n">
        <f aca="false">IF(T198&gt;0,S198/T198,0)</f>
        <v>246.885245901639</v>
      </c>
      <c r="AD198" s="72" t="n">
        <f aca="false">EXP((((AC198-AC$215)/AC$216+2)/4-1.9)^3)</f>
        <v>0.108815523797819</v>
      </c>
      <c r="AE198" s="73" t="n">
        <f aca="false">S198/U198</f>
        <v>17.2797441521402</v>
      </c>
      <c r="AF198" s="72" t="n">
        <f aca="false">EXP((((AE198-AE$215)/AE$216+2)/4-1.9)^3)</f>
        <v>0.0502613790053113</v>
      </c>
      <c r="AG198" s="72" t="n">
        <f aca="false">V198/U198</f>
        <v>0.555527189441686</v>
      </c>
      <c r="AH198" s="72" t="n">
        <f aca="false">EXP((((AG198-AG$215)/AG$216+2)/4-1.9)^3)</f>
        <v>0.0259674782430912</v>
      </c>
      <c r="AI198" s="72" t="n">
        <f aca="false">W198/U198</f>
        <v>0.130802844179547</v>
      </c>
      <c r="AJ198" s="72" t="n">
        <f aca="false">EXP((((AI198-AI$215)/AI$216+2)/4-1.9)^3)</f>
        <v>0.0502158707419584</v>
      </c>
      <c r="AK198" s="72" t="n">
        <f aca="false">Z198/U198</f>
        <v>0.348302731395994</v>
      </c>
      <c r="AL198" s="72" t="n">
        <f aca="false">EXP((((AK198-AK$215)/AK$216+2)/4-1.9)^3)</f>
        <v>0.0495141657001281</v>
      </c>
      <c r="AM198" s="72" t="n">
        <f aca="false">0.01*AD198+0.15*AF198+0.24*AH198+0.25*AJ198+0.35*AL198</f>
        <v>0.0447434825476512</v>
      </c>
      <c r="AO198" s="64" t="n">
        <f aca="false">0.01*AD198/$AM$215</f>
        <v>0.000383047396098122</v>
      </c>
      <c r="AP198" s="63" t="n">
        <f aca="false">AO198*$J$215</f>
        <v>3989.01727822623</v>
      </c>
      <c r="AQ198" s="64" t="n">
        <f aca="false">0.15*AF198/$AM$215</f>
        <v>0.00265391687881639</v>
      </c>
      <c r="AR198" s="63" t="n">
        <f aca="false">AQ198*$J$215</f>
        <v>27637.6249843061</v>
      </c>
      <c r="AS198" s="64" t="n">
        <f aca="false">0.24*AH198/$AM$215</f>
        <v>0.00219382850764535</v>
      </c>
      <c r="AT198" s="63" t="n">
        <f aca="false">AS198*$J$215</f>
        <v>22846.3106957679</v>
      </c>
      <c r="AU198" s="64" t="n">
        <f aca="false">0.25*AJ198/$AM$215</f>
        <v>0.00441918989570046</v>
      </c>
      <c r="AV198" s="63" t="n">
        <f aca="false">AU198*$J$215</f>
        <v>46021.001654835</v>
      </c>
      <c r="AW198" s="64" t="n">
        <f aca="false">0.35*AL198/$AM$215</f>
        <v>0.00610041201182436</v>
      </c>
      <c r="AX198" s="63" t="n">
        <f aca="false">AW198*$J$215</f>
        <v>63529.0806499377</v>
      </c>
    </row>
    <row r="199" customFormat="false" ht="12.8" hidden="false" customHeight="false" outlineLevel="0" collapsed="false">
      <c r="A199" s="70" t="s">
        <v>88</v>
      </c>
      <c r="B199" s="60"/>
      <c r="C199" s="60"/>
      <c r="D199" s="60"/>
      <c r="E199" s="60"/>
      <c r="F199" s="60"/>
      <c r="G199" s="60"/>
      <c r="H199" s="60"/>
      <c r="I199" s="64" t="n">
        <f aca="false">AO199+AQ199+AS199+AU199+AW199</f>
        <v>0.0133672170127874</v>
      </c>
      <c r="J199" s="63" t="n">
        <f aca="false">ROUND(AP199+AR199+AT199+AV199+AX199,0)</f>
        <v>139205</v>
      </c>
      <c r="K199" s="64" t="n">
        <f aca="false">I199-DatosMinisterio!J199</f>
        <v>0</v>
      </c>
      <c r="L199" s="63" t="n">
        <f aca="false">J199-DatosMinisterio!K199</f>
        <v>0</v>
      </c>
      <c r="M199" s="64" t="n">
        <f aca="false">P234/P$250</f>
        <v>0.018753874364436</v>
      </c>
      <c r="N199" s="63" t="n">
        <f aca="false">ROUND((N$215*M199),0)</f>
        <v>3710718</v>
      </c>
      <c r="O199" s="63" t="n">
        <f aca="false">N199-DatosMinisterio!L199</f>
        <v>0</v>
      </c>
      <c r="P199" s="65" t="n">
        <f aca="false">N199+J199</f>
        <v>3849923</v>
      </c>
      <c r="Q199" s="63" t="n">
        <f aca="false">P199-DatosMinisterio!M199</f>
        <v>0</v>
      </c>
      <c r="S199" s="65" t="n">
        <f aca="false">B199+DatosMinisterio!B199</f>
        <v>5955</v>
      </c>
      <c r="T199" s="65" t="n">
        <f aca="false">C199+DatosMinisterio!C199</f>
        <v>53</v>
      </c>
      <c r="U199" s="65" t="n">
        <f aca="false">D199+DatosMinisterio!D199</f>
        <v>382.730909090909</v>
      </c>
      <c r="V199" s="65" t="n">
        <f aca="false">E199+DatosMinisterio!E199</f>
        <v>229.057272727273</v>
      </c>
      <c r="W199" s="65" t="n">
        <f aca="false">F199+DatosMinisterio!F199</f>
        <v>42</v>
      </c>
      <c r="X199" s="65" t="n">
        <f aca="false">G199+DatosMinisterio!G199</f>
        <v>116</v>
      </c>
      <c r="Y199" s="65" t="n">
        <f aca="false">H199+DatosMinisterio!H199</f>
        <v>5</v>
      </c>
      <c r="Z199" s="65" t="n">
        <f aca="false">X199+0.33*Y199</f>
        <v>117.65</v>
      </c>
      <c r="AC199" s="71" t="n">
        <f aca="false">IF(T199&gt;0,S199/T199,0)</f>
        <v>112.358490566038</v>
      </c>
      <c r="AD199" s="72" t="n">
        <f aca="false">EXP((((AC199-AC$215)/AC$216+2)/4-1.9)^3)</f>
        <v>0.00853966108489276</v>
      </c>
      <c r="AE199" s="73" t="n">
        <f aca="false">S199/U199</f>
        <v>15.5592345915953</v>
      </c>
      <c r="AF199" s="72" t="n">
        <f aca="false">EXP((((AE199-AE$215)/AE$216+2)/4-1.9)^3)</f>
        <v>0.0263613189749831</v>
      </c>
      <c r="AG199" s="72" t="n">
        <f aca="false">V199/U199</f>
        <v>0.598481249584328</v>
      </c>
      <c r="AH199" s="72" t="n">
        <f aca="false">EXP((((AG199-AG$215)/AG$216+2)/4-1.9)^3)</f>
        <v>0.045442134305931</v>
      </c>
      <c r="AI199" s="72" t="n">
        <f aca="false">W199/U199</f>
        <v>0.109737674701428</v>
      </c>
      <c r="AJ199" s="72" t="n">
        <f aca="false">EXP((((AI199-AI$215)/AI$216+2)/4-1.9)^3)</f>
        <v>0.0379238808596582</v>
      </c>
      <c r="AK199" s="72" t="n">
        <f aca="false">Z199/U199</f>
        <v>0.307396129252929</v>
      </c>
      <c r="AL199" s="72" t="n">
        <f aca="false">EXP((((AK199-AK$215)/AK$216+2)/4-1.9)^3)</f>
        <v>0.0387048874634363</v>
      </c>
      <c r="AM199" s="72" t="n">
        <f aca="false">0.01*AD199+0.15*AF199+0.24*AH199+0.25*AJ199+0.35*AL199</f>
        <v>0.0379733875176371</v>
      </c>
      <c r="AO199" s="64" t="n">
        <f aca="false">0.01*AD199/$AM$215</f>
        <v>3.00609217137655E-005</v>
      </c>
      <c r="AP199" s="63" t="n">
        <f aca="false">AO199*$J$215</f>
        <v>313.051432634983</v>
      </c>
      <c r="AQ199" s="64" t="n">
        <f aca="false">0.15*AF199/$AM$215</f>
        <v>0.00139193851740872</v>
      </c>
      <c r="AR199" s="63" t="n">
        <f aca="false">AQ199*$J$215</f>
        <v>14495.5085264426</v>
      </c>
      <c r="AS199" s="64" t="n">
        <f aca="false">0.24*AH199/$AM$215</f>
        <v>0.00383911940756605</v>
      </c>
      <c r="AT199" s="63" t="n">
        <f aca="false">AS199*$J$215</f>
        <v>39980.2055984521</v>
      </c>
      <c r="AU199" s="64" t="n">
        <f aca="false">0.25*AJ199/$AM$215</f>
        <v>0.00333744747675392</v>
      </c>
      <c r="AV199" s="63" t="n">
        <f aca="false">AU199*$J$215</f>
        <v>34755.8442781676</v>
      </c>
      <c r="AW199" s="64" t="n">
        <f aca="false">0.35*AL199/$AM$215</f>
        <v>0.00476865068934497</v>
      </c>
      <c r="AX199" s="63" t="n">
        <f aca="false">AW199*$J$215</f>
        <v>49660.2514137696</v>
      </c>
    </row>
    <row r="200" customFormat="false" ht="12.8" hidden="false" customHeight="false" outlineLevel="0" collapsed="false">
      <c r="A200" s="70" t="s">
        <v>89</v>
      </c>
      <c r="B200" s="60"/>
      <c r="C200" s="60"/>
      <c r="D200" s="60"/>
      <c r="E200" s="60"/>
      <c r="F200" s="60"/>
      <c r="G200" s="60"/>
      <c r="H200" s="60"/>
      <c r="I200" s="64" t="n">
        <f aca="false">AO200+AQ200+AS200+AU200+AW200</f>
        <v>0.0180562227087745</v>
      </c>
      <c r="J200" s="63" t="n">
        <f aca="false">ROUND(AP200+AR200+AT200+AV200+AX200,0)</f>
        <v>188036</v>
      </c>
      <c r="K200" s="64" t="n">
        <f aca="false">I200-DatosMinisterio!J200</f>
        <v>-1.00613961606655E-016</v>
      </c>
      <c r="L200" s="63" t="n">
        <f aca="false">J200-DatosMinisterio!K200</f>
        <v>0</v>
      </c>
      <c r="M200" s="64" t="n">
        <f aca="false">P235/P$250</f>
        <v>0.0207400040589616</v>
      </c>
      <c r="N200" s="63" t="n">
        <f aca="false">ROUND((N$215*M200),0)</f>
        <v>4103702</v>
      </c>
      <c r="O200" s="63" t="n">
        <f aca="false">N200-DatosMinisterio!L200</f>
        <v>-1</v>
      </c>
      <c r="P200" s="65" t="n">
        <f aca="false">N200+J200</f>
        <v>4291738</v>
      </c>
      <c r="Q200" s="63" t="n">
        <f aca="false">P200-DatosMinisterio!M200</f>
        <v>-1</v>
      </c>
      <c r="S200" s="65" t="n">
        <f aca="false">B200+DatosMinisterio!B200</f>
        <v>7054</v>
      </c>
      <c r="T200" s="65" t="n">
        <f aca="false">C200+DatosMinisterio!C200</f>
        <v>40</v>
      </c>
      <c r="U200" s="65" t="n">
        <f aca="false">D200+DatosMinisterio!D200</f>
        <v>325.824090909091</v>
      </c>
      <c r="V200" s="65" t="n">
        <f aca="false">E200+DatosMinisterio!E200</f>
        <v>165.454545454545</v>
      </c>
      <c r="W200" s="65" t="n">
        <f aca="false">F200+DatosMinisterio!F200</f>
        <v>27</v>
      </c>
      <c r="X200" s="65" t="n">
        <f aca="false">G200+DatosMinisterio!G200</f>
        <v>96</v>
      </c>
      <c r="Y200" s="65" t="n">
        <f aca="false">H200+DatosMinisterio!H200</f>
        <v>19</v>
      </c>
      <c r="Z200" s="65" t="n">
        <f aca="false">X200+0.33*Y200</f>
        <v>102.27</v>
      </c>
      <c r="AC200" s="71" t="n">
        <f aca="false">IF(T200&gt;0,S200/T200,0)</f>
        <v>176.35</v>
      </c>
      <c r="AD200" s="72" t="n">
        <f aca="false">EXP((((AC200-AC$215)/AC$216+2)/4-1.9)^3)</f>
        <v>0.0336357302955699</v>
      </c>
      <c r="AE200" s="73" t="n">
        <f aca="false">S200/U200</f>
        <v>21.6497189643603</v>
      </c>
      <c r="AF200" s="72" t="n">
        <f aca="false">EXP((((AE200-AE$215)/AE$216+2)/4-1.9)^3)</f>
        <v>0.181928450007689</v>
      </c>
      <c r="AG200" s="72" t="n">
        <f aca="false">V200/U200</f>
        <v>0.507803290397913</v>
      </c>
      <c r="AH200" s="72" t="n">
        <f aca="false">EXP((((AG200-AG$215)/AG$216+2)/4-1.9)^3)</f>
        <v>0.012938263200761</v>
      </c>
      <c r="AI200" s="72" t="n">
        <f aca="false">W200/U200</f>
        <v>0.0828668006858134</v>
      </c>
      <c r="AJ200" s="72" t="n">
        <f aca="false">EXP((((AI200-AI$215)/AI$216+2)/4-1.9)^3)</f>
        <v>0.0258589857387789</v>
      </c>
      <c r="AK200" s="72" t="n">
        <f aca="false">Z200/U200</f>
        <v>0.313881026153264</v>
      </c>
      <c r="AL200" s="72" t="n">
        <f aca="false">EXP((((AK200-AK$215)/AK$216+2)/4-1.9)^3)</f>
        <v>0.0402808269505578</v>
      </c>
      <c r="AM200" s="72" t="n">
        <f aca="false">0.01*AD200+0.15*AF200+0.24*AH200+0.25*AJ200+0.35*AL200</f>
        <v>0.0512938438396816</v>
      </c>
      <c r="AO200" s="64" t="n">
        <f aca="false">0.01*AD200/$AM$215</f>
        <v>0.000118402948916697</v>
      </c>
      <c r="AP200" s="63" t="n">
        <f aca="false">AO200*$J$215</f>
        <v>1233.03646972359</v>
      </c>
      <c r="AQ200" s="64" t="n">
        <f aca="false">0.15*AF200/$AM$215</f>
        <v>0.00960624228319101</v>
      </c>
      <c r="AR200" s="63" t="n">
        <f aca="false">AQ200*$J$215</f>
        <v>100038.446512923</v>
      </c>
      <c r="AS200" s="64" t="n">
        <f aca="false">0.24*AH200/$AM$215</f>
        <v>0.00109307228000856</v>
      </c>
      <c r="AT200" s="63" t="n">
        <f aca="false">AS200*$J$215</f>
        <v>11383.1454167812</v>
      </c>
      <c r="AU200" s="64" t="n">
        <f aca="false">0.25*AJ200/$AM$215</f>
        <v>0.00227569027085275</v>
      </c>
      <c r="AV200" s="63" t="n">
        <f aca="false">AU200*$J$215</f>
        <v>23698.8109116335</v>
      </c>
      <c r="AW200" s="64" t="n">
        <f aca="false">0.35*AL200/$AM$215</f>
        <v>0.00496281492580548</v>
      </c>
      <c r="AX200" s="63" t="n">
        <f aca="false">AW200*$J$215</f>
        <v>51682.2583558457</v>
      </c>
    </row>
    <row r="201" customFormat="false" ht="12.8" hidden="false" customHeight="false" outlineLevel="0" collapsed="false">
      <c r="A201" s="70" t="s">
        <v>90</v>
      </c>
      <c r="B201" s="60"/>
      <c r="C201" s="60"/>
      <c r="D201" s="60"/>
      <c r="E201" s="60"/>
      <c r="F201" s="60"/>
      <c r="G201" s="60"/>
      <c r="H201" s="60"/>
      <c r="I201" s="64" t="n">
        <f aca="false">AO201+AQ201+AS201+AU201+AW201</f>
        <v>0.0489183196733156</v>
      </c>
      <c r="J201" s="63" t="n">
        <f aca="false">ROUND(AP201+AR201+AT201+AV201+AX201,0)</f>
        <v>509430</v>
      </c>
      <c r="K201" s="64" t="n">
        <f aca="false">I201-DatosMinisterio!J201</f>
        <v>0</v>
      </c>
      <c r="L201" s="63" t="n">
        <f aca="false">J201-DatosMinisterio!K201</f>
        <v>0</v>
      </c>
      <c r="M201" s="64" t="n">
        <f aca="false">P236/P$250</f>
        <v>0.0251417589305489</v>
      </c>
      <c r="N201" s="63" t="n">
        <f aca="false">ROUND((N$215*M201),0)</f>
        <v>4974651</v>
      </c>
      <c r="O201" s="63" t="n">
        <f aca="false">N201-DatosMinisterio!L201</f>
        <v>0</v>
      </c>
      <c r="P201" s="65" t="n">
        <f aca="false">N201+J201</f>
        <v>5484081</v>
      </c>
      <c r="Q201" s="63" t="n">
        <f aca="false">P201-DatosMinisterio!M201</f>
        <v>0</v>
      </c>
      <c r="S201" s="65" t="n">
        <f aca="false">B201+DatosMinisterio!B201</f>
        <v>11114</v>
      </c>
      <c r="T201" s="65" t="n">
        <f aca="false">C201+DatosMinisterio!C201</f>
        <v>46</v>
      </c>
      <c r="U201" s="65" t="n">
        <f aca="false">D201+DatosMinisterio!D201</f>
        <v>474.556136363636</v>
      </c>
      <c r="V201" s="65" t="n">
        <f aca="false">E201+DatosMinisterio!E201</f>
        <v>383.178636363636</v>
      </c>
      <c r="W201" s="65" t="n">
        <f aca="false">F201+DatosMinisterio!F201</f>
        <v>57</v>
      </c>
      <c r="X201" s="65" t="n">
        <f aca="false">G201+DatosMinisterio!G201</f>
        <v>130</v>
      </c>
      <c r="Y201" s="65" t="n">
        <f aca="false">H201+DatosMinisterio!H201</f>
        <v>18</v>
      </c>
      <c r="Z201" s="65" t="n">
        <f aca="false">X201+0.33*Y201</f>
        <v>135.94</v>
      </c>
      <c r="AC201" s="71" t="n">
        <f aca="false">IF(T201&gt;0,S201/T201,0)</f>
        <v>241.608695652174</v>
      </c>
      <c r="AD201" s="72" t="n">
        <f aca="false">EXP((((AC201-AC$215)/AC$216+2)/4-1.9)^3)</f>
        <v>0.100792501698272</v>
      </c>
      <c r="AE201" s="73" t="n">
        <f aca="false">S201/U201</f>
        <v>23.4197793440473</v>
      </c>
      <c r="AF201" s="72" t="n">
        <f aca="false">EXP((((AE201-AE$215)/AE$216+2)/4-1.9)^3)</f>
        <v>0.269323212013716</v>
      </c>
      <c r="AG201" s="72" t="n">
        <f aca="false">V201/U201</f>
        <v>0.80744638410917</v>
      </c>
      <c r="AH201" s="72" t="n">
        <f aca="false">EXP((((AG201-AG$215)/AG$216+2)/4-1.9)^3)</f>
        <v>0.311534546772567</v>
      </c>
      <c r="AI201" s="72" t="n">
        <f aca="false">W201/U201</f>
        <v>0.120112238852861</v>
      </c>
      <c r="AJ201" s="72" t="n">
        <f aca="false">EXP((((AI201-AI$215)/AI$216+2)/4-1.9)^3)</f>
        <v>0.0436388635662809</v>
      </c>
      <c r="AK201" s="72" t="n">
        <f aca="false">Z201/U201</f>
        <v>0.286457153502771</v>
      </c>
      <c r="AL201" s="72" t="n">
        <f aca="false">EXP((((AK201-AK$215)/AK$216+2)/4-1.9)^3)</f>
        <v>0.0339485921818503</v>
      </c>
      <c r="AM201" s="72" t="n">
        <f aca="false">0.01*AD201+0.15*AF201+0.24*AH201+0.25*AJ201+0.35*AL201</f>
        <v>0.138966421199674</v>
      </c>
      <c r="AO201" s="64" t="n">
        <f aca="false">0.01*AD201/$AM$215</f>
        <v>0.000354805123150199</v>
      </c>
      <c r="AP201" s="63" t="n">
        <f aca="false">AO201*$J$215</f>
        <v>3694.90507197386</v>
      </c>
      <c r="AQ201" s="64" t="n">
        <f aca="false">0.15*AF201/$AM$215</f>
        <v>0.0142208875356308</v>
      </c>
      <c r="AR201" s="63" t="n">
        <f aca="false">AQ201*$J$215</f>
        <v>148094.900707306</v>
      </c>
      <c r="AS201" s="64" t="n">
        <f aca="false">0.24*AH201/$AM$215</f>
        <v>0.0263195895815516</v>
      </c>
      <c r="AT201" s="63" t="n">
        <f aca="false">AS201*$J$215</f>
        <v>274089.57394332</v>
      </c>
      <c r="AU201" s="64" t="n">
        <f aca="false">0.25*AJ201/$AM$215</f>
        <v>0.00384038795071262</v>
      </c>
      <c r="AV201" s="63" t="n">
        <f aca="false">AU201*$J$215</f>
        <v>39993.4160799262</v>
      </c>
      <c r="AW201" s="64" t="n">
        <f aca="false">0.35*AL201/$AM$215</f>
        <v>0.00418264948227029</v>
      </c>
      <c r="AX201" s="63" t="n">
        <f aca="false">AW201*$J$215</f>
        <v>43557.6934434146</v>
      </c>
    </row>
    <row r="202" customFormat="false" ht="12.8" hidden="false" customHeight="false" outlineLevel="0" collapsed="false">
      <c r="A202" s="70" t="s">
        <v>91</v>
      </c>
      <c r="B202" s="60"/>
      <c r="C202" s="60"/>
      <c r="D202" s="60"/>
      <c r="E202" s="60"/>
      <c r="F202" s="60"/>
      <c r="G202" s="60"/>
      <c r="H202" s="60"/>
      <c r="I202" s="64" t="n">
        <f aca="false">AO202+AQ202+AS202+AU202+AW202</f>
        <v>0.129167913305213</v>
      </c>
      <c r="J202" s="63" t="n">
        <f aca="false">ROUND(AP202+AR202+AT202+AV202+AX202,0)</f>
        <v>1345142</v>
      </c>
      <c r="K202" s="64" t="n">
        <f aca="false">I202-DatosMinisterio!J202</f>
        <v>0</v>
      </c>
      <c r="L202" s="63" t="n">
        <f aca="false">J202-DatosMinisterio!K202</f>
        <v>0</v>
      </c>
      <c r="M202" s="64" t="n">
        <f aca="false">P237/P$250</f>
        <v>0.0370730926436734</v>
      </c>
      <c r="N202" s="63" t="n">
        <f aca="false">ROUND((N$215*M202),0)</f>
        <v>7335434</v>
      </c>
      <c r="O202" s="63" t="n">
        <f aca="false">N202-DatosMinisterio!L202</f>
        <v>-1</v>
      </c>
      <c r="P202" s="65" t="n">
        <f aca="false">N202+J202</f>
        <v>8680576</v>
      </c>
      <c r="Q202" s="63" t="n">
        <f aca="false">P202-DatosMinisterio!M202</f>
        <v>-1</v>
      </c>
      <c r="S202" s="65" t="n">
        <f aca="false">B202+DatosMinisterio!B202</f>
        <v>8867</v>
      </c>
      <c r="T202" s="65" t="n">
        <f aca="false">C202+DatosMinisterio!C202</f>
        <v>50</v>
      </c>
      <c r="U202" s="65" t="n">
        <f aca="false">D202+DatosMinisterio!D202</f>
        <v>345.488181818182</v>
      </c>
      <c r="V202" s="65" t="n">
        <f aca="false">E202+DatosMinisterio!E202</f>
        <v>244.833636363636</v>
      </c>
      <c r="W202" s="65" t="n">
        <f aca="false">F202+DatosMinisterio!F202</f>
        <v>113</v>
      </c>
      <c r="X202" s="65" t="n">
        <f aca="false">G202+DatosMinisterio!G202</f>
        <v>322</v>
      </c>
      <c r="Y202" s="65" t="n">
        <f aca="false">H202+DatosMinisterio!H202</f>
        <v>47</v>
      </c>
      <c r="Z202" s="65" t="n">
        <f aca="false">X202+0.33*Y202</f>
        <v>337.51</v>
      </c>
      <c r="AC202" s="71" t="n">
        <f aca="false">IF(T202&gt;0,S202/T202,0)</f>
        <v>177.34</v>
      </c>
      <c r="AD202" s="72" t="n">
        <f aca="false">EXP((((AC202-AC$215)/AC$216+2)/4-1.9)^3)</f>
        <v>0.0342748932260002</v>
      </c>
      <c r="AE202" s="73" t="n">
        <f aca="false">S202/U202</f>
        <v>25.6651326055094</v>
      </c>
      <c r="AF202" s="72" t="n">
        <f aca="false">EXP((((AE202-AE$215)/AE$216+2)/4-1.9)^3)</f>
        <v>0.403540012227312</v>
      </c>
      <c r="AG202" s="72" t="n">
        <f aca="false">V202/U202</f>
        <v>0.708659946268388</v>
      </c>
      <c r="AH202" s="72" t="n">
        <f aca="false">EXP((((AG202-AG$215)/AG$216+2)/4-1.9)^3)</f>
        <v>0.146091839717069</v>
      </c>
      <c r="AI202" s="72" t="n">
        <f aca="false">W202/U202</f>
        <v>0.327073416535758</v>
      </c>
      <c r="AJ202" s="72" t="n">
        <f aca="false">EXP((((AI202-AI$215)/AI$216+2)/4-1.9)^3)</f>
        <v>0.331701632339196</v>
      </c>
      <c r="AK202" s="72" t="n">
        <f aca="false">Z202/U202</f>
        <v>0.976907511637024</v>
      </c>
      <c r="AL202" s="72" t="n">
        <f aca="false">EXP((((AK202-AK$215)/AK$216+2)/4-1.9)^3)</f>
        <v>0.537363000773308</v>
      </c>
      <c r="AM202" s="72" t="n">
        <f aca="false">0.01*AD202+0.15*AF202+0.24*AH202+0.25*AJ202+0.35*AL202</f>
        <v>0.36693825065391</v>
      </c>
      <c r="AO202" s="64" t="n">
        <f aca="false">0.01*AD202/$AM$215</f>
        <v>0.000120652900832001</v>
      </c>
      <c r="AP202" s="63" t="n">
        <f aca="false">AO202*$J$215</f>
        <v>1256.46724397438</v>
      </c>
      <c r="AQ202" s="64" t="n">
        <f aca="false">0.15*AF202/$AM$215</f>
        <v>0.0213078445303832</v>
      </c>
      <c r="AR202" s="63" t="n">
        <f aca="false">AQ202*$J$215</f>
        <v>221897.762154957</v>
      </c>
      <c r="AS202" s="64" t="n">
        <f aca="false">0.24*AH202/$AM$215</f>
        <v>0.0123423784052243</v>
      </c>
      <c r="AT202" s="63" t="n">
        <f aca="false">AS202*$J$215</f>
        <v>128532.294474165</v>
      </c>
      <c r="AU202" s="64" t="n">
        <f aca="false">0.25*AJ202/$AM$215</f>
        <v>0.0291910202962171</v>
      </c>
      <c r="AV202" s="63" t="n">
        <f aca="false">AU202*$J$215</f>
        <v>303992.366262776</v>
      </c>
      <c r="AW202" s="64" t="n">
        <f aca="false">0.35*AL202/$AM$215</f>
        <v>0.0662060171725561</v>
      </c>
      <c r="AX202" s="63" t="n">
        <f aca="false">AW202*$J$215</f>
        <v>689462.842233282</v>
      </c>
    </row>
    <row r="203" customFormat="false" ht="12.8" hidden="false" customHeight="false" outlineLevel="0" collapsed="false">
      <c r="A203" s="70" t="s">
        <v>92</v>
      </c>
      <c r="B203" s="60"/>
      <c r="C203" s="60"/>
      <c r="D203" s="60"/>
      <c r="E203" s="60"/>
      <c r="F203" s="60"/>
      <c r="G203" s="60"/>
      <c r="H203" s="60"/>
      <c r="I203" s="64" t="n">
        <f aca="false">AO203+AQ203+AS203+AU203+AW203</f>
        <v>0.0058159834284263</v>
      </c>
      <c r="J203" s="63" t="n">
        <f aca="false">ROUND(AP203+AR203+AT203+AV203+AX203,0)</f>
        <v>60567</v>
      </c>
      <c r="K203" s="64" t="n">
        <f aca="false">I203-DatosMinisterio!J203</f>
        <v>0</v>
      </c>
      <c r="L203" s="63" t="n">
        <f aca="false">J203-DatosMinisterio!K203</f>
        <v>0</v>
      </c>
      <c r="M203" s="64" t="n">
        <f aca="false">P238/P$250</f>
        <v>0.00978311325508988</v>
      </c>
      <c r="N203" s="63" t="n">
        <f aca="false">ROUND((N$215*M203),0)</f>
        <v>1935727</v>
      </c>
      <c r="O203" s="63" t="n">
        <f aca="false">N203-DatosMinisterio!L203</f>
        <v>-1</v>
      </c>
      <c r="P203" s="65" t="n">
        <f aca="false">N203+J203</f>
        <v>1996294</v>
      </c>
      <c r="Q203" s="63" t="n">
        <f aca="false">P203-DatosMinisterio!M203</f>
        <v>-1</v>
      </c>
      <c r="S203" s="65" t="n">
        <f aca="false">B203+DatosMinisterio!B203</f>
        <v>2714</v>
      </c>
      <c r="T203" s="65" t="n">
        <f aca="false">C203+DatosMinisterio!C203</f>
        <v>22</v>
      </c>
      <c r="U203" s="65" t="n">
        <f aca="false">D203+DatosMinisterio!D203</f>
        <v>237.204545454545</v>
      </c>
      <c r="V203" s="65" t="n">
        <f aca="false">E203+DatosMinisterio!E203</f>
        <v>107.181818181818</v>
      </c>
      <c r="W203" s="65" t="n">
        <f aca="false">F203+DatosMinisterio!F203</f>
        <v>13</v>
      </c>
      <c r="X203" s="65" t="n">
        <f aca="false">G203+DatosMinisterio!G203</f>
        <v>62</v>
      </c>
      <c r="Y203" s="65" t="n">
        <f aca="false">H203+DatosMinisterio!H203</f>
        <v>3</v>
      </c>
      <c r="Z203" s="65" t="n">
        <f aca="false">X203+0.33*Y203</f>
        <v>62.99</v>
      </c>
      <c r="AC203" s="71" t="n">
        <f aca="false">IF(T203&gt;0,S203/T203,0)</f>
        <v>123.363636363636</v>
      </c>
      <c r="AD203" s="72" t="n">
        <f aca="false">EXP((((AC203-AC$215)/AC$216+2)/4-1.9)^3)</f>
        <v>0.0110539993206859</v>
      </c>
      <c r="AE203" s="73" t="n">
        <f aca="false">S203/U203</f>
        <v>11.4416019929099</v>
      </c>
      <c r="AF203" s="72" t="n">
        <f aca="false">EXP((((AE203-AE$215)/AE$216+2)/4-1.9)^3)</f>
        <v>0.00391535648708391</v>
      </c>
      <c r="AG203" s="72" t="n">
        <f aca="false">V203/U203</f>
        <v>0.451853981029031</v>
      </c>
      <c r="AH203" s="72" t="n">
        <f aca="false">EXP((((AG203-AG$215)/AG$216+2)/4-1.9)^3)</f>
        <v>0.00513915192937986</v>
      </c>
      <c r="AI203" s="72" t="n">
        <f aca="false">W203/U203</f>
        <v>0.0548050205997893</v>
      </c>
      <c r="AJ203" s="72" t="n">
        <f aca="false">EXP((((AI203-AI$215)/AI$216+2)/4-1.9)^3)</f>
        <v>0.0168111310701248</v>
      </c>
      <c r="AK203" s="72" t="n">
        <f aca="false">Z203/U203</f>
        <v>0.265551403660056</v>
      </c>
      <c r="AL203" s="72" t="n">
        <f aca="false">EXP((((AK203-AK$215)/AK$216+2)/4-1.9)^3)</f>
        <v>0.0296798139680663</v>
      </c>
      <c r="AM203" s="72" t="n">
        <f aca="false">0.01*AD203+0.15*AF203+0.24*AH203+0.25*AJ203+0.35*AL203</f>
        <v>0.016521957585675</v>
      </c>
      <c r="AO203" s="64" t="n">
        <f aca="false">0.01*AD203/$AM$215</f>
        <v>3.89117793902858E-005</v>
      </c>
      <c r="AP203" s="63" t="n">
        <f aca="false">AO203*$J$215</f>
        <v>405.223379392497</v>
      </c>
      <c r="AQ203" s="64" t="n">
        <f aca="false">0.15*AF203/$AM$215</f>
        <v>0.0002067398641521</v>
      </c>
      <c r="AR203" s="63" t="n">
        <f aca="false">AQ203*$J$215</f>
        <v>2152.96827129355</v>
      </c>
      <c r="AS203" s="64" t="n">
        <f aca="false">0.24*AH203/$AM$215</f>
        <v>0.000434174543336483</v>
      </c>
      <c r="AT203" s="63" t="n">
        <f aca="false">AS203*$J$215</f>
        <v>4521.4502768518</v>
      </c>
      <c r="AU203" s="64" t="n">
        <f aca="false">0.25*AJ203/$AM$215</f>
        <v>0.00147944423670656</v>
      </c>
      <c r="AV203" s="63" t="n">
        <f aca="false">AU203*$J$215</f>
        <v>15406.7843366384</v>
      </c>
      <c r="AW203" s="64" t="n">
        <f aca="false">0.35*AL203/$AM$215</f>
        <v>0.00365671300484087</v>
      </c>
      <c r="AX203" s="63" t="n">
        <f aca="false">AW203*$J$215</f>
        <v>38080.6435611123</v>
      </c>
    </row>
    <row r="204" customFormat="false" ht="12.8" hidden="false" customHeight="false" outlineLevel="0" collapsed="false">
      <c r="A204" s="70" t="s">
        <v>93</v>
      </c>
      <c r="B204" s="60"/>
      <c r="C204" s="60"/>
      <c r="D204" s="60"/>
      <c r="E204" s="60"/>
      <c r="F204" s="60"/>
      <c r="G204" s="60"/>
      <c r="H204" s="60"/>
      <c r="I204" s="64" t="n">
        <f aca="false">AO204+AQ204+AS204+AU204+AW204</f>
        <v>0.09255737606738</v>
      </c>
      <c r="J204" s="63" t="n">
        <f aca="false">ROUND(AP204+AR204+AT204+AV204+AX204,0)</f>
        <v>963883</v>
      </c>
      <c r="K204" s="64" t="n">
        <f aca="false">I204-DatosMinisterio!J204</f>
        <v>7.07767178198537E-016</v>
      </c>
      <c r="L204" s="63" t="n">
        <f aca="false">J204-DatosMinisterio!K204</f>
        <v>0</v>
      </c>
      <c r="M204" s="64" t="n">
        <f aca="false">P239/P$250</f>
        <v>0.0655729534422693</v>
      </c>
      <c r="N204" s="63" t="n">
        <f aca="false">ROUND((N$215*M204),0)</f>
        <v>12974533</v>
      </c>
      <c r="O204" s="63" t="n">
        <f aca="false">N204-DatosMinisterio!L204</f>
        <v>0</v>
      </c>
      <c r="P204" s="65" t="n">
        <f aca="false">N204+J204</f>
        <v>13938416</v>
      </c>
      <c r="Q204" s="63" t="n">
        <f aca="false">P204-DatosMinisterio!M204</f>
        <v>0</v>
      </c>
      <c r="S204" s="65" t="n">
        <f aca="false">B204+DatosMinisterio!B204</f>
        <v>8205</v>
      </c>
      <c r="T204" s="65" t="n">
        <f aca="false">C204+DatosMinisterio!C204</f>
        <v>28</v>
      </c>
      <c r="U204" s="65" t="n">
        <f aca="false">D204+DatosMinisterio!D204</f>
        <v>413.710227272727</v>
      </c>
      <c r="V204" s="65" t="n">
        <f aca="false">E204+DatosMinisterio!E204</f>
        <v>378.232954545455</v>
      </c>
      <c r="W204" s="65" t="n">
        <f aca="false">F204+DatosMinisterio!F204</f>
        <v>101</v>
      </c>
      <c r="X204" s="65" t="n">
        <f aca="false">G204+DatosMinisterio!G204</f>
        <v>249</v>
      </c>
      <c r="Y204" s="65" t="n">
        <f aca="false">H204+DatosMinisterio!H204</f>
        <v>43</v>
      </c>
      <c r="Z204" s="65" t="n">
        <f aca="false">X204+0.33*Y204</f>
        <v>263.19</v>
      </c>
      <c r="AC204" s="71" t="n">
        <f aca="false">IF(T204&gt;0,S204/T204,0)</f>
        <v>293.035714285714</v>
      </c>
      <c r="AD204" s="72" t="n">
        <f aca="false">EXP((((AC204-AC$215)/AC$216+2)/4-1.9)^3)</f>
        <v>0.19799381750951</v>
      </c>
      <c r="AE204" s="73" t="n">
        <f aca="false">S204/U204</f>
        <v>19.8327221787318</v>
      </c>
      <c r="AF204" s="72" t="n">
        <f aca="false">EXP((((AE204-AE$215)/AE$216+2)/4-1.9)^3)</f>
        <v>0.112920053329768</v>
      </c>
      <c r="AG204" s="72" t="n">
        <f aca="false">V204/U204</f>
        <v>0.914246082430337</v>
      </c>
      <c r="AH204" s="72" t="n">
        <f aca="false">EXP((((AG204-AG$215)/AG$216+2)/4-1.9)^3)</f>
        <v>0.545745302267668</v>
      </c>
      <c r="AI204" s="72" t="n">
        <f aca="false">W204/U204</f>
        <v>0.244132229134907</v>
      </c>
      <c r="AJ204" s="72" t="n">
        <f aca="false">EXP((((AI204-AI$215)/AI$216+2)/4-1.9)^3)</f>
        <v>0.173388093290494</v>
      </c>
      <c r="AK204" s="72" t="n">
        <f aca="false">Z204/U204</f>
        <v>0.636169914713032</v>
      </c>
      <c r="AL204" s="72" t="n">
        <f aca="false">EXP((((AK204-AK$215)/AK$216+2)/4-1.9)^3)</f>
        <v>0.199119283538137</v>
      </c>
      <c r="AM204" s="72" t="n">
        <f aca="false">0.01*AD204+0.15*AF204+0.24*AH204+0.25*AJ204+0.35*AL204</f>
        <v>0.262935591279772</v>
      </c>
      <c r="AO204" s="64" t="n">
        <f aca="false">0.01*AD204/$AM$215</f>
        <v>0.000696968719109034</v>
      </c>
      <c r="AP204" s="63" t="n">
        <f aca="false">AO204*$J$215</f>
        <v>7258.16254392957</v>
      </c>
      <c r="AQ204" s="64" t="n">
        <f aca="false">0.15*AF204/$AM$215</f>
        <v>0.00596243957924537</v>
      </c>
      <c r="AR204" s="63" t="n">
        <f aca="false">AQ204*$J$215</f>
        <v>62092.2495343033</v>
      </c>
      <c r="AS204" s="64" t="n">
        <f aca="false">0.24*AH204/$AM$215</f>
        <v>0.0461065795769708</v>
      </c>
      <c r="AT204" s="63" t="n">
        <f aca="false">AS204*$J$215</f>
        <v>480149.309056616</v>
      </c>
      <c r="AU204" s="64" t="n">
        <f aca="false">0.25*AJ204/$AM$215</f>
        <v>0.0152588195441543</v>
      </c>
      <c r="AV204" s="63" t="n">
        <f aca="false">AU204*$J$215</f>
        <v>158903.820850869</v>
      </c>
      <c r="AW204" s="64" t="n">
        <f aca="false">0.35*AL204/$AM$215</f>
        <v>0.0245325686479005</v>
      </c>
      <c r="AX204" s="63" t="n">
        <f aca="false">AW204*$J$215</f>
        <v>255479.716642371</v>
      </c>
    </row>
    <row r="205" customFormat="false" ht="12.8" hidden="false" customHeight="false" outlineLevel="0" collapsed="false">
      <c r="A205" s="70" t="s">
        <v>94</v>
      </c>
      <c r="B205" s="60"/>
      <c r="C205" s="60"/>
      <c r="D205" s="60"/>
      <c r="E205" s="60"/>
      <c r="F205" s="60"/>
      <c r="G205" s="60"/>
      <c r="H205" s="60"/>
      <c r="I205" s="64" t="n">
        <f aca="false">AO205+AQ205+AS205+AU205+AW205</f>
        <v>0.0022610162312436</v>
      </c>
      <c r="J205" s="63" t="n">
        <f aca="false">ROUND(AP205+AR205+AT205+AV205+AX205,0)</f>
        <v>23546</v>
      </c>
      <c r="K205" s="64" t="n">
        <f aca="false">I205-DatosMinisterio!J205</f>
        <v>0</v>
      </c>
      <c r="L205" s="63" t="n">
        <f aca="false">J205-DatosMinisterio!K205</f>
        <v>-1</v>
      </c>
      <c r="M205" s="64" t="n">
        <f aca="false">P240/P$250</f>
        <v>0.00841768089855192</v>
      </c>
      <c r="N205" s="63" t="n">
        <f aca="false">ROUND((N$215*M205),0)</f>
        <v>1665557</v>
      </c>
      <c r="O205" s="63" t="n">
        <f aca="false">N205-DatosMinisterio!L205</f>
        <v>-2</v>
      </c>
      <c r="P205" s="65" t="n">
        <f aca="false">N205+J205</f>
        <v>1689103</v>
      </c>
      <c r="Q205" s="63" t="n">
        <f aca="false">P205-DatosMinisterio!M205</f>
        <v>-3</v>
      </c>
      <c r="S205" s="65" t="n">
        <f aca="false">B205+DatosMinisterio!B205</f>
        <v>3226</v>
      </c>
      <c r="T205" s="65" t="n">
        <f aca="false">C205+DatosMinisterio!C205</f>
        <v>26</v>
      </c>
      <c r="U205" s="65" t="n">
        <f aca="false">D205+DatosMinisterio!D205</f>
        <v>246.164318181818</v>
      </c>
      <c r="V205" s="65" t="n">
        <f aca="false">E205+DatosMinisterio!E205</f>
        <v>66.2097727272727</v>
      </c>
      <c r="W205" s="65" t="n">
        <f aca="false">F205+DatosMinisterio!F205</f>
        <v>1</v>
      </c>
      <c r="X205" s="65" t="n">
        <f aca="false">G205+DatosMinisterio!G205</f>
        <v>23</v>
      </c>
      <c r="Y205" s="65" t="n">
        <f aca="false">H205+DatosMinisterio!H205</f>
        <v>5</v>
      </c>
      <c r="Z205" s="65" t="n">
        <f aca="false">X205+0.33*Y205</f>
        <v>24.65</v>
      </c>
      <c r="AC205" s="71" t="n">
        <f aca="false">IF(T205&gt;0,S205/T205,0)</f>
        <v>124.076923076923</v>
      </c>
      <c r="AD205" s="72" t="n">
        <f aca="false">EXP((((AC205-AC$215)/AC$216+2)/4-1.9)^3)</f>
        <v>0.0112367464829688</v>
      </c>
      <c r="AE205" s="73" t="n">
        <f aca="false">S205/U205</f>
        <v>13.1050674761777</v>
      </c>
      <c r="AF205" s="72" t="n">
        <f aca="false">EXP((((AE205-AE$215)/AE$216+2)/4-1.9)^3)</f>
        <v>0.00902428624501539</v>
      </c>
      <c r="AG205" s="72" t="n">
        <f aca="false">V205/U205</f>
        <v>0.268965759198171</v>
      </c>
      <c r="AH205" s="72" t="n">
        <f aca="false">EXP((((AG205-AG$215)/AG$216+2)/4-1.9)^3)</f>
        <v>0.000102866664127157</v>
      </c>
      <c r="AI205" s="72" t="n">
        <f aca="false">W205/U205</f>
        <v>0.00406232717798441</v>
      </c>
      <c r="AJ205" s="72" t="n">
        <f aca="false">EXP((((AI205-AI$215)/AI$216+2)/4-1.9)^3)</f>
        <v>0.0070986134959909</v>
      </c>
      <c r="AK205" s="72" t="n">
        <f aca="false">Z205/U205</f>
        <v>0.100136364937316</v>
      </c>
      <c r="AL205" s="72" t="n">
        <f aca="false">EXP((((AK205-AK$215)/AK$216+2)/4-1.9)^3)</f>
        <v>0.00902202534394064</v>
      </c>
      <c r="AM205" s="72" t="n">
        <f aca="false">0.01*AD205+0.15*AF205+0.24*AH205+0.25*AJ205+0.35*AL205</f>
        <v>0.00642306064534946</v>
      </c>
      <c r="AO205" s="64" t="n">
        <f aca="false">0.01*AD205/$AM$215</f>
        <v>3.95550775357494E-005</v>
      </c>
      <c r="AP205" s="63" t="n">
        <f aca="false">AO205*$J$215</f>
        <v>411.922621949541</v>
      </c>
      <c r="AQ205" s="64" t="n">
        <f aca="false">0.15*AF205/$AM$215</f>
        <v>0.000476503153293628</v>
      </c>
      <c r="AR205" s="63" t="n">
        <f aca="false">AQ205*$J$215</f>
        <v>4962.25618808451</v>
      </c>
      <c r="AS205" s="64" t="n">
        <f aca="false">0.24*AH205/$AM$215</f>
        <v>8.69055586129463E-006</v>
      </c>
      <c r="AT205" s="63" t="n">
        <f aca="false">AS205*$J$215</f>
        <v>90.5025796839361</v>
      </c>
      <c r="AU205" s="64" t="n">
        <f aca="false">0.25*AJ205/$AM$215</f>
        <v>0.000624705308729304</v>
      </c>
      <c r="AV205" s="63" t="n">
        <f aca="false">AU205*$J$215</f>
        <v>6505.6186145761</v>
      </c>
      <c r="AW205" s="64" t="n">
        <f aca="false">0.35*AL205/$AM$215</f>
        <v>0.00111156213582363</v>
      </c>
      <c r="AX205" s="63" t="n">
        <f aca="false">AW205*$J$215</f>
        <v>11575.6969262537</v>
      </c>
    </row>
    <row r="206" customFormat="false" ht="12.8" hidden="false" customHeight="false" outlineLevel="0" collapsed="false">
      <c r="A206" s="70" t="s">
        <v>95</v>
      </c>
      <c r="B206" s="60"/>
      <c r="C206" s="60"/>
      <c r="D206" s="60"/>
      <c r="E206" s="60"/>
      <c r="F206" s="60"/>
      <c r="G206" s="60"/>
      <c r="H206" s="60"/>
      <c r="I206" s="64" t="n">
        <f aca="false">AO206+AQ206+AS206+AU206+AW206</f>
        <v>0.0700608664344738</v>
      </c>
      <c r="J206" s="63" t="n">
        <f aca="false">ROUND(AP206+AR206+AT206+AV206+AX206,0)</f>
        <v>729607</v>
      </c>
      <c r="K206" s="64" t="n">
        <f aca="false">I206-DatosMinisterio!J206</f>
        <v>0</v>
      </c>
      <c r="L206" s="63" t="n">
        <f aca="false">J206-DatosMinisterio!K206</f>
        <v>0</v>
      </c>
      <c r="M206" s="64" t="n">
        <f aca="false">P241/P$250</f>
        <v>0.0417477080193511</v>
      </c>
      <c r="N206" s="63" t="n">
        <f aca="false">ROUND((N$215*M206),0)</f>
        <v>8260373</v>
      </c>
      <c r="O206" s="63" t="n">
        <f aca="false">N206-DatosMinisterio!L206</f>
        <v>1</v>
      </c>
      <c r="P206" s="65" t="n">
        <f aca="false">N206+J206</f>
        <v>8989980</v>
      </c>
      <c r="Q206" s="63" t="n">
        <f aca="false">P206-DatosMinisterio!M206</f>
        <v>1</v>
      </c>
      <c r="S206" s="65" t="n">
        <f aca="false">B206+DatosMinisterio!B206</f>
        <v>8850</v>
      </c>
      <c r="T206" s="65" t="n">
        <f aca="false">C206+DatosMinisterio!C206</f>
        <v>65</v>
      </c>
      <c r="U206" s="65" t="n">
        <f aca="false">D206+DatosMinisterio!D206</f>
        <v>352.626590909091</v>
      </c>
      <c r="V206" s="65" t="n">
        <f aca="false">E206+DatosMinisterio!E206</f>
        <v>285.876590909091</v>
      </c>
      <c r="W206" s="65" t="n">
        <f aca="false">F206+DatosMinisterio!F206</f>
        <v>33</v>
      </c>
      <c r="X206" s="65" t="n">
        <f aca="false">G206+DatosMinisterio!G206</f>
        <v>196</v>
      </c>
      <c r="Y206" s="65" t="n">
        <f aca="false">H206+DatosMinisterio!H206</f>
        <v>45</v>
      </c>
      <c r="Z206" s="65" t="n">
        <f aca="false">X206+0.33*Y206</f>
        <v>210.85</v>
      </c>
      <c r="AC206" s="71" t="n">
        <f aca="false">IF(T206&gt;0,S206/T206,0)</f>
        <v>136.153846153846</v>
      </c>
      <c r="AD206" s="72" t="n">
        <f aca="false">EXP((((AC206-AC$215)/AC$216+2)/4-1.9)^3)</f>
        <v>0.0147435518220085</v>
      </c>
      <c r="AE206" s="73" t="n">
        <f aca="false">S206/U206</f>
        <v>25.097369932268</v>
      </c>
      <c r="AF206" s="72" t="n">
        <f aca="false">EXP((((AE206-AE$215)/AE$216+2)/4-1.9)^3)</f>
        <v>0.367709705203857</v>
      </c>
      <c r="AG206" s="72" t="n">
        <f aca="false">V206/U206</f>
        <v>0.810706277629504</v>
      </c>
      <c r="AH206" s="72" t="n">
        <f aca="false">EXP((((AG206-AG$215)/AG$216+2)/4-1.9)^3)</f>
        <v>0.318092067141014</v>
      </c>
      <c r="AI206" s="72" t="n">
        <f aca="false">W206/U206</f>
        <v>0.0935834133067621</v>
      </c>
      <c r="AJ206" s="72" t="n">
        <f aca="false">EXP((((AI206-AI$215)/AI$216+2)/4-1.9)^3)</f>
        <v>0.0302278988820584</v>
      </c>
      <c r="AK206" s="72" t="n">
        <f aca="false">Z206/U206</f>
        <v>0.597941293810024</v>
      </c>
      <c r="AL206" s="72" t="n">
        <f aca="false">EXP((((AK206-AK$215)/AK$216+2)/4-1.9)^3)</f>
        <v>0.170928244293686</v>
      </c>
      <c r="AM206" s="72" t="n">
        <f aca="false">0.01*AD206+0.15*AF206+0.24*AH206+0.25*AJ206+0.35*AL206</f>
        <v>0.199027847635947</v>
      </c>
      <c r="AO206" s="64" t="n">
        <f aca="false">0.01*AD206/$AM$215</f>
        <v>5.1899572207649E-005</v>
      </c>
      <c r="AP206" s="63" t="n">
        <f aca="false">AO206*$J$215</f>
        <v>540.476955013236</v>
      </c>
      <c r="AQ206" s="64" t="n">
        <f aca="false">0.15*AF206/$AM$215</f>
        <v>0.0194159215775197</v>
      </c>
      <c r="AR206" s="63" t="n">
        <f aca="false">AQ206*$J$215</f>
        <v>202195.465716132</v>
      </c>
      <c r="AS206" s="64" t="n">
        <f aca="false">0.24*AH206/$AM$215</f>
        <v>0.0268735931312646</v>
      </c>
      <c r="AT206" s="63" t="n">
        <f aca="false">AS206*$J$215</f>
        <v>279858.911509676</v>
      </c>
      <c r="AU206" s="64" t="n">
        <f aca="false">0.25*AJ206/$AM$215</f>
        <v>0.00266017144249639</v>
      </c>
      <c r="AV206" s="63" t="n">
        <f aca="false">AU206*$J$215</f>
        <v>27702.7593850132</v>
      </c>
      <c r="AW206" s="64" t="n">
        <f aca="false">0.35*AL206/$AM$215</f>
        <v>0.0210592807109855</v>
      </c>
      <c r="AX206" s="63" t="n">
        <f aca="false">AW206*$J$215</f>
        <v>219309.243396132</v>
      </c>
    </row>
    <row r="207" customFormat="false" ht="12.8" hidden="false" customHeight="false" outlineLevel="0" collapsed="false">
      <c r="A207" s="70" t="s">
        <v>96</v>
      </c>
      <c r="B207" s="60"/>
      <c r="C207" s="60"/>
      <c r="D207" s="60"/>
      <c r="E207" s="60"/>
      <c r="F207" s="60"/>
      <c r="G207" s="60"/>
      <c r="H207" s="60"/>
      <c r="I207" s="64" t="n">
        <f aca="false">AO207+AQ207+AS207+AU207+AW207</f>
        <v>0.00475155394121666</v>
      </c>
      <c r="J207" s="63" t="n">
        <f aca="false">ROUND(AP207+AR207+AT207+AV207+AX207,0)</f>
        <v>49482</v>
      </c>
      <c r="K207" s="64" t="n">
        <f aca="false">I207-DatosMinisterio!J207</f>
        <v>-2.86229373536173E-017</v>
      </c>
      <c r="L207" s="63" t="n">
        <f aca="false">J207-DatosMinisterio!K207</f>
        <v>0</v>
      </c>
      <c r="M207" s="64" t="n">
        <f aca="false">P242/P$250</f>
        <v>0.0124029079558319</v>
      </c>
      <c r="N207" s="63" t="n">
        <f aca="false">ROUND((N$215*M207),0)</f>
        <v>2454090</v>
      </c>
      <c r="O207" s="63" t="n">
        <f aca="false">N207-DatosMinisterio!L207</f>
        <v>0</v>
      </c>
      <c r="P207" s="65" t="n">
        <f aca="false">N207+J207</f>
        <v>2503572</v>
      </c>
      <c r="Q207" s="63" t="n">
        <f aca="false">P207-DatosMinisterio!M207</f>
        <v>0</v>
      </c>
      <c r="S207" s="65" t="n">
        <f aca="false">B207+DatosMinisterio!B207</f>
        <v>4197</v>
      </c>
      <c r="T207" s="65" t="n">
        <f aca="false">C207+DatosMinisterio!C207</f>
        <v>37</v>
      </c>
      <c r="U207" s="65" t="n">
        <f aca="false">D207+DatosMinisterio!D207</f>
        <v>337.105</v>
      </c>
      <c r="V207" s="65" t="n">
        <f aca="false">E207+DatosMinisterio!E207</f>
        <v>176.931590909091</v>
      </c>
      <c r="W207" s="65" t="n">
        <f aca="false">F207+DatosMinisterio!F207</f>
        <v>13</v>
      </c>
      <c r="X207" s="65" t="n">
        <f aca="false">G207+DatosMinisterio!G207</f>
        <v>51</v>
      </c>
      <c r="Y207" s="65" t="n">
        <f aca="false">H207+DatosMinisterio!H207</f>
        <v>14</v>
      </c>
      <c r="Z207" s="65" t="n">
        <f aca="false">X207+0.33*Y207</f>
        <v>55.62</v>
      </c>
      <c r="AC207" s="71" t="n">
        <f aca="false">IF(T207&gt;0,S207/T207,0)</f>
        <v>113.432432432432</v>
      </c>
      <c r="AD207" s="72" t="n">
        <f aca="false">EXP((((AC207-AC$215)/AC$216+2)/4-1.9)^3)</f>
        <v>0.00876115991552659</v>
      </c>
      <c r="AE207" s="73" t="n">
        <f aca="false">S207/U207</f>
        <v>12.4501268150873</v>
      </c>
      <c r="AF207" s="72" t="n">
        <f aca="false">EXP((((AE207-AE$215)/AE$216+2)/4-1.9)^3)</f>
        <v>0.00656649192830413</v>
      </c>
      <c r="AG207" s="72" t="n">
        <f aca="false">V207/U207</f>
        <v>0.52485602678421</v>
      </c>
      <c r="AH207" s="72" t="n">
        <f aca="false">EXP((((AG207-AG$215)/AG$216+2)/4-1.9)^3)</f>
        <v>0.0167509031417492</v>
      </c>
      <c r="AI207" s="72" t="n">
        <f aca="false">W207/U207</f>
        <v>0.0385636522745139</v>
      </c>
      <c r="AJ207" s="72" t="n">
        <f aca="false">EXP((((AI207-AI$215)/AI$216+2)/4-1.9)^3)</f>
        <v>0.0129101401716997</v>
      </c>
      <c r="AK207" s="72" t="n">
        <f aca="false">Z207/U207</f>
        <v>0.164993103039112</v>
      </c>
      <c r="AL207" s="72" t="n">
        <f aca="false">EXP((((AK207-AK$215)/AK$216+2)/4-1.9)^3)</f>
        <v>0.0147937292681867</v>
      </c>
      <c r="AM207" s="72" t="n">
        <f aca="false">0.01*AD207+0.15*AF207+0.24*AH207+0.25*AJ207+0.35*AL207</f>
        <v>0.0134981424292109</v>
      </c>
      <c r="AO207" s="64" t="n">
        <f aca="false">0.01*AD207/$AM$215</f>
        <v>3.08406316977078E-005</v>
      </c>
      <c r="AP207" s="63" t="n">
        <f aca="false">AO207*$J$215</f>
        <v>321.17125443676</v>
      </c>
      <c r="AQ207" s="64" t="n">
        <f aca="false">0.15*AF207/$AM$215</f>
        <v>0.000346725937648794</v>
      </c>
      <c r="AR207" s="63" t="n">
        <f aca="false">AQ207*$J$215</f>
        <v>3610.76924208077</v>
      </c>
      <c r="AS207" s="64" t="n">
        <f aca="false">0.24*AH207/$AM$215</f>
        <v>0.00141517818931658</v>
      </c>
      <c r="AT207" s="63" t="n">
        <f aca="false">AS207*$J$215</f>
        <v>14737.5241457239</v>
      </c>
      <c r="AU207" s="64" t="n">
        <f aca="false">0.25*AJ207/$AM$215</f>
        <v>0.00113614202354518</v>
      </c>
      <c r="AV207" s="63" t="n">
        <f aca="false">AU207*$J$215</f>
        <v>11831.6694189972</v>
      </c>
      <c r="AW207" s="64" t="n">
        <f aca="false">0.35*AL207/$AM$215</f>
        <v>0.0018226671590084</v>
      </c>
      <c r="AX207" s="63" t="n">
        <f aca="false">AW207*$J$215</f>
        <v>18981.0735271975</v>
      </c>
    </row>
    <row r="208" customFormat="false" ht="12.8" hidden="false" customHeight="false" outlineLevel="0" collapsed="false">
      <c r="A208" s="70" t="s">
        <v>97</v>
      </c>
      <c r="B208" s="60"/>
      <c r="C208" s="60"/>
      <c r="D208" s="60"/>
      <c r="E208" s="60"/>
      <c r="F208" s="60"/>
      <c r="G208" s="60"/>
      <c r="H208" s="60"/>
      <c r="I208" s="64" t="n">
        <f aca="false">AO208+AQ208+AS208+AU208+AW208</f>
        <v>0.00598204672032748</v>
      </c>
      <c r="J208" s="63" t="n">
        <f aca="false">ROUND(AP208+AR208+AT208+AV208+AX208,0)</f>
        <v>62296</v>
      </c>
      <c r="K208" s="64" t="n">
        <f aca="false">I208-DatosMinisterio!J208</f>
        <v>-7.45931094670027E-017</v>
      </c>
      <c r="L208" s="63" t="n">
        <f aca="false">J208-DatosMinisterio!K208</f>
        <v>0</v>
      </c>
      <c r="M208" s="64" t="n">
        <f aca="false">P243/P$250</f>
        <v>0.0218807211788522</v>
      </c>
      <c r="N208" s="63" t="n">
        <f aca="false">ROUND((N$215*M208),0)</f>
        <v>4329409</v>
      </c>
      <c r="O208" s="63" t="n">
        <f aca="false">N208-DatosMinisterio!L208</f>
        <v>1</v>
      </c>
      <c r="P208" s="65" t="n">
        <f aca="false">N208+J208</f>
        <v>4391705</v>
      </c>
      <c r="Q208" s="63" t="n">
        <f aca="false">P208-DatosMinisterio!M208</f>
        <v>1</v>
      </c>
      <c r="S208" s="65" t="n">
        <f aca="false">B208+DatosMinisterio!B208</f>
        <v>4659</v>
      </c>
      <c r="T208" s="65" t="n">
        <f aca="false">C208+DatosMinisterio!C208</f>
        <v>24</v>
      </c>
      <c r="U208" s="65" t="n">
        <f aca="false">D208+DatosMinisterio!D208</f>
        <v>306.164318181818</v>
      </c>
      <c r="V208" s="65" t="n">
        <f aca="false">E208+DatosMinisterio!E208</f>
        <v>174.784545454545</v>
      </c>
      <c r="W208" s="65" t="n">
        <f aca="false">F208+DatosMinisterio!F208</f>
        <v>10</v>
      </c>
      <c r="X208" s="65" t="n">
        <f aca="false">G208+DatosMinisterio!G208</f>
        <v>20</v>
      </c>
      <c r="Y208" s="65" t="n">
        <f aca="false">H208+DatosMinisterio!H208</f>
        <v>5</v>
      </c>
      <c r="Z208" s="65" t="n">
        <f aca="false">X208+0.33*Y208</f>
        <v>21.65</v>
      </c>
      <c r="AC208" s="71" t="n">
        <f aca="false">IF(T208&gt;0,S208/T208,0)</f>
        <v>194.125</v>
      </c>
      <c r="AD208" s="72" t="n">
        <f aca="false">EXP((((AC208-AC$215)/AC$216+2)/4-1.9)^3)</f>
        <v>0.0466678004677417</v>
      </c>
      <c r="AE208" s="73" t="n">
        <f aca="false">S208/U208</f>
        <v>15.2173186858216</v>
      </c>
      <c r="AF208" s="72" t="n">
        <f aca="false">EXP((((AE208-AE$215)/AE$216+2)/4-1.9)^3)</f>
        <v>0.0229539955823653</v>
      </c>
      <c r="AG208" s="72" t="n">
        <f aca="false">V208/U208</f>
        <v>0.570884767018304</v>
      </c>
      <c r="AH208" s="72" t="n">
        <f aca="false">EXP((((AG208-AG$215)/AG$216+2)/4-1.9)^3)</f>
        <v>0.0319465313088146</v>
      </c>
      <c r="AI208" s="72" t="n">
        <f aca="false">W208/U208</f>
        <v>0.0326621993685803</v>
      </c>
      <c r="AJ208" s="72" t="n">
        <f aca="false">EXP((((AI208-AI$215)/AI$216+2)/4-1.9)^3)</f>
        <v>0.0116969671877576</v>
      </c>
      <c r="AK208" s="72" t="n">
        <f aca="false">Z208/U208</f>
        <v>0.0707136616329764</v>
      </c>
      <c r="AL208" s="72" t="n">
        <f aca="false">EXP((((AK208-AK$215)/AK$216+2)/4-1.9)^3)</f>
        <v>0.00712148861608444</v>
      </c>
      <c r="AM208" s="72" t="n">
        <f aca="false">0.01*AD208+0.15*AF208+0.24*AH208+0.25*AJ208+0.35*AL208</f>
        <v>0.0169937076687167</v>
      </c>
      <c r="AO208" s="64" t="n">
        <f aca="false">0.01*AD208/$AM$215</f>
        <v>0.000164277842231491</v>
      </c>
      <c r="AP208" s="63" t="n">
        <f aca="false">AO208*$J$215</f>
        <v>1710.77302121452</v>
      </c>
      <c r="AQ208" s="64" t="n">
        <f aca="false">0.15*AF208/$AM$215</f>
        <v>0.00121202397383245</v>
      </c>
      <c r="AR208" s="63" t="n">
        <f aca="false">AQ208*$J$215</f>
        <v>12621.8964610937</v>
      </c>
      <c r="AS208" s="64" t="n">
        <f aca="false">0.24*AH208/$AM$215</f>
        <v>0.00269896100228019</v>
      </c>
      <c r="AT208" s="63" t="n">
        <f aca="false">AS208*$J$215</f>
        <v>28106.7099816456</v>
      </c>
      <c r="AU208" s="64" t="n">
        <f aca="false">0.25*AJ208/$AM$215</f>
        <v>0.00102937813170861</v>
      </c>
      <c r="AV208" s="63" t="n">
        <f aca="false">AU208*$J$215</f>
        <v>10719.8409258003</v>
      </c>
      <c r="AW208" s="64" t="n">
        <f aca="false">0.35*AL208/$AM$215</f>
        <v>0.000877405770274739</v>
      </c>
      <c r="AX208" s="63" t="n">
        <f aca="false">AW208*$J$215</f>
        <v>9137.21595106411</v>
      </c>
    </row>
    <row r="209" customFormat="false" ht="12.8" hidden="false" customHeight="false" outlineLevel="0" collapsed="false">
      <c r="A209" s="70" t="s">
        <v>98</v>
      </c>
      <c r="B209" s="60"/>
      <c r="C209" s="60"/>
      <c r="D209" s="60"/>
      <c r="E209" s="60"/>
      <c r="F209" s="60"/>
      <c r="G209" s="60"/>
      <c r="H209" s="60"/>
      <c r="I209" s="64" t="n">
        <f aca="false">AO209+AQ209+AS209+AU209+AW209</f>
        <v>0.0248362191454026</v>
      </c>
      <c r="J209" s="63" t="n">
        <f aca="false">ROUND(AP209+AR209+AT209+AV209+AX209,0)</f>
        <v>258642</v>
      </c>
      <c r="K209" s="64" t="n">
        <f aca="false">I209-DatosMinisterio!J209</f>
        <v>0</v>
      </c>
      <c r="L209" s="63" t="n">
        <f aca="false">J209-DatosMinisterio!K209</f>
        <v>0</v>
      </c>
      <c r="M209" s="64" t="n">
        <f aca="false">P244/P$250</f>
        <v>0.0120197510208718</v>
      </c>
      <c r="N209" s="63" t="n">
        <f aca="false">ROUND((N$215*M209),0)</f>
        <v>2378277</v>
      </c>
      <c r="O209" s="63" t="n">
        <f aca="false">N209-DatosMinisterio!L209</f>
        <v>-1</v>
      </c>
      <c r="P209" s="65" t="n">
        <f aca="false">N209+J209</f>
        <v>2636919</v>
      </c>
      <c r="Q209" s="63" t="n">
        <f aca="false">P209-DatosMinisterio!M209</f>
        <v>-1</v>
      </c>
      <c r="S209" s="65" t="n">
        <f aca="false">B209+DatosMinisterio!B209</f>
        <v>7235</v>
      </c>
      <c r="T209" s="65" t="n">
        <f aca="false">C209+DatosMinisterio!C209</f>
        <v>50</v>
      </c>
      <c r="U209" s="65" t="n">
        <f aca="false">D209+DatosMinisterio!D209</f>
        <v>348.509090909091</v>
      </c>
      <c r="V209" s="65" t="n">
        <f aca="false">E209+DatosMinisterio!E209</f>
        <v>254.725681818182</v>
      </c>
      <c r="W209" s="65" t="n">
        <f aca="false">F209+DatosMinisterio!F209</f>
        <v>10</v>
      </c>
      <c r="X209" s="65" t="n">
        <f aca="false">G209+DatosMinisterio!G209</f>
        <v>34</v>
      </c>
      <c r="Y209" s="65" t="n">
        <f aca="false">H209+DatosMinisterio!H209</f>
        <v>9</v>
      </c>
      <c r="Z209" s="65" t="n">
        <f aca="false">X209+0.33*Y209</f>
        <v>36.97</v>
      </c>
      <c r="AC209" s="71" t="n">
        <f aca="false">IF(T209&gt;0,S209/T209,0)</f>
        <v>144.7</v>
      </c>
      <c r="AD209" s="72" t="n">
        <f aca="false">EXP((((AC209-AC$215)/AC$216+2)/4-1.9)^3)</f>
        <v>0.017747448350198</v>
      </c>
      <c r="AE209" s="73" t="n">
        <f aca="false">S209/U209</f>
        <v>20.7598601836394</v>
      </c>
      <c r="AF209" s="72" t="n">
        <f aca="false">EXP((((AE209-AE$215)/AE$216+2)/4-1.9)^3)</f>
        <v>0.14544945840659</v>
      </c>
      <c r="AG209" s="72" t="n">
        <f aca="false">V209/U209</f>
        <v>0.730901111227045</v>
      </c>
      <c r="AH209" s="72" t="n">
        <f aca="false">EXP((((AG209-AG$215)/AG$216+2)/4-1.9)^3)</f>
        <v>0.177150307971144</v>
      </c>
      <c r="AI209" s="72" t="n">
        <f aca="false">W209/U209</f>
        <v>0.0286936560934891</v>
      </c>
      <c r="AJ209" s="72" t="n">
        <f aca="false">EXP((((AI209-AI$215)/AI$216+2)/4-1.9)^3)</f>
        <v>0.0109368263937509</v>
      </c>
      <c r="AK209" s="72" t="n">
        <f aca="false">Z209/U209</f>
        <v>0.106080446577629</v>
      </c>
      <c r="AL209" s="72" t="n">
        <f aca="false">EXP((((AK209-AK$215)/AK$216+2)/4-1.9)^3)</f>
        <v>0.00945480346858562</v>
      </c>
      <c r="AM209" s="72" t="n">
        <f aca="false">0.01*AD209+0.15*AF209+0.24*AH209+0.25*AJ209+0.35*AL209</f>
        <v>0.0705543549700078</v>
      </c>
      <c r="AO209" s="64" t="n">
        <f aca="false">0.01*AD209/$AM$215</f>
        <v>6.24737504417131E-005</v>
      </c>
      <c r="AP209" s="63" t="n">
        <f aca="false">AO209*$J$215</f>
        <v>650.595389724956</v>
      </c>
      <c r="AQ209" s="64" t="n">
        <f aca="false">0.15*AF209/$AM$215</f>
        <v>0.00768006728663697</v>
      </c>
      <c r="AR209" s="63" t="n">
        <f aca="false">AQ209*$J$215</f>
        <v>79979.4527163088</v>
      </c>
      <c r="AS209" s="64" t="n">
        <f aca="false">0.24*AH209/$AM$215</f>
        <v>0.0149663125593895</v>
      </c>
      <c r="AT209" s="63" t="n">
        <f aca="false">AS209*$J$215</f>
        <v>155857.682362226</v>
      </c>
      <c r="AU209" s="64" t="n">
        <f aca="false">0.25*AJ209/$AM$215</f>
        <v>0.000962482816212722</v>
      </c>
      <c r="AV209" s="63" t="n">
        <f aca="false">AU209*$J$215</f>
        <v>10023.1997997577</v>
      </c>
      <c r="AW209" s="64" t="n">
        <f aca="false">0.35*AL209/$AM$215</f>
        <v>0.00116488273272166</v>
      </c>
      <c r="AX209" s="63" t="n">
        <f aca="false">AW209*$J$215</f>
        <v>12130.9722902901</v>
      </c>
    </row>
    <row r="210" customFormat="false" ht="12.8" hidden="false" customHeight="false" outlineLevel="0" collapsed="false">
      <c r="A210" s="70" t="s">
        <v>99</v>
      </c>
      <c r="B210" s="60"/>
      <c r="C210" s="60"/>
      <c r="D210" s="60"/>
      <c r="E210" s="60"/>
      <c r="F210" s="60"/>
      <c r="G210" s="60"/>
      <c r="H210" s="60"/>
      <c r="I210" s="64" t="n">
        <f aca="false">AO210+AQ210+AS210+AU210+AW210</f>
        <v>0.0198991347896011</v>
      </c>
      <c r="J210" s="63" t="n">
        <f aca="false">ROUND(AP210+AR210+AT210+AV210+AX210,0)</f>
        <v>207228</v>
      </c>
      <c r="K210" s="64" t="n">
        <f aca="false">I210-DatosMinisterio!J210</f>
        <v>1.21430643318377E-016</v>
      </c>
      <c r="L210" s="63" t="n">
        <f aca="false">J210-DatosMinisterio!K210</f>
        <v>0</v>
      </c>
      <c r="M210" s="64" t="n">
        <f aca="false">P245/P$250</f>
        <v>0.019002718217674</v>
      </c>
      <c r="N210" s="63" t="n">
        <f aca="false">ROUND((N$215*M210),0)</f>
        <v>3759956</v>
      </c>
      <c r="O210" s="63" t="n">
        <f aca="false">N210-DatosMinisterio!L210</f>
        <v>0</v>
      </c>
      <c r="P210" s="65" t="n">
        <f aca="false">N210+J210</f>
        <v>3967184</v>
      </c>
      <c r="Q210" s="63" t="n">
        <f aca="false">P210-DatosMinisterio!M210</f>
        <v>0</v>
      </c>
      <c r="S210" s="65" t="n">
        <f aca="false">B210+DatosMinisterio!B210</f>
        <v>6627</v>
      </c>
      <c r="T210" s="65" t="n">
        <f aca="false">C210+DatosMinisterio!C210</f>
        <v>34</v>
      </c>
      <c r="U210" s="65" t="n">
        <f aca="false">D210+DatosMinisterio!D210</f>
        <v>279.466136363636</v>
      </c>
      <c r="V210" s="65" t="n">
        <f aca="false">E210+DatosMinisterio!E210</f>
        <v>163.288863636364</v>
      </c>
      <c r="W210" s="65" t="n">
        <f aca="false">F210+DatosMinisterio!F210</f>
        <v>5</v>
      </c>
      <c r="X210" s="65" t="n">
        <f aca="false">G210+DatosMinisterio!G210</f>
        <v>9</v>
      </c>
      <c r="Y210" s="65" t="n">
        <f aca="false">H210+DatosMinisterio!H210</f>
        <v>1</v>
      </c>
      <c r="Z210" s="65" t="n">
        <f aca="false">X210+0.33*Y210</f>
        <v>9.33</v>
      </c>
      <c r="AC210" s="71" t="n">
        <f aca="false">IF(T210&gt;0,S210/T210,0)</f>
        <v>194.911764705882</v>
      </c>
      <c r="AD210" s="72" t="n">
        <f aca="false">EXP((((AC210-AC$215)/AC$216+2)/4-1.9)^3)</f>
        <v>0.0473250567078803</v>
      </c>
      <c r="AE210" s="73" t="n">
        <f aca="false">S210/U210</f>
        <v>23.7130698059856</v>
      </c>
      <c r="AF210" s="72" t="n">
        <f aca="false">EXP((((AE210-AE$215)/AE$216+2)/4-1.9)^3)</f>
        <v>0.285557127462012</v>
      </c>
      <c r="AG210" s="72" t="n">
        <f aca="false">V210/U210</f>
        <v>0.584288550165862</v>
      </c>
      <c r="AH210" s="72" t="n">
        <f aca="false">EXP((((AG210-AG$215)/AG$216+2)/4-1.9)^3)</f>
        <v>0.0380302537781717</v>
      </c>
      <c r="AI210" s="72" t="n">
        <f aca="false">W210/U210</f>
        <v>0.017891255323665</v>
      </c>
      <c r="AJ210" s="72" t="n">
        <f aca="false">EXP((((AI210-AI$215)/AI$216+2)/4-1.9)^3)</f>
        <v>0.00907762923020969</v>
      </c>
      <c r="AK210" s="72" t="n">
        <f aca="false">Z210/U210</f>
        <v>0.0333850824339589</v>
      </c>
      <c r="AL210" s="72" t="n">
        <f aca="false">EXP((((AK210-AK$215)/AK$216+2)/4-1.9)^3)</f>
        <v>0.00521620757129726</v>
      </c>
      <c r="AM210" s="72" t="n">
        <f aca="false">0.01*AD210+0.15*AF210+0.24*AH210+0.25*AJ210+0.35*AL210</f>
        <v>0.0565291605506483</v>
      </c>
      <c r="AO210" s="64" t="n">
        <f aca="false">0.01*AD210/$AM$215</f>
        <v>0.000166591485382464</v>
      </c>
      <c r="AP210" s="63" t="n">
        <f aca="false">AO210*$J$215</f>
        <v>1734.86706962444</v>
      </c>
      <c r="AQ210" s="64" t="n">
        <f aca="false">0.15*AF210/$AM$215</f>
        <v>0.0150780757598727</v>
      </c>
      <c r="AR210" s="63" t="n">
        <f aca="false">AQ210*$J$215</f>
        <v>157021.573155739</v>
      </c>
      <c r="AS210" s="64" t="n">
        <f aca="false">0.24*AH210/$AM$215</f>
        <v>0.00321293635487066</v>
      </c>
      <c r="AT210" s="63" t="n">
        <f aca="false">AS210*$J$215</f>
        <v>33459.1979059875</v>
      </c>
      <c r="AU210" s="64" t="n">
        <f aca="false">0.25*AJ210/$AM$215</f>
        <v>0.000798866310159164</v>
      </c>
      <c r="AV210" s="63" t="n">
        <f aca="false">AU210*$J$215</f>
        <v>8319.31386736652</v>
      </c>
      <c r="AW210" s="64" t="n">
        <f aca="false">0.35*AL210/$AM$215</f>
        <v>0.000642664879316116</v>
      </c>
      <c r="AX210" s="63" t="n">
        <f aca="false">AW210*$J$215</f>
        <v>6692.6477867101</v>
      </c>
    </row>
    <row r="211" customFormat="false" ht="12.8" hidden="false" customHeight="false" outlineLevel="0" collapsed="false">
      <c r="A211" s="70" t="s">
        <v>100</v>
      </c>
      <c r="B211" s="60"/>
      <c r="C211" s="60"/>
      <c r="D211" s="60"/>
      <c r="E211" s="60"/>
      <c r="F211" s="60"/>
      <c r="G211" s="60"/>
      <c r="H211" s="60"/>
      <c r="I211" s="64" t="n">
        <f aca="false">AO211+AQ211+AS211+AU211+AW211</f>
        <v>0.00834836977959015</v>
      </c>
      <c r="J211" s="63" t="n">
        <f aca="false">ROUND(AP211+AR211+AT211+AV211+AX211,0)</f>
        <v>86939</v>
      </c>
      <c r="K211" s="64" t="n">
        <f aca="false">I211-DatosMinisterio!J211</f>
        <v>0</v>
      </c>
      <c r="L211" s="63" t="n">
        <f aca="false">J211-DatosMinisterio!K211</f>
        <v>0</v>
      </c>
      <c r="M211" s="64" t="n">
        <f aca="false">P246/P$250</f>
        <v>0.0131116714362968</v>
      </c>
      <c r="N211" s="63" t="n">
        <f aca="false">ROUND((N$215*M211),0)</f>
        <v>2594329</v>
      </c>
      <c r="O211" s="63" t="n">
        <f aca="false">N211-DatosMinisterio!L211</f>
        <v>1</v>
      </c>
      <c r="P211" s="65" t="n">
        <f aca="false">N211+J211</f>
        <v>2681268</v>
      </c>
      <c r="Q211" s="63" t="n">
        <f aca="false">P211-DatosMinisterio!M211</f>
        <v>1</v>
      </c>
      <c r="S211" s="65" t="n">
        <f aca="false">B211+DatosMinisterio!B211</f>
        <v>3590</v>
      </c>
      <c r="T211" s="65" t="n">
        <f aca="false">C211+DatosMinisterio!C211</f>
        <v>37</v>
      </c>
      <c r="U211" s="65" t="n">
        <f aca="false">D211+DatosMinisterio!D211</f>
        <v>319.209318181818</v>
      </c>
      <c r="V211" s="65" t="n">
        <f aca="false">E211+DatosMinisterio!E211</f>
        <v>181.556590909091</v>
      </c>
      <c r="W211" s="65" t="n">
        <f aca="false">F211+DatosMinisterio!F211</f>
        <v>35</v>
      </c>
      <c r="X211" s="65" t="n">
        <f aca="false">G211+DatosMinisterio!G211</f>
        <v>58</v>
      </c>
      <c r="Y211" s="65" t="n">
        <f aca="false">H211+DatosMinisterio!H211</f>
        <v>8</v>
      </c>
      <c r="Z211" s="65" t="n">
        <f aca="false">X211+0.33*Y211</f>
        <v>60.64</v>
      </c>
      <c r="AC211" s="71" t="n">
        <f aca="false">IF(T211&gt;0,S211/T211,0)</f>
        <v>97.027027027027</v>
      </c>
      <c r="AD211" s="72" t="n">
        <f aca="false">EXP((((AC211-AC$215)/AC$216+2)/4-1.9)^3)</f>
        <v>0.00586519611542684</v>
      </c>
      <c r="AE211" s="73" t="n">
        <f aca="false">S211/U211</f>
        <v>11.2465388555956</v>
      </c>
      <c r="AF211" s="72" t="n">
        <f aca="false">EXP((((AE211-AE$215)/AE$216+2)/4-1.9)^3)</f>
        <v>0.00352885083721956</v>
      </c>
      <c r="AG211" s="72" t="n">
        <f aca="false">V211/U211</f>
        <v>0.568769708676482</v>
      </c>
      <c r="AH211" s="72" t="n">
        <f aca="false">EXP((((AG211-AG$215)/AG$216+2)/4-1.9)^3)</f>
        <v>0.0310625658374077</v>
      </c>
      <c r="AI211" s="72" t="n">
        <f aca="false">W211/U211</f>
        <v>0.109645921990487</v>
      </c>
      <c r="AJ211" s="72" t="n">
        <f aca="false">EXP((((AI211-AI$215)/AI$216+2)/4-1.9)^3)</f>
        <v>0.0378761361149135</v>
      </c>
      <c r="AK211" s="72" t="n">
        <f aca="false">Z211/U211</f>
        <v>0.189969391700089</v>
      </c>
      <c r="AL211" s="72" t="n">
        <f aca="false">EXP((((AK211-AK$215)/AK$216+2)/4-1.9)^3)</f>
        <v>0.0177254083965612</v>
      </c>
      <c r="AM211" s="72" t="n">
        <f aca="false">0.01*AD211+0.15*AF211+0.24*AH211+0.25*AJ211+0.35*AL211</f>
        <v>0.0237159223552399</v>
      </c>
      <c r="AO211" s="64" t="n">
        <f aca="false">0.01*AD211/$AM$215</f>
        <v>2.06463932829416E-005</v>
      </c>
      <c r="AP211" s="63" t="n">
        <f aca="false">AO211*$J$215</f>
        <v>215.009475009226</v>
      </c>
      <c r="AQ211" s="64" t="n">
        <f aca="false">0.15*AF211/$AM$215</f>
        <v>0.000186331473291505</v>
      </c>
      <c r="AR211" s="63" t="n">
        <f aca="false">AQ211*$J$215</f>
        <v>1940.4373297104</v>
      </c>
      <c r="AS211" s="64" t="n">
        <f aca="false">0.24*AH211/$AM$215</f>
        <v>0.00262428033314503</v>
      </c>
      <c r="AT211" s="63" t="n">
        <f aca="false">AS211*$J$215</f>
        <v>27328.9929613391</v>
      </c>
      <c r="AU211" s="64" t="n">
        <f aca="false">0.25*AJ211/$AM$215</f>
        <v>0.00333324575545682</v>
      </c>
      <c r="AV211" s="63" t="n">
        <f aca="false">AU211*$J$215</f>
        <v>34712.0879727518</v>
      </c>
      <c r="AW211" s="64" t="n">
        <f aca="false">0.35*AL211/$AM$215</f>
        <v>0.00218386582441385</v>
      </c>
      <c r="AX211" s="63" t="n">
        <f aca="false">AW211*$J$215</f>
        <v>22742.5603088634</v>
      </c>
    </row>
    <row r="212" customFormat="false" ht="12.8" hidden="false" customHeight="false" outlineLevel="0" collapsed="false">
      <c r="A212" s="70" t="s">
        <v>101</v>
      </c>
      <c r="B212" s="60"/>
      <c r="C212" s="60"/>
      <c r="D212" s="60"/>
      <c r="E212" s="60"/>
      <c r="F212" s="60"/>
      <c r="G212" s="60"/>
      <c r="H212" s="60"/>
      <c r="I212" s="64" t="n">
        <f aca="false">AO212+AQ212+AS212+AU212+AW212</f>
        <v>0.0164952803373926</v>
      </c>
      <c r="J212" s="63" t="n">
        <f aca="false">ROUND(AP212+AR212+AT212+AV212+AX212,0)</f>
        <v>171780</v>
      </c>
      <c r="K212" s="64" t="n">
        <f aca="false">I212-DatosMinisterio!J212</f>
        <v>-5.89805981832114E-017</v>
      </c>
      <c r="L212" s="63" t="n">
        <f aca="false">J212-DatosMinisterio!K212</f>
        <v>0</v>
      </c>
      <c r="M212" s="64" t="n">
        <f aca="false">P247/P$250</f>
        <v>0.0101689420997125</v>
      </c>
      <c r="N212" s="63" t="n">
        <f aca="false">ROUND((N$215*M212),0)</f>
        <v>2012069</v>
      </c>
      <c r="O212" s="63" t="n">
        <f aca="false">N212-DatosMinisterio!L212</f>
        <v>-1</v>
      </c>
      <c r="P212" s="65" t="n">
        <f aca="false">N212+J212</f>
        <v>2183849</v>
      </c>
      <c r="Q212" s="63" t="n">
        <f aca="false">P212-DatosMinisterio!M212</f>
        <v>-1</v>
      </c>
      <c r="S212" s="65" t="n">
        <f aca="false">B212+DatosMinisterio!B212</f>
        <v>6473</v>
      </c>
      <c r="T212" s="65" t="n">
        <f aca="false">C212+DatosMinisterio!C212</f>
        <v>26</v>
      </c>
      <c r="U212" s="65" t="n">
        <f aca="false">D212+DatosMinisterio!D212</f>
        <v>356.963181818182</v>
      </c>
      <c r="V212" s="65" t="n">
        <f aca="false">E212+DatosMinisterio!E212</f>
        <v>241.835909090909</v>
      </c>
      <c r="W212" s="65" t="n">
        <f aca="false">F212+DatosMinisterio!F212</f>
        <v>21</v>
      </c>
      <c r="X212" s="65" t="n">
        <f aca="false">G212+DatosMinisterio!G212</f>
        <v>54</v>
      </c>
      <c r="Y212" s="65" t="n">
        <f aca="false">H212+DatosMinisterio!H212</f>
        <v>11</v>
      </c>
      <c r="Z212" s="65" t="n">
        <f aca="false">X212+0.33*Y212</f>
        <v>57.63</v>
      </c>
      <c r="AC212" s="71" t="n">
        <f aca="false">IF(T212&gt;0,S212/T212,0)</f>
        <v>248.961538461538</v>
      </c>
      <c r="AD212" s="72" t="n">
        <f aca="false">EXP((((AC212-AC$215)/AC$216+2)/4-1.9)^3)</f>
        <v>0.112091796325811</v>
      </c>
      <c r="AE212" s="73" t="n">
        <f aca="false">S212/U212</f>
        <v>18.1335228104757</v>
      </c>
      <c r="AF212" s="72" t="n">
        <f aca="false">EXP((((AE212-AE$215)/AE$216+2)/4-1.9)^3)</f>
        <v>0.0671524305403897</v>
      </c>
      <c r="AG212" s="72" t="n">
        <f aca="false">V212/U212</f>
        <v>0.677481380177991</v>
      </c>
      <c r="AH212" s="72" t="n">
        <f aca="false">EXP((((AG212-AG$215)/AG$216+2)/4-1.9)^3)</f>
        <v>0.108925252248372</v>
      </c>
      <c r="AI212" s="72" t="n">
        <f aca="false">W212/U212</f>
        <v>0.0588295966352526</v>
      </c>
      <c r="AJ212" s="72" t="n">
        <f aca="false">EXP((((AI212-AI$215)/AI$216+2)/4-1.9)^3)</f>
        <v>0.0179173904092265</v>
      </c>
      <c r="AK212" s="72" t="n">
        <f aca="false">Z212/U212</f>
        <v>0.161445221623315</v>
      </c>
      <c r="AL212" s="72" t="n">
        <f aca="false">EXP((((AK212-AK$215)/AK$216+2)/4-1.9)^3)</f>
        <v>0.0144124334856815</v>
      </c>
      <c r="AM212" s="72" t="n">
        <f aca="false">0.01*AD212+0.15*AF212+0.24*AH212+0.25*AJ212+0.35*AL212</f>
        <v>0.046859542406221</v>
      </c>
      <c r="AO212" s="64" t="n">
        <f aca="false">0.01*AD212/$AM$215</f>
        <v>0.000394580379784225</v>
      </c>
      <c r="AP212" s="63" t="n">
        <f aca="false">AO212*$J$215</f>
        <v>4109.12061703495</v>
      </c>
      <c r="AQ212" s="64" t="n">
        <f aca="false">0.15*AF212/$AM$215</f>
        <v>0.0035458034059482</v>
      </c>
      <c r="AR212" s="63" t="n">
        <f aca="false">AQ212*$J$215</f>
        <v>36925.6420892039</v>
      </c>
      <c r="AS212" s="64" t="n">
        <f aca="false">0.24*AH212/$AM$215</f>
        <v>0.00920240777128666</v>
      </c>
      <c r="AT212" s="63" t="n">
        <f aca="false">AS212*$J$215</f>
        <v>95832.9542894022</v>
      </c>
      <c r="AU212" s="64" t="n">
        <f aca="false">0.25*AJ212/$AM$215</f>
        <v>0.00157679931630886</v>
      </c>
      <c r="AV212" s="63" t="n">
        <f aca="false">AU212*$J$215</f>
        <v>16420.6304001088</v>
      </c>
      <c r="AW212" s="64" t="n">
        <f aca="false">0.35*AL212/$AM$215</f>
        <v>0.0017756894640647</v>
      </c>
      <c r="AX212" s="63" t="n">
        <f aca="false">AW212*$J$215</f>
        <v>18491.8525098233</v>
      </c>
    </row>
    <row r="213" customFormat="false" ht="12.8" hidden="false" customHeight="false" outlineLevel="0" collapsed="false">
      <c r="A213" s="70" t="s">
        <v>102</v>
      </c>
      <c r="B213" s="60"/>
      <c r="C213" s="60"/>
      <c r="D213" s="60"/>
      <c r="E213" s="60"/>
      <c r="F213" s="60"/>
      <c r="G213" s="60"/>
      <c r="H213" s="60"/>
      <c r="I213" s="64" t="n">
        <f aca="false">AO213+AQ213+AS213+AU213+AW213</f>
        <v>0.0146104900180135</v>
      </c>
      <c r="J213" s="63" t="n">
        <f aca="false">ROUND(AP213+AR213+AT213+AV213+AX213,0)</f>
        <v>152152</v>
      </c>
      <c r="K213" s="64" t="n">
        <f aca="false">I213-DatosMinisterio!J213</f>
        <v>0</v>
      </c>
      <c r="L213" s="63" t="n">
        <f aca="false">J213-DatosMinisterio!K213</f>
        <v>0</v>
      </c>
      <c r="M213" s="64" t="n">
        <f aca="false">P248/P$250</f>
        <v>0.00726327342248558</v>
      </c>
      <c r="N213" s="63" t="n">
        <f aca="false">ROUND((N$215*M213),0)</f>
        <v>1437141</v>
      </c>
      <c r="O213" s="63" t="n">
        <f aca="false">N213-DatosMinisterio!L213</f>
        <v>-2</v>
      </c>
      <c r="P213" s="65" t="n">
        <f aca="false">N213+J213</f>
        <v>1589293</v>
      </c>
      <c r="Q213" s="63" t="n">
        <f aca="false">P213-DatosMinisterio!M213</f>
        <v>-2</v>
      </c>
      <c r="S213" s="65" t="n">
        <f aca="false">B213+DatosMinisterio!B213</f>
        <v>7484</v>
      </c>
      <c r="T213" s="65" t="n">
        <f aca="false">C213+DatosMinisterio!C213</f>
        <v>51</v>
      </c>
      <c r="U213" s="65" t="n">
        <f aca="false">D213+DatosMinisterio!D213</f>
        <v>412.023863636364</v>
      </c>
      <c r="V213" s="65" t="n">
        <f aca="false">E213+DatosMinisterio!E213</f>
        <v>257.501363636364</v>
      </c>
      <c r="W213" s="65" t="n">
        <f aca="false">F213+DatosMinisterio!F213</f>
        <v>39</v>
      </c>
      <c r="X213" s="65" t="n">
        <f aca="false">G213+DatosMinisterio!G213</f>
        <v>82</v>
      </c>
      <c r="Y213" s="65" t="n">
        <f aca="false">H213+DatosMinisterio!H213</f>
        <v>46</v>
      </c>
      <c r="Z213" s="65" t="n">
        <f aca="false">X213+0.33*Y213</f>
        <v>97.18</v>
      </c>
      <c r="AC213" s="71" t="n">
        <f aca="false">IF(T213&gt;0,S213/T213,0)</f>
        <v>146.745098039216</v>
      </c>
      <c r="AD213" s="72" t="n">
        <f aca="false">EXP((((AC213-AC$215)/AC$216+2)/4-1.9)^3)</f>
        <v>0.0185374935389387</v>
      </c>
      <c r="AE213" s="73" t="n">
        <f aca="false">S213/U213</f>
        <v>18.1639964587223</v>
      </c>
      <c r="AF213" s="72" t="n">
        <f aca="false">EXP((((AE213-AE$215)/AE$216+2)/4-1.9)^3)</f>
        <v>0.0678259433564618</v>
      </c>
      <c r="AG213" s="72" t="n">
        <f aca="false">V213/U213</f>
        <v>0.624967110797312</v>
      </c>
      <c r="AH213" s="72" t="n">
        <f aca="false">EXP((((AG213-AG$215)/AG$216+2)/4-1.9)^3)</f>
        <v>0.0622531196749951</v>
      </c>
      <c r="AI213" s="72" t="n">
        <f aca="false">W213/U213</f>
        <v>0.0946547116368479</v>
      </c>
      <c r="AJ213" s="72" t="n">
        <f aca="false">EXP((((AI213-AI$215)/AI$216+2)/4-1.9)^3)</f>
        <v>0.0306956735568215</v>
      </c>
      <c r="AK213" s="72" t="n">
        <f aca="false">Z213/U213</f>
        <v>0.23586012504792</v>
      </c>
      <c r="AL213" s="72" t="n">
        <f aca="false">EXP((((AK213-AK$215)/AK$216+2)/4-1.9)^3)</f>
        <v>0.0243752145135751</v>
      </c>
      <c r="AM213" s="72" t="n">
        <f aca="false">0.01*AD213+0.15*AF213+0.24*AH213+0.25*AJ213+0.35*AL213</f>
        <v>0.0415052586298142</v>
      </c>
      <c r="AO213" s="64" t="n">
        <f aca="false">0.01*AD213/$AM$215</f>
        <v>6.52548311348433E-005</v>
      </c>
      <c r="AP213" s="63" t="n">
        <f aca="false">AO213*$J$215</f>
        <v>679.557285955145</v>
      </c>
      <c r="AQ213" s="64" t="n">
        <f aca="false">0.15*AF213/$AM$215</f>
        <v>0.00358136643796297</v>
      </c>
      <c r="AR213" s="63" t="n">
        <f aca="false">AQ213*$J$215</f>
        <v>37295.9919483026</v>
      </c>
      <c r="AS213" s="64" t="n">
        <f aca="false">0.24*AH213/$AM$215</f>
        <v>0.00525937356544039</v>
      </c>
      <c r="AT213" s="63" t="n">
        <f aca="false">AS213*$J$215</f>
        <v>54770.5903731397</v>
      </c>
      <c r="AU213" s="64" t="n">
        <f aca="false">0.25*AJ213/$AM$215</f>
        <v>0.00270133741424266</v>
      </c>
      <c r="AV213" s="63" t="n">
        <f aca="false">AU213*$J$215</f>
        <v>28131.4576981816</v>
      </c>
      <c r="AW213" s="64" t="n">
        <f aca="false">0.35*AL213/$AM$215</f>
        <v>0.00300315776923258</v>
      </c>
      <c r="AX213" s="63" t="n">
        <f aca="false">AW213*$J$215</f>
        <v>31274.5846930112</v>
      </c>
    </row>
    <row r="214" customFormat="false" ht="12.8" hidden="false" customHeight="false" outlineLevel="0" collapsed="false">
      <c r="A214" s="74" t="s">
        <v>103</v>
      </c>
      <c r="B214" s="60"/>
      <c r="C214" s="60"/>
      <c r="D214" s="60"/>
      <c r="E214" s="60"/>
      <c r="F214" s="60"/>
      <c r="G214" s="60"/>
      <c r="H214" s="60"/>
      <c r="I214" s="75" t="n">
        <f aca="false">AO214+AQ214+AS214+AU214+AW214</f>
        <v>0.00956962912720543</v>
      </c>
      <c r="J214" s="76" t="n">
        <f aca="false">ROUND(AP214+AR214+AT214+AV214+AX214,0)</f>
        <v>99657</v>
      </c>
      <c r="K214" s="64" t="n">
        <f aca="false">I214-DatosMinisterio!J214</f>
        <v>-7.11236625150491E-017</v>
      </c>
      <c r="L214" s="63" t="n">
        <f aca="false">J214-DatosMinisterio!K214</f>
        <v>0</v>
      </c>
      <c r="M214" s="64" t="n">
        <f aca="false">P249/P$250</f>
        <v>0.00684724945400035</v>
      </c>
      <c r="N214" s="63" t="n">
        <f aca="false">ROUND((N$215*M214),0)</f>
        <v>1354825</v>
      </c>
      <c r="O214" s="63" t="n">
        <f aca="false">N214-DatosMinisterio!L214</f>
        <v>-1</v>
      </c>
      <c r="P214" s="65" t="n">
        <f aca="false">N214+J214</f>
        <v>1454482</v>
      </c>
      <c r="Q214" s="63" t="n">
        <f aca="false">P214-DatosMinisterio!M214</f>
        <v>-1</v>
      </c>
      <c r="S214" s="77" t="n">
        <f aca="false">B214+DatosMinisterio!B214</f>
        <v>8358</v>
      </c>
      <c r="T214" s="77" t="n">
        <f aca="false">C214+DatosMinisterio!C214</f>
        <v>37</v>
      </c>
      <c r="U214" s="77" t="n">
        <f aca="false">D214+DatosMinisterio!D214</f>
        <v>440.848181818182</v>
      </c>
      <c r="V214" s="77" t="n">
        <f aca="false">E214+DatosMinisterio!E214</f>
        <v>237.601136363636</v>
      </c>
      <c r="W214" s="77" t="n">
        <f aca="false">F214+DatosMinisterio!F214</f>
        <v>21</v>
      </c>
      <c r="X214" s="77" t="n">
        <f aca="false">G214+DatosMinisterio!G214</f>
        <v>63</v>
      </c>
      <c r="Y214" s="77" t="n">
        <f aca="false">H214+DatosMinisterio!H214</f>
        <v>9</v>
      </c>
      <c r="Z214" s="77" t="n">
        <f aca="false">X214+0.33*Y214</f>
        <v>65.97</v>
      </c>
      <c r="AC214" s="71" t="n">
        <f aca="false">IF(T214&gt;0,S214/T214,0)</f>
        <v>225.891891891892</v>
      </c>
      <c r="AD214" s="72" t="n">
        <f aca="false">EXP((((AC214-AC$215)/AC$216+2)/4-1.9)^3)</f>
        <v>0.079402249952483</v>
      </c>
      <c r="AE214" s="73" t="n">
        <f aca="false">S214/U214</f>
        <v>18.9589077253971</v>
      </c>
      <c r="AF214" s="72" t="n">
        <f aca="false">EXP((((AE214-AE$215)/AE$216+2)/4-1.9)^3)</f>
        <v>0.0872397862504073</v>
      </c>
      <c r="AG214" s="72" t="n">
        <f aca="false">V214/U214</f>
        <v>0.53896363002724</v>
      </c>
      <c r="AH214" s="72" t="n">
        <f aca="false">EXP((((AG214-AG$215)/AG$216+2)/4-1.9)^3)</f>
        <v>0.0205778228559847</v>
      </c>
      <c r="AI214" s="72" t="n">
        <f aca="false">W214/U214</f>
        <v>0.0476354465462239</v>
      </c>
      <c r="AJ214" s="72" t="n">
        <f aca="false">EXP((((AI214-AI$215)/AI$216+2)/4-1.9)^3)</f>
        <v>0.0149819647212302</v>
      </c>
      <c r="AK214" s="72" t="n">
        <f aca="false">Z214/U214</f>
        <v>0.149643352793066</v>
      </c>
      <c r="AL214" s="72" t="n">
        <f aca="false">EXP((((AK214-AK$215)/AK$216+2)/4-1.9)^3)</f>
        <v>0.0132031379990014</v>
      </c>
      <c r="AM214" s="72" t="n">
        <f aca="false">0.01*AD214+0.15*AF214+0.24*AH214+0.25*AJ214+0.35*AL214</f>
        <v>0.0271852574024803</v>
      </c>
      <c r="AO214" s="64" t="n">
        <f aca="false">0.01*AD214/$AM$215</f>
        <v>0.0002795081439404</v>
      </c>
      <c r="AP214" s="63" t="n">
        <f aca="false">AO214*$J$215</f>
        <v>2910.76986018093</v>
      </c>
      <c r="AQ214" s="64" t="n">
        <f aca="false">0.15*AF214/$AM$215</f>
        <v>0.00460646217466147</v>
      </c>
      <c r="AR214" s="63" t="n">
        <f aca="false">AQ214*$J$215</f>
        <v>47971.2364407071</v>
      </c>
      <c r="AS214" s="64" t="n">
        <f aca="false">0.24*AH214/$AM$215</f>
        <v>0.00173849050663001</v>
      </c>
      <c r="AT214" s="63" t="n">
        <f aca="false">AS214*$J$215</f>
        <v>18104.4662869942</v>
      </c>
      <c r="AU214" s="64" t="n">
        <f aca="false">0.25*AJ214/$AM$215</f>
        <v>0.00131847055792424</v>
      </c>
      <c r="AV214" s="63" t="n">
        <f aca="false">AU214*$J$215</f>
        <v>13730.4205431672</v>
      </c>
      <c r="AW214" s="64" t="n">
        <f aca="false">0.35*AL214/$AM$215</f>
        <v>0.00162669774404932</v>
      </c>
      <c r="AX214" s="63" t="n">
        <f aca="false">AW214*$J$215</f>
        <v>16940.2676367552</v>
      </c>
    </row>
    <row r="215" customFormat="false" ht="12.8" hidden="false" customHeight="false" outlineLevel="0" collapsed="false">
      <c r="A215" s="81" t="s">
        <v>49</v>
      </c>
      <c r="B215" s="60"/>
      <c r="C215" s="60"/>
      <c r="D215" s="60"/>
      <c r="E215" s="60"/>
      <c r="F215" s="60"/>
      <c r="G215" s="60"/>
      <c r="H215" s="60"/>
      <c r="I215" s="95" t="n">
        <f aca="false">SUM(I188:I214)</f>
        <v>1</v>
      </c>
      <c r="J215" s="84" t="n">
        <f aca="false">DatosMinisterio!K215</f>
        <v>10413900</v>
      </c>
      <c r="K215" s="82" t="n">
        <f aca="false">I215-DatosMinisterio!J215</f>
        <v>0</v>
      </c>
      <c r="L215" s="84" t="n">
        <f aca="false">J215-DatosMinisterio!K215</f>
        <v>0</v>
      </c>
      <c r="M215" s="82"/>
      <c r="N215" s="84" t="n">
        <f aca="false">DatosMinisterio!L215</f>
        <v>197864099</v>
      </c>
      <c r="O215" s="84"/>
      <c r="P215" s="86" t="n">
        <f aca="false">DatosMinisterio!M215</f>
        <v>208277999</v>
      </c>
      <c r="Q215" s="84"/>
      <c r="S215" s="86"/>
      <c r="T215" s="86"/>
      <c r="U215" s="86"/>
      <c r="V215" s="86"/>
      <c r="W215" s="86"/>
      <c r="X215" s="86"/>
      <c r="Y215" s="86"/>
      <c r="Z215" s="86"/>
      <c r="AB215" s="87" t="s">
        <v>232</v>
      </c>
      <c r="AC215" s="87" t="n">
        <f aca="false">AVERAGE(AC190:AC214)</f>
        <v>212.806471109194</v>
      </c>
      <c r="AD215" s="86"/>
      <c r="AE215" s="87" t="n">
        <f aca="false">AVERAGE(AE190:AE214)</f>
        <v>18.002437408408</v>
      </c>
      <c r="AF215" s="86"/>
      <c r="AG215" s="89" t="n">
        <f aca="false">AVERAGE(AG190:AG214)</f>
        <v>0.627817896774581</v>
      </c>
      <c r="AH215" s="86"/>
      <c r="AI215" s="89" t="n">
        <f aca="false">AVERAGE(AI190:AI214)</f>
        <v>0.150489899597732</v>
      </c>
      <c r="AJ215" s="86"/>
      <c r="AK215" s="89" t="n">
        <f aca="false">AVERAGE(AK190:AK214)</f>
        <v>0.394259899784803</v>
      </c>
      <c r="AL215" s="86"/>
      <c r="AM215" s="89" t="n">
        <f aca="false">SUM(AM190:AM214)</f>
        <v>2.84078484558983</v>
      </c>
      <c r="AO215" s="82" t="n">
        <f aca="false">SUM(AO188:AO214)</f>
        <v>0.00980038981804404</v>
      </c>
      <c r="AP215" s="84" t="n">
        <f aca="false">SUM(AP188:AP214)</f>
        <v>102060.279526129</v>
      </c>
      <c r="AQ215" s="82" t="n">
        <f aca="false">SUM(AQ188:AQ214)</f>
        <v>0.149806916236009</v>
      </c>
      <c r="AR215" s="84" t="n">
        <f aca="false">SUM(AR188:AR214)</f>
        <v>1560074.24499017</v>
      </c>
      <c r="AS215" s="82" t="n">
        <f aca="false">SUM(AS188:AS214)</f>
        <v>0.230394468194045</v>
      </c>
      <c r="AT215" s="84" t="n">
        <f aca="false">SUM(AT188:AT214)</f>
        <v>2399304.95232597</v>
      </c>
      <c r="AU215" s="82" t="n">
        <f aca="false">SUM(AU188:AU214)</f>
        <v>0.25480857270599</v>
      </c>
      <c r="AV215" s="84" t="n">
        <f aca="false">SUM(AV188:AV214)</f>
        <v>2653550.99530291</v>
      </c>
      <c r="AW215" s="82" t="n">
        <f aca="false">SUM(AW188:AW214)</f>
        <v>0.355189653045912</v>
      </c>
      <c r="AX215" s="84" t="n">
        <f aca="false">SUM(AX188:AX214)</f>
        <v>3698909.52785482</v>
      </c>
    </row>
    <row r="216" customFormat="false" ht="12.8" hidden="false" customHeight="false" outlineLevel="0" collapsed="false">
      <c r="A216" s="31" t="s">
        <v>50</v>
      </c>
      <c r="B216" s="25"/>
      <c r="C216" s="25"/>
      <c r="D216" s="25"/>
      <c r="E216" s="25"/>
      <c r="F216" s="25"/>
      <c r="G216" s="25"/>
      <c r="H216" s="25"/>
      <c r="I216" s="25"/>
      <c r="S216" s="25"/>
      <c r="T216" s="25"/>
      <c r="U216" s="25"/>
      <c r="V216" s="25"/>
      <c r="W216" s="25"/>
      <c r="X216" s="25"/>
      <c r="Y216" s="25"/>
      <c r="Z216" s="25"/>
      <c r="AB216" s="87" t="s">
        <v>233</v>
      </c>
      <c r="AC216" s="87" t="n">
        <f aca="false">_xlfn.STDEV.P(AC190:AC214)</f>
        <v>88.8845180179174</v>
      </c>
      <c r="AD216" s="86"/>
      <c r="AE216" s="87" t="n">
        <f aca="false">_xlfn.STDEV.P(AE190:AE214)</f>
        <v>4.43603857923166</v>
      </c>
      <c r="AF216" s="86"/>
      <c r="AG216" s="89" t="n">
        <f aca="false">_xlfn.STDEV.P(AG190:AG214)</f>
        <v>0.129266240408756</v>
      </c>
      <c r="AH216" s="86"/>
      <c r="AI216" s="89" t="n">
        <f aca="false">_xlfn.STDEV.P(AI190:AI214)</f>
        <v>0.120413131216074</v>
      </c>
      <c r="AJ216" s="86"/>
      <c r="AK216" s="89" t="n">
        <f aca="false">_xlfn.STDEV.P(AK190:AK214)</f>
        <v>0.266388453410543</v>
      </c>
      <c r="AL216" s="86"/>
      <c r="AM216" s="89"/>
    </row>
    <row r="217" customFormat="false" ht="12.8" hidden="false" customHeight="false" outlineLevel="0" collapsed="false">
      <c r="A217" s="31" t="s">
        <v>51</v>
      </c>
      <c r="B217" s="25"/>
      <c r="C217" s="25"/>
      <c r="D217" s="25"/>
      <c r="E217" s="25"/>
      <c r="F217" s="25"/>
      <c r="G217" s="25"/>
      <c r="H217" s="25"/>
      <c r="I217" s="25"/>
      <c r="S217" s="25"/>
      <c r="T217" s="25"/>
      <c r="U217" s="25"/>
      <c r="V217" s="25"/>
      <c r="W217" s="25"/>
      <c r="X217" s="25"/>
      <c r="Y217" s="25"/>
      <c r="Z217" s="25"/>
      <c r="AB217" s="1" t="n">
        <f aca="false">MIN(AC217:AL217)</f>
        <v>-2.77607004304972</v>
      </c>
      <c r="AC217" s="1" t="n">
        <f aca="false">(MIN(AC190:AC214)-AC215)/AC216</f>
        <v>-1.3025827969144</v>
      </c>
      <c r="AE217" s="1" t="n">
        <f aca="false">(MIN(AE190:AE214)-AE215)/AE216</f>
        <v>-1.52295757400346</v>
      </c>
      <c r="AG217" s="1" t="n">
        <f aca="false">(MIN(AG190:AG214)-AG215)/AG216</f>
        <v>-2.77607004304972</v>
      </c>
      <c r="AI217" s="1" t="n">
        <f aca="false">(MIN(AI190:AI214)-AI215)/AI216</f>
        <v>-1.21604322502828</v>
      </c>
      <c r="AK217" s="1" t="n">
        <f aca="false">(MIN(AK190:AK214)-AK215)/AK216</f>
        <v>-1.35469391683687</v>
      </c>
    </row>
    <row r="218" customFormat="false" ht="12.8" hidden="false" customHeight="false" outlineLevel="0" collapsed="false">
      <c r="B218" s="25"/>
      <c r="C218" s="25"/>
      <c r="D218" s="25"/>
      <c r="E218" s="25"/>
      <c r="F218" s="25"/>
      <c r="G218" s="25"/>
      <c r="H218" s="25"/>
      <c r="I218" s="25"/>
      <c r="S218" s="25"/>
      <c r="T218" s="25"/>
      <c r="U218" s="25"/>
      <c r="V218" s="25"/>
      <c r="W218" s="25"/>
      <c r="X218" s="25"/>
      <c r="Y218" s="25"/>
      <c r="Z218" s="25"/>
      <c r="AB218" s="1" t="n">
        <f aca="false">MAX(AC218:AM218)</f>
        <v>3.06068707603987</v>
      </c>
      <c r="AC218" s="1" t="n">
        <f aca="false">(MAX(AC190:AC214)-AC215)/AC216</f>
        <v>3.06068707603987</v>
      </c>
      <c r="AE218" s="1" t="n">
        <f aca="false">(MAX(AE190:AE214)-AE215)/AE216</f>
        <v>1.72737343470728</v>
      </c>
      <c r="AG218" s="1" t="n">
        <f aca="false">(MAX(AG190:AG214)-AG215)/AG216</f>
        <v>2.21580038802114</v>
      </c>
      <c r="AI218" s="1" t="n">
        <f aca="false">(MAX(AI190:AI214)-AI215)/AI216</f>
        <v>2.53199509931031</v>
      </c>
      <c r="AK218" s="1" t="n">
        <f aca="false">(MAX(AK190:AK214)-AK215)/AK216</f>
        <v>2.18721046048598</v>
      </c>
    </row>
    <row r="219" customFormat="false" ht="12.8" hidden="false" customHeight="false" outlineLevel="0" collapsed="false">
      <c r="B219" s="25"/>
      <c r="C219" s="25"/>
      <c r="D219" s="25"/>
      <c r="E219" s="25"/>
      <c r="F219" s="25"/>
      <c r="G219" s="25"/>
      <c r="H219" s="25"/>
      <c r="I219" s="25"/>
      <c r="S219" s="25"/>
      <c r="T219" s="25"/>
      <c r="U219" s="25"/>
      <c r="V219" s="25"/>
      <c r="W219" s="25"/>
      <c r="X219" s="25"/>
      <c r="Y219" s="25"/>
      <c r="Z219" s="25"/>
    </row>
    <row r="220" customFormat="false" ht="12.8" hidden="false" customHeight="false" outlineLevel="0" collapsed="false">
      <c r="B220" s="25"/>
      <c r="C220" s="25"/>
      <c r="D220" s="25"/>
      <c r="E220" s="25"/>
      <c r="F220" s="25"/>
      <c r="G220" s="25"/>
      <c r="H220" s="25"/>
      <c r="I220" s="25"/>
      <c r="S220" s="25"/>
      <c r="T220" s="25"/>
      <c r="U220" s="25"/>
      <c r="V220" s="25"/>
      <c r="W220" s="25"/>
      <c r="X220" s="25"/>
      <c r="Y220" s="25"/>
      <c r="Z220" s="25"/>
    </row>
    <row r="221" customFormat="false" ht="12.8" hidden="false" customHeight="false" outlineLevel="0" collapsed="false">
      <c r="A221" s="50" t="s">
        <v>122</v>
      </c>
      <c r="B221" s="50"/>
      <c r="C221" s="50"/>
      <c r="D221" s="50"/>
      <c r="E221" s="50"/>
      <c r="F221" s="50"/>
      <c r="G221" s="50"/>
      <c r="H221" s="50"/>
      <c r="I221" s="50"/>
      <c r="J221" s="50"/>
      <c r="S221" s="50"/>
      <c r="T221" s="50"/>
      <c r="U221" s="50"/>
      <c r="V221" s="50"/>
      <c r="W221" s="50"/>
      <c r="X221" s="50"/>
      <c r="Y221" s="50"/>
      <c r="Z221" s="50"/>
    </row>
    <row r="222" customFormat="false" ht="12.75" hidden="false" customHeight="true" outlineLevel="0" collapsed="false">
      <c r="A222" s="50" t="s">
        <v>123</v>
      </c>
      <c r="B222" s="50"/>
      <c r="C222" s="50"/>
      <c r="D222" s="50"/>
      <c r="E222" s="50"/>
      <c r="F222" s="50"/>
      <c r="G222" s="50"/>
      <c r="H222" s="50"/>
      <c r="I222" s="50"/>
      <c r="J222" s="50"/>
      <c r="S222" s="50"/>
      <c r="T222" s="50"/>
      <c r="U222" s="50"/>
      <c r="V222" s="50"/>
      <c r="W222" s="50"/>
      <c r="X222" s="50"/>
      <c r="Y222" s="50"/>
      <c r="Z222" s="50"/>
    </row>
    <row r="223" customFormat="false" ht="15.8" hidden="false" customHeight="true" outlineLevel="0" collapsed="false">
      <c r="A223" s="51" t="s">
        <v>8</v>
      </c>
      <c r="B223" s="55" t="s">
        <v>213</v>
      </c>
      <c r="C223" s="55"/>
      <c r="D223" s="55"/>
      <c r="E223" s="55"/>
      <c r="F223" s="55"/>
      <c r="G223" s="55"/>
      <c r="H223" s="55"/>
      <c r="I223" s="51" t="s">
        <v>10</v>
      </c>
      <c r="J223" s="53" t="s">
        <v>11</v>
      </c>
      <c r="K223" s="54" t="s">
        <v>214</v>
      </c>
      <c r="L223" s="53" t="s">
        <v>215</v>
      </c>
      <c r="M223" s="54" t="s">
        <v>216</v>
      </c>
      <c r="N223" s="53" t="s">
        <v>12</v>
      </c>
      <c r="O223" s="53" t="s">
        <v>217</v>
      </c>
      <c r="P223" s="51" t="s">
        <v>218</v>
      </c>
      <c r="Q223" s="53" t="s">
        <v>219</v>
      </c>
      <c r="S223" s="55" t="s">
        <v>213</v>
      </c>
      <c r="T223" s="55"/>
      <c r="U223" s="55"/>
      <c r="V223" s="55"/>
      <c r="W223" s="55"/>
      <c r="X223" s="55"/>
      <c r="Y223" s="55"/>
      <c r="Z223" s="55"/>
      <c r="AC223" s="56" t="s">
        <v>221</v>
      </c>
      <c r="AD223" s="56"/>
      <c r="AE223" s="56" t="s">
        <v>222</v>
      </c>
      <c r="AF223" s="56"/>
      <c r="AG223" s="56" t="s">
        <v>223</v>
      </c>
      <c r="AH223" s="56"/>
      <c r="AI223" s="56" t="s">
        <v>224</v>
      </c>
      <c r="AJ223" s="56"/>
      <c r="AK223" s="56" t="s">
        <v>225</v>
      </c>
      <c r="AL223" s="56"/>
      <c r="AM223" s="57" t="s">
        <v>226</v>
      </c>
      <c r="AO223" s="56" t="s">
        <v>221</v>
      </c>
      <c r="AP223" s="56"/>
      <c r="AQ223" s="56" t="s">
        <v>222</v>
      </c>
      <c r="AR223" s="56"/>
      <c r="AS223" s="56" t="s">
        <v>223</v>
      </c>
      <c r="AT223" s="56"/>
      <c r="AU223" s="56" t="s">
        <v>224</v>
      </c>
      <c r="AV223" s="56"/>
      <c r="AW223" s="57" t="s">
        <v>225</v>
      </c>
      <c r="AX223" s="57"/>
    </row>
    <row r="224" customFormat="false" ht="37.3" hidden="false" customHeight="false" outlineLevel="0" collapsed="false">
      <c r="A224" s="51"/>
      <c r="B224" s="56" t="s">
        <v>124</v>
      </c>
      <c r="C224" s="56" t="s">
        <v>125</v>
      </c>
      <c r="D224" s="56" t="s">
        <v>126</v>
      </c>
      <c r="E224" s="56" t="s">
        <v>127</v>
      </c>
      <c r="F224" s="56" t="s">
        <v>128</v>
      </c>
      <c r="G224" s="56" t="s">
        <v>129</v>
      </c>
      <c r="H224" s="56" t="s">
        <v>130</v>
      </c>
      <c r="I224" s="51"/>
      <c r="J224" s="53"/>
      <c r="K224" s="54"/>
      <c r="L224" s="53"/>
      <c r="M224" s="54"/>
      <c r="N224" s="53"/>
      <c r="O224" s="53"/>
      <c r="P224" s="51"/>
      <c r="Q224" s="53"/>
      <c r="S224" s="56" t="s">
        <v>124</v>
      </c>
      <c r="T224" s="56" t="s">
        <v>125</v>
      </c>
      <c r="U224" s="56" t="s">
        <v>126</v>
      </c>
      <c r="V224" s="56" t="s">
        <v>127</v>
      </c>
      <c r="W224" s="56" t="s">
        <v>128</v>
      </c>
      <c r="X224" s="56" t="s">
        <v>129</v>
      </c>
      <c r="Y224" s="56" t="s">
        <v>130</v>
      </c>
      <c r="Z224" s="51" t="s">
        <v>21</v>
      </c>
      <c r="AC224" s="56" t="s">
        <v>227</v>
      </c>
      <c r="AD224" s="56" t="s">
        <v>228</v>
      </c>
      <c r="AE224" s="56" t="s">
        <v>227</v>
      </c>
      <c r="AF224" s="56" t="s">
        <v>228</v>
      </c>
      <c r="AG224" s="56" t="s">
        <v>227</v>
      </c>
      <c r="AH224" s="56" t="s">
        <v>228</v>
      </c>
      <c r="AI224" s="56" t="s">
        <v>227</v>
      </c>
      <c r="AJ224" s="56" t="s">
        <v>228</v>
      </c>
      <c r="AK224" s="56" t="s">
        <v>227</v>
      </c>
      <c r="AL224" s="56" t="s">
        <v>228</v>
      </c>
      <c r="AM224" s="58" t="s">
        <v>229</v>
      </c>
      <c r="AO224" s="56" t="s">
        <v>230</v>
      </c>
      <c r="AP224" s="56" t="s">
        <v>231</v>
      </c>
      <c r="AQ224" s="56" t="s">
        <v>230</v>
      </c>
      <c r="AR224" s="56" t="s">
        <v>231</v>
      </c>
      <c r="AS224" s="56" t="s">
        <v>230</v>
      </c>
      <c r="AT224" s="56" t="s">
        <v>231</v>
      </c>
      <c r="AU224" s="56" t="s">
        <v>230</v>
      </c>
      <c r="AV224" s="56" t="s">
        <v>231</v>
      </c>
      <c r="AW224" s="56" t="s">
        <v>230</v>
      </c>
      <c r="AX224" s="58" t="s">
        <v>231</v>
      </c>
    </row>
    <row r="225" customFormat="false" ht="12.8" hidden="false" customHeight="false" outlineLevel="0" collapsed="false">
      <c r="A225" s="59" t="s">
        <v>79</v>
      </c>
      <c r="B225" s="60" t="n">
        <v>0</v>
      </c>
      <c r="C225" s="60"/>
      <c r="D225" s="60"/>
      <c r="E225" s="60"/>
      <c r="F225" s="60"/>
      <c r="G225" s="60"/>
      <c r="H225" s="60"/>
      <c r="I225" s="61" t="n">
        <f aca="false">AO225+AQ225+AS225+AU225+AW225</f>
        <v>0.120609278417016</v>
      </c>
      <c r="J225" s="62" t="n">
        <f aca="false">ROUND(AP225+AR225+AT225+AV225+AX225,0)</f>
        <v>1184918</v>
      </c>
      <c r="K225" s="61" t="n">
        <f aca="false">I225-DatosMinisterio!J225</f>
        <v>0</v>
      </c>
      <c r="L225" s="62" t="n">
        <f aca="false">J225-DatosMinisterio!K225</f>
        <v>0</v>
      </c>
      <c r="M225" s="64" t="n">
        <f aca="false">P260/P$285</f>
        <v>0.193469816295734</v>
      </c>
      <c r="N225" s="63" t="n">
        <f aca="false">ROUND((N$250*M225),0)</f>
        <v>36113897</v>
      </c>
      <c r="O225" s="63" t="n">
        <f aca="false">N225-DatosMinisterio!L225</f>
        <v>3</v>
      </c>
      <c r="P225" s="65" t="n">
        <f aca="false">N225+J225</f>
        <v>37298815</v>
      </c>
      <c r="Q225" s="63" t="n">
        <f aca="false">P225-DatosMinisterio!M225</f>
        <v>3</v>
      </c>
      <c r="S225" s="66" t="n">
        <f aca="false">B225+DatosMinisterio!B225</f>
        <v>27171</v>
      </c>
      <c r="T225" s="66" t="n">
        <f aca="false">C225+DatosMinisterio!C225</f>
        <v>68</v>
      </c>
      <c r="U225" s="66" t="n">
        <f aca="false">D225+DatosMinisterio!D225</f>
        <v>1998.95646747913</v>
      </c>
      <c r="V225" s="66" t="n">
        <f aca="false">E225+DatosMinisterio!E225</f>
        <v>1303.11673434868</v>
      </c>
      <c r="W225" s="66" t="n">
        <f aca="false">F225+DatosMinisterio!F225</f>
        <v>892</v>
      </c>
      <c r="X225" s="66" t="n">
        <f aca="false">G225+DatosMinisterio!G225</f>
        <v>1519</v>
      </c>
      <c r="Y225" s="66" t="n">
        <f aca="false">H225+DatosMinisterio!H225</f>
        <v>184</v>
      </c>
      <c r="Z225" s="66" t="n">
        <f aca="false">X225+0.33*Y225</f>
        <v>1579.72</v>
      </c>
      <c r="AC225" s="67" t="n">
        <f aca="false">IF(T225&gt;0,S225/T225,0)</f>
        <v>399.573529411765</v>
      </c>
      <c r="AD225" s="68" t="n">
        <f aca="false">EXP((((AC225-AC$250)/AC$251+2)/4-1.9)^3)</f>
        <v>0.68916531226711</v>
      </c>
      <c r="AE225" s="69" t="n">
        <f aca="false">S225/U225</f>
        <v>13.5925921559788</v>
      </c>
      <c r="AF225" s="68" t="n">
        <f aca="false">EXP((((AE225-AE$250)/AE$251+2)/4-1.9)^3)</f>
        <v>0.00961209776132997</v>
      </c>
      <c r="AG225" s="68" t="n">
        <f aca="false">V225/U225</f>
        <v>0.651898505819905</v>
      </c>
      <c r="AH225" s="68" t="n">
        <f aca="false">EXP((((AG225-AG$250)/AG$251+2)/4-1.9)^3)</f>
        <v>0.0949961304858258</v>
      </c>
      <c r="AI225" s="68" t="n">
        <f aca="false">W225/U225</f>
        <v>0.446232829234593</v>
      </c>
      <c r="AJ225" s="68" t="n">
        <f aca="false">EXP((((AI225-AI$250)/AI$251+2)/4-1.9)^3)</f>
        <v>0.622817541641329</v>
      </c>
      <c r="AK225" s="68" t="n">
        <f aca="false">Z225/U225</f>
        <v>0.790272337442232</v>
      </c>
      <c r="AL225" s="68" t="n">
        <f aca="false">EXP((((AK225-AK$250)/AK$251+2)/4-1.9)^3)</f>
        <v>0.451624383202494</v>
      </c>
      <c r="AM225" s="68" t="n">
        <f aca="false">0.01*AD225+0.15*AF225+0.24*AH225+0.25*AJ225+0.35*AL225</f>
        <v>0.344905458634674</v>
      </c>
      <c r="AO225" s="61" t="n">
        <f aca="false">0.01*AD225/$AM$250</f>
        <v>0.00240992796552446</v>
      </c>
      <c r="AP225" s="62" t="n">
        <f aca="false">AO225*$J$250</f>
        <v>23676.1782420493</v>
      </c>
      <c r="AQ225" s="61" t="n">
        <f aca="false">0.15*AF225/$AM$250</f>
        <v>0.000504185195991247</v>
      </c>
      <c r="AR225" s="62" t="n">
        <f aca="false">AQ225*$J$250</f>
        <v>4953.33418179307</v>
      </c>
      <c r="AS225" s="61" t="n">
        <f aca="false">0.24*AH225/$AM$250</f>
        <v>0.00797256022261332</v>
      </c>
      <c r="AT225" s="62" t="n">
        <f aca="false">AS225*$J$250</f>
        <v>78325.8917180898</v>
      </c>
      <c r="AU225" s="61" t="n">
        <f aca="false">0.25*AJ225/$AM$250</f>
        <v>0.0544479453733333</v>
      </c>
      <c r="AV225" s="62" t="n">
        <f aca="false">AU225*$J$250</f>
        <v>534920.245755918</v>
      </c>
      <c r="AW225" s="61" t="n">
        <f aca="false">0.35*AL225/$AM$250</f>
        <v>0.0552746596595541</v>
      </c>
      <c r="AX225" s="62" t="n">
        <f aca="false">AW225*$J$250</f>
        <v>543042.245697751</v>
      </c>
    </row>
    <row r="226" customFormat="false" ht="12.8" hidden="false" customHeight="false" outlineLevel="0" collapsed="false">
      <c r="A226" s="70" t="s">
        <v>80</v>
      </c>
      <c r="B226" s="60"/>
      <c r="C226" s="60"/>
      <c r="D226" s="60"/>
      <c r="E226" s="60"/>
      <c r="F226" s="60"/>
      <c r="G226" s="60"/>
      <c r="H226" s="60"/>
      <c r="I226" s="64" t="n">
        <f aca="false">AO226+AQ226+AS226+AU226+AW226</f>
        <v>0.0856143467199138</v>
      </c>
      <c r="J226" s="63" t="n">
        <f aca="false">ROUND(AP226+AR226+AT226+AV226+AX226,0)</f>
        <v>841112</v>
      </c>
      <c r="K226" s="64" t="n">
        <f aca="false">I226-DatosMinisterio!J226</f>
        <v>0</v>
      </c>
      <c r="L226" s="63" t="n">
        <f aca="false">J226-DatosMinisterio!K226</f>
        <v>0</v>
      </c>
      <c r="M226" s="64" t="n">
        <f aca="false">P261/P$285</f>
        <v>0.122928418072786</v>
      </c>
      <c r="N226" s="63" t="n">
        <f aca="false">ROUND((N$250*M226),0)</f>
        <v>22946340</v>
      </c>
      <c r="O226" s="63" t="n">
        <f aca="false">N226-DatosMinisterio!L226</f>
        <v>0</v>
      </c>
      <c r="P226" s="65" t="n">
        <f aca="false">N226+J226</f>
        <v>23787452</v>
      </c>
      <c r="Q226" s="63" t="n">
        <f aca="false">P226-DatosMinisterio!M226</f>
        <v>0</v>
      </c>
      <c r="S226" s="65" t="n">
        <f aca="false">B226+DatosMinisterio!B226</f>
        <v>22868</v>
      </c>
      <c r="T226" s="65" t="n">
        <f aca="false">C226+DatosMinisterio!C226</f>
        <v>74</v>
      </c>
      <c r="U226" s="65" t="n">
        <f aca="false">D226+DatosMinisterio!D226</f>
        <v>2073.25575252554</v>
      </c>
      <c r="V226" s="65" t="n">
        <f aca="false">E226+DatosMinisterio!E226</f>
        <v>1287.74863164683</v>
      </c>
      <c r="W226" s="65" t="n">
        <f aca="false">F226+DatosMinisterio!F226</f>
        <v>721</v>
      </c>
      <c r="X226" s="65" t="n">
        <f aca="false">G226+DatosMinisterio!G226</f>
        <v>1450</v>
      </c>
      <c r="Y226" s="65" t="n">
        <f aca="false">H226+DatosMinisterio!H226</f>
        <v>149</v>
      </c>
      <c r="Z226" s="65" t="n">
        <f aca="false">X226+0.33*Y226</f>
        <v>1499.17</v>
      </c>
      <c r="AC226" s="71" t="n">
        <f aca="false">IF(T226&gt;0,S226/T226,0)</f>
        <v>309.027027027027</v>
      </c>
      <c r="AD226" s="72" t="n">
        <f aca="false">EXP((((AC226-AC$250)/AC$251+2)/4-1.9)^3)</f>
        <v>0.333566158910067</v>
      </c>
      <c r="AE226" s="73" t="n">
        <f aca="false">S226/U226</f>
        <v>11.0299947182798</v>
      </c>
      <c r="AF226" s="72" t="n">
        <f aca="false">EXP((((AE226-AE$250)/AE$251+2)/4-1.9)^3)</f>
        <v>0.00264745416319074</v>
      </c>
      <c r="AG226" s="72" t="n">
        <f aca="false">V226/U226</f>
        <v>0.621123867655091</v>
      </c>
      <c r="AH226" s="72" t="n">
        <f aca="false">EXP((((AG226-AG$250)/AG$251+2)/4-1.9)^3)</f>
        <v>0.0661816273417268</v>
      </c>
      <c r="AI226" s="72" t="n">
        <f aca="false">W226/U226</f>
        <v>0.347762208845538</v>
      </c>
      <c r="AJ226" s="72" t="n">
        <f aca="false">EXP((((AI226-AI$250)/AI$251+2)/4-1.9)^3)</f>
        <v>0.381297411198943</v>
      </c>
      <c r="AK226" s="72" t="n">
        <f aca="false">Z226/U226</f>
        <v>0.723099404486776</v>
      </c>
      <c r="AL226" s="72" t="n">
        <f aca="false">EXP((((AK226-AK$250)/AK$251+2)/4-1.9)^3)</f>
        <v>0.371114254366496</v>
      </c>
      <c r="AM226" s="72" t="n">
        <f aca="false">0.01*AD226+0.15*AF226+0.24*AH226+0.25*AJ226+0.35*AL226</f>
        <v>0.244830712103603</v>
      </c>
      <c r="AO226" s="64" t="n">
        <f aca="false">0.01*AD226/$AM$250</f>
        <v>0.00116644062085118</v>
      </c>
      <c r="AP226" s="63" t="n">
        <f aca="false">AO226*$J$250</f>
        <v>11459.6188944715</v>
      </c>
      <c r="AQ226" s="64" t="n">
        <f aca="false">0.15*AF226/$AM$250</f>
        <v>0.000138867417840482</v>
      </c>
      <c r="AR226" s="63" t="n">
        <f aca="false">AQ226*$J$250</f>
        <v>1364.29378132423</v>
      </c>
      <c r="AS226" s="64" t="n">
        <f aca="false">0.24*AH226/$AM$250</f>
        <v>0.00555430002163296</v>
      </c>
      <c r="AT226" s="63" t="n">
        <f aca="false">AS226*$J$250</f>
        <v>54567.8539787316</v>
      </c>
      <c r="AU226" s="64" t="n">
        <f aca="false">0.25*AJ226/$AM$250</f>
        <v>0.0333337763115049</v>
      </c>
      <c r="AV226" s="63" t="n">
        <f aca="false">AU226*$J$250</f>
        <v>327485.485343143</v>
      </c>
      <c r="AW226" s="64" t="n">
        <f aca="false">0.35*AL226/$AM$250</f>
        <v>0.0454209623480843</v>
      </c>
      <c r="AX226" s="63" t="n">
        <f aca="false">AW226*$J$250</f>
        <v>446235.24680524</v>
      </c>
    </row>
    <row r="227" customFormat="false" ht="12.8" hidden="false" customHeight="false" outlineLevel="0" collapsed="false">
      <c r="A227" s="70" t="s">
        <v>81</v>
      </c>
      <c r="B227" s="60"/>
      <c r="C227" s="60"/>
      <c r="D227" s="60"/>
      <c r="E227" s="60"/>
      <c r="F227" s="60"/>
      <c r="G227" s="60"/>
      <c r="H227" s="60"/>
      <c r="I227" s="64" t="n">
        <f aca="false">AO227+AQ227+AS227+AU227+AW227</f>
        <v>0.070155615107444</v>
      </c>
      <c r="J227" s="63" t="n">
        <f aca="false">ROUND(AP227+AR227+AT227+AV227+AX227,0)</f>
        <v>689239</v>
      </c>
      <c r="K227" s="64" t="n">
        <f aca="false">I227-DatosMinisterio!J227</f>
        <v>0</v>
      </c>
      <c r="L227" s="63" t="n">
        <f aca="false">J227-DatosMinisterio!K227</f>
        <v>0</v>
      </c>
      <c r="M227" s="64" t="n">
        <f aca="false">P262/P$285</f>
        <v>0.0736343251703707</v>
      </c>
      <c r="N227" s="63" t="n">
        <f aca="false">ROUND((N$250*M227),0)</f>
        <v>13744896</v>
      </c>
      <c r="O227" s="63" t="n">
        <f aca="false">N227-DatosMinisterio!L227</f>
        <v>0</v>
      </c>
      <c r="P227" s="65" t="n">
        <f aca="false">N227+J227</f>
        <v>14434135</v>
      </c>
      <c r="Q227" s="63" t="n">
        <f aca="false">P227-DatosMinisterio!M227</f>
        <v>0</v>
      </c>
      <c r="S227" s="65" t="n">
        <f aca="false">B227+DatosMinisterio!B227</f>
        <v>23380</v>
      </c>
      <c r="T227" s="65" t="n">
        <f aca="false">C227+DatosMinisterio!C227</f>
        <v>88</v>
      </c>
      <c r="U227" s="65" t="n">
        <f aca="false">D227+DatosMinisterio!D227</f>
        <v>1292.57532417322</v>
      </c>
      <c r="V227" s="65" t="n">
        <f aca="false">E227+DatosMinisterio!E227</f>
        <v>961.935172658068</v>
      </c>
      <c r="W227" s="65" t="n">
        <f aca="false">F227+DatosMinisterio!F227</f>
        <v>377</v>
      </c>
      <c r="X227" s="65" t="n">
        <f aca="false">G227+DatosMinisterio!G227</f>
        <v>700</v>
      </c>
      <c r="Y227" s="65" t="n">
        <f aca="false">H227+DatosMinisterio!H227</f>
        <v>63</v>
      </c>
      <c r="Z227" s="65" t="n">
        <f aca="false">X227+0.33*Y227</f>
        <v>720.79</v>
      </c>
      <c r="AC227" s="71" t="n">
        <f aca="false">IF(T227&gt;0,S227/T227,0)</f>
        <v>265.681818181818</v>
      </c>
      <c r="AD227" s="72" t="n">
        <f aca="false">EXP((((AC227-AC$250)/AC$251+2)/4-1.9)^3)</f>
        <v>0.192501164651434</v>
      </c>
      <c r="AE227" s="73" t="n">
        <f aca="false">S227/U227</f>
        <v>18.0879207290722</v>
      </c>
      <c r="AF227" s="72" t="n">
        <f aca="false">EXP((((AE227-AE$250)/AE$251+2)/4-1.9)^3)</f>
        <v>0.0572783671372046</v>
      </c>
      <c r="AG227" s="72" t="n">
        <f aca="false">V227/U227</f>
        <v>0.744200476883897</v>
      </c>
      <c r="AH227" s="72" t="n">
        <f aca="false">EXP((((AG227-AG$250)/AG$251+2)/4-1.9)^3)</f>
        <v>0.231132509618335</v>
      </c>
      <c r="AI227" s="72" t="n">
        <f aca="false">W227/U227</f>
        <v>0.291665787633029</v>
      </c>
      <c r="AJ227" s="72" t="n">
        <f aca="false">EXP((((AI227-AI$250)/AI$251+2)/4-1.9)^3)</f>
        <v>0.257841097731924</v>
      </c>
      <c r="AK227" s="72" t="n">
        <f aca="false">Z227/U227</f>
        <v>0.557638681878013</v>
      </c>
      <c r="AL227" s="72" t="n">
        <f aca="false">EXP((((AK227-AK$250)/AK$251+2)/4-1.9)^3)</f>
        <v>0.200498995852079</v>
      </c>
      <c r="AM227" s="72" t="n">
        <f aca="false">0.01*AD227+0.15*AF227+0.24*AH227+0.25*AJ227+0.35*AL227</f>
        <v>0.200623492006704</v>
      </c>
      <c r="AO227" s="64" t="n">
        <f aca="false">0.01*AD227/$AM$250</f>
        <v>0.000673153352079499</v>
      </c>
      <c r="AP227" s="63" t="n">
        <f aca="false">AO227*$J$250</f>
        <v>6613.3506793838</v>
      </c>
      <c r="AQ227" s="64" t="n">
        <f aca="false">0.15*AF227/$AM$250</f>
        <v>0.00300443310900474</v>
      </c>
      <c r="AR227" s="63" t="n">
        <f aca="false">AQ227*$J$250</f>
        <v>29516.8547868319</v>
      </c>
      <c r="AS227" s="64" t="n">
        <f aca="false">0.24*AH227/$AM$250</f>
        <v>0.019397820131325</v>
      </c>
      <c r="AT227" s="63" t="n">
        <f aca="false">AS227*$J$250</f>
        <v>190572.603624074</v>
      </c>
      <c r="AU227" s="64" t="n">
        <f aca="false">0.25*AJ227/$AM$250</f>
        <v>0.0225409804086618</v>
      </c>
      <c r="AV227" s="63" t="n">
        <f aca="false">AU227*$J$250</f>
        <v>221452.374320191</v>
      </c>
      <c r="AW227" s="64" t="n">
        <f aca="false">0.35*AL227/$AM$250</f>
        <v>0.024539228106373</v>
      </c>
      <c r="AX227" s="63" t="n">
        <f aca="false">AW227*$J$250</f>
        <v>241084.026942006</v>
      </c>
    </row>
    <row r="228" customFormat="false" ht="12.8" hidden="false" customHeight="false" outlineLevel="0" collapsed="false">
      <c r="A228" s="70" t="s">
        <v>82</v>
      </c>
      <c r="B228" s="60"/>
      <c r="C228" s="60"/>
      <c r="D228" s="60"/>
      <c r="E228" s="60"/>
      <c r="F228" s="60"/>
      <c r="G228" s="60"/>
      <c r="H228" s="60"/>
      <c r="I228" s="64" t="n">
        <f aca="false">AO228+AQ228+AS228+AU228+AW228</f>
        <v>0.0784638931816413</v>
      </c>
      <c r="J228" s="63" t="n">
        <f aca="false">ROUND(AP228+AR228+AT228+AV228+AX228,0)</f>
        <v>770863</v>
      </c>
      <c r="K228" s="64" t="n">
        <f aca="false">I228-DatosMinisterio!J228</f>
        <v>0</v>
      </c>
      <c r="L228" s="63" t="n">
        <f aca="false">J228-DatosMinisterio!K228</f>
        <v>0</v>
      </c>
      <c r="M228" s="64" t="n">
        <f aca="false">P263/P$285</f>
        <v>0.0561406630291791</v>
      </c>
      <c r="N228" s="63" t="n">
        <f aca="false">ROUND((N$250*M228),0)</f>
        <v>10479454</v>
      </c>
      <c r="O228" s="63" t="n">
        <f aca="false">N228-DatosMinisterio!L228</f>
        <v>-2</v>
      </c>
      <c r="P228" s="65" t="n">
        <f aca="false">N228+J228</f>
        <v>11250317</v>
      </c>
      <c r="Q228" s="63" t="n">
        <f aca="false">P228-DatosMinisterio!M228</f>
        <v>-2</v>
      </c>
      <c r="S228" s="65" t="n">
        <f aca="false">B228+DatosMinisterio!B228</f>
        <v>13427</v>
      </c>
      <c r="T228" s="65" t="n">
        <f aca="false">C228+DatosMinisterio!C228</f>
        <v>54</v>
      </c>
      <c r="U228" s="65" t="n">
        <f aca="false">D228+DatosMinisterio!D228</f>
        <v>573.988878406606</v>
      </c>
      <c r="V228" s="65" t="n">
        <f aca="false">E228+DatosMinisterio!E228</f>
        <v>435.366807283963</v>
      </c>
      <c r="W228" s="65" t="n">
        <f aca="false">F228+DatosMinisterio!F228</f>
        <v>171</v>
      </c>
      <c r="X228" s="65" t="n">
        <f aca="false">G228+DatosMinisterio!G228</f>
        <v>276</v>
      </c>
      <c r="Y228" s="65" t="n">
        <f aca="false">H228+DatosMinisterio!H228</f>
        <v>54</v>
      </c>
      <c r="Z228" s="65" t="n">
        <f aca="false">X228+0.33*Y228</f>
        <v>293.82</v>
      </c>
      <c r="AC228" s="71" t="n">
        <f aca="false">IF(T228&gt;0,S228/T228,0)</f>
        <v>248.648148148148</v>
      </c>
      <c r="AD228" s="72" t="n">
        <f aca="false">EXP((((AC228-AC$250)/AC$251+2)/4-1.9)^3)</f>
        <v>0.148686274413279</v>
      </c>
      <c r="AE228" s="73" t="n">
        <f aca="false">S228/U228</f>
        <v>23.3924393052238</v>
      </c>
      <c r="AF228" s="72" t="n">
        <f aca="false">EXP((((AE228-AE$250)/AE$251+2)/4-1.9)^3)</f>
        <v>0.240288404970691</v>
      </c>
      <c r="AG228" s="72" t="n">
        <f aca="false">V228/U228</f>
        <v>0.75849345459888</v>
      </c>
      <c r="AH228" s="72" t="n">
        <f aca="false">EXP((((AG228-AG$250)/AG$251+2)/4-1.9)^3)</f>
        <v>0.258915084357143</v>
      </c>
      <c r="AI228" s="72" t="n">
        <f aca="false">W228/U228</f>
        <v>0.297915179950344</v>
      </c>
      <c r="AJ228" s="72" t="n">
        <f aca="false">EXP((((AI228-AI$250)/AI$251+2)/4-1.9)^3)</f>
        <v>0.270529446570519</v>
      </c>
      <c r="AK228" s="72" t="n">
        <f aca="false">Z228/U228</f>
        <v>0.511891451304152</v>
      </c>
      <c r="AL228" s="72" t="n">
        <f aca="false">EXP((((AK228-AK$250)/AK$251+2)/4-1.9)^3)</f>
        <v>0.163087165127299</v>
      </c>
      <c r="AM228" s="72" t="n">
        <f aca="false">0.01*AD228+0.15*AF228+0.24*AH228+0.25*AJ228+0.35*AL228</f>
        <v>0.224382613172635</v>
      </c>
      <c r="AO228" s="64" t="n">
        <f aca="false">0.01*AD228/$AM$250</f>
        <v>0.000519937966145521</v>
      </c>
      <c r="AP228" s="63" t="n">
        <f aca="false">AO228*$J$250</f>
        <v>5108.0962324909</v>
      </c>
      <c r="AQ228" s="64" t="n">
        <f aca="false">0.15*AF228/$AM$250</f>
        <v>0.0126038935061569</v>
      </c>
      <c r="AR228" s="63" t="n">
        <f aca="false">AQ228*$J$250</f>
        <v>123826.119894267</v>
      </c>
      <c r="AS228" s="64" t="n">
        <f aca="false">0.24*AH228/$AM$250</f>
        <v>0.0217294756325714</v>
      </c>
      <c r="AT228" s="63" t="n">
        <f aca="false">AS228*$J$250</f>
        <v>213479.799206806</v>
      </c>
      <c r="AU228" s="64" t="n">
        <f aca="false">0.25*AJ228/$AM$250</f>
        <v>0.0236502210421561</v>
      </c>
      <c r="AV228" s="63" t="n">
        <f aca="false">AU228*$J$250</f>
        <v>232350.035714074</v>
      </c>
      <c r="AW228" s="64" t="n">
        <f aca="false">0.35*AL228/$AM$250</f>
        <v>0.0199603650346113</v>
      </c>
      <c r="AX228" s="63" t="n">
        <f aca="false">AW228*$J$250</f>
        <v>196099.288898446</v>
      </c>
    </row>
    <row r="229" customFormat="false" ht="12.8" hidden="false" customHeight="false" outlineLevel="0" collapsed="false">
      <c r="A229" s="70" t="s">
        <v>83</v>
      </c>
      <c r="B229" s="60"/>
      <c r="C229" s="60"/>
      <c r="D229" s="60"/>
      <c r="E229" s="60"/>
      <c r="F229" s="60"/>
      <c r="G229" s="60"/>
      <c r="H229" s="60"/>
      <c r="I229" s="64" t="n">
        <f aca="false">AO229+AQ229+AS229+AU229+AW229</f>
        <v>0.0588203651940481</v>
      </c>
      <c r="J229" s="63" t="n">
        <f aca="false">ROUND(AP229+AR229+AT229+AV229+AX229,0)</f>
        <v>577877</v>
      </c>
      <c r="K229" s="64" t="n">
        <f aca="false">I229-DatosMinisterio!J229</f>
        <v>0</v>
      </c>
      <c r="L229" s="63" t="n">
        <f aca="false">J229-DatosMinisterio!K229</f>
        <v>0</v>
      </c>
      <c r="M229" s="64" t="n">
        <f aca="false">P264/P$285</f>
        <v>0.056422243510622</v>
      </c>
      <c r="N229" s="63" t="n">
        <f aca="false">ROUND((N$250*M229),0)</f>
        <v>10532015</v>
      </c>
      <c r="O229" s="63" t="n">
        <f aca="false">N229-DatosMinisterio!L229</f>
        <v>0</v>
      </c>
      <c r="P229" s="65" t="n">
        <f aca="false">N229+J229</f>
        <v>11109892</v>
      </c>
      <c r="Q229" s="63" t="n">
        <f aca="false">P229-DatosMinisterio!M229</f>
        <v>0</v>
      </c>
      <c r="S229" s="65" t="n">
        <f aca="false">B229+DatosMinisterio!B229</f>
        <v>15003</v>
      </c>
      <c r="T229" s="65" t="n">
        <f aca="false">C229+DatosMinisterio!C229</f>
        <v>67</v>
      </c>
      <c r="U229" s="65" t="n">
        <f aca="false">D229+DatosMinisterio!D229</f>
        <v>586.394595730406</v>
      </c>
      <c r="V229" s="65" t="n">
        <f aca="false">E229+DatosMinisterio!E229</f>
        <v>319.531146239442</v>
      </c>
      <c r="W229" s="65" t="n">
        <f aca="false">F229+DatosMinisterio!F229</f>
        <v>131</v>
      </c>
      <c r="X229" s="65" t="n">
        <f aca="false">G229+DatosMinisterio!G229</f>
        <v>329</v>
      </c>
      <c r="Y229" s="65" t="n">
        <f aca="false">H229+DatosMinisterio!H229</f>
        <v>4</v>
      </c>
      <c r="Z229" s="65" t="n">
        <f aca="false">X229+0.33*Y229</f>
        <v>330.32</v>
      </c>
      <c r="AC229" s="71" t="n">
        <f aca="false">IF(T229&gt;0,S229/T229,0)</f>
        <v>223.925373134328</v>
      </c>
      <c r="AD229" s="72" t="n">
        <f aca="false">EXP((((AC229-AC$250)/AC$251+2)/4-1.9)^3)</f>
        <v>0.0976122130135609</v>
      </c>
      <c r="AE229" s="73" t="n">
        <f aca="false">S229/U229</f>
        <v>25.585160759049</v>
      </c>
      <c r="AF229" s="72" t="n">
        <f aca="false">EXP((((AE229-AE$250)/AE$251+2)/4-1.9)^3)</f>
        <v>0.363397853266447</v>
      </c>
      <c r="AG229" s="72" t="n">
        <f aca="false">V229/U229</f>
        <v>0.544908067990357</v>
      </c>
      <c r="AH229" s="72" t="n">
        <f aca="false">EXP((((AG229-AG$250)/AG$251+2)/4-1.9)^3)</f>
        <v>0.0231541719693257</v>
      </c>
      <c r="AI229" s="72" t="n">
        <f aca="false">W229/U229</f>
        <v>0.223399057484198</v>
      </c>
      <c r="AJ229" s="72" t="n">
        <f aca="false">EXP((((AI229-AI$250)/AI$251+2)/4-1.9)^3)</f>
        <v>0.141018328273006</v>
      </c>
      <c r="AK229" s="72" t="n">
        <f aca="false">Z229/U229</f>
        <v>0.563306692123514</v>
      </c>
      <c r="AL229" s="72" t="n">
        <f aca="false">EXP((((AK229-AK$250)/AK$251+2)/4-1.9)^3)</f>
        <v>0.205459367056255</v>
      </c>
      <c r="AM229" s="72" t="n">
        <f aca="false">0.01*AD229+0.15*AF229+0.24*AH229+0.25*AJ229+0.35*AL229</f>
        <v>0.168208161930682</v>
      </c>
      <c r="AO229" s="64" t="n">
        <f aca="false">0.01*AD229/$AM$250</f>
        <v>0.000341338134306644</v>
      </c>
      <c r="AP229" s="63" t="n">
        <f aca="false">AO229*$J$250</f>
        <v>3353.45397217876</v>
      </c>
      <c r="AQ229" s="64" t="n">
        <f aca="false">0.15*AF229/$AM$250</f>
        <v>0.0190613768629202</v>
      </c>
      <c r="AR229" s="63" t="n">
        <f aca="false">AQ229*$J$250</f>
        <v>187267.238938886</v>
      </c>
      <c r="AS229" s="64" t="n">
        <f aca="false">0.24*AH229/$AM$250</f>
        <v>0.00194321631298169</v>
      </c>
      <c r="AT229" s="63" t="n">
        <f aca="false">AS229*$J$250</f>
        <v>19091.000414612</v>
      </c>
      <c r="AU229" s="64" t="n">
        <f aca="false">0.25*AJ229/$AM$250</f>
        <v>0.0123281020862273</v>
      </c>
      <c r="AV229" s="63" t="n">
        <f aca="false">AU229*$J$250</f>
        <v>121116.625291402</v>
      </c>
      <c r="AW229" s="64" t="n">
        <f aca="false">0.35*AL229/$AM$250</f>
        <v>0.0251463317976123</v>
      </c>
      <c r="AX229" s="63" t="n">
        <f aca="false">AW229*$J$250</f>
        <v>247048.477087743</v>
      </c>
    </row>
    <row r="230" customFormat="false" ht="12.8" hidden="false" customHeight="false" outlineLevel="0" collapsed="false">
      <c r="A230" s="70" t="s">
        <v>84</v>
      </c>
      <c r="B230" s="60"/>
      <c r="C230" s="60"/>
      <c r="D230" s="60"/>
      <c r="E230" s="60"/>
      <c r="F230" s="60"/>
      <c r="G230" s="60"/>
      <c r="H230" s="60"/>
      <c r="I230" s="64" t="n">
        <f aca="false">AO230+AQ230+AS230+AU230+AW230</f>
        <v>0.0399869502757883</v>
      </c>
      <c r="J230" s="63" t="n">
        <f aca="false">ROUND(AP230+AR230+AT230+AV230+AX230,0)</f>
        <v>392849</v>
      </c>
      <c r="K230" s="64" t="n">
        <f aca="false">I230-DatosMinisterio!J230</f>
        <v>0</v>
      </c>
      <c r="L230" s="63" t="n">
        <f aca="false">J230-DatosMinisterio!K230</f>
        <v>0</v>
      </c>
      <c r="M230" s="64" t="n">
        <f aca="false">P265/P$285</f>
        <v>0.0616330180706715</v>
      </c>
      <c r="N230" s="63" t="n">
        <f aca="false">ROUND((N$250*M230),0)</f>
        <v>11504681</v>
      </c>
      <c r="O230" s="63" t="n">
        <f aca="false">N230-DatosMinisterio!L230</f>
        <v>0</v>
      </c>
      <c r="P230" s="65" t="n">
        <f aca="false">N230+J230</f>
        <v>11897530</v>
      </c>
      <c r="Q230" s="63" t="n">
        <f aca="false">P230-DatosMinisterio!M230</f>
        <v>0</v>
      </c>
      <c r="S230" s="65" t="n">
        <f aca="false">B230+DatosMinisterio!B230</f>
        <v>17507</v>
      </c>
      <c r="T230" s="65" t="n">
        <f aca="false">C230+DatosMinisterio!C230</f>
        <v>66</v>
      </c>
      <c r="U230" s="65" t="n">
        <f aca="false">D230+DatosMinisterio!D230</f>
        <v>886.865540256339</v>
      </c>
      <c r="V230" s="65" t="n">
        <f aca="false">E230+DatosMinisterio!E230</f>
        <v>599.918308392751</v>
      </c>
      <c r="W230" s="65" t="n">
        <f aca="false">F230+DatosMinisterio!F230</f>
        <v>195</v>
      </c>
      <c r="X230" s="65" t="n">
        <f aca="false">G230+DatosMinisterio!G230</f>
        <v>355</v>
      </c>
      <c r="Y230" s="65" t="n">
        <f aca="false">H230+DatosMinisterio!H230</f>
        <v>32</v>
      </c>
      <c r="Z230" s="65" t="n">
        <f aca="false">X230+0.33*Y230</f>
        <v>365.56</v>
      </c>
      <c r="AC230" s="71" t="n">
        <f aca="false">IF(T230&gt;0,S230/T230,0)</f>
        <v>265.257575757576</v>
      </c>
      <c r="AD230" s="72" t="n">
        <f aca="false">EXP((((AC230-AC$250)/AC$251+2)/4-1.9)^3)</f>
        <v>0.191324671246202</v>
      </c>
      <c r="AE230" s="73" t="n">
        <f aca="false">S230/U230</f>
        <v>19.7403092186216</v>
      </c>
      <c r="AF230" s="72" t="n">
        <f aca="false">EXP((((AE230-AE$250)/AE$251+2)/4-1.9)^3)</f>
        <v>0.0961906572138904</v>
      </c>
      <c r="AG230" s="72" t="n">
        <f aca="false">V230/U230</f>
        <v>0.676447873055651</v>
      </c>
      <c r="AH230" s="72" t="n">
        <f aca="false">EXP((((AG230-AG$250)/AG$251+2)/4-1.9)^3)</f>
        <v>0.123716801310977</v>
      </c>
      <c r="AI230" s="72" t="n">
        <f aca="false">W230/U230</f>
        <v>0.219875495380774</v>
      </c>
      <c r="AJ230" s="72" t="n">
        <f aca="false">EXP((((AI230-AI$250)/AI$251+2)/4-1.9)^3)</f>
        <v>0.136134278391055</v>
      </c>
      <c r="AK230" s="72" t="n">
        <f aca="false">Z230/U230</f>
        <v>0.412193262007157</v>
      </c>
      <c r="AL230" s="72" t="n">
        <f aca="false">EXP((((AK230-AK$250)/AK$251+2)/4-1.9)^3)</f>
        <v>0.0979512509016118</v>
      </c>
      <c r="AM230" s="72" t="n">
        <f aca="false">0.01*AD230+0.15*AF230+0.24*AH230+0.25*AJ230+0.35*AL230</f>
        <v>0.114350385022508</v>
      </c>
      <c r="AO230" s="64" t="n">
        <f aca="false">0.01*AD230/$AM$250</f>
        <v>0.000669039296557467</v>
      </c>
      <c r="AP230" s="63" t="n">
        <f aca="false">AO230*$J$250</f>
        <v>6572.93241243526</v>
      </c>
      <c r="AQ230" s="64" t="n">
        <f aca="false">0.15*AF230/$AM$250</f>
        <v>0.00504550687728355</v>
      </c>
      <c r="AR230" s="63" t="n">
        <f aca="false">AQ230*$J$250</f>
        <v>49569.2493124184</v>
      </c>
      <c r="AS230" s="64" t="n">
        <f aca="false">0.24*AH230/$AM$250</f>
        <v>0.0103829455363765</v>
      </c>
      <c r="AT230" s="63" t="n">
        <f aca="false">AS230*$J$250</f>
        <v>102006.563147726</v>
      </c>
      <c r="AU230" s="64" t="n">
        <f aca="false">0.25*AJ230/$AM$250</f>
        <v>0.0119011287539214</v>
      </c>
      <c r="AV230" s="63" t="n">
        <f aca="false">AU230*$J$250</f>
        <v>116921.853968403</v>
      </c>
      <c r="AW230" s="64" t="n">
        <f aca="false">0.35*AL230/$AM$250</f>
        <v>0.0119883298116493</v>
      </c>
      <c r="AX230" s="63" t="n">
        <f aca="false">AW230*$J$250</f>
        <v>117778.555004781</v>
      </c>
    </row>
    <row r="231" customFormat="false" ht="12.8" hidden="false" customHeight="false" outlineLevel="0" collapsed="false">
      <c r="A231" s="70" t="s">
        <v>85</v>
      </c>
      <c r="B231" s="60"/>
      <c r="C231" s="60"/>
      <c r="D231" s="60"/>
      <c r="E231" s="60"/>
      <c r="F231" s="60"/>
      <c r="G231" s="60"/>
      <c r="H231" s="60"/>
      <c r="I231" s="64" t="n">
        <f aca="false">AO231+AQ231+AS231+AU231+AW231</f>
        <v>0.0313635028940916</v>
      </c>
      <c r="J231" s="63" t="n">
        <f aca="false">ROUND(AP231+AR231+AT231+AV231+AX231,0)</f>
        <v>308129</v>
      </c>
      <c r="K231" s="64" t="n">
        <f aca="false">I231-DatosMinisterio!J231</f>
        <v>0</v>
      </c>
      <c r="L231" s="63" t="n">
        <f aca="false">J231-DatosMinisterio!K231</f>
        <v>0</v>
      </c>
      <c r="M231" s="64" t="n">
        <f aca="false">P266/P$285</f>
        <v>0.0469853949513563</v>
      </c>
      <c r="N231" s="63" t="n">
        <f aca="false">ROUND((N$250*M231),0)</f>
        <v>8770493</v>
      </c>
      <c r="O231" s="63" t="n">
        <f aca="false">N231-DatosMinisterio!L231</f>
        <v>1</v>
      </c>
      <c r="P231" s="65" t="n">
        <f aca="false">N231+J231</f>
        <v>9078622</v>
      </c>
      <c r="Q231" s="63" t="n">
        <f aca="false">P231-DatosMinisterio!M231</f>
        <v>1</v>
      </c>
      <c r="S231" s="65" t="n">
        <f aca="false">B231+DatosMinisterio!B231</f>
        <v>11777</v>
      </c>
      <c r="T231" s="65" t="n">
        <f aca="false">C231+DatosMinisterio!C231</f>
        <v>56</v>
      </c>
      <c r="U231" s="65" t="n">
        <f aca="false">D231+DatosMinisterio!D231</f>
        <v>837.571414141414</v>
      </c>
      <c r="V231" s="65" t="n">
        <f aca="false">E231+DatosMinisterio!E231</f>
        <v>472.986262626263</v>
      </c>
      <c r="W231" s="65" t="n">
        <f aca="false">F231+DatosMinisterio!F231</f>
        <v>192</v>
      </c>
      <c r="X231" s="65" t="n">
        <f aca="false">G231+DatosMinisterio!G231</f>
        <v>364</v>
      </c>
      <c r="Y231" s="65" t="n">
        <f aca="false">H231+DatosMinisterio!H231</f>
        <v>43</v>
      </c>
      <c r="Z231" s="65" t="n">
        <f aca="false">X231+0.33*Y231</f>
        <v>378.19</v>
      </c>
      <c r="AC231" s="71" t="n">
        <f aca="false">IF(T231&gt;0,S231/T231,0)</f>
        <v>210.303571428571</v>
      </c>
      <c r="AD231" s="72" t="n">
        <f aca="false">EXP((((AC231-AC$250)/AC$251+2)/4-1.9)^3)</f>
        <v>0.0755408788779743</v>
      </c>
      <c r="AE231" s="73" t="n">
        <f aca="false">S231/U231</f>
        <v>14.0608905714296</v>
      </c>
      <c r="AF231" s="72" t="n">
        <f aca="false">EXP((((AE231-AE$250)/AE$251+2)/4-1.9)^3)</f>
        <v>0.0118976968719393</v>
      </c>
      <c r="AG231" s="72" t="n">
        <f aca="false">V231/U231</f>
        <v>0.564711563265464</v>
      </c>
      <c r="AH231" s="72" t="n">
        <f aca="false">EXP((((AG231-AG$250)/AG$251+2)/4-1.9)^3)</f>
        <v>0.0311004725911587</v>
      </c>
      <c r="AI231" s="72" t="n">
        <f aca="false">W231/U231</f>
        <v>0.229234184403031</v>
      </c>
      <c r="AJ231" s="72" t="n">
        <f aca="false">EXP((((AI231-AI$250)/AI$251+2)/4-1.9)^3)</f>
        <v>0.149357705950178</v>
      </c>
      <c r="AK231" s="72" t="n">
        <f aca="false">Z231/U231</f>
        <v>0.451531646871782</v>
      </c>
      <c r="AL231" s="72" t="n">
        <f aca="false">EXP((((AK231-AK$250)/AK$251+2)/4-1.9)^3)</f>
        <v>0.120989637992315</v>
      </c>
      <c r="AM231" s="72" t="n">
        <f aca="false">0.01*AD231+0.15*AF231+0.24*AH231+0.25*AJ231+0.35*AL231</f>
        <v>0.0896899765263033</v>
      </c>
      <c r="AO231" s="64" t="n">
        <f aca="false">0.01*AD231/$AM$250</f>
        <v>0.000264157341218252</v>
      </c>
      <c r="AP231" s="63" t="n">
        <f aca="false">AO231*$J$250</f>
        <v>2595.1963644142</v>
      </c>
      <c r="AQ231" s="64" t="n">
        <f aca="false">0.15*AF231/$AM$250</f>
        <v>0.000624072161787207</v>
      </c>
      <c r="AR231" s="63" t="n">
        <f aca="false">AQ231*$J$250</f>
        <v>6131.15576471574</v>
      </c>
      <c r="AS231" s="64" t="n">
        <f aca="false">0.24*AH231/$AM$250</f>
        <v>0.00261011042677937</v>
      </c>
      <c r="AT231" s="63" t="n">
        <f aca="false">AS231*$J$250</f>
        <v>25642.8576206057</v>
      </c>
      <c r="AU231" s="64" t="n">
        <f aca="false">0.25*AJ231/$AM$250</f>
        <v>0.0130571470309436</v>
      </c>
      <c r="AV231" s="63" t="n">
        <f aca="false">AU231*$J$250</f>
        <v>128279.079233801</v>
      </c>
      <c r="AW231" s="64" t="n">
        <f aca="false">0.35*AL231/$AM$250</f>
        <v>0.0148080159333632</v>
      </c>
      <c r="AX231" s="63" t="n">
        <f aca="false">AW231*$J$250</f>
        <v>145480.375208275</v>
      </c>
    </row>
    <row r="232" customFormat="false" ht="12.8" hidden="false" customHeight="false" outlineLevel="0" collapsed="false">
      <c r="A232" s="70" t="s">
        <v>86</v>
      </c>
      <c r="B232" s="60"/>
      <c r="C232" s="60"/>
      <c r="D232" s="60"/>
      <c r="E232" s="60"/>
      <c r="F232" s="60"/>
      <c r="G232" s="60"/>
      <c r="H232" s="60"/>
      <c r="I232" s="64" t="n">
        <f aca="false">AO232+AQ232+AS232+AU232+AW232</f>
        <v>0.0339134429651071</v>
      </c>
      <c r="J232" s="63" t="n">
        <f aca="false">ROUND(AP232+AR232+AT232+AV232+AX232,0)</f>
        <v>333180</v>
      </c>
      <c r="K232" s="64" t="n">
        <f aca="false">I232-DatosMinisterio!J232</f>
        <v>0</v>
      </c>
      <c r="L232" s="63" t="n">
        <f aca="false">J232-DatosMinisterio!K232</f>
        <v>0</v>
      </c>
      <c r="M232" s="64" t="n">
        <f aca="false">P267/P$285</f>
        <v>0.0462945821153396</v>
      </c>
      <c r="N232" s="63" t="n">
        <f aca="false">ROUND((N$250*M232),0)</f>
        <v>8641543</v>
      </c>
      <c r="O232" s="63" t="n">
        <f aca="false">N232-DatosMinisterio!L232</f>
        <v>1</v>
      </c>
      <c r="P232" s="65" t="n">
        <f aca="false">N232+J232</f>
        <v>8974723</v>
      </c>
      <c r="Q232" s="63" t="n">
        <f aca="false">P232-DatosMinisterio!M232</f>
        <v>1</v>
      </c>
      <c r="S232" s="65" t="n">
        <f aca="false">B232+DatosMinisterio!B232</f>
        <v>8875</v>
      </c>
      <c r="T232" s="65" t="n">
        <f aca="false">C232+DatosMinisterio!C232</f>
        <v>50</v>
      </c>
      <c r="U232" s="65" t="n">
        <f aca="false">D232+DatosMinisterio!D232</f>
        <v>501.41654149786</v>
      </c>
      <c r="V232" s="65" t="n">
        <f aca="false">E232+DatosMinisterio!E232</f>
        <v>323.136710614613</v>
      </c>
      <c r="W232" s="65" t="n">
        <f aca="false">F232+DatosMinisterio!F232</f>
        <v>60</v>
      </c>
      <c r="X232" s="65" t="n">
        <f aca="false">G232+DatosMinisterio!G232</f>
        <v>249</v>
      </c>
      <c r="Y232" s="65" t="n">
        <f aca="false">H232+DatosMinisterio!H232</f>
        <v>27</v>
      </c>
      <c r="Z232" s="65" t="n">
        <f aca="false">X232+0.33*Y232</f>
        <v>257.91</v>
      </c>
      <c r="AC232" s="71" t="n">
        <f aca="false">IF(T232&gt;0,S232/T232,0)</f>
        <v>177.5</v>
      </c>
      <c r="AD232" s="72" t="n">
        <f aca="false">EXP((((AC232-AC$250)/AC$251+2)/4-1.9)^3)</f>
        <v>0.0377748430238206</v>
      </c>
      <c r="AE232" s="73" t="n">
        <f aca="false">S232/U232</f>
        <v>17.6998548422198</v>
      </c>
      <c r="AF232" s="72" t="n">
        <f aca="false">EXP((((AE232-AE$250)/AE$251+2)/4-1.9)^3)</f>
        <v>0.0501989819562196</v>
      </c>
      <c r="AG232" s="72" t="n">
        <f aca="false">V232/U232</f>
        <v>0.6444476475573</v>
      </c>
      <c r="AH232" s="72" t="n">
        <f aca="false">EXP((((AG232-AG$250)/AG$251+2)/4-1.9)^3)</f>
        <v>0.087310703014609</v>
      </c>
      <c r="AI232" s="72" t="n">
        <f aca="false">W232/U232</f>
        <v>0.119660990482613</v>
      </c>
      <c r="AJ232" s="72" t="n">
        <f aca="false">EXP((((AI232-AI$250)/AI$251+2)/4-1.9)^3)</f>
        <v>0.0414970285257042</v>
      </c>
      <c r="AK232" s="72" t="n">
        <f aca="false">Z232/U232</f>
        <v>0.514362767589511</v>
      </c>
      <c r="AL232" s="72" t="n">
        <f aca="false">EXP((((AK232-AK$250)/AK$251+2)/4-1.9)^3)</f>
        <v>0.164987427570374</v>
      </c>
      <c r="AM232" s="72" t="n">
        <f aca="false">0.01*AD232+0.15*AF232+0.24*AH232+0.25*AJ232+0.35*AL232</f>
        <v>0.0969820212282343</v>
      </c>
      <c r="AO232" s="64" t="n">
        <f aca="false">0.01*AD232/$AM$250</f>
        <v>0.0001320940694141</v>
      </c>
      <c r="AP232" s="63" t="n">
        <f aca="false">AO232*$J$250</f>
        <v>1297.74946675025</v>
      </c>
      <c r="AQ232" s="64" t="n">
        <f aca="false">0.15*AF232/$AM$250</f>
        <v>0.00263309676873862</v>
      </c>
      <c r="AR232" s="63" t="n">
        <f aca="false">AQ232*$J$250</f>
        <v>25868.6854200858</v>
      </c>
      <c r="AS232" s="64" t="n">
        <f aca="false">0.24*AH232/$AM$250</f>
        <v>0.00732755991536454</v>
      </c>
      <c r="AT232" s="63" t="n">
        <f aca="false">AS232*$J$250</f>
        <v>71989.1287695445</v>
      </c>
      <c r="AU232" s="64" t="n">
        <f aca="false">0.25*AJ232/$AM$250</f>
        <v>0.00362775257801645</v>
      </c>
      <c r="AV232" s="63" t="n">
        <f aca="false">AU232*$J$250</f>
        <v>35640.6157710524</v>
      </c>
      <c r="AW232" s="64" t="n">
        <f aca="false">0.35*AL232/$AM$250</f>
        <v>0.0201929396335734</v>
      </c>
      <c r="AX232" s="63" t="n">
        <f aca="false">AW232*$J$250</f>
        <v>198384.202696026</v>
      </c>
    </row>
    <row r="233" customFormat="false" ht="12.8" hidden="false" customHeight="false" outlineLevel="0" collapsed="false">
      <c r="A233" s="70" t="s">
        <v>87</v>
      </c>
      <c r="B233" s="60"/>
      <c r="C233" s="60"/>
      <c r="D233" s="60"/>
      <c r="E233" s="60"/>
      <c r="F233" s="60"/>
      <c r="G233" s="60"/>
      <c r="H233" s="60"/>
      <c r="I233" s="64" t="n">
        <f aca="false">AO233+AQ233+AS233+AU233+AW233</f>
        <v>0.0146893397675054</v>
      </c>
      <c r="J233" s="63" t="n">
        <f aca="false">ROUND(AP233+AR233+AT233+AV233+AX233,0)</f>
        <v>144314</v>
      </c>
      <c r="K233" s="64" t="n">
        <f aca="false">I233-DatosMinisterio!J233</f>
        <v>0</v>
      </c>
      <c r="L233" s="63" t="n">
        <f aca="false">J233-DatosMinisterio!K233</f>
        <v>0</v>
      </c>
      <c r="M233" s="64" t="n">
        <f aca="false">P268/P$285</f>
        <v>0.0197459977612376</v>
      </c>
      <c r="N233" s="63" t="n">
        <f aca="false">ROUND((N$250*M233),0)</f>
        <v>3685872</v>
      </c>
      <c r="O233" s="63" t="n">
        <f aca="false">N233-DatosMinisterio!L233</f>
        <v>-1</v>
      </c>
      <c r="P233" s="65" t="n">
        <f aca="false">N233+J233</f>
        <v>3830186</v>
      </c>
      <c r="Q233" s="63" t="n">
        <f aca="false">P233-DatosMinisterio!M233</f>
        <v>-1</v>
      </c>
      <c r="S233" s="65" t="n">
        <f aca="false">B233+DatosMinisterio!B233</f>
        <v>15229</v>
      </c>
      <c r="T233" s="65" t="n">
        <f aca="false">C233+DatosMinisterio!C233</f>
        <v>64</v>
      </c>
      <c r="U233" s="65" t="n">
        <f aca="false">D233+DatosMinisterio!D233</f>
        <v>821.410661400061</v>
      </c>
      <c r="V233" s="65" t="n">
        <f aca="false">E233+DatosMinisterio!E233</f>
        <v>425.502237693346</v>
      </c>
      <c r="W233" s="65" t="n">
        <f aca="false">F233+DatosMinisterio!F233</f>
        <v>104</v>
      </c>
      <c r="X233" s="65" t="n">
        <f aca="false">G233+DatosMinisterio!G233</f>
        <v>227</v>
      </c>
      <c r="Y233" s="65" t="n">
        <f aca="false">H233+DatosMinisterio!H233</f>
        <v>22</v>
      </c>
      <c r="Z233" s="65" t="n">
        <f aca="false">X233+0.33*Y233</f>
        <v>234.26</v>
      </c>
      <c r="AC233" s="71" t="n">
        <f aca="false">IF(T233&gt;0,S233/T233,0)</f>
        <v>237.953125</v>
      </c>
      <c r="AD233" s="72" t="n">
        <f aca="false">EXP((((AC233-AC$250)/AC$251+2)/4-1.9)^3)</f>
        <v>0.124790966531134</v>
      </c>
      <c r="AE233" s="73" t="n">
        <f aca="false">S233/U233</f>
        <v>18.5400564122735</v>
      </c>
      <c r="AF233" s="72" t="n">
        <f aca="false">EXP((((AE233-AE$250)/AE$251+2)/4-1.9)^3)</f>
        <v>0.0664647459756979</v>
      </c>
      <c r="AG233" s="72" t="n">
        <f aca="false">V233/U233</f>
        <v>0.518014018673796</v>
      </c>
      <c r="AH233" s="72" t="n">
        <f aca="false">EXP((((AG233-AG$250)/AG$251+2)/4-1.9)^3)</f>
        <v>0.0151100312367253</v>
      </c>
      <c r="AI233" s="72" t="n">
        <f aca="false">W233/U233</f>
        <v>0.126611456226702</v>
      </c>
      <c r="AJ233" s="72" t="n">
        <f aca="false">EXP((((AI233-AI$250)/AI$251+2)/4-1.9)^3)</f>
        <v>0.045612473288057</v>
      </c>
      <c r="AK233" s="72" t="n">
        <f aca="false">Z233/U233</f>
        <v>0.285192305150646</v>
      </c>
      <c r="AL233" s="72" t="n">
        <f aca="false">EXP((((AK233-AK$250)/AK$251+2)/4-1.9)^3)</f>
        <v>0.0450281387594978</v>
      </c>
      <c r="AM233" s="72" t="n">
        <f aca="false">0.01*AD233+0.15*AF233+0.24*AH233+0.25*AJ233+0.35*AL233</f>
        <v>0.0420069959463186</v>
      </c>
      <c r="AO233" s="64" t="n">
        <f aca="false">0.01*AD233/$AM$250</f>
        <v>0.00043637895688465</v>
      </c>
      <c r="AP233" s="63" t="n">
        <f aca="false">AO233*$J$250</f>
        <v>4287.17626090209</v>
      </c>
      <c r="AQ233" s="64" t="n">
        <f aca="false">0.15*AF233/$AM$250</f>
        <v>0.00348628798919218</v>
      </c>
      <c r="AR233" s="63" t="n">
        <f aca="false">AQ233*$J$250</f>
        <v>34250.8062548112</v>
      </c>
      <c r="AS233" s="64" t="n">
        <f aca="false">0.24*AH233/$AM$250</f>
        <v>0.00126811095761775</v>
      </c>
      <c r="AT233" s="63" t="n">
        <f aca="false">AS233*$J$250</f>
        <v>12458.4724077923</v>
      </c>
      <c r="AU233" s="64" t="n">
        <f aca="false">0.25*AJ233/$AM$250</f>
        <v>0.0039875329255915</v>
      </c>
      <c r="AV233" s="63" t="n">
        <f aca="false">AU233*$J$250</f>
        <v>39175.2540503006</v>
      </c>
      <c r="AW233" s="64" t="n">
        <f aca="false">0.35*AL233/$AM$250</f>
        <v>0.00551102893821937</v>
      </c>
      <c r="AX233" s="63" t="n">
        <f aca="false">AW233*$J$250</f>
        <v>54142.7400756263</v>
      </c>
    </row>
    <row r="234" customFormat="false" ht="12.8" hidden="false" customHeight="false" outlineLevel="0" collapsed="false">
      <c r="A234" s="70" t="s">
        <v>88</v>
      </c>
      <c r="B234" s="60"/>
      <c r="C234" s="60"/>
      <c r="D234" s="60"/>
      <c r="E234" s="60"/>
      <c r="F234" s="60"/>
      <c r="G234" s="60"/>
      <c r="H234" s="60"/>
      <c r="I234" s="64" t="n">
        <f aca="false">AO234+AQ234+AS234+AU234+AW234</f>
        <v>0.0114198325122511</v>
      </c>
      <c r="J234" s="63" t="n">
        <f aca="false">ROUND(AP234+AR234+AT234+AV234+AX234,0)</f>
        <v>112193</v>
      </c>
      <c r="K234" s="64" t="n">
        <f aca="false">I234-DatosMinisterio!J234</f>
        <v>9.54097911787244E-017</v>
      </c>
      <c r="L234" s="63" t="n">
        <f aca="false">J234-DatosMinisterio!K234</f>
        <v>0</v>
      </c>
      <c r="M234" s="64" t="n">
        <f aca="false">P269/P$285</f>
        <v>0.0191398770333557</v>
      </c>
      <c r="N234" s="63" t="n">
        <f aca="false">ROUND((N$250*M234),0)</f>
        <v>3572731</v>
      </c>
      <c r="O234" s="63" t="n">
        <f aca="false">N234-DatosMinisterio!L234</f>
        <v>0</v>
      </c>
      <c r="P234" s="65" t="n">
        <f aca="false">N234+J234</f>
        <v>3684924</v>
      </c>
      <c r="Q234" s="63" t="n">
        <f aca="false">P234-DatosMinisterio!M234</f>
        <v>0</v>
      </c>
      <c r="S234" s="65" t="n">
        <f aca="false">B234+DatosMinisterio!B234</f>
        <v>5781</v>
      </c>
      <c r="T234" s="65" t="n">
        <f aca="false">C234+DatosMinisterio!C234</f>
        <v>52</v>
      </c>
      <c r="U234" s="65" t="n">
        <f aca="false">D234+DatosMinisterio!D234</f>
        <v>371.256438768524</v>
      </c>
      <c r="V234" s="65" t="n">
        <f aca="false">E234+DatosMinisterio!E234</f>
        <v>214.587942620824</v>
      </c>
      <c r="W234" s="65" t="n">
        <f aca="false">F234+DatosMinisterio!F234</f>
        <v>42</v>
      </c>
      <c r="X234" s="65" t="n">
        <f aca="false">G234+DatosMinisterio!G234</f>
        <v>84</v>
      </c>
      <c r="Y234" s="65" t="n">
        <f aca="false">H234+DatosMinisterio!H234</f>
        <v>4</v>
      </c>
      <c r="Z234" s="65" t="n">
        <f aca="false">X234+0.33*Y234</f>
        <v>85.32</v>
      </c>
      <c r="AC234" s="71" t="n">
        <f aca="false">IF(T234&gt;0,S234/T234,0)</f>
        <v>111.173076923077</v>
      </c>
      <c r="AD234" s="72" t="n">
        <f aca="false">EXP((((AC234-AC$250)/AC$251+2)/4-1.9)^3)</f>
        <v>0.00650737850363682</v>
      </c>
      <c r="AE234" s="73" t="n">
        <f aca="false">S234/U234</f>
        <v>15.5714471085697</v>
      </c>
      <c r="AF234" s="72" t="n">
        <f aca="false">EXP((((AE234-AE$250)/AE$251+2)/4-1.9)^3)</f>
        <v>0.0226410247816021</v>
      </c>
      <c r="AG234" s="72" t="n">
        <f aca="false">V234/U234</f>
        <v>0.578004635643823</v>
      </c>
      <c r="AH234" s="72" t="n">
        <f aca="false">EXP((((AG234-AG$250)/AG$251+2)/4-1.9)^3)</f>
        <v>0.0375760928368172</v>
      </c>
      <c r="AI234" s="72" t="n">
        <f aca="false">W234/U234</f>
        <v>0.113129351074196</v>
      </c>
      <c r="AJ234" s="72" t="n">
        <f aca="false">EXP((((AI234-AI$250)/AI$251+2)/4-1.9)^3)</f>
        <v>0.0379025691222811</v>
      </c>
      <c r="AK234" s="72" t="n">
        <f aca="false">Z234/U234</f>
        <v>0.229814196039295</v>
      </c>
      <c r="AL234" s="72" t="n">
        <f aca="false">EXP((((AK234-AK$250)/AK$251+2)/4-1.9)^3)</f>
        <v>0.0305773664077974</v>
      </c>
      <c r="AM234" s="72" t="n">
        <f aca="false">0.01*AD234+0.15*AF234+0.24*AH234+0.25*AJ234+0.35*AL234</f>
        <v>0.0326572103064122</v>
      </c>
      <c r="AO234" s="64" t="n">
        <f aca="false">0.01*AD234/$AM$250</f>
        <v>2.27555176661138E-005</v>
      </c>
      <c r="AP234" s="63" t="n">
        <f aca="false">AO234*$J$250</f>
        <v>223.560081446569</v>
      </c>
      <c r="AQ234" s="64" t="n">
        <f aca="false">0.15*AF234/$AM$250</f>
        <v>0.00118759398836735</v>
      </c>
      <c r="AR234" s="63" t="n">
        <f aca="false">AQ234*$J$250</f>
        <v>11667.4387575118</v>
      </c>
      <c r="AS234" s="64" t="n">
        <f aca="false">0.24*AH234/$AM$250</f>
        <v>0.00315357753563166</v>
      </c>
      <c r="AT234" s="63" t="n">
        <f aca="false">AS234*$J$250</f>
        <v>30982.1143626959</v>
      </c>
      <c r="AU234" s="64" t="n">
        <f aca="false">0.25*AJ234/$AM$250</f>
        <v>0.00331351780433219</v>
      </c>
      <c r="AV234" s="63" t="n">
        <f aca="false">AU234*$J$250</f>
        <v>32553.4369764865</v>
      </c>
      <c r="AW234" s="64" t="n">
        <f aca="false">0.35*AL234/$AM$250</f>
        <v>0.00374238766625378</v>
      </c>
      <c r="AX234" s="63" t="n">
        <f aca="false">AW234*$J$250</f>
        <v>36766.8406295243</v>
      </c>
    </row>
    <row r="235" customFormat="false" ht="12.8" hidden="false" customHeight="false" outlineLevel="0" collapsed="false">
      <c r="A235" s="70" t="s">
        <v>89</v>
      </c>
      <c r="B235" s="60"/>
      <c r="C235" s="60"/>
      <c r="D235" s="60"/>
      <c r="E235" s="60"/>
      <c r="F235" s="60"/>
      <c r="G235" s="60"/>
      <c r="H235" s="60"/>
      <c r="I235" s="64" t="n">
        <f aca="false">AO235+AQ235+AS235+AU235+AW235</f>
        <v>0.0206901404525664</v>
      </c>
      <c r="J235" s="63" t="n">
        <f aca="false">ROUND(AP235+AR235+AT235+AV235+AX235,0)</f>
        <v>203269</v>
      </c>
      <c r="K235" s="64" t="n">
        <f aca="false">I235-DatosMinisterio!J235</f>
        <v>1.11022302462516E-016</v>
      </c>
      <c r="L235" s="63" t="n">
        <f aca="false">J235-DatosMinisterio!K235</f>
        <v>0</v>
      </c>
      <c r="M235" s="64" t="n">
        <f aca="false">P270/P$285</f>
        <v>0.0207426257802062</v>
      </c>
      <c r="N235" s="63" t="n">
        <f aca="false">ROUND((N$250*M235),0)</f>
        <v>3871907</v>
      </c>
      <c r="O235" s="63" t="n">
        <f aca="false">N235-DatosMinisterio!L235</f>
        <v>-1</v>
      </c>
      <c r="P235" s="65" t="n">
        <f aca="false">N235+J235</f>
        <v>4075176</v>
      </c>
      <c r="Q235" s="63" t="n">
        <f aca="false">P235-DatosMinisterio!M235</f>
        <v>-1</v>
      </c>
      <c r="S235" s="65" t="n">
        <f aca="false">B235+DatosMinisterio!B235</f>
        <v>7326</v>
      </c>
      <c r="T235" s="65" t="n">
        <f aca="false">C235+DatosMinisterio!C235</f>
        <v>37</v>
      </c>
      <c r="U235" s="65" t="n">
        <f aca="false">D235+DatosMinisterio!D235</f>
        <v>319.193548329561</v>
      </c>
      <c r="V235" s="65" t="n">
        <f aca="false">E235+DatosMinisterio!E235</f>
        <v>160.021326933936</v>
      </c>
      <c r="W235" s="65" t="n">
        <f aca="false">F235+DatosMinisterio!F235</f>
        <v>29</v>
      </c>
      <c r="X235" s="65" t="n">
        <f aca="false">G235+DatosMinisterio!G235</f>
        <v>90</v>
      </c>
      <c r="Y235" s="65" t="n">
        <f aca="false">H235+DatosMinisterio!H235</f>
        <v>7</v>
      </c>
      <c r="Z235" s="65" t="n">
        <f aca="false">X235+0.33*Y235</f>
        <v>92.31</v>
      </c>
      <c r="AC235" s="71" t="n">
        <f aca="false">IF(T235&gt;0,S235/T235,0)</f>
        <v>198</v>
      </c>
      <c r="AD235" s="72" t="n">
        <f aca="false">EXP((((AC235-AC$250)/AC$251+2)/4-1.9)^3)</f>
        <v>0.0590009662822607</v>
      </c>
      <c r="AE235" s="73" t="n">
        <f aca="false">S235/U235</f>
        <v>22.9515917171235</v>
      </c>
      <c r="AF235" s="72" t="n">
        <f aca="false">EXP((((AE235-AE$250)/AE$251+2)/4-1.9)^3)</f>
        <v>0.218543882313201</v>
      </c>
      <c r="AG235" s="72" t="n">
        <f aca="false">V235/U235</f>
        <v>0.501330079418514</v>
      </c>
      <c r="AH235" s="72" t="n">
        <f aca="false">EXP((((AG235-AG$250)/AG$251+2)/4-1.9)^3)</f>
        <v>0.0114160794913421</v>
      </c>
      <c r="AI235" s="72" t="n">
        <f aca="false">W235/U235</f>
        <v>0.0908539666661999</v>
      </c>
      <c r="AJ235" s="72" t="n">
        <f aca="false">EXP((((AI235-AI$250)/AI$251+2)/4-1.9)^3)</f>
        <v>0.0274706982669748</v>
      </c>
      <c r="AK235" s="72" t="n">
        <f aca="false">Z235/U235</f>
        <v>0.289197574584721</v>
      </c>
      <c r="AL235" s="72" t="n">
        <f aca="false">EXP((((AK235-AK$250)/AK$251+2)/4-1.9)^3)</f>
        <v>0.0462523299665155</v>
      </c>
      <c r="AM235" s="72" t="n">
        <f aca="false">0.01*AD235+0.15*AF235+0.24*AH235+0.25*AJ235+0.35*AL235</f>
        <v>0.0591674411427489</v>
      </c>
      <c r="AO235" s="64" t="n">
        <f aca="false">0.01*AD235/$AM$250</f>
        <v>0.000206319262019786</v>
      </c>
      <c r="AP235" s="63" t="n">
        <f aca="false">AO235*$J$250</f>
        <v>2026.9699726421</v>
      </c>
      <c r="AQ235" s="64" t="n">
        <f aca="false">0.15*AF235/$AM$250</f>
        <v>0.0114633239145836</v>
      </c>
      <c r="AR235" s="63" t="n">
        <f aca="false">AQ235*$J$250</f>
        <v>112620.669219448</v>
      </c>
      <c r="AS235" s="64" t="n">
        <f aca="false">0.24*AH235/$AM$250</f>
        <v>0.000958095669638311</v>
      </c>
      <c r="AT235" s="63" t="n">
        <f aca="false">AS235*$J$250</f>
        <v>9412.74767204739</v>
      </c>
      <c r="AU235" s="64" t="n">
        <f aca="false">0.25*AJ235/$AM$250</f>
        <v>0.00240154295376114</v>
      </c>
      <c r="AV235" s="63" t="n">
        <f aca="false">AU235*$J$250</f>
        <v>23593.8002473913</v>
      </c>
      <c r="AW235" s="64" t="n">
        <f aca="false">0.35*AL235/$AM$250</f>
        <v>0.00566085865256361</v>
      </c>
      <c r="AX235" s="63" t="n">
        <f aca="false">AW235*$J$250</f>
        <v>55614.7322154401</v>
      </c>
    </row>
    <row r="236" customFormat="false" ht="12.8" hidden="false" customHeight="false" outlineLevel="0" collapsed="false">
      <c r="A236" s="70" t="s">
        <v>90</v>
      </c>
      <c r="B236" s="60"/>
      <c r="C236" s="60"/>
      <c r="D236" s="60"/>
      <c r="E236" s="60"/>
      <c r="F236" s="60"/>
      <c r="G236" s="60"/>
      <c r="H236" s="60"/>
      <c r="I236" s="64" t="n">
        <f aca="false">AO236+AQ236+AS236+AU236+AW236</f>
        <v>0.0476073537448245</v>
      </c>
      <c r="J236" s="63" t="n">
        <f aca="false">ROUND(AP236+AR236+AT236+AV236+AX236,0)</f>
        <v>467715</v>
      </c>
      <c r="K236" s="64" t="n">
        <f aca="false">I236-DatosMinisterio!J236</f>
        <v>-2.56739074444567E-016</v>
      </c>
      <c r="L236" s="63" t="n">
        <f aca="false">J236-DatosMinisterio!K236</f>
        <v>0</v>
      </c>
      <c r="M236" s="64" t="n">
        <f aca="false">P271/P$285</f>
        <v>0.0239593627153064</v>
      </c>
      <c r="N236" s="63" t="n">
        <f aca="false">ROUND((N$250*M236),0)</f>
        <v>4472356</v>
      </c>
      <c r="O236" s="63" t="n">
        <f aca="false">N236-DatosMinisterio!L236</f>
        <v>0</v>
      </c>
      <c r="P236" s="65" t="n">
        <f aca="false">N236+J236</f>
        <v>4940071</v>
      </c>
      <c r="Q236" s="63" t="n">
        <f aca="false">P236-DatosMinisterio!M236</f>
        <v>0</v>
      </c>
      <c r="S236" s="65" t="n">
        <f aca="false">B236+DatosMinisterio!B236</f>
        <v>11086</v>
      </c>
      <c r="T236" s="65" t="n">
        <f aca="false">C236+DatosMinisterio!C236</f>
        <v>59</v>
      </c>
      <c r="U236" s="65" t="n">
        <f aca="false">D236+DatosMinisterio!D236</f>
        <v>455.782754432188</v>
      </c>
      <c r="V236" s="65" t="n">
        <f aca="false">E236+DatosMinisterio!E236</f>
        <v>354.560344076586</v>
      </c>
      <c r="W236" s="65" t="n">
        <f aca="false">F236+DatosMinisterio!F236</f>
        <v>46</v>
      </c>
      <c r="X236" s="65" t="n">
        <f aca="false">G236+DatosMinisterio!G236</f>
        <v>111</v>
      </c>
      <c r="Y236" s="65" t="n">
        <f aca="false">H236+DatosMinisterio!H236</f>
        <v>10</v>
      </c>
      <c r="Z236" s="65" t="n">
        <f aca="false">X236+0.33*Y236</f>
        <v>114.3</v>
      </c>
      <c r="AC236" s="71" t="n">
        <f aca="false">IF(T236&gt;0,S236/T236,0)</f>
        <v>187.898305084746</v>
      </c>
      <c r="AD236" s="72" t="n">
        <f aca="false">EXP((((AC236-AC$250)/AC$251+2)/4-1.9)^3)</f>
        <v>0.0476202119030662</v>
      </c>
      <c r="AE236" s="73" t="n">
        <f aca="false">S236/U236</f>
        <v>24.3229913641882</v>
      </c>
      <c r="AF236" s="72" t="n">
        <f aca="false">EXP((((AE236-AE$250)/AE$251+2)/4-1.9)^3)</f>
        <v>0.289726720837263</v>
      </c>
      <c r="AG236" s="72" t="n">
        <f aca="false">V236/U236</f>
        <v>0.777915225244306</v>
      </c>
      <c r="AH236" s="72" t="n">
        <f aca="false">EXP((((AG236-AG$250)/AG$251+2)/4-1.9)^3)</f>
        <v>0.299202887571974</v>
      </c>
      <c r="AI236" s="72" t="n">
        <f aca="false">W236/U236</f>
        <v>0.100925275370075</v>
      </c>
      <c r="AJ236" s="72" t="n">
        <f aca="false">EXP((((AI236-AI$250)/AI$251+2)/4-1.9)^3)</f>
        <v>0.0318537017901181</v>
      </c>
      <c r="AK236" s="72" t="n">
        <f aca="false">Z236/U236</f>
        <v>0.250777369017383</v>
      </c>
      <c r="AL236" s="72" t="n">
        <f aca="false">EXP((((AK236-AK$250)/AK$251+2)/4-1.9)^3)</f>
        <v>0.0355287644979643</v>
      </c>
      <c r="AM236" s="72" t="n">
        <f aca="false">0.01*AD236+0.15*AF236+0.24*AH236+0.25*AJ236+0.35*AL236</f>
        <v>0.136142396283711</v>
      </c>
      <c r="AO236" s="64" t="n">
        <f aca="false">0.01*AD236/$AM$250</f>
        <v>0.000166522136774232</v>
      </c>
      <c r="AP236" s="63" t="n">
        <f aca="false">AO236*$J$250</f>
        <v>1635.98574227741</v>
      </c>
      <c r="AQ236" s="64" t="n">
        <f aca="false">0.15*AF236/$AM$250</f>
        <v>0.0151970909115083</v>
      </c>
      <c r="AR236" s="63" t="n">
        <f aca="false">AQ236*$J$250</f>
        <v>149302.816652113</v>
      </c>
      <c r="AS236" s="64" t="n">
        <f aca="false">0.24*AH236/$AM$250</f>
        <v>0.0251106337463218</v>
      </c>
      <c r="AT236" s="63" t="n">
        <f aca="false">AS236*$J$250</f>
        <v>246697.763938911</v>
      </c>
      <c r="AU236" s="64" t="n">
        <f aca="false">0.25*AJ236/$AM$250</f>
        <v>0.0027847138191326</v>
      </c>
      <c r="AV236" s="63" t="n">
        <f aca="false">AU236*$J$250</f>
        <v>27358.2371249562</v>
      </c>
      <c r="AW236" s="64" t="n">
        <f aca="false">0.35*AL236/$AM$250</f>
        <v>0.00434839313108765</v>
      </c>
      <c r="AX236" s="63" t="n">
        <f aca="false">AW236*$J$250</f>
        <v>42720.501322424</v>
      </c>
    </row>
    <row r="237" customFormat="false" ht="12.8" hidden="false" customHeight="false" outlineLevel="0" collapsed="false">
      <c r="A237" s="70" t="s">
        <v>91</v>
      </c>
      <c r="B237" s="60"/>
      <c r="C237" s="60"/>
      <c r="D237" s="60"/>
      <c r="E237" s="60"/>
      <c r="F237" s="60"/>
      <c r="G237" s="60"/>
      <c r="H237" s="60"/>
      <c r="I237" s="64" t="n">
        <f aca="false">AO237+AQ237+AS237+AU237+AW237</f>
        <v>0.122332197161914</v>
      </c>
      <c r="J237" s="63" t="n">
        <f aca="false">ROUND(AP237+AR237+AT237+AV237+AX237,0)</f>
        <v>1201845</v>
      </c>
      <c r="K237" s="64" t="n">
        <f aca="false">I237-DatosMinisterio!J237</f>
        <v>0</v>
      </c>
      <c r="L237" s="63" t="n">
        <f aca="false">J237-DatosMinisterio!K237</f>
        <v>0</v>
      </c>
      <c r="M237" s="64" t="n">
        <f aca="false">P272/P$285</f>
        <v>0.0325857715926333</v>
      </c>
      <c r="N237" s="63" t="n">
        <f aca="false">ROUND((N$250*M237),0)</f>
        <v>6082598</v>
      </c>
      <c r="O237" s="63" t="n">
        <f aca="false">N237-DatosMinisterio!L237</f>
        <v>-1</v>
      </c>
      <c r="P237" s="65" t="n">
        <f aca="false">N237+J237</f>
        <v>7284443</v>
      </c>
      <c r="Q237" s="63" t="n">
        <f aca="false">P237-DatosMinisterio!M237</f>
        <v>-1</v>
      </c>
      <c r="S237" s="65" t="n">
        <f aca="false">B237+DatosMinisterio!B237</f>
        <v>8534</v>
      </c>
      <c r="T237" s="65" t="n">
        <f aca="false">C237+DatosMinisterio!C237</f>
        <v>48</v>
      </c>
      <c r="U237" s="65" t="n">
        <f aca="false">D237+DatosMinisterio!D237</f>
        <v>328.860845295056</v>
      </c>
      <c r="V237" s="65" t="n">
        <f aca="false">E237+DatosMinisterio!E237</f>
        <v>220.039633173844</v>
      </c>
      <c r="W237" s="65" t="n">
        <f aca="false">F237+DatosMinisterio!F237</f>
        <v>107</v>
      </c>
      <c r="X237" s="65" t="n">
        <f aca="false">G237+DatosMinisterio!G237</f>
        <v>265</v>
      </c>
      <c r="Y237" s="65" t="n">
        <f aca="false">H237+DatosMinisterio!H237</f>
        <v>39</v>
      </c>
      <c r="Z237" s="65" t="n">
        <f aca="false">X237+0.33*Y237</f>
        <v>277.87</v>
      </c>
      <c r="AC237" s="71" t="n">
        <f aca="false">IF(T237&gt;0,S237/T237,0)</f>
        <v>177.791666666667</v>
      </c>
      <c r="AD237" s="72" t="n">
        <f aca="false">EXP((((AC237-AC$250)/AC$251+2)/4-1.9)^3)</f>
        <v>0.0380269416592624</v>
      </c>
      <c r="AE237" s="73" t="n">
        <f aca="false">S237/U237</f>
        <v>25.9501856852045</v>
      </c>
      <c r="AF237" s="72" t="n">
        <f aca="false">EXP((((AE237-AE$250)/AE$251+2)/4-1.9)^3)</f>
        <v>0.38584598991381</v>
      </c>
      <c r="AG237" s="72" t="n">
        <f aca="false">V237/U237</f>
        <v>0.669096477497718</v>
      </c>
      <c r="AH237" s="72" t="n">
        <f aca="false">EXP((((AG237-AG$250)/AG$251+2)/4-1.9)^3)</f>
        <v>0.114558327051344</v>
      </c>
      <c r="AI237" s="72" t="n">
        <f aca="false">W237/U237</f>
        <v>0.325365581007368</v>
      </c>
      <c r="AJ237" s="72" t="n">
        <f aca="false">EXP((((AI237-AI$250)/AI$251+2)/4-1.9)^3)</f>
        <v>0.329628987131882</v>
      </c>
      <c r="AK237" s="72" t="n">
        <f aca="false">Z237/U237</f>
        <v>0.844947046677732</v>
      </c>
      <c r="AL237" s="72" t="n">
        <f aca="false">EXP((((AK237-AK$250)/AK$251+2)/4-1.9)^3)</f>
        <v>0.519068752592548</v>
      </c>
      <c r="AM237" s="72" t="n">
        <f aca="false">0.01*AD237+0.15*AF237+0.24*AH237+0.25*AJ237+0.35*AL237</f>
        <v>0.349832476586349</v>
      </c>
      <c r="AO237" s="64" t="n">
        <f aca="false">0.01*AD237/$AM$250</f>
        <v>0.00013297562793251</v>
      </c>
      <c r="AP237" s="63" t="n">
        <f aca="false">AO237*$J$250</f>
        <v>1306.4102802315</v>
      </c>
      <c r="AQ237" s="64" t="n">
        <f aca="false">0.15*AF237/$AM$250</f>
        <v>0.0202388532532168</v>
      </c>
      <c r="AR237" s="63" t="n">
        <f aca="false">AQ237*$J$250</f>
        <v>198835.278021914</v>
      </c>
      <c r="AS237" s="64" t="n">
        <f aca="false">0.24*AH237/$AM$250</f>
        <v>0.00961431962278665</v>
      </c>
      <c r="AT237" s="63" t="n">
        <f aca="false">AS237*$J$250</f>
        <v>94455.2485889723</v>
      </c>
      <c r="AU237" s="64" t="n">
        <f aca="false">0.25*AJ237/$AM$250</f>
        <v>0.028816820151735</v>
      </c>
      <c r="AV237" s="63" t="n">
        <f aca="false">AU237*$J$250</f>
        <v>283108.947670591</v>
      </c>
      <c r="AW237" s="64" t="n">
        <f aca="false">0.35*AL237/$AM$250</f>
        <v>0.0635292285062432</v>
      </c>
      <c r="AX237" s="63" t="n">
        <f aca="false">AW237*$J$250</f>
        <v>624138.712530505</v>
      </c>
    </row>
    <row r="238" customFormat="false" ht="12.8" hidden="false" customHeight="false" outlineLevel="0" collapsed="false">
      <c r="A238" s="70" t="s">
        <v>92</v>
      </c>
      <c r="B238" s="60"/>
      <c r="C238" s="60"/>
      <c r="D238" s="60"/>
      <c r="E238" s="60"/>
      <c r="F238" s="60"/>
      <c r="G238" s="60"/>
      <c r="H238" s="60"/>
      <c r="I238" s="64" t="n">
        <f aca="false">AO238+AQ238+AS238+AU238+AW238</f>
        <v>0.00416574336002829</v>
      </c>
      <c r="J238" s="63" t="n">
        <f aca="false">ROUND(AP238+AR238+AT238+AV238+AX238,0)</f>
        <v>40926</v>
      </c>
      <c r="K238" s="64" t="n">
        <f aca="false">I238-DatosMinisterio!J238</f>
        <v>0</v>
      </c>
      <c r="L238" s="63" t="n">
        <f aca="false">J238-DatosMinisterio!K238</f>
        <v>-1</v>
      </c>
      <c r="M238" s="64" t="n">
        <f aca="false">P273/P$285</f>
        <v>0.0100787626698213</v>
      </c>
      <c r="N238" s="63" t="n">
        <f aca="false">ROUND((N$250*M238),0)</f>
        <v>1881345</v>
      </c>
      <c r="O238" s="63" t="n">
        <f aca="false">N238-DatosMinisterio!L238</f>
        <v>0</v>
      </c>
      <c r="P238" s="65" t="n">
        <f aca="false">N238+J238</f>
        <v>1922271</v>
      </c>
      <c r="Q238" s="63" t="n">
        <f aca="false">P238-DatosMinisterio!M238</f>
        <v>-1</v>
      </c>
      <c r="S238" s="65" t="n">
        <f aca="false">B238+DatosMinisterio!B238</f>
        <v>2664</v>
      </c>
      <c r="T238" s="65" t="n">
        <f aca="false">C238+DatosMinisterio!C238</f>
        <v>24</v>
      </c>
      <c r="U238" s="65" t="n">
        <f aca="false">D238+DatosMinisterio!D238</f>
        <v>219.545317056994</v>
      </c>
      <c r="V238" s="65" t="n">
        <f aca="false">E238+DatosMinisterio!E238</f>
        <v>98.8333333333333</v>
      </c>
      <c r="W238" s="65" t="n">
        <f aca="false">F238+DatosMinisterio!F238</f>
        <v>12</v>
      </c>
      <c r="X238" s="65" t="n">
        <f aca="false">G238+DatosMinisterio!G238</f>
        <v>29</v>
      </c>
      <c r="Y238" s="65" t="n">
        <f aca="false">H238+DatosMinisterio!H238</f>
        <v>17</v>
      </c>
      <c r="Z238" s="65" t="n">
        <f aca="false">X238+0.33*Y238</f>
        <v>34.61</v>
      </c>
      <c r="AC238" s="71" t="n">
        <f aca="false">IF(T238&gt;0,S238/T238,0)</f>
        <v>111</v>
      </c>
      <c r="AD238" s="72" t="n">
        <f aca="false">EXP((((AC238-AC$250)/AC$251+2)/4-1.9)^3)</f>
        <v>0.00647322768508381</v>
      </c>
      <c r="AE238" s="73" t="n">
        <f aca="false">S238/U238</f>
        <v>12.1341690896027</v>
      </c>
      <c r="AF238" s="72" t="n">
        <f aca="false">EXP((((AE238-AE$250)/AE$251+2)/4-1.9)^3)</f>
        <v>0.00473522037584238</v>
      </c>
      <c r="AG238" s="72" t="n">
        <f aca="false">V238/U238</f>
        <v>0.450172814698098</v>
      </c>
      <c r="AH238" s="72" t="n">
        <f aca="false">EXP((((AG238-AG$250)/AG$251+2)/4-1.9)^3)</f>
        <v>0.00447317784219572</v>
      </c>
      <c r="AI238" s="72" t="n">
        <f aca="false">W238/U238</f>
        <v>0.0546584193225347</v>
      </c>
      <c r="AJ238" s="72" t="n">
        <f aca="false">EXP((((AI238-AI$250)/AI$251+2)/4-1.9)^3)</f>
        <v>0.0155830314481535</v>
      </c>
      <c r="AK238" s="72" t="n">
        <f aca="false">Z238/U238</f>
        <v>0.157643991062744</v>
      </c>
      <c r="AL238" s="72" t="n">
        <f aca="false">EXP((((AK238-AK$250)/AK$251+2)/4-1.9)^3)</f>
        <v>0.017624027147878</v>
      </c>
      <c r="AM238" s="72" t="n">
        <f aca="false">0.01*AD238+0.15*AF238+0.24*AH238+0.25*AJ238+0.35*AL238</f>
        <v>0.0119127453791498</v>
      </c>
      <c r="AO238" s="64" t="n">
        <f aca="false">0.01*AD238/$AM$250</f>
        <v>2.26360963731214E-005</v>
      </c>
      <c r="AP238" s="63" t="n">
        <f aca="false">AO238*$J$250</f>
        <v>222.386834835371</v>
      </c>
      <c r="AQ238" s="64" t="n">
        <f aca="false">0.15*AF238/$AM$250</f>
        <v>0.000248377416931879</v>
      </c>
      <c r="AR238" s="63" t="n">
        <f aca="false">AQ238*$J$250</f>
        <v>2440.16753973773</v>
      </c>
      <c r="AS238" s="64" t="n">
        <f aca="false">0.24*AH238/$AM$250</f>
        <v>0.000375411919948529</v>
      </c>
      <c r="AT238" s="63" t="n">
        <f aca="false">AS238*$J$250</f>
        <v>3688.2096303476</v>
      </c>
      <c r="AU238" s="64" t="n">
        <f aca="false">0.25*AJ238/$AM$250</f>
        <v>0.00136229953126242</v>
      </c>
      <c r="AV238" s="63" t="n">
        <f aca="false">AU238*$J$250</f>
        <v>13383.8218331186</v>
      </c>
      <c r="AW238" s="64" t="n">
        <f aca="false">0.35*AL238/$AM$250</f>
        <v>0.00215701839551235</v>
      </c>
      <c r="AX238" s="63" t="n">
        <f aca="false">AW238*$J$250</f>
        <v>21191.4848634969</v>
      </c>
    </row>
    <row r="239" customFormat="false" ht="12.8" hidden="false" customHeight="false" outlineLevel="0" collapsed="false">
      <c r="A239" s="70" t="s">
        <v>93</v>
      </c>
      <c r="B239" s="60"/>
      <c r="C239" s="60"/>
      <c r="D239" s="60"/>
      <c r="E239" s="60"/>
      <c r="F239" s="60"/>
      <c r="G239" s="60"/>
      <c r="H239" s="60"/>
      <c r="I239" s="64" t="n">
        <f aca="false">AO239+AQ239+AS239+AU239+AW239</f>
        <v>0.102740811769439</v>
      </c>
      <c r="J239" s="63" t="n">
        <f aca="false">ROUND(AP239+AR239+AT239+AV239+AX239,0)</f>
        <v>1009370</v>
      </c>
      <c r="K239" s="64" t="n">
        <f aca="false">I239-DatosMinisterio!J239</f>
        <v>0</v>
      </c>
      <c r="L239" s="63" t="n">
        <f aca="false">J239-DatosMinisterio!K239</f>
        <v>0</v>
      </c>
      <c r="M239" s="64" t="n">
        <f aca="false">P274/P$285</f>
        <v>0.0636167519569824</v>
      </c>
      <c r="N239" s="63" t="n">
        <f aca="false">ROUND((N$250*M239),0)</f>
        <v>11874973</v>
      </c>
      <c r="O239" s="63" t="n">
        <f aca="false">N239-DatosMinisterio!L239</f>
        <v>0</v>
      </c>
      <c r="P239" s="65" t="n">
        <f aca="false">N239+J239</f>
        <v>12884343</v>
      </c>
      <c r="Q239" s="63" t="n">
        <f aca="false">P239-DatosMinisterio!M239</f>
        <v>0</v>
      </c>
      <c r="S239" s="65" t="n">
        <f aca="false">B239+DatosMinisterio!B239</f>
        <v>7672</v>
      </c>
      <c r="T239" s="65" t="n">
        <f aca="false">C239+DatosMinisterio!C239</f>
        <v>25</v>
      </c>
      <c r="U239" s="65" t="n">
        <f aca="false">D239+DatosMinisterio!D239</f>
        <v>373.095406414025</v>
      </c>
      <c r="V239" s="65" t="n">
        <f aca="false">E239+DatosMinisterio!E239</f>
        <v>342.481770050389</v>
      </c>
      <c r="W239" s="65" t="n">
        <f aca="false">F239+DatosMinisterio!F239</f>
        <v>101</v>
      </c>
      <c r="X239" s="65" t="n">
        <f aca="false">G239+DatosMinisterio!G239</f>
        <v>188</v>
      </c>
      <c r="Y239" s="65" t="n">
        <f aca="false">H239+DatosMinisterio!H239</f>
        <v>44</v>
      </c>
      <c r="Z239" s="65" t="n">
        <f aca="false">X239+0.33*Y239</f>
        <v>202.52</v>
      </c>
      <c r="AC239" s="71" t="n">
        <f aca="false">IF(T239&gt;0,S239/T239,0)</f>
        <v>306.88</v>
      </c>
      <c r="AD239" s="72" t="n">
        <f aca="false">EXP((((AC239-AC$250)/AC$251+2)/4-1.9)^3)</f>
        <v>0.325717853508004</v>
      </c>
      <c r="AE239" s="73" t="n">
        <f aca="false">S239/U239</f>
        <v>20.5631049541424</v>
      </c>
      <c r="AF239" s="72" t="n">
        <f aca="false">EXP((((AE239-AE$250)/AE$251+2)/4-1.9)^3)</f>
        <v>0.12142317892003</v>
      </c>
      <c r="AG239" s="72" t="n">
        <f aca="false">V239/U239</f>
        <v>0.91794689551963</v>
      </c>
      <c r="AH239" s="72" t="n">
        <f aca="false">EXP((((AG239-AG$250)/AG$251+2)/4-1.9)^3)</f>
        <v>0.63410398835672</v>
      </c>
      <c r="AI239" s="72" t="n">
        <f aca="false">W239/U239</f>
        <v>0.27070823779567</v>
      </c>
      <c r="AJ239" s="72" t="n">
        <f aca="false">EXP((((AI239-AI$250)/AI$251+2)/4-1.9)^3)</f>
        <v>0.21760518854087</v>
      </c>
      <c r="AK239" s="72" t="n">
        <f aca="false">Z239/U239</f>
        <v>0.54281022097405</v>
      </c>
      <c r="AL239" s="72" t="n">
        <f aca="false">EXP((((AK239-AK$250)/AK$251+2)/4-1.9)^3)</f>
        <v>0.187857792636771</v>
      </c>
      <c r="AM239" s="72" t="n">
        <f aca="false">0.01*AD239+0.15*AF239+0.24*AH239+0.25*AJ239+0.35*AL239</f>
        <v>0.293807137136785</v>
      </c>
      <c r="AO239" s="64" t="n">
        <f aca="false">0.01*AD239/$AM$250</f>
        <v>0.00113899604357234</v>
      </c>
      <c r="AP239" s="63" t="n">
        <f aca="false">AO239*$J$250</f>
        <v>11189.9914563376</v>
      </c>
      <c r="AQ239" s="64" t="n">
        <f aca="false">0.15*AF239/$AM$250</f>
        <v>0.00636903314778655</v>
      </c>
      <c r="AR239" s="63" t="n">
        <f aca="false">AQ239*$J$250</f>
        <v>62572.1458042412</v>
      </c>
      <c r="AS239" s="64" t="n">
        <f aca="false">0.24*AH239/$AM$250</f>
        <v>0.0532172437837092</v>
      </c>
      <c r="AT239" s="63" t="n">
        <f aca="false">AS239*$J$250</f>
        <v>522829.299214962</v>
      </c>
      <c r="AU239" s="64" t="n">
        <f aca="false">0.25*AJ239/$AM$250</f>
        <v>0.0190234773853726</v>
      </c>
      <c r="AV239" s="63" t="n">
        <f aca="false">AU239*$J$250</f>
        <v>186894.898023086</v>
      </c>
      <c r="AW239" s="64" t="n">
        <f aca="false">0.35*AL239/$AM$250</f>
        <v>0.022992061408998</v>
      </c>
      <c r="AX239" s="63" t="n">
        <f aca="false">AW239*$J$250</f>
        <v>225883.989836648</v>
      </c>
    </row>
    <row r="240" customFormat="false" ht="12.8" hidden="false" customHeight="false" outlineLevel="0" collapsed="false">
      <c r="A240" s="70" t="s">
        <v>94</v>
      </c>
      <c r="B240" s="60"/>
      <c r="C240" s="60"/>
      <c r="D240" s="60"/>
      <c r="E240" s="60"/>
      <c r="F240" s="60"/>
      <c r="G240" s="60"/>
      <c r="H240" s="60"/>
      <c r="I240" s="64" t="n">
        <f aca="false">AO240+AQ240+AS240+AU240+AW240</f>
        <v>0.00396405345053521</v>
      </c>
      <c r="J240" s="63" t="n">
        <f aca="false">ROUND(AP240+AR240+AT240+AV240+AX240,0)</f>
        <v>38945</v>
      </c>
      <c r="K240" s="64" t="n">
        <f aca="false">I240-DatosMinisterio!J240</f>
        <v>2.51534904016637E-017</v>
      </c>
      <c r="L240" s="63" t="n">
        <f aca="false">J240-DatosMinisterio!K240</f>
        <v>-1</v>
      </c>
      <c r="M240" s="64" t="n">
        <f aca="false">P275/P$285</f>
        <v>0.00865208015778062</v>
      </c>
      <c r="N240" s="63" t="n">
        <f aca="false">ROUND((N$250*M240),0)</f>
        <v>1615034</v>
      </c>
      <c r="O240" s="63" t="n">
        <f aca="false">N240-DatosMinisterio!L240</f>
        <v>-1</v>
      </c>
      <c r="P240" s="65" t="n">
        <f aca="false">N240+J240</f>
        <v>1653979</v>
      </c>
      <c r="Q240" s="63" t="n">
        <f aca="false">P240-DatosMinisterio!M240</f>
        <v>-2</v>
      </c>
      <c r="S240" s="65" t="n">
        <f aca="false">B240+DatosMinisterio!B240</f>
        <v>2763</v>
      </c>
      <c r="T240" s="65" t="n">
        <f aca="false">C240+DatosMinisterio!C240</f>
        <v>24</v>
      </c>
      <c r="U240" s="65" t="n">
        <f aca="false">D240+DatosMinisterio!D240</f>
        <v>161.895067698259</v>
      </c>
      <c r="V240" s="65" t="n">
        <f aca="false">E240+DatosMinisterio!E240</f>
        <v>63.1450676982592</v>
      </c>
      <c r="W240" s="65" t="n">
        <f aca="false">F240+DatosMinisterio!F240</f>
        <v>1</v>
      </c>
      <c r="X240" s="65" t="n">
        <f aca="false">G240+DatosMinisterio!G240</f>
        <v>12</v>
      </c>
      <c r="Y240" s="65" t="n">
        <f aca="false">H240+DatosMinisterio!H240</f>
        <v>4</v>
      </c>
      <c r="Z240" s="65" t="n">
        <f aca="false">X240+0.33*Y240</f>
        <v>13.32</v>
      </c>
      <c r="AC240" s="71" t="n">
        <f aca="false">IF(T240&gt;0,S240/T240,0)</f>
        <v>115.125</v>
      </c>
      <c r="AD240" s="72" t="n">
        <f aca="false">EXP((((AC240-AC$250)/AC$251+2)/4-1.9)^3)</f>
        <v>0.00733082157591082</v>
      </c>
      <c r="AE240" s="73" t="n">
        <f aca="false">S240/U240</f>
        <v>17.0666101153229</v>
      </c>
      <c r="AF240" s="72" t="n">
        <f aca="false">EXP((((AE240-AE$250)/AE$251+2)/4-1.9)^3)</f>
        <v>0.0401292956052395</v>
      </c>
      <c r="AG240" s="72" t="n">
        <f aca="false">V240/U240</f>
        <v>0.390037007278995</v>
      </c>
      <c r="AH240" s="72" t="n">
        <f aca="false">EXP((((AG240-AG$250)/AG$251+2)/4-1.9)^3)</f>
        <v>0.00127070179801732</v>
      </c>
      <c r="AI240" s="72" t="n">
        <f aca="false">W240/U240</f>
        <v>0.00617684043261779</v>
      </c>
      <c r="AJ240" s="72" t="n">
        <f aca="false">EXP((((AI240-AI$250)/AI$251+2)/4-1.9)^3)</f>
        <v>0.00666935771631194</v>
      </c>
      <c r="AK240" s="72" t="n">
        <f aca="false">Z240/U240</f>
        <v>0.0822755145624689</v>
      </c>
      <c r="AL240" s="72" t="n">
        <f aca="false">EXP((((AK240-AK$250)/AK$251+2)/4-1.9)^3)</f>
        <v>0.00934561092643825</v>
      </c>
      <c r="AM240" s="72" t="n">
        <f aca="false">0.01*AD240+0.15*AF240+0.24*AH240+0.25*AJ240+0.35*AL240</f>
        <v>0.0113359742414006</v>
      </c>
      <c r="AO240" s="64" t="n">
        <f aca="false">0.01*AD240/$AM$250</f>
        <v>2.56349987609507E-005</v>
      </c>
      <c r="AP240" s="63" t="n">
        <f aca="false">AO240*$J$250</f>
        <v>251.849353417042</v>
      </c>
      <c r="AQ240" s="64" t="n">
        <f aca="false">0.15*AF240/$AM$250</f>
        <v>0.00210490959123567</v>
      </c>
      <c r="AR240" s="63" t="n">
        <f aca="false">AQ240*$J$250</f>
        <v>20679.5453550618</v>
      </c>
      <c r="AS240" s="64" t="n">
        <f aca="false">0.24*AH240/$AM$250</f>
        <v>0.000106643781782119</v>
      </c>
      <c r="AT240" s="63" t="n">
        <f aca="false">AS240*$J$250</f>
        <v>1047.71479562883</v>
      </c>
      <c r="AU240" s="64" t="n">
        <f aca="false">0.25*AJ240/$AM$250</f>
        <v>0.00058304848584707</v>
      </c>
      <c r="AV240" s="63" t="n">
        <f aca="false">AU240*$J$250</f>
        <v>5728.12136800448</v>
      </c>
      <c r="AW240" s="64" t="n">
        <f aca="false">0.35*AL240/$AM$250</f>
        <v>0.0011438165929094</v>
      </c>
      <c r="AX240" s="63" t="n">
        <f aca="false">AW240*$J$250</f>
        <v>11237.3506251432</v>
      </c>
    </row>
    <row r="241" customFormat="false" ht="12.8" hidden="false" customHeight="false" outlineLevel="0" collapsed="false">
      <c r="A241" s="70" t="s">
        <v>95</v>
      </c>
      <c r="B241" s="60"/>
      <c r="C241" s="60"/>
      <c r="D241" s="60"/>
      <c r="E241" s="60"/>
      <c r="F241" s="60"/>
      <c r="G241" s="60"/>
      <c r="H241" s="60"/>
      <c r="I241" s="64" t="n">
        <f aca="false">AO241+AQ241+AS241+AU241+AW241</f>
        <v>0.0600864931631849</v>
      </c>
      <c r="J241" s="63" t="n">
        <f aca="false">ROUND(AP241+AR241+AT241+AV241+AX241,0)</f>
        <v>590316</v>
      </c>
      <c r="K241" s="64" t="n">
        <f aca="false">I241-DatosMinisterio!J241</f>
        <v>-3.7470027081099E-016</v>
      </c>
      <c r="L241" s="63" t="n">
        <f aca="false">J241-DatosMinisterio!K241</f>
        <v>0</v>
      </c>
      <c r="M241" s="64" t="n">
        <f aca="false">P276/P$285</f>
        <v>0.0407825057621264</v>
      </c>
      <c r="N241" s="63" t="n">
        <f aca="false">ROUND((N$250*M241),0)</f>
        <v>7612636</v>
      </c>
      <c r="O241" s="63" t="n">
        <f aca="false">N241-DatosMinisterio!L241</f>
        <v>1</v>
      </c>
      <c r="P241" s="65" t="n">
        <f aca="false">N241+J241</f>
        <v>8202952</v>
      </c>
      <c r="Q241" s="63" t="n">
        <f aca="false">P241-DatosMinisterio!M241</f>
        <v>1</v>
      </c>
      <c r="S241" s="65" t="n">
        <f aca="false">B241+DatosMinisterio!B241</f>
        <v>7584</v>
      </c>
      <c r="T241" s="65" t="n">
        <f aca="false">C241+DatosMinisterio!C241</f>
        <v>54</v>
      </c>
      <c r="U241" s="65" t="n">
        <f aca="false">D241+DatosMinisterio!D241</f>
        <v>339.74025974026</v>
      </c>
      <c r="V241" s="65" t="n">
        <f aca="false">E241+DatosMinisterio!E241</f>
        <v>279.581168831169</v>
      </c>
      <c r="W241" s="65" t="n">
        <f aca="false">F241+DatosMinisterio!F241</f>
        <v>33</v>
      </c>
      <c r="X241" s="65" t="n">
        <f aca="false">G241+DatosMinisterio!G241</f>
        <v>139</v>
      </c>
      <c r="Y241" s="65" t="n">
        <f aca="false">H241+DatosMinisterio!H241</f>
        <v>29</v>
      </c>
      <c r="Z241" s="65" t="n">
        <f aca="false">X241+0.33*Y241</f>
        <v>148.57</v>
      </c>
      <c r="AC241" s="71" t="n">
        <f aca="false">IF(T241&gt;0,S241/T241,0)</f>
        <v>140.444444444444</v>
      </c>
      <c r="AD241" s="72" t="n">
        <f aca="false">EXP((((AC241-AC$250)/AC$251+2)/4-1.9)^3)</f>
        <v>0.0150467474185837</v>
      </c>
      <c r="AE241" s="73" t="n">
        <f aca="false">S241/U241</f>
        <v>22.3229357798165</v>
      </c>
      <c r="AF241" s="72" t="n">
        <f aca="false">EXP((((AE241-AE$250)/AE$251+2)/4-1.9)^3)</f>
        <v>0.189536918701655</v>
      </c>
      <c r="AG241" s="72" t="n">
        <f aca="false">V241/U241</f>
        <v>0.82292622324159</v>
      </c>
      <c r="AH241" s="72" t="n">
        <f aca="false">EXP((((AG241-AG$250)/AG$251+2)/4-1.9)^3)</f>
        <v>0.401749913498561</v>
      </c>
      <c r="AI241" s="72" t="n">
        <f aca="false">W241/U241</f>
        <v>0.0971330275229357</v>
      </c>
      <c r="AJ241" s="72" t="n">
        <f aca="false">EXP((((AI241-AI$250)/AI$251+2)/4-1.9)^3)</f>
        <v>0.0301414075812732</v>
      </c>
      <c r="AK241" s="72" t="n">
        <f aca="false">Z241/U241</f>
        <v>0.437304663608562</v>
      </c>
      <c r="AL241" s="72" t="n">
        <f aca="false">EXP((((AK241-AK$250)/AK$251+2)/4-1.9)^3)</f>
        <v>0.112264463644693</v>
      </c>
      <c r="AM241" s="72" t="n">
        <f aca="false">0.01*AD241+0.15*AF241+0.24*AH241+0.25*AJ241+0.35*AL241</f>
        <v>0.17182889869005</v>
      </c>
      <c r="AO241" s="64" t="n">
        <f aca="false">0.01*AD241/$AM$250</f>
        <v>5.26166606890586E-005</v>
      </c>
      <c r="AP241" s="63" t="n">
        <f aca="false">AO241*$J$250</f>
        <v>516.928910240051</v>
      </c>
      <c r="AQ241" s="64" t="n">
        <f aca="false">0.15*AF241/$AM$250</f>
        <v>0.00994181612338791</v>
      </c>
      <c r="AR241" s="63" t="n">
        <f aca="false">AQ241*$J$250</f>
        <v>97672.7163443603</v>
      </c>
      <c r="AS241" s="64" t="n">
        <f aca="false">0.24*AH241/$AM$250</f>
        <v>0.0337169036614063</v>
      </c>
      <c r="AT241" s="63" t="n">
        <f aca="false">AS241*$J$250</f>
        <v>331249.494705844</v>
      </c>
      <c r="AU241" s="64" t="n">
        <f aca="false">0.25*AJ241/$AM$250</f>
        <v>0.00263502166161794</v>
      </c>
      <c r="AV241" s="63" t="n">
        <f aca="false">AU241*$J$250</f>
        <v>25887.5964031358</v>
      </c>
      <c r="AW241" s="64" t="n">
        <f aca="false">0.35*AL241/$AM$250</f>
        <v>0.0137401350560837</v>
      </c>
      <c r="AX241" s="63" t="n">
        <f aca="false">AW241*$J$250</f>
        <v>134989.050009581</v>
      </c>
    </row>
    <row r="242" customFormat="false" ht="12.8" hidden="false" customHeight="false" outlineLevel="0" collapsed="false">
      <c r="A242" s="70" t="s">
        <v>96</v>
      </c>
      <c r="B242" s="60"/>
      <c r="C242" s="60"/>
      <c r="D242" s="60"/>
      <c r="E242" s="60"/>
      <c r="F242" s="60"/>
      <c r="G242" s="60"/>
      <c r="H242" s="60"/>
      <c r="I242" s="64" t="n">
        <f aca="false">AO242+AQ242+AS242+AU242+AW242</f>
        <v>0.00578244957039946</v>
      </c>
      <c r="J242" s="63" t="n">
        <f aca="false">ROUND(AP242+AR242+AT242+AV242+AX242,0)</f>
        <v>56809</v>
      </c>
      <c r="K242" s="64" t="n">
        <f aca="false">I242-DatosMinisterio!J242</f>
        <v>3.03576608295941E-017</v>
      </c>
      <c r="L242" s="63" t="n">
        <f aca="false">J242-DatosMinisterio!K242</f>
        <v>0</v>
      </c>
      <c r="M242" s="64" t="n">
        <f aca="false">P277/P$285</f>
        <v>0.0127513554246187</v>
      </c>
      <c r="N242" s="63" t="n">
        <f aca="false">ROUND((N$250*M242),0)</f>
        <v>2380222</v>
      </c>
      <c r="O242" s="63" t="n">
        <f aca="false">N242-DatosMinisterio!L242</f>
        <v>0</v>
      </c>
      <c r="P242" s="65" t="n">
        <f aca="false">N242+J242</f>
        <v>2437031</v>
      </c>
      <c r="Q242" s="63" t="n">
        <f aca="false">P242-DatosMinisterio!M242</f>
        <v>0</v>
      </c>
      <c r="S242" s="65" t="n">
        <f aca="false">B242+DatosMinisterio!B242</f>
        <v>3874</v>
      </c>
      <c r="T242" s="65" t="n">
        <f aca="false">C242+DatosMinisterio!C242</f>
        <v>37</v>
      </c>
      <c r="U242" s="65" t="n">
        <f aca="false">D242+DatosMinisterio!D242</f>
        <v>264.656171328671</v>
      </c>
      <c r="V242" s="65" t="n">
        <f aca="false">E242+DatosMinisterio!E242</f>
        <v>125.128199300699</v>
      </c>
      <c r="W242" s="65" t="n">
        <f aca="false">F242+DatosMinisterio!F242</f>
        <v>14</v>
      </c>
      <c r="X242" s="65" t="n">
        <f aca="false">G242+DatosMinisterio!G242</f>
        <v>49</v>
      </c>
      <c r="Y242" s="65" t="n">
        <f aca="false">H242+DatosMinisterio!H242</f>
        <v>14</v>
      </c>
      <c r="Z242" s="65" t="n">
        <f aca="false">X242+0.33*Y242</f>
        <v>53.62</v>
      </c>
      <c r="AC242" s="71" t="n">
        <f aca="false">IF(T242&gt;0,S242/T242,0)</f>
        <v>104.702702702703</v>
      </c>
      <c r="AD242" s="72" t="n">
        <f aca="false">EXP((((AC242-AC$250)/AC$251+2)/4-1.9)^3)</f>
        <v>0.00533198504823898</v>
      </c>
      <c r="AE242" s="73" t="n">
        <f aca="false">S242/U242</f>
        <v>14.6378600602854</v>
      </c>
      <c r="AF242" s="72" t="n">
        <f aca="false">EXP((((AE242-AE$250)/AE$251+2)/4-1.9)^3)</f>
        <v>0.0153337994557533</v>
      </c>
      <c r="AG242" s="72" t="n">
        <f aca="false">V242/U242</f>
        <v>0.472795320330184</v>
      </c>
      <c r="AH242" s="72" t="n">
        <f aca="false">EXP((((AG242-AG$250)/AG$251+2)/4-1.9)^3)</f>
        <v>0.00686941969495297</v>
      </c>
      <c r="AI242" s="72" t="n">
        <f aca="false">W242/U242</f>
        <v>0.0528988231399059</v>
      </c>
      <c r="AJ242" s="72" t="n">
        <f aca="false">EXP((((AI242-AI$250)/AI$251+2)/4-1.9)^3)</f>
        <v>0.0151378594941605</v>
      </c>
      <c r="AK242" s="72" t="n">
        <f aca="false">Z242/U242</f>
        <v>0.20260249262584</v>
      </c>
      <c r="AL242" s="72" t="n">
        <f aca="false">EXP((((AK242-AK$250)/AK$251+2)/4-1.9)^3)</f>
        <v>0.0249986078991535</v>
      </c>
      <c r="AM242" s="72" t="n">
        <f aca="false">0.01*AD242+0.15*AF242+0.24*AH242+0.25*AJ242+0.35*AL242</f>
        <v>0.0165360281338779</v>
      </c>
      <c r="AO242" s="64" t="n">
        <f aca="false">0.01*AD242/$AM$250</f>
        <v>1.86453085359715E-005</v>
      </c>
      <c r="AP242" s="63" t="n">
        <f aca="false">AO242*$J$250</f>
        <v>183.179603121288</v>
      </c>
      <c r="AQ242" s="64" t="n">
        <f aca="false">0.15*AF242/$AM$250</f>
        <v>0.000804306705555161</v>
      </c>
      <c r="AR242" s="63" t="n">
        <f aca="false">AQ242*$J$250</f>
        <v>7901.85814448412</v>
      </c>
      <c r="AS242" s="64" t="n">
        <f aca="false">0.24*AH242/$AM$250</f>
        <v>0.000576516768970818</v>
      </c>
      <c r="AT242" s="63" t="n">
        <f aca="false">AS242*$J$250</f>
        <v>5663.95094664705</v>
      </c>
      <c r="AU242" s="64" t="n">
        <f aca="false">0.25*AJ242/$AM$250</f>
        <v>0.00132338171567092</v>
      </c>
      <c r="AV242" s="63" t="n">
        <f aca="false">AU242*$J$250</f>
        <v>13001.4763224157</v>
      </c>
      <c r="AW242" s="64" t="n">
        <f aca="false">0.35*AL242/$AM$250</f>
        <v>0.00305959907166659</v>
      </c>
      <c r="AX242" s="63" t="n">
        <f aca="false">AW242*$J$250</f>
        <v>30058.8291460497</v>
      </c>
    </row>
    <row r="243" customFormat="false" ht="12.8" hidden="false" customHeight="false" outlineLevel="0" collapsed="false">
      <c r="A243" s="70" t="s">
        <v>97</v>
      </c>
      <c r="B243" s="60"/>
      <c r="C243" s="60"/>
      <c r="D243" s="60"/>
      <c r="E243" s="60"/>
      <c r="F243" s="60"/>
      <c r="G243" s="60"/>
      <c r="H243" s="60"/>
      <c r="I243" s="64" t="n">
        <f aca="false">AO243+AQ243+AS243+AU243+AW243</f>
        <v>0.00787440934745866</v>
      </c>
      <c r="J243" s="63" t="n">
        <f aca="false">ROUND(AP243+AR243+AT243+AV243+AX243,0)</f>
        <v>77362</v>
      </c>
      <c r="K243" s="64" t="n">
        <f aca="false">I243-DatosMinisterio!J243</f>
        <v>3.64291929955129E-017</v>
      </c>
      <c r="L243" s="63" t="n">
        <f aca="false">J243-DatosMinisterio!K243</f>
        <v>0</v>
      </c>
      <c r="M243" s="64" t="n">
        <f aca="false">P278/P$285</f>
        <v>0.0226178952041199</v>
      </c>
      <c r="N243" s="63" t="n">
        <f aca="false">ROUND((N$250*M243),0)</f>
        <v>4221952</v>
      </c>
      <c r="O243" s="63" t="n">
        <f aca="false">N243-DatosMinisterio!L243</f>
        <v>1</v>
      </c>
      <c r="P243" s="65" t="n">
        <f aca="false">N243+J243</f>
        <v>4299314</v>
      </c>
      <c r="Q243" s="63" t="n">
        <f aca="false">P243-DatosMinisterio!M243</f>
        <v>1</v>
      </c>
      <c r="S243" s="65" t="n">
        <f aca="false">B243+DatosMinisterio!B243</f>
        <v>4510</v>
      </c>
      <c r="T243" s="65" t="n">
        <f aca="false">C243+DatosMinisterio!C243</f>
        <v>25</v>
      </c>
      <c r="U243" s="65" t="n">
        <f aca="false">D243+DatosMinisterio!D243</f>
        <v>315.608833113851</v>
      </c>
      <c r="V243" s="65" t="n">
        <f aca="false">E243+DatosMinisterio!E243</f>
        <v>194.039027919046</v>
      </c>
      <c r="W243" s="65" t="n">
        <f aca="false">F243+DatosMinisterio!F243</f>
        <v>13</v>
      </c>
      <c r="X243" s="65" t="n">
        <f aca="false">G243+DatosMinisterio!G243</f>
        <v>14</v>
      </c>
      <c r="Y243" s="65" t="n">
        <f aca="false">H243+DatosMinisterio!H243</f>
        <v>1</v>
      </c>
      <c r="Z243" s="65" t="n">
        <f aca="false">X243+0.33*Y243</f>
        <v>14.33</v>
      </c>
      <c r="AC243" s="71" t="n">
        <f aca="false">IF(T243&gt;0,S243/T243,0)</f>
        <v>180.4</v>
      </c>
      <c r="AD243" s="72" t="n">
        <f aca="false">EXP((((AC243-AC$250)/AC$251+2)/4-1.9)^3)</f>
        <v>0.0403414272108376</v>
      </c>
      <c r="AE243" s="73" t="n">
        <f aca="false">S243/U243</f>
        <v>14.2898408625119</v>
      </c>
      <c r="AF243" s="72" t="n">
        <f aca="false">EXP((((AE243-AE$250)/AE$251+2)/4-1.9)^3)</f>
        <v>0.0131736269771528</v>
      </c>
      <c r="AG243" s="72" t="n">
        <f aca="false">V243/U243</f>
        <v>0.614808609773762</v>
      </c>
      <c r="AH243" s="72" t="n">
        <f aca="false">EXP((((AG243-AG$250)/AG$251+2)/4-1.9)^3)</f>
        <v>0.0611867752893932</v>
      </c>
      <c r="AI243" s="72" t="n">
        <f aca="false">W243/U243</f>
        <v>0.041190228650256</v>
      </c>
      <c r="AJ243" s="72" t="n">
        <f aca="false">EXP((((AI243-AI$250)/AI$251+2)/4-1.9)^3)</f>
        <v>0.0124398260029302</v>
      </c>
      <c r="AK243" s="72" t="n">
        <f aca="false">Z243/U243</f>
        <v>0.0454043058890898</v>
      </c>
      <c r="AL243" s="72" t="n">
        <f aca="false">EXP((((AK243-AK$250)/AK$251+2)/4-1.9)^3)</f>
        <v>0.00669756885221621</v>
      </c>
      <c r="AM243" s="72" t="n">
        <f aca="false">0.01*AD243+0.15*AF243+0.24*AH243+0.25*AJ243+0.35*AL243</f>
        <v>0.0225183899871439</v>
      </c>
      <c r="AO243" s="64" t="n">
        <f aca="false">0.01*AD243/$AM$250</f>
        <v>0.0001410691047185</v>
      </c>
      <c r="AP243" s="63" t="n">
        <f aca="false">AO243*$J$250</f>
        <v>1385.924108746</v>
      </c>
      <c r="AQ243" s="64" t="n">
        <f aca="false">0.15*AF243/$AM$250</f>
        <v>0.000690998766794935</v>
      </c>
      <c r="AR243" s="63" t="n">
        <f aca="false">AQ243*$J$250</f>
        <v>6788.67177845823</v>
      </c>
      <c r="AS243" s="64" t="n">
        <f aca="false">0.24*AH243/$AM$250</f>
        <v>0.0051351065388393</v>
      </c>
      <c r="AT243" s="63" t="n">
        <f aca="false">AS243*$J$250</f>
        <v>50449.5152737952</v>
      </c>
      <c r="AU243" s="64" t="n">
        <f aca="false">0.25*AJ243/$AM$250</f>
        <v>0.00108751427404621</v>
      </c>
      <c r="AV243" s="63" t="n">
        <f aca="false">AU243*$J$250</f>
        <v>10684.2122094249</v>
      </c>
      <c r="AW243" s="64" t="n">
        <f aca="false">0.35*AL243/$AM$250</f>
        <v>0.000819720663059711</v>
      </c>
      <c r="AX243" s="63" t="n">
        <f aca="false">AW243*$J$250</f>
        <v>8053.29155266637</v>
      </c>
    </row>
    <row r="244" customFormat="false" ht="12.8" hidden="false" customHeight="false" outlineLevel="0" collapsed="false">
      <c r="A244" s="70" t="s">
        <v>98</v>
      </c>
      <c r="B244" s="60"/>
      <c r="C244" s="60"/>
      <c r="D244" s="60"/>
      <c r="E244" s="60"/>
      <c r="F244" s="60"/>
      <c r="G244" s="60"/>
      <c r="H244" s="60"/>
      <c r="I244" s="64" t="n">
        <f aca="false">AO244+AQ244+AS244+AU244+AW244</f>
        <v>0.0145732484061851</v>
      </c>
      <c r="J244" s="63" t="n">
        <f aca="false">ROUND(AP244+AR244+AT244+AV244+AX244,0)</f>
        <v>143174</v>
      </c>
      <c r="K244" s="64" t="n">
        <f aca="false">I244-DatosMinisterio!J244</f>
        <v>6.59194920871187E-017</v>
      </c>
      <c r="L244" s="63" t="n">
        <f aca="false">J244-DatosMinisterio!K244</f>
        <v>0</v>
      </c>
      <c r="M244" s="64" t="n">
        <f aca="false">P279/P$285</f>
        <v>0.0118853570152143</v>
      </c>
      <c r="N244" s="63" t="n">
        <f aca="false">ROUND((N$250*M244),0)</f>
        <v>2218571</v>
      </c>
      <c r="O244" s="63" t="n">
        <f aca="false">N244-DatosMinisterio!L244</f>
        <v>-1</v>
      </c>
      <c r="P244" s="65" t="n">
        <f aca="false">N244+J244</f>
        <v>2361745</v>
      </c>
      <c r="Q244" s="63" t="n">
        <f aca="false">P244-DatosMinisterio!M244</f>
        <v>-1</v>
      </c>
      <c r="S244" s="65" t="n">
        <f aca="false">B244+DatosMinisterio!B244</f>
        <v>7195</v>
      </c>
      <c r="T244" s="65" t="n">
        <f aca="false">C244+DatosMinisterio!C244</f>
        <v>50</v>
      </c>
      <c r="U244" s="65" t="n">
        <f aca="false">D244+DatosMinisterio!D244</f>
        <v>351.946380213805</v>
      </c>
      <c r="V244" s="65" t="n">
        <f aca="false">E244+DatosMinisterio!E244</f>
        <v>224.235317768605</v>
      </c>
      <c r="W244" s="65" t="n">
        <f aca="false">F244+DatosMinisterio!F244</f>
        <v>9</v>
      </c>
      <c r="X244" s="65" t="n">
        <f aca="false">G244+DatosMinisterio!G244</f>
        <v>13</v>
      </c>
      <c r="Y244" s="65" t="n">
        <f aca="false">H244+DatosMinisterio!H244</f>
        <v>5</v>
      </c>
      <c r="Z244" s="65" t="n">
        <f aca="false">X244+0.33*Y244</f>
        <v>14.65</v>
      </c>
      <c r="AC244" s="71" t="n">
        <f aca="false">IF(T244&gt;0,S244/T244,0)</f>
        <v>143.9</v>
      </c>
      <c r="AD244" s="72" t="n">
        <f aca="false">EXP((((AC244-AC$250)/AC$251+2)/4-1.9)^3)</f>
        <v>0.0165021156515012</v>
      </c>
      <c r="AE244" s="73" t="n">
        <f aca="false">S244/U244</f>
        <v>20.4434550388871</v>
      </c>
      <c r="AF244" s="72" t="n">
        <f aca="false">EXP((((AE244-AE$250)/AE$251+2)/4-1.9)^3)</f>
        <v>0.117497072650325</v>
      </c>
      <c r="AG244" s="72" t="n">
        <f aca="false">V244/U244</f>
        <v>0.637129205967067</v>
      </c>
      <c r="AH244" s="72" t="n">
        <f aca="false">EXP((((AG244-AG$250)/AG$251+2)/4-1.9)^3)</f>
        <v>0.0802117646544173</v>
      </c>
      <c r="AI244" s="72" t="n">
        <f aca="false">W244/U244</f>
        <v>0.0255720771855433</v>
      </c>
      <c r="AJ244" s="72" t="n">
        <f aca="false">EXP((((AI244-AI$250)/AI$251+2)/4-1.9)^3)</f>
        <v>0.00948442905072241</v>
      </c>
      <c r="AK244" s="72" t="n">
        <f aca="false">Z244/U244</f>
        <v>0.0416256589742455</v>
      </c>
      <c r="AL244" s="72" t="n">
        <f aca="false">EXP((((AK244-AK$250)/AK$251+2)/4-1.9)^3)</f>
        <v>0.00646713573680052</v>
      </c>
      <c r="AM244" s="72" t="n">
        <f aca="false">0.01*AD244+0.15*AF244+0.24*AH244+0.25*AJ244+0.35*AL244</f>
        <v>0.0416750103416847</v>
      </c>
      <c r="AO244" s="64" t="n">
        <f aca="false">0.01*AD244/$AM$250</f>
        <v>5.77059078438612E-005</v>
      </c>
      <c r="AP244" s="63" t="n">
        <f aca="false">AO244*$J$250</f>
        <v>566.927883022097</v>
      </c>
      <c r="AQ244" s="64" t="n">
        <f aca="false">0.15*AF244/$AM$250</f>
        <v>0.0061630963472853</v>
      </c>
      <c r="AR244" s="63" t="n">
        <f aca="false">AQ244*$J$250</f>
        <v>60548.9332995456</v>
      </c>
      <c r="AS244" s="64" t="n">
        <f aca="false">0.24*AH244/$AM$250</f>
        <v>0.00673178076832135</v>
      </c>
      <c r="AT244" s="63" t="n">
        <f aca="false">AS244*$J$250</f>
        <v>66135.9358608424</v>
      </c>
      <c r="AU244" s="64" t="n">
        <f aca="false">0.25*AJ244/$AM$250</f>
        <v>0.000829147607965706</v>
      </c>
      <c r="AV244" s="63" t="n">
        <f aca="false">AU244*$J$250</f>
        <v>8145.90595071695</v>
      </c>
      <c r="AW244" s="64" t="n">
        <f aca="false">0.35*AL244/$AM$250</f>
        <v>0.000791517774768842</v>
      </c>
      <c r="AX244" s="63" t="n">
        <f aca="false">AW244*$J$250</f>
        <v>7776.21413804335</v>
      </c>
    </row>
    <row r="245" customFormat="false" ht="12.8" hidden="false" customHeight="false" outlineLevel="0" collapsed="false">
      <c r="A245" s="70" t="s">
        <v>99</v>
      </c>
      <c r="B245" s="60"/>
      <c r="C245" s="60"/>
      <c r="D245" s="60"/>
      <c r="E245" s="60"/>
      <c r="F245" s="60"/>
      <c r="G245" s="60"/>
      <c r="H245" s="60"/>
      <c r="I245" s="64" t="n">
        <f aca="false">AO245+AQ245+AS245+AU245+AW245</f>
        <v>0.0223459151810409</v>
      </c>
      <c r="J245" s="63" t="n">
        <f aca="false">ROUND(AP245+AR245+AT245+AV245+AX245,0)</f>
        <v>219536</v>
      </c>
      <c r="K245" s="64" t="n">
        <f aca="false">I245-DatosMinisterio!J245</f>
        <v>1.21430643318377E-016</v>
      </c>
      <c r="L245" s="63" t="n">
        <f aca="false">J245-DatosMinisterio!K245</f>
        <v>0</v>
      </c>
      <c r="M245" s="64" t="n">
        <f aca="false">P280/P$285</f>
        <v>0.0188267578647344</v>
      </c>
      <c r="N245" s="63" t="n">
        <f aca="false">ROUND((N$250*M245),0)</f>
        <v>3514283</v>
      </c>
      <c r="O245" s="63" t="n">
        <f aca="false">N245-DatosMinisterio!L245</f>
        <v>0</v>
      </c>
      <c r="P245" s="65" t="n">
        <f aca="false">N245+J245</f>
        <v>3733819</v>
      </c>
      <c r="Q245" s="63" t="n">
        <f aca="false">P245-DatosMinisterio!M245</f>
        <v>0</v>
      </c>
      <c r="S245" s="65" t="n">
        <f aca="false">B245+DatosMinisterio!B245</f>
        <v>6583</v>
      </c>
      <c r="T245" s="65" t="n">
        <f aca="false">C245+DatosMinisterio!C245</f>
        <v>32</v>
      </c>
      <c r="U245" s="65" t="n">
        <f aca="false">D245+DatosMinisterio!D245</f>
        <v>261.978561938392</v>
      </c>
      <c r="V245" s="65" t="n">
        <f aca="false">E245+DatosMinisterio!E245</f>
        <v>150.129530899208</v>
      </c>
      <c r="W245" s="65" t="n">
        <f aca="false">F245+DatosMinisterio!F245</f>
        <v>4</v>
      </c>
      <c r="X245" s="65" t="n">
        <f aca="false">G245+DatosMinisterio!G245</f>
        <v>13</v>
      </c>
      <c r="Y245" s="65" t="n">
        <f aca="false">H245+DatosMinisterio!H245</f>
        <v>0</v>
      </c>
      <c r="Z245" s="65" t="n">
        <f aca="false">X245+0.33*Y245</f>
        <v>13</v>
      </c>
      <c r="AC245" s="71" t="n">
        <f aca="false">IF(T245&gt;0,S245/T245,0)</f>
        <v>205.71875</v>
      </c>
      <c r="AD245" s="72" t="n">
        <f aca="false">EXP((((AC245-AC$250)/AC$251+2)/4-1.9)^3)</f>
        <v>0.0690163630633689</v>
      </c>
      <c r="AE245" s="73" t="n">
        <f aca="false">S245/U245</f>
        <v>25.1280102894377</v>
      </c>
      <c r="AF245" s="72" t="n">
        <f aca="false">EXP((((AE245-AE$250)/AE$251+2)/4-1.9)^3)</f>
        <v>0.335945705660373</v>
      </c>
      <c r="AG245" s="72" t="n">
        <f aca="false">V245/U245</f>
        <v>0.573060367185744</v>
      </c>
      <c r="AH245" s="72" t="n">
        <f aca="false">EXP((((AG245-AG$250)/AG$251+2)/4-1.9)^3)</f>
        <v>0.0350523093689246</v>
      </c>
      <c r="AI245" s="72" t="n">
        <f aca="false">W245/U245</f>
        <v>0.0152684249062359</v>
      </c>
      <c r="AJ245" s="72" t="n">
        <f aca="false">EXP((((AI245-AI$250)/AI$251+2)/4-1.9)^3)</f>
        <v>0.00788305163538676</v>
      </c>
      <c r="AK245" s="72" t="n">
        <f aca="false">Z245/U245</f>
        <v>0.0496223809452666</v>
      </c>
      <c r="AL245" s="72" t="n">
        <f aca="false">EXP((((AK245-AK$250)/AK$251+2)/4-1.9)^3)</f>
        <v>0.00696317489072029</v>
      </c>
      <c r="AM245" s="72" t="n">
        <f aca="false">0.01*AD245+0.15*AF245+0.24*AH245+0.25*AJ245+0.35*AL245</f>
        <v>0.0639024478488303</v>
      </c>
      <c r="AO245" s="64" t="n">
        <f aca="false">0.01*AD245/$AM$250</f>
        <v>0.000241341896442892</v>
      </c>
      <c r="AP245" s="63" t="n">
        <f aca="false">AO245*$J$250</f>
        <v>2371.04753303802</v>
      </c>
      <c r="AQ245" s="64" t="n">
        <f aca="false">0.15*AF245/$AM$250</f>
        <v>0.0176214241320156</v>
      </c>
      <c r="AR245" s="63" t="n">
        <f aca="false">AQ245*$J$250</f>
        <v>173120.518370994</v>
      </c>
      <c r="AS245" s="64" t="n">
        <f aca="false">0.24*AH245/$AM$250</f>
        <v>0.0029417687431713</v>
      </c>
      <c r="AT245" s="63" t="n">
        <f aca="false">AS245*$J$250</f>
        <v>28901.2128605494</v>
      </c>
      <c r="AU245" s="64" t="n">
        <f aca="false">0.25*AJ245/$AM$250</f>
        <v>0.000689152016636491</v>
      </c>
      <c r="AV245" s="63" t="n">
        <f aca="false">AU245*$J$250</f>
        <v>6770.52850341211</v>
      </c>
      <c r="AW245" s="64" t="n">
        <f aca="false">0.35*AL245/$AM$250</f>
        <v>0.000852228392774678</v>
      </c>
      <c r="AX245" s="63" t="n">
        <f aca="false">AW245*$J$250</f>
        <v>8372.6615977409</v>
      </c>
    </row>
    <row r="246" customFormat="false" ht="12.8" hidden="false" customHeight="false" outlineLevel="0" collapsed="false">
      <c r="A246" s="70" t="s">
        <v>100</v>
      </c>
      <c r="B246" s="60"/>
      <c r="C246" s="60"/>
      <c r="D246" s="60"/>
      <c r="E246" s="60"/>
      <c r="F246" s="60"/>
      <c r="G246" s="60"/>
      <c r="H246" s="60"/>
      <c r="I246" s="64" t="n">
        <f aca="false">AO246+AQ246+AS246+AU246+AW246</f>
        <v>0.00755704965534591</v>
      </c>
      <c r="J246" s="63" t="n">
        <f aca="false">ROUND(AP246+AR246+AT246+AV246+AX246,0)</f>
        <v>74244</v>
      </c>
      <c r="K246" s="64" t="n">
        <f aca="false">I246-DatosMinisterio!J246</f>
        <v>0</v>
      </c>
      <c r="L246" s="63" t="n">
        <f aca="false">J246-DatosMinisterio!K246</f>
        <v>0</v>
      </c>
      <c r="M246" s="64" t="n">
        <f aca="false">P281/P$285</f>
        <v>0.0134040191086576</v>
      </c>
      <c r="N246" s="63" t="n">
        <f aca="false">ROUND((N$250*M246),0)</f>
        <v>2502051</v>
      </c>
      <c r="O246" s="63" t="n">
        <f aca="false">N246-DatosMinisterio!L246</f>
        <v>1</v>
      </c>
      <c r="P246" s="65" t="n">
        <f aca="false">N246+J246</f>
        <v>2576295</v>
      </c>
      <c r="Q246" s="63" t="n">
        <f aca="false">P246-DatosMinisterio!M246</f>
        <v>1</v>
      </c>
      <c r="S246" s="65" t="n">
        <f aca="false">B246+DatosMinisterio!B246</f>
        <v>3527</v>
      </c>
      <c r="T246" s="65" t="n">
        <f aca="false">C246+DatosMinisterio!C246</f>
        <v>37</v>
      </c>
      <c r="U246" s="65" t="n">
        <f aca="false">D246+DatosMinisterio!D246</f>
        <v>337.825928641251</v>
      </c>
      <c r="V246" s="65" t="n">
        <f aca="false">E246+DatosMinisterio!E246</f>
        <v>189.945928641251</v>
      </c>
      <c r="W246" s="65" t="n">
        <f aca="false">F246+DatosMinisterio!F246</f>
        <v>38</v>
      </c>
      <c r="X246" s="65" t="n">
        <f aca="false">G246+DatosMinisterio!G246</f>
        <v>39</v>
      </c>
      <c r="Y246" s="65" t="n">
        <f aca="false">H246+DatosMinisterio!H246</f>
        <v>9</v>
      </c>
      <c r="Z246" s="65" t="n">
        <f aca="false">X246+0.33*Y246</f>
        <v>41.97</v>
      </c>
      <c r="AC246" s="71" t="n">
        <f aca="false">IF(T246&gt;0,S246/T246,0)</f>
        <v>95.3243243243243</v>
      </c>
      <c r="AD246" s="72" t="n">
        <f aca="false">EXP((((AC246-AC$250)/AC$251+2)/4-1.9)^3)</f>
        <v>0.00395805397309197</v>
      </c>
      <c r="AE246" s="73" t="n">
        <f aca="false">S246/U246</f>
        <v>10.4402880329101</v>
      </c>
      <c r="AF246" s="72" t="n">
        <f aca="false">EXP((((AE246-AE$250)/AE$251+2)/4-1.9)^3)</f>
        <v>0.00190886593316845</v>
      </c>
      <c r="AG246" s="72" t="n">
        <f aca="false">V246/U246</f>
        <v>0.562259769121988</v>
      </c>
      <c r="AH246" s="72" t="n">
        <f aca="false">EXP((((AG246-AG$250)/AG$251+2)/4-1.9)^3)</f>
        <v>0.0300109312386325</v>
      </c>
      <c r="AI246" s="72" t="n">
        <f aca="false">W246/U246</f>
        <v>0.112483965197217</v>
      </c>
      <c r="AJ246" s="72" t="n">
        <f aca="false">EXP((((AI246-AI$250)/AI$251+2)/4-1.9)^3)</f>
        <v>0.0375613001733793</v>
      </c>
      <c r="AK246" s="72" t="n">
        <f aca="false">Z246/U246</f>
        <v>0.124235579455979</v>
      </c>
      <c r="AL246" s="72" t="n">
        <f aca="false">EXP((((AK246-AK$250)/AK$251+2)/4-1.9)^3)</f>
        <v>0.01340565674263</v>
      </c>
      <c r="AM246" s="72" t="n">
        <f aca="false">0.01*AD246+0.15*AF246+0.24*AH246+0.25*AJ246+0.35*AL246</f>
        <v>0.0216108388302433</v>
      </c>
      <c r="AO246" s="64" t="n">
        <f aca="false">0.01*AD246/$AM$250</f>
        <v>1.38408372984282E-005</v>
      </c>
      <c r="AP246" s="63" t="n">
        <f aca="false">AO246*$J$250</f>
        <v>135.978392543146</v>
      </c>
      <c r="AQ246" s="64" t="n">
        <f aca="false">0.15*AF246/$AM$250</f>
        <v>0.000100126108632335</v>
      </c>
      <c r="AR246" s="63" t="n">
        <f aca="false">AQ246*$J$250</f>
        <v>983.682345935207</v>
      </c>
      <c r="AS246" s="64" t="n">
        <f aca="false">0.24*AH246/$AM$250</f>
        <v>0.00251867055440121</v>
      </c>
      <c r="AT246" s="63" t="n">
        <f aca="false">AS246*$J$250</f>
        <v>24744.5126294581</v>
      </c>
      <c r="AU246" s="64" t="n">
        <f aca="false">0.25*AJ246/$AM$250</f>
        <v>0.00328368339562487</v>
      </c>
      <c r="AV246" s="63" t="n">
        <f aca="false">AU246*$J$250</f>
        <v>32260.3307972124</v>
      </c>
      <c r="AW246" s="64" t="n">
        <f aca="false">0.35*AL246/$AM$250</f>
        <v>0.00164072875938907</v>
      </c>
      <c r="AX246" s="63" t="n">
        <f aca="false">AW246*$J$250</f>
        <v>16119.2314085198</v>
      </c>
    </row>
    <row r="247" customFormat="false" ht="12.8" hidden="false" customHeight="false" outlineLevel="0" collapsed="false">
      <c r="A247" s="70" t="s">
        <v>101</v>
      </c>
      <c r="B247" s="60"/>
      <c r="C247" s="60"/>
      <c r="D247" s="60"/>
      <c r="E247" s="60"/>
      <c r="F247" s="60"/>
      <c r="G247" s="60"/>
      <c r="H247" s="60"/>
      <c r="I247" s="64" t="n">
        <f aca="false">AO247+AQ247+AS247+AU247+AW247</f>
        <v>0.0122633330042577</v>
      </c>
      <c r="J247" s="63" t="n">
        <f aca="false">ROUND(AP247+AR247+AT247+AV247+AX247,0)</f>
        <v>120480</v>
      </c>
      <c r="K247" s="64" t="n">
        <f aca="false">I247-DatosMinisterio!J247</f>
        <v>0</v>
      </c>
      <c r="L247" s="63" t="n">
        <f aca="false">J247-DatosMinisterio!K247</f>
        <v>0</v>
      </c>
      <c r="M247" s="64" t="n">
        <f aca="false">P282/P$285</f>
        <v>0.0100587111100673</v>
      </c>
      <c r="N247" s="63" t="n">
        <f aca="false">ROUND((N$250*M247),0)</f>
        <v>1877602</v>
      </c>
      <c r="O247" s="63" t="n">
        <f aca="false">N247-DatosMinisterio!L247</f>
        <v>-1</v>
      </c>
      <c r="P247" s="65" t="n">
        <f aca="false">N247+J247</f>
        <v>1998082</v>
      </c>
      <c r="Q247" s="63" t="n">
        <f aca="false">P247-DatosMinisterio!M247</f>
        <v>-1</v>
      </c>
      <c r="S247" s="65" t="n">
        <f aca="false">B247+DatosMinisterio!B247</f>
        <v>5891</v>
      </c>
      <c r="T247" s="65" t="n">
        <f aca="false">C247+DatosMinisterio!C247</f>
        <v>25</v>
      </c>
      <c r="U247" s="65" t="n">
        <f aca="false">D247+DatosMinisterio!D247</f>
        <v>376.173874624485</v>
      </c>
      <c r="V247" s="65" t="n">
        <f aca="false">E247+DatosMinisterio!E247</f>
        <v>243.363268563879</v>
      </c>
      <c r="W247" s="65" t="n">
        <f aca="false">F247+DatosMinisterio!F247</f>
        <v>19</v>
      </c>
      <c r="X247" s="65" t="n">
        <f aca="false">G247+DatosMinisterio!G247</f>
        <v>48</v>
      </c>
      <c r="Y247" s="65" t="n">
        <f aca="false">H247+DatosMinisterio!H247</f>
        <v>9</v>
      </c>
      <c r="Z247" s="65" t="n">
        <f aca="false">X247+0.33*Y247</f>
        <v>50.97</v>
      </c>
      <c r="AC247" s="71" t="n">
        <f aca="false">IF(T247&gt;0,S247/T247,0)</f>
        <v>235.64</v>
      </c>
      <c r="AD247" s="72" t="n">
        <f aca="false">EXP((((AC247-AC$250)/AC$251+2)/4-1.9)^3)</f>
        <v>0.119987528721626</v>
      </c>
      <c r="AE247" s="73" t="n">
        <f aca="false">S247/U247</f>
        <v>15.6603113543722</v>
      </c>
      <c r="AF247" s="72" t="n">
        <f aca="false">EXP((((AE247-AE$250)/AE$251+2)/4-1.9)^3)</f>
        <v>0.0234657186386366</v>
      </c>
      <c r="AG247" s="72" t="n">
        <f aca="false">V247/U247</f>
        <v>0.646943567803096</v>
      </c>
      <c r="AH247" s="72" t="n">
        <f aca="false">EXP((((AG247-AG$250)/AG$251+2)/4-1.9)^3)</f>
        <v>0.0898331527870712</v>
      </c>
      <c r="AI247" s="72" t="n">
        <f aca="false">W247/U247</f>
        <v>0.0505085580942236</v>
      </c>
      <c r="AJ247" s="72" t="n">
        <f aca="false">EXP((((AI247-AI$250)/AI$251+2)/4-1.9)^3)</f>
        <v>0.0145503017573569</v>
      </c>
      <c r="AK247" s="72" t="n">
        <f aca="false">Z247/U247</f>
        <v>0.135495852950662</v>
      </c>
      <c r="AL247" s="72" t="n">
        <f aca="false">EXP((((AK247-AK$250)/AK$251+2)/4-1.9)^3)</f>
        <v>0.0147202777538454</v>
      </c>
      <c r="AM247" s="72" t="n">
        <f aca="false">0.01*AD247+0.15*AF247+0.24*AH247+0.25*AJ247+0.35*AL247</f>
        <v>0.035069362405094</v>
      </c>
      <c r="AO247" s="64" t="n">
        <f aca="false">0.01*AD247/$AM$250</f>
        <v>0.000419581914285816</v>
      </c>
      <c r="AP247" s="63" t="n">
        <f aca="false">AO247*$J$250</f>
        <v>4122.15482449466</v>
      </c>
      <c r="AQ247" s="64" t="n">
        <f aca="false">0.15*AF247/$AM$250</f>
        <v>0.00123085181244135</v>
      </c>
      <c r="AR247" s="63" t="n">
        <f aca="false">AQ247*$J$250</f>
        <v>12092.4223951105</v>
      </c>
      <c r="AS247" s="64" t="n">
        <f aca="false">0.24*AH247/$AM$250</f>
        <v>0.00753925677729591</v>
      </c>
      <c r="AT247" s="63" t="n">
        <f aca="false">AS247*$J$250</f>
        <v>74068.9306175964</v>
      </c>
      <c r="AU247" s="64" t="n">
        <f aca="false">0.25*AJ247/$AM$250</f>
        <v>0.00127201625240401</v>
      </c>
      <c r="AV247" s="63" t="n">
        <f aca="false">AU247*$J$250</f>
        <v>12496.8397186706</v>
      </c>
      <c r="AW247" s="64" t="n">
        <f aca="false">0.35*AL247/$AM$250</f>
        <v>0.00180162624783058</v>
      </c>
      <c r="AX247" s="63" t="n">
        <f aca="false">AW247*$J$250</f>
        <v>17699.9581644792</v>
      </c>
    </row>
    <row r="248" customFormat="false" ht="12.8" hidden="false" customHeight="false" outlineLevel="0" collapsed="false">
      <c r="A248" s="70" t="s">
        <v>102</v>
      </c>
      <c r="B248" s="60"/>
      <c r="C248" s="60"/>
      <c r="D248" s="60"/>
      <c r="E248" s="60"/>
      <c r="F248" s="60"/>
      <c r="G248" s="60"/>
      <c r="H248" s="60"/>
      <c r="I248" s="64" t="n">
        <f aca="false">AO248+AQ248+AS248+AU248+AW248</f>
        <v>0.0149806569561187</v>
      </c>
      <c r="J248" s="63" t="n">
        <f aca="false">ROUND(AP248+AR248+AT248+AV248+AX248,0)</f>
        <v>147176</v>
      </c>
      <c r="K248" s="64" t="n">
        <f aca="false">I248-DatosMinisterio!J248</f>
        <v>-9.19403442267708E-017</v>
      </c>
      <c r="L248" s="63" t="n">
        <f aca="false">J248-DatosMinisterio!K248</f>
        <v>0</v>
      </c>
      <c r="M248" s="64" t="n">
        <f aca="false">P283/P$285</f>
        <v>0.00685709953489133</v>
      </c>
      <c r="N248" s="63" t="n">
        <f aca="false">ROUND((N$250*M248),0)</f>
        <v>1279975</v>
      </c>
      <c r="O248" s="63" t="n">
        <f aca="false">N248-DatosMinisterio!L248</f>
        <v>-2</v>
      </c>
      <c r="P248" s="65" t="n">
        <f aca="false">N248+J248</f>
        <v>1427151</v>
      </c>
      <c r="Q248" s="63" t="n">
        <f aca="false">P248-DatosMinisterio!M248</f>
        <v>-2</v>
      </c>
      <c r="S248" s="65" t="n">
        <f aca="false">B248+DatosMinisterio!B248</f>
        <v>6921</v>
      </c>
      <c r="T248" s="65" t="n">
        <f aca="false">C248+DatosMinisterio!C248</f>
        <v>42</v>
      </c>
      <c r="U248" s="65" t="n">
        <f aca="false">D248+DatosMinisterio!D248</f>
        <v>360.980373699111</v>
      </c>
      <c r="V248" s="65" t="n">
        <f aca="false">E248+DatosMinisterio!E248</f>
        <v>220.712776233224</v>
      </c>
      <c r="W248" s="65" t="n">
        <f aca="false">F248+DatosMinisterio!F248</f>
        <v>42</v>
      </c>
      <c r="X248" s="65" t="n">
        <f aca="false">G248+DatosMinisterio!G248</f>
        <v>55</v>
      </c>
      <c r="Y248" s="65" t="n">
        <f aca="false">H248+DatosMinisterio!H248</f>
        <v>11</v>
      </c>
      <c r="Z248" s="65" t="n">
        <f aca="false">X248+0.33*Y248</f>
        <v>58.63</v>
      </c>
      <c r="AC248" s="71" t="n">
        <f aca="false">IF(T248&gt;0,S248/T248,0)</f>
        <v>164.785714285714</v>
      </c>
      <c r="AD248" s="72" t="n">
        <f aca="false">EXP((((AC248-AC$250)/AC$251+2)/4-1.9)^3)</f>
        <v>0.0280179040514277</v>
      </c>
      <c r="AE248" s="73" t="n">
        <f aca="false">S248/U248</f>
        <v>19.1727875094087</v>
      </c>
      <c r="AF248" s="72" t="n">
        <f aca="false">EXP((((AE248-AE$250)/AE$251+2)/4-1.9)^3)</f>
        <v>0.0811291488626771</v>
      </c>
      <c r="AG248" s="72" t="n">
        <f aca="false">V248/U248</f>
        <v>0.611425973028648</v>
      </c>
      <c r="AH248" s="72" t="n">
        <f aca="false">EXP((((AG248-AG$250)/AG$251+2)/4-1.9)^3)</f>
        <v>0.0586322168504914</v>
      </c>
      <c r="AI248" s="72" t="n">
        <f aca="false">W248/U248</f>
        <v>0.116349815835163</v>
      </c>
      <c r="AJ248" s="72" t="n">
        <f aca="false">EXP((((AI248-AI$250)/AI$251+2)/4-1.9)^3)</f>
        <v>0.0396425546692703</v>
      </c>
      <c r="AK248" s="72" t="n">
        <f aca="false">Z248/U248</f>
        <v>0.162418802438467</v>
      </c>
      <c r="AL248" s="72" t="n">
        <f aca="false">EXP((((AK248-AK$250)/AK$251+2)/4-1.9)^3)</f>
        <v>0.0183090041938039</v>
      </c>
      <c r="AM248" s="72" t="n">
        <f aca="false">0.01*AD248+0.15*AF248+0.24*AH248+0.25*AJ248+0.35*AL248</f>
        <v>0.0428400735491827</v>
      </c>
      <c r="AO248" s="64" t="n">
        <f aca="false">0.01*AD248/$AM$250</f>
        <v>9.79752307712585E-005</v>
      </c>
      <c r="AP248" s="63" t="n">
        <f aca="false">AO248*$J$250</f>
        <v>962.551188346998</v>
      </c>
      <c r="AQ248" s="64" t="n">
        <f aca="false">0.15*AF248/$AM$250</f>
        <v>0.00425548270893494</v>
      </c>
      <c r="AR248" s="63" t="n">
        <f aca="false">AQ248*$J$250</f>
        <v>41807.7090120725</v>
      </c>
      <c r="AS248" s="64" t="n">
        <f aca="false">0.24*AH248/$AM$250</f>
        <v>0.0049207149537066</v>
      </c>
      <c r="AT248" s="63" t="n">
        <f aca="false">AS248*$J$250</f>
        <v>48343.2392955035</v>
      </c>
      <c r="AU248" s="64" t="n">
        <f aca="false">0.25*AJ248/$AM$250</f>
        <v>0.0034656307935765</v>
      </c>
      <c r="AV248" s="63" t="n">
        <f aca="false">AU248*$J$250</f>
        <v>34047.86099986</v>
      </c>
      <c r="AW248" s="64" t="n">
        <f aca="false">0.35*AL248/$AM$250</f>
        <v>0.00224085326912941</v>
      </c>
      <c r="AX248" s="63" t="n">
        <f aca="false">AW248*$J$250</f>
        <v>22015.1150462461</v>
      </c>
    </row>
    <row r="249" customFormat="false" ht="12.8" hidden="false" customHeight="false" outlineLevel="0" collapsed="false">
      <c r="A249" s="74" t="s">
        <v>103</v>
      </c>
      <c r="B249" s="60"/>
      <c r="C249" s="60"/>
      <c r="D249" s="60"/>
      <c r="E249" s="60"/>
      <c r="F249" s="60"/>
      <c r="G249" s="60"/>
      <c r="H249" s="60"/>
      <c r="I249" s="75" t="n">
        <f aca="false">AO249+AQ249+AS249+AU249+AW249</f>
        <v>0.00799957774189427</v>
      </c>
      <c r="J249" s="76" t="n">
        <f aca="false">ROUND(AP249+AR249+AT249+AV249+AX249,0)</f>
        <v>78591</v>
      </c>
      <c r="K249" s="64" t="n">
        <f aca="false">I249-DatosMinisterio!J249</f>
        <v>0</v>
      </c>
      <c r="L249" s="63" t="n">
        <f aca="false">J249-DatosMinisterio!K249</f>
        <v>0</v>
      </c>
      <c r="M249" s="64" t="n">
        <f aca="false">P284/P$285</f>
        <v>0.00678660258805366</v>
      </c>
      <c r="N249" s="63" t="n">
        <f aca="false">ROUND((N$250*M249),0)</f>
        <v>1266816</v>
      </c>
      <c r="O249" s="63" t="n">
        <f aca="false">N249-DatosMinisterio!L249</f>
        <v>0</v>
      </c>
      <c r="P249" s="65" t="n">
        <f aca="false">N249+J249</f>
        <v>1345407</v>
      </c>
      <c r="Q249" s="63" t="n">
        <f aca="false">P249-DatosMinisterio!M249</f>
        <v>0</v>
      </c>
      <c r="S249" s="77" t="n">
        <f aca="false">B249+DatosMinisterio!B249</f>
        <v>8110</v>
      </c>
      <c r="T249" s="77" t="n">
        <f aca="false">C249+DatosMinisterio!C249</f>
        <v>34</v>
      </c>
      <c r="U249" s="77" t="n">
        <f aca="false">D249+DatosMinisterio!D249</f>
        <v>436.483244913171</v>
      </c>
      <c r="V249" s="77" t="n">
        <f aca="false">E249+DatosMinisterio!E249</f>
        <v>226.977041660159</v>
      </c>
      <c r="W249" s="77" t="n">
        <f aca="false">F249+DatosMinisterio!F249</f>
        <v>23</v>
      </c>
      <c r="X249" s="77" t="n">
        <f aca="false">G249+DatosMinisterio!G249</f>
        <v>43</v>
      </c>
      <c r="Y249" s="77" t="n">
        <f aca="false">H249+DatosMinisterio!H249</f>
        <v>9</v>
      </c>
      <c r="Z249" s="77" t="n">
        <f aca="false">X249+0.33*Y249</f>
        <v>45.97</v>
      </c>
      <c r="AC249" s="71" t="n">
        <f aca="false">IF(T249&gt;0,S249/T249,0)</f>
        <v>238.529411764706</v>
      </c>
      <c r="AD249" s="72" t="n">
        <f aca="false">EXP((((AC249-AC$250)/AC$251+2)/4-1.9)^3)</f>
        <v>0.126007738727446</v>
      </c>
      <c r="AE249" s="73" t="n">
        <f aca="false">S249/U249</f>
        <v>18.5803237455617</v>
      </c>
      <c r="AF249" s="72" t="n">
        <f aca="false">EXP((((AE249-AE$250)/AE$251+2)/4-1.9)^3)</f>
        <v>0.0673338648452607</v>
      </c>
      <c r="AG249" s="72" t="n">
        <f aca="false">V249/U249</f>
        <v>0.520013183336078</v>
      </c>
      <c r="AH249" s="72" t="n">
        <f aca="false">EXP((((AG249-AG$250)/AG$251+2)/4-1.9)^3)</f>
        <v>0.0156136007631235</v>
      </c>
      <c r="AI249" s="72" t="n">
        <f aca="false">W249/U249</f>
        <v>0.0526938897839603</v>
      </c>
      <c r="AJ249" s="72" t="n">
        <f aca="false">EXP((((AI249-AI$250)/AI$251+2)/4-1.9)^3)</f>
        <v>0.015086714322451</v>
      </c>
      <c r="AK249" s="72" t="n">
        <f aca="false">Z249/U249</f>
        <v>0.105319048407333</v>
      </c>
      <c r="AL249" s="72" t="n">
        <f aca="false">EXP((((AK249-AK$250)/AK$251+2)/4-1.9)^3)</f>
        <v>0.011420666394871</v>
      </c>
      <c r="AM249" s="72" t="n">
        <f aca="false">0.01*AD249+0.15*AF249+0.24*AH249+0.25*AJ249+0.35*AL249</f>
        <v>0.0228763331160308</v>
      </c>
      <c r="AO249" s="64" t="n">
        <f aca="false">0.01*AD249/$AM$250</f>
        <v>0.000440633862480404</v>
      </c>
      <c r="AP249" s="63" t="n">
        <f aca="false">AO249*$J$250</f>
        <v>4328.97830010381</v>
      </c>
      <c r="AQ249" s="64" t="n">
        <f aca="false">0.15*AF249/$AM$250</f>
        <v>0.00353187604691597</v>
      </c>
      <c r="AR249" s="63" t="n">
        <f aca="false">AQ249*$J$250</f>
        <v>34698.6831191068</v>
      </c>
      <c r="AS249" s="64" t="n">
        <f aca="false">0.24*AH249/$AM$250</f>
        <v>0.0013103730829796</v>
      </c>
      <c r="AT249" s="63" t="n">
        <f aca="false">AS249*$J$250</f>
        <v>12873.6738691096</v>
      </c>
      <c r="AU249" s="64" t="n">
        <f aca="false">0.25*AJ249/$AM$250</f>
        <v>0.00131891050327056</v>
      </c>
      <c r="AV249" s="63" t="n">
        <f aca="false">AU249*$J$250</f>
        <v>12957.5491912884</v>
      </c>
      <c r="AW249" s="64" t="n">
        <f aca="false">0.35*AL249/$AM$250</f>
        <v>0.00139778424624775</v>
      </c>
      <c r="AX249" s="63" t="n">
        <f aca="false">AW249*$J$250</f>
        <v>13732.4390735007</v>
      </c>
    </row>
    <row r="250" customFormat="false" ht="12.8" hidden="false" customHeight="false" outlineLevel="0" collapsed="false">
      <c r="A250" s="81" t="s">
        <v>49</v>
      </c>
      <c r="B250" s="60"/>
      <c r="C250" s="60"/>
      <c r="D250" s="60"/>
      <c r="E250" s="60"/>
      <c r="F250" s="60"/>
      <c r="G250" s="60"/>
      <c r="H250" s="60"/>
      <c r="I250" s="95" t="n">
        <f aca="false">SUM(I223:I249)</f>
        <v>1</v>
      </c>
      <c r="J250" s="84" t="n">
        <f aca="false">DatosMinisterio!K250</f>
        <v>9824434</v>
      </c>
      <c r="K250" s="82" t="n">
        <f aca="false">I250-DatosMinisterio!J250</f>
        <v>0</v>
      </c>
      <c r="L250" s="84" t="n">
        <f aca="false">J250-DatosMinisterio!K250</f>
        <v>0</v>
      </c>
      <c r="M250" s="82"/>
      <c r="N250" s="84" t="n">
        <f aca="false">DatosMinisterio!L250</f>
        <v>186664245</v>
      </c>
      <c r="O250" s="84"/>
      <c r="P250" s="86" t="n">
        <f aca="false">DatosMinisterio!M250</f>
        <v>196488679</v>
      </c>
      <c r="Q250" s="84"/>
      <c r="S250" s="86"/>
      <c r="T250" s="86"/>
      <c r="U250" s="86"/>
      <c r="V250" s="86"/>
      <c r="W250" s="86"/>
      <c r="X250" s="86"/>
      <c r="Y250" s="86"/>
      <c r="Z250" s="86"/>
      <c r="AB250" s="87" t="s">
        <v>232</v>
      </c>
      <c r="AC250" s="87" t="n">
        <f aca="false">AVERAGE(AC225:AC249)</f>
        <v>202.207342571425</v>
      </c>
      <c r="AD250" s="86"/>
      <c r="AE250" s="87" t="n">
        <f aca="false">AVERAGE(AE225:AE249)</f>
        <v>18.4386052567797</v>
      </c>
      <c r="AF250" s="86"/>
      <c r="AG250" s="89" t="n">
        <f aca="false">AVERAGE(AG225:AG249)</f>
        <v>0.618804433223583</v>
      </c>
      <c r="AH250" s="86"/>
      <c r="AI250" s="89" t="n">
        <f aca="false">AVERAGE(AI225:AI249)</f>
        <v>0.153130946864997</v>
      </c>
      <c r="AJ250" s="86"/>
      <c r="AK250" s="89" t="n">
        <f aca="false">AVERAGE(AK225:AK249)</f>
        <v>0.340439329882705</v>
      </c>
      <c r="AL250" s="86"/>
      <c r="AM250" s="89" t="n">
        <f aca="false">SUM(AM225:AM249)</f>
        <v>2.85969258055035</v>
      </c>
      <c r="AO250" s="82" t="n">
        <f aca="false">SUM(AO223:AO249)</f>
        <v>0.00981171810914702</v>
      </c>
      <c r="AP250" s="84" t="n">
        <f aca="false">SUM(AP223:AP249)</f>
        <v>96394.5769899197</v>
      </c>
      <c r="AQ250" s="82" t="n">
        <f aca="false">SUM(AQ223:AQ249)</f>
        <v>0.148250880864509</v>
      </c>
      <c r="AR250" s="84" t="n">
        <f aca="false">SUM(AR223:AR249)</f>
        <v>1456480.99449523</v>
      </c>
      <c r="AS250" s="82" t="n">
        <f aca="false">SUM(AS223:AS249)</f>
        <v>0.236113117066173</v>
      </c>
      <c r="AT250" s="84" t="n">
        <f aca="false">SUM(AT223:AT249)</f>
        <v>2319677.73515089</v>
      </c>
      <c r="AU250" s="82" t="n">
        <f aca="false">SUM(AU223:AU249)</f>
        <v>0.253064464862613</v>
      </c>
      <c r="AV250" s="84" t="n">
        <f aca="false">SUM(AV223:AV249)</f>
        <v>2486215.13278806</v>
      </c>
      <c r="AW250" s="82" t="n">
        <f aca="false">SUM(AW223:AW249)</f>
        <v>0.352759819097558</v>
      </c>
      <c r="AX250" s="84" t="n">
        <f aca="false">SUM(AX223:AX249)</f>
        <v>3465665.5605759</v>
      </c>
    </row>
    <row r="251" customFormat="false" ht="12.8" hidden="false" customHeight="false" outlineLevel="0" collapsed="false">
      <c r="A251" s="31" t="s">
        <v>50</v>
      </c>
      <c r="B251" s="25"/>
      <c r="C251" s="25"/>
      <c r="D251" s="25"/>
      <c r="E251" s="25"/>
      <c r="F251" s="25"/>
      <c r="G251" s="25"/>
      <c r="H251" s="25"/>
      <c r="I251" s="25"/>
      <c r="S251" s="25"/>
      <c r="T251" s="25"/>
      <c r="U251" s="25"/>
      <c r="V251" s="25"/>
      <c r="W251" s="25"/>
      <c r="X251" s="25"/>
      <c r="Y251" s="25"/>
      <c r="Z251" s="25"/>
      <c r="AB251" s="87" t="s">
        <v>233</v>
      </c>
      <c r="AC251" s="87" t="n">
        <f aca="false">_xlfn.STDEV.P(AC225:AC249)</f>
        <v>72.4942793501857</v>
      </c>
      <c r="AD251" s="86"/>
      <c r="AE251" s="87" t="n">
        <f aca="false">_xlfn.STDEV.P(AE225:AE249)</f>
        <v>4.5125017044351</v>
      </c>
      <c r="AF251" s="86"/>
      <c r="AG251" s="89" t="n">
        <f aca="false">_xlfn.STDEV.P(AG225:AG249)</f>
        <v>0.118602396550759</v>
      </c>
      <c r="AH251" s="86"/>
      <c r="AI251" s="89" t="n">
        <f aca="false">_xlfn.STDEV.P(AI225:AI249)</f>
        <v>0.118076568175076</v>
      </c>
      <c r="AJ251" s="86"/>
      <c r="AK251" s="89" t="n">
        <f aca="false">_xlfn.STDEV.P(AK225:AK249)</f>
        <v>0.237425311026185</v>
      </c>
      <c r="AL251" s="86"/>
      <c r="AM251" s="89"/>
    </row>
    <row r="252" customFormat="false" ht="12.8" hidden="false" customHeight="false" outlineLevel="0" collapsed="false">
      <c r="A252" s="31" t="s">
        <v>51</v>
      </c>
      <c r="B252" s="25"/>
      <c r="C252" s="25"/>
      <c r="D252" s="25"/>
      <c r="E252" s="25"/>
      <c r="F252" s="25"/>
      <c r="G252" s="25"/>
      <c r="H252" s="25"/>
      <c r="I252" s="25"/>
      <c r="S252" s="25"/>
      <c r="T252" s="25"/>
      <c r="U252" s="25"/>
      <c r="V252" s="25"/>
      <c r="W252" s="25"/>
      <c r="X252" s="25"/>
      <c r="Y252" s="25"/>
      <c r="Z252" s="25"/>
      <c r="AB252" s="1" t="n">
        <f aca="false">MIN(AC252:AL252)</f>
        <v>-1.92886006183427</v>
      </c>
      <c r="AC252" s="1" t="n">
        <f aca="false">(MIN(AC225:AC249)-AC250)/AC251</f>
        <v>-1.47436486306456</v>
      </c>
      <c r="AE252" s="1" t="n">
        <f aca="false">(MIN(AE225:AE249)-AE250)/AE251</f>
        <v>-1.77247960172702</v>
      </c>
      <c r="AG252" s="1" t="n">
        <f aca="false">(MIN(AG225:AG249)-AG250)/AG251</f>
        <v>-1.92886006183427</v>
      </c>
      <c r="AI252" s="1" t="n">
        <f aca="false">(MIN(AI225:AI249)-AI250)/AI251</f>
        <v>-1.24456620567161</v>
      </c>
      <c r="AK252" s="1" t="n">
        <f aca="false">(MIN(AK225:AK249)-AK250)/AK251</f>
        <v>-1.2585586162526</v>
      </c>
    </row>
    <row r="253" customFormat="false" ht="12.8" hidden="false" customHeight="false" outlineLevel="0" collapsed="false">
      <c r="A253" s="31"/>
      <c r="B253" s="25"/>
      <c r="C253" s="25"/>
      <c r="D253" s="25"/>
      <c r="E253" s="25"/>
      <c r="F253" s="25"/>
      <c r="G253" s="25"/>
      <c r="H253" s="25"/>
      <c r="I253" s="25"/>
      <c r="S253" s="25"/>
      <c r="T253" s="25"/>
      <c r="U253" s="25"/>
      <c r="V253" s="25"/>
      <c r="W253" s="25"/>
      <c r="X253" s="25"/>
      <c r="Y253" s="25"/>
      <c r="Z253" s="25"/>
      <c r="AB253" s="1" t="n">
        <f aca="false">MAX(AC253:AM253)</f>
        <v>2.7225070531008</v>
      </c>
      <c r="AC253" s="1" t="n">
        <f aca="false">(MAX(AC225:AC249)-AC250)/AC251</f>
        <v>2.7225070531008</v>
      </c>
      <c r="AE253" s="1" t="n">
        <f aca="false">(MAX(AE225:AE249)-AE250)/AE251</f>
        <v>1.66461553267493</v>
      </c>
      <c r="AG253" s="1" t="n">
        <f aca="false">(MAX(AG225:AG249)-AG250)/AG251</f>
        <v>2.52222949110495</v>
      </c>
      <c r="AI253" s="1" t="n">
        <f aca="false">(MAX(AI225:AI249)-AI250)/AI251</f>
        <v>2.48230353320402</v>
      </c>
      <c r="AK253" s="1" t="n">
        <f aca="false">(MAX(AK225:AK249)-AK250)/AK251</f>
        <v>2.12491125994307</v>
      </c>
    </row>
    <row r="254" customFormat="false" ht="12.8" hidden="false" customHeight="false" outlineLevel="0" collapsed="false">
      <c r="A254" s="31"/>
      <c r="B254" s="25"/>
      <c r="C254" s="25"/>
      <c r="D254" s="25"/>
      <c r="E254" s="25"/>
      <c r="F254" s="25"/>
      <c r="G254" s="25"/>
      <c r="H254" s="25"/>
      <c r="I254" s="25"/>
      <c r="S254" s="25"/>
      <c r="T254" s="25"/>
      <c r="U254" s="25"/>
      <c r="V254" s="25"/>
      <c r="W254" s="25"/>
      <c r="X254" s="25"/>
      <c r="Y254" s="25"/>
      <c r="Z254" s="25"/>
    </row>
    <row r="255" customFormat="false" ht="12.8" hidden="false" customHeight="false" outlineLevel="0" collapsed="false">
      <c r="A255" s="31"/>
      <c r="B255" s="25"/>
      <c r="C255" s="25"/>
      <c r="D255" s="25"/>
      <c r="E255" s="25"/>
      <c r="F255" s="25"/>
      <c r="G255" s="25"/>
      <c r="H255" s="25"/>
      <c r="I255" s="25"/>
      <c r="S255" s="25"/>
      <c r="T255" s="25"/>
      <c r="U255" s="25"/>
      <c r="V255" s="25"/>
      <c r="W255" s="25"/>
      <c r="X255" s="25"/>
      <c r="Y255" s="25"/>
      <c r="Z255" s="25"/>
    </row>
    <row r="256" customFormat="false" ht="12.8" hidden="false" customHeight="false" outlineLevel="0" collapsed="false">
      <c r="A256" s="50" t="s">
        <v>131</v>
      </c>
      <c r="B256" s="50"/>
      <c r="C256" s="50"/>
      <c r="D256" s="50"/>
      <c r="E256" s="50"/>
      <c r="F256" s="50"/>
      <c r="G256" s="50"/>
      <c r="H256" s="50"/>
      <c r="I256" s="50"/>
      <c r="J256" s="50"/>
      <c r="S256" s="50"/>
      <c r="T256" s="50"/>
      <c r="U256" s="50"/>
      <c r="V256" s="50"/>
      <c r="W256" s="50"/>
      <c r="X256" s="50"/>
      <c r="Y256" s="50"/>
      <c r="Z256" s="50"/>
    </row>
    <row r="257" customFormat="false" ht="12.8" hidden="false" customHeight="false" outlineLevel="0" collapsed="false">
      <c r="A257" s="50" t="s">
        <v>132</v>
      </c>
      <c r="B257" s="50"/>
      <c r="C257" s="50"/>
      <c r="D257" s="50"/>
      <c r="E257" s="50"/>
      <c r="F257" s="50"/>
      <c r="G257" s="50"/>
      <c r="H257" s="50"/>
      <c r="I257" s="50"/>
      <c r="J257" s="50"/>
      <c r="S257" s="50"/>
      <c r="T257" s="50"/>
      <c r="U257" s="50"/>
      <c r="V257" s="50"/>
      <c r="W257" s="50"/>
      <c r="X257" s="50"/>
      <c r="Y257" s="50"/>
      <c r="Z257" s="50"/>
    </row>
    <row r="258" customFormat="false" ht="15.8" hidden="false" customHeight="true" outlineLevel="0" collapsed="false">
      <c r="A258" s="51" t="s">
        <v>8</v>
      </c>
      <c r="B258" s="55" t="s">
        <v>213</v>
      </c>
      <c r="C258" s="55"/>
      <c r="D258" s="55"/>
      <c r="E258" s="55"/>
      <c r="F258" s="55"/>
      <c r="G258" s="55"/>
      <c r="H258" s="55"/>
      <c r="I258" s="51" t="s">
        <v>10</v>
      </c>
      <c r="J258" s="53" t="s">
        <v>11</v>
      </c>
      <c r="K258" s="54" t="s">
        <v>214</v>
      </c>
      <c r="L258" s="53" t="s">
        <v>215</v>
      </c>
      <c r="M258" s="54" t="s">
        <v>216</v>
      </c>
      <c r="N258" s="53" t="s">
        <v>12</v>
      </c>
      <c r="O258" s="53" t="s">
        <v>217</v>
      </c>
      <c r="P258" s="51" t="s">
        <v>218</v>
      </c>
      <c r="Q258" s="53" t="s">
        <v>219</v>
      </c>
      <c r="S258" s="55" t="s">
        <v>213</v>
      </c>
      <c r="T258" s="55"/>
      <c r="U258" s="55"/>
      <c r="V258" s="55"/>
      <c r="W258" s="55"/>
      <c r="X258" s="55"/>
      <c r="Y258" s="55"/>
      <c r="Z258" s="55"/>
      <c r="AC258" s="56" t="s">
        <v>221</v>
      </c>
      <c r="AD258" s="56"/>
      <c r="AE258" s="56" t="s">
        <v>222</v>
      </c>
      <c r="AF258" s="56"/>
      <c r="AG258" s="56" t="s">
        <v>223</v>
      </c>
      <c r="AH258" s="56"/>
      <c r="AI258" s="56" t="s">
        <v>224</v>
      </c>
      <c r="AJ258" s="56"/>
      <c r="AK258" s="56" t="s">
        <v>225</v>
      </c>
      <c r="AL258" s="56"/>
      <c r="AM258" s="57" t="s">
        <v>226</v>
      </c>
      <c r="AO258" s="56" t="s">
        <v>221</v>
      </c>
      <c r="AP258" s="56"/>
      <c r="AQ258" s="56" t="s">
        <v>222</v>
      </c>
      <c r="AR258" s="56"/>
      <c r="AS258" s="56" t="s">
        <v>223</v>
      </c>
      <c r="AT258" s="56"/>
      <c r="AU258" s="56" t="s">
        <v>224</v>
      </c>
      <c r="AV258" s="56"/>
      <c r="AW258" s="57" t="s">
        <v>225</v>
      </c>
      <c r="AX258" s="57"/>
    </row>
    <row r="259" customFormat="false" ht="37.3" hidden="false" customHeight="false" outlineLevel="0" collapsed="false">
      <c r="A259" s="51"/>
      <c r="B259" s="56" t="s">
        <v>133</v>
      </c>
      <c r="C259" s="56" t="s">
        <v>134</v>
      </c>
      <c r="D259" s="56" t="s">
        <v>135</v>
      </c>
      <c r="E259" s="56" t="s">
        <v>136</v>
      </c>
      <c r="F259" s="56" t="s">
        <v>137</v>
      </c>
      <c r="G259" s="56" t="s">
        <v>138</v>
      </c>
      <c r="H259" s="56" t="s">
        <v>139</v>
      </c>
      <c r="I259" s="51"/>
      <c r="J259" s="53"/>
      <c r="K259" s="54"/>
      <c r="L259" s="53"/>
      <c r="M259" s="54"/>
      <c r="N259" s="53"/>
      <c r="O259" s="53"/>
      <c r="P259" s="51"/>
      <c r="Q259" s="53"/>
      <c r="S259" s="56" t="s">
        <v>133</v>
      </c>
      <c r="T259" s="56" t="s">
        <v>134</v>
      </c>
      <c r="U259" s="56" t="s">
        <v>135</v>
      </c>
      <c r="V259" s="56" t="s">
        <v>136</v>
      </c>
      <c r="W259" s="56" t="s">
        <v>137</v>
      </c>
      <c r="X259" s="56" t="s">
        <v>138</v>
      </c>
      <c r="Y259" s="56" t="s">
        <v>139</v>
      </c>
      <c r="Z259" s="51" t="s">
        <v>21</v>
      </c>
      <c r="AC259" s="56" t="s">
        <v>227</v>
      </c>
      <c r="AD259" s="56" t="s">
        <v>228</v>
      </c>
      <c r="AE259" s="56" t="s">
        <v>227</v>
      </c>
      <c r="AF259" s="56" t="s">
        <v>228</v>
      </c>
      <c r="AG259" s="56" t="s">
        <v>227</v>
      </c>
      <c r="AH259" s="56" t="s">
        <v>228</v>
      </c>
      <c r="AI259" s="56" t="s">
        <v>227</v>
      </c>
      <c r="AJ259" s="56" t="s">
        <v>228</v>
      </c>
      <c r="AK259" s="56" t="s">
        <v>227</v>
      </c>
      <c r="AL259" s="56" t="s">
        <v>228</v>
      </c>
      <c r="AM259" s="58" t="s">
        <v>229</v>
      </c>
      <c r="AO259" s="56" t="s">
        <v>230</v>
      </c>
      <c r="AP259" s="56" t="s">
        <v>231</v>
      </c>
      <c r="AQ259" s="56" t="s">
        <v>230</v>
      </c>
      <c r="AR259" s="56" t="s">
        <v>231</v>
      </c>
      <c r="AS259" s="56" t="s">
        <v>230</v>
      </c>
      <c r="AT259" s="56" t="s">
        <v>231</v>
      </c>
      <c r="AU259" s="56" t="s">
        <v>230</v>
      </c>
      <c r="AV259" s="56" t="s">
        <v>231</v>
      </c>
      <c r="AW259" s="56" t="s">
        <v>230</v>
      </c>
      <c r="AX259" s="58" t="s">
        <v>231</v>
      </c>
    </row>
    <row r="260" customFormat="false" ht="12.8" hidden="false" customHeight="false" outlineLevel="0" collapsed="false">
      <c r="A260" s="59" t="s">
        <v>79</v>
      </c>
      <c r="B260" s="60" t="n">
        <v>0</v>
      </c>
      <c r="C260" s="60"/>
      <c r="D260" s="60"/>
      <c r="E260" s="60"/>
      <c r="F260" s="60"/>
      <c r="G260" s="60"/>
      <c r="H260" s="60"/>
      <c r="I260" s="61" t="n">
        <f aca="false">AO260+AQ260+AS260+AU260+AW260</f>
        <v>0.139974656313444</v>
      </c>
      <c r="J260" s="62" t="n">
        <f aca="false">ROUND(AP260+AR260+AT260+AV260+AX260,0)</f>
        <v>1271541</v>
      </c>
      <c r="K260" s="61" t="n">
        <f aca="false">I260-DatosMinisterio!J260</f>
        <v>0</v>
      </c>
      <c r="L260" s="62" t="n">
        <f aca="false">J260-DatosMinisterio!K260</f>
        <v>1</v>
      </c>
      <c r="M260" s="64" t="n">
        <f aca="false">P295/P$320</f>
        <v>0.196285352704503</v>
      </c>
      <c r="N260" s="63" t="n">
        <f aca="false">ROUND((N$285*M260),0)</f>
        <v>33878370</v>
      </c>
      <c r="O260" s="63" t="n">
        <f aca="false">N260-DatosMinisterio!L260</f>
        <v>3</v>
      </c>
      <c r="P260" s="65" t="n">
        <f aca="false">N260+J260</f>
        <v>35149911</v>
      </c>
      <c r="Q260" s="63" t="n">
        <f aca="false">P260-DatosMinisterio!M260</f>
        <v>4</v>
      </c>
      <c r="S260" s="66" t="n">
        <f aca="false">B260+DatosMinisterio!B260</f>
        <v>26658</v>
      </c>
      <c r="T260" s="66" t="n">
        <f aca="false">C260+DatosMinisterio!C260</f>
        <v>68</v>
      </c>
      <c r="U260" s="66" t="n">
        <f aca="false">D260+DatosMinisterio!D260</f>
        <v>1775.77608022699</v>
      </c>
      <c r="V260" s="66" t="n">
        <f aca="false">E260+DatosMinisterio!E260</f>
        <v>1119.83258844264</v>
      </c>
      <c r="W260" s="66" t="n">
        <f aca="false">F260+DatosMinisterio!F260</f>
        <v>739</v>
      </c>
      <c r="X260" s="66" t="n">
        <f aca="false">G260+DatosMinisterio!G260</f>
        <v>1618</v>
      </c>
      <c r="Y260" s="66" t="n">
        <f aca="false">H260+DatosMinisterio!H260</f>
        <v>184</v>
      </c>
      <c r="Z260" s="66" t="n">
        <f aca="false">X260+0.33*Y260</f>
        <v>1678.72</v>
      </c>
      <c r="AC260" s="67" t="n">
        <f aca="false">IF(T260&gt;0,S260/T260,0)</f>
        <v>392.029411764706</v>
      </c>
      <c r="AD260" s="68" t="n">
        <f aca="false">EXP((((AC260-AC$285)/AC$286+2)/4-1.9)^3)</f>
        <v>0.6487477719512</v>
      </c>
      <c r="AE260" s="69" t="n">
        <f aca="false">S260/U260</f>
        <v>15.012027865919</v>
      </c>
      <c r="AF260" s="68" t="n">
        <f aca="false">EXP((((AE260-AE$285)/AE$286+2)/4-1.9)^3)</f>
        <v>0.00935578248358164</v>
      </c>
      <c r="AG260" s="68" t="n">
        <f aca="false">V260/U260</f>
        <v>0.630615876017148</v>
      </c>
      <c r="AH260" s="68" t="n">
        <f aca="false">EXP((((AG260-AG$285)/AG$286+2)/4-1.9)^3)</f>
        <v>0.093737942461318</v>
      </c>
      <c r="AI260" s="68" t="n">
        <f aca="false">W260/U260</f>
        <v>0.416156072957992</v>
      </c>
      <c r="AJ260" s="68" t="n">
        <f aca="false">EXP((((AI260-AI$285)/AI$286+2)/4-1.9)^3)</f>
        <v>0.730423400230202</v>
      </c>
      <c r="AK260" s="68" t="n">
        <f aca="false">Z260/U260</f>
        <v>0.945344415150257</v>
      </c>
      <c r="AL260" s="68" t="n">
        <f aca="false">EXP((((AK260-AK$285)/AK$286+2)/4-1.9)^3)</f>
        <v>0.526320613605977</v>
      </c>
      <c r="AM260" s="68" t="n">
        <f aca="false">0.01*AD260+0.15*AF260+0.24*AH260+0.25*AJ260+0.35*AL260</f>
        <v>0.397206016102408</v>
      </c>
      <c r="AO260" s="61" t="n">
        <f aca="false">0.01*AD260/$AM$285</f>
        <v>0.00228617500067192</v>
      </c>
      <c r="AP260" s="62" t="n">
        <f aca="false">AO260*$J$285</f>
        <v>20767.7988862788</v>
      </c>
      <c r="AQ260" s="61" t="n">
        <f aca="false">0.15*AF260/$AM$285</f>
        <v>0.00049454403430223</v>
      </c>
      <c r="AR260" s="62" t="n">
        <f aca="false">AQ260*$J$285</f>
        <v>4492.47806566823</v>
      </c>
      <c r="AS260" s="61" t="n">
        <f aca="false">0.24*AH260/$AM$285</f>
        <v>0.00792793809618602</v>
      </c>
      <c r="AT260" s="62" t="n">
        <f aca="false">AS260*$J$285</f>
        <v>72018.0318287396</v>
      </c>
      <c r="AU260" s="61" t="n">
        <f aca="false">0.25*AJ260/$AM$285</f>
        <v>0.0643499596341459</v>
      </c>
      <c r="AV260" s="62" t="n">
        <f aca="false">AU260*$J$285</f>
        <v>584560.245663311</v>
      </c>
      <c r="AW260" s="61" t="n">
        <f aca="false">0.35*AL260/$AM$285</f>
        <v>0.0649160395481376</v>
      </c>
      <c r="AX260" s="62" t="n">
        <f aca="false">AW260*$J$285</f>
        <v>589702.561454485</v>
      </c>
    </row>
    <row r="261" customFormat="false" ht="12.8" hidden="false" customHeight="false" outlineLevel="0" collapsed="false">
      <c r="A261" s="70" t="s">
        <v>80</v>
      </c>
      <c r="B261" s="60"/>
      <c r="C261" s="60"/>
      <c r="D261" s="60"/>
      <c r="E261" s="60"/>
      <c r="F261" s="60"/>
      <c r="G261" s="60"/>
      <c r="H261" s="60"/>
      <c r="I261" s="64" t="n">
        <f aca="false">AO261+AQ261+AS261+AU261+AW261</f>
        <v>0.0902090671814147</v>
      </c>
      <c r="J261" s="63" t="n">
        <f aca="false">ROUND(AP261+AR261+AT261+AV261+AX261,0)</f>
        <v>819466</v>
      </c>
      <c r="K261" s="64" t="n">
        <f aca="false">I261-DatosMinisterio!J261</f>
        <v>0</v>
      </c>
      <c r="L261" s="63" t="n">
        <f aca="false">J261-DatosMinisterio!K261</f>
        <v>0</v>
      </c>
      <c r="M261" s="64" t="n">
        <f aca="false">P296/P$320</f>
        <v>0.124650490802962</v>
      </c>
      <c r="N261" s="63" t="n">
        <f aca="false">ROUND((N$285*M261),0)</f>
        <v>21514369</v>
      </c>
      <c r="O261" s="63" t="n">
        <f aca="false">N261-DatosMinisterio!L261</f>
        <v>0</v>
      </c>
      <c r="P261" s="65" t="n">
        <f aca="false">N261+J261</f>
        <v>22333835</v>
      </c>
      <c r="Q261" s="63" t="n">
        <f aca="false">P261-DatosMinisterio!M261</f>
        <v>0</v>
      </c>
      <c r="S261" s="65" t="n">
        <f aca="false">B261+DatosMinisterio!B261</f>
        <v>21566</v>
      </c>
      <c r="T261" s="65" t="n">
        <f aca="false">C261+DatosMinisterio!C261</f>
        <v>65</v>
      </c>
      <c r="U261" s="65" t="n">
        <f aca="false">D261+DatosMinisterio!D261</f>
        <v>1914.83930893964</v>
      </c>
      <c r="V261" s="65" t="n">
        <f aca="false">E261+DatosMinisterio!E261</f>
        <v>1187.45514216684</v>
      </c>
      <c r="W261" s="65" t="n">
        <f aca="false">F261+DatosMinisterio!F261</f>
        <v>578</v>
      </c>
      <c r="X261" s="65" t="n">
        <f aca="false">G261+DatosMinisterio!G261</f>
        <v>1490</v>
      </c>
      <c r="Y261" s="65" t="n">
        <f aca="false">H261+DatosMinisterio!H261</f>
        <v>128</v>
      </c>
      <c r="Z261" s="65" t="n">
        <f aca="false">X261+0.33*Y261</f>
        <v>1532.24</v>
      </c>
      <c r="AC261" s="71" t="n">
        <f aca="false">IF(T261&gt;0,S261/T261,0)</f>
        <v>331.784615384615</v>
      </c>
      <c r="AD261" s="72" t="n">
        <f aca="false">EXP((((AC261-AC$285)/AC$286+2)/4-1.9)^3)</f>
        <v>0.410219898365471</v>
      </c>
      <c r="AE261" s="73" t="n">
        <f aca="false">S261/U261</f>
        <v>11.2625638607463</v>
      </c>
      <c r="AF261" s="72" t="n">
        <f aca="false">EXP((((AE261-AE$285)/AE$286+2)/4-1.9)^3)</f>
        <v>0.00141154515349772</v>
      </c>
      <c r="AG261" s="72" t="n">
        <f aca="false">V261/U261</f>
        <v>0.620133050654994</v>
      </c>
      <c r="AH261" s="72" t="n">
        <f aca="false">EXP((((AG261-AG$285)/AG$286+2)/4-1.9)^3)</f>
        <v>0.0841949187625462</v>
      </c>
      <c r="AI261" s="72" t="n">
        <f aca="false">W261/U261</f>
        <v>0.301853005263441</v>
      </c>
      <c r="AJ261" s="72" t="n">
        <f aca="false">EXP((((AI261-AI$285)/AI$286+2)/4-1.9)^3)</f>
        <v>0.409267893490864</v>
      </c>
      <c r="AK261" s="72" t="n">
        <f aca="false">Z261/U261</f>
        <v>0.800192471946114</v>
      </c>
      <c r="AL261" s="72" t="n">
        <f aca="false">EXP((((AK261-AK$285)/AK$286+2)/4-1.9)^3)</f>
        <v>0.368995836277867</v>
      </c>
      <c r="AM261" s="72" t="n">
        <f aca="false">0.01*AD261+0.15*AF261+0.24*AH261+0.25*AJ261+0.35*AL261</f>
        <v>0.25598622732966</v>
      </c>
      <c r="AO261" s="64" t="n">
        <f aca="false">0.01*AD261/$AM$285</f>
        <v>0.00144560724054689</v>
      </c>
      <c r="AP261" s="63" t="n">
        <f aca="false">AO261*$J$285</f>
        <v>13132.0132673144</v>
      </c>
      <c r="AQ261" s="64" t="n">
        <f aca="false">0.15*AF261/$AM$285</f>
        <v>7.46138803499934E-005</v>
      </c>
      <c r="AR261" s="63" t="n">
        <f aca="false">AQ261*$J$285</f>
        <v>677.798532823649</v>
      </c>
      <c r="AS261" s="64" t="n">
        <f aca="false">0.24*AH261/$AM$285</f>
        <v>0.00712083161243192</v>
      </c>
      <c r="AT261" s="63" t="n">
        <f aca="false">AS261*$J$285</f>
        <v>64686.2111546922</v>
      </c>
      <c r="AU261" s="64" t="n">
        <f aca="false">0.25*AJ261/$AM$285</f>
        <v>0.0360563098298723</v>
      </c>
      <c r="AV261" s="63" t="n">
        <f aca="false">AU261*$J$285</f>
        <v>327538.439055656</v>
      </c>
      <c r="AW261" s="64" t="n">
        <f aca="false">0.35*AL261/$AM$285</f>
        <v>0.0455117046182135</v>
      </c>
      <c r="AX261" s="63" t="n">
        <f aca="false">AW261*$J$285</f>
        <v>413432.011199926</v>
      </c>
    </row>
    <row r="262" customFormat="false" ht="12.8" hidden="false" customHeight="false" outlineLevel="0" collapsed="false">
      <c r="A262" s="70" t="s">
        <v>81</v>
      </c>
      <c r="B262" s="60"/>
      <c r="C262" s="60"/>
      <c r="D262" s="60"/>
      <c r="E262" s="60"/>
      <c r="F262" s="60"/>
      <c r="G262" s="60"/>
      <c r="H262" s="60"/>
      <c r="I262" s="64" t="n">
        <f aca="false">AO262+AQ262+AS262+AU262+AW262</f>
        <v>0.0675617764007377</v>
      </c>
      <c r="J262" s="63" t="n">
        <f aca="false">ROUND(AP262+AR262+AT262+AV262+AX262,0)</f>
        <v>613737</v>
      </c>
      <c r="K262" s="64" t="n">
        <f aca="false">I262-DatosMinisterio!J262</f>
        <v>0</v>
      </c>
      <c r="L262" s="63" t="n">
        <f aca="false">J262-DatosMinisterio!K262</f>
        <v>0</v>
      </c>
      <c r="M262" s="64" t="n">
        <f aca="false">P297/P$320</f>
        <v>0.0739539331322885</v>
      </c>
      <c r="N262" s="63" t="n">
        <f aca="false">ROUND((N$285*M262),0)</f>
        <v>12764267</v>
      </c>
      <c r="O262" s="63" t="n">
        <f aca="false">N262-DatosMinisterio!L262</f>
        <v>0</v>
      </c>
      <c r="P262" s="65" t="n">
        <f aca="false">N262+J262</f>
        <v>13378004</v>
      </c>
      <c r="Q262" s="63" t="n">
        <f aca="false">P262-DatosMinisterio!M262</f>
        <v>0</v>
      </c>
      <c r="S262" s="65" t="n">
        <f aca="false">B262+DatosMinisterio!B262</f>
        <v>23749</v>
      </c>
      <c r="T262" s="65" t="n">
        <f aca="false">C262+DatosMinisterio!C262</f>
        <v>98</v>
      </c>
      <c r="U262" s="65" t="n">
        <f aca="false">D262+DatosMinisterio!D262</f>
        <v>1278.84568721162</v>
      </c>
      <c r="V262" s="65" t="n">
        <f aca="false">E262+DatosMinisterio!E262</f>
        <v>929.410081151014</v>
      </c>
      <c r="W262" s="65" t="n">
        <f aca="false">F262+DatosMinisterio!F262</f>
        <v>294</v>
      </c>
      <c r="X262" s="65" t="n">
        <f aca="false">G262+DatosMinisterio!G262</f>
        <v>792</v>
      </c>
      <c r="Y262" s="65" t="n">
        <f aca="false">H262+DatosMinisterio!H262</f>
        <v>69</v>
      </c>
      <c r="Z262" s="65" t="n">
        <f aca="false">X262+0.33*Y262</f>
        <v>814.77</v>
      </c>
      <c r="AC262" s="71" t="n">
        <f aca="false">IF(T262&gt;0,S262/T262,0)</f>
        <v>242.336734693878</v>
      </c>
      <c r="AD262" s="72" t="n">
        <f aca="false">EXP((((AC262-AC$285)/AC$286+2)/4-1.9)^3)</f>
        <v>0.130186761655655</v>
      </c>
      <c r="AE262" s="73" t="n">
        <f aca="false">S262/U262</f>
        <v>18.5706533927342</v>
      </c>
      <c r="AF262" s="72" t="n">
        <f aca="false">EXP((((AE262-AE$285)/AE$286+2)/4-1.9)^3)</f>
        <v>0.0387481371007272</v>
      </c>
      <c r="AG262" s="72" t="n">
        <f aca="false">V262/U262</f>
        <v>0.726757020370056</v>
      </c>
      <c r="AH262" s="72" t="n">
        <f aca="false">EXP((((AG262-AG$285)/AG$286+2)/4-1.9)^3)</f>
        <v>0.217932381860867</v>
      </c>
      <c r="AI262" s="72" t="n">
        <f aca="false">W262/U262</f>
        <v>0.229894820727772</v>
      </c>
      <c r="AJ262" s="72" t="n">
        <f aca="false">EXP((((AI262-AI$285)/AI$286+2)/4-1.9)^3)</f>
        <v>0.22596933782021</v>
      </c>
      <c r="AK262" s="72" t="n">
        <f aca="false">Z262/U262</f>
        <v>0.637113615933221</v>
      </c>
      <c r="AL262" s="72" t="n">
        <f aca="false">EXP((((AK262-AK$285)/AK$286+2)/4-1.9)^3)</f>
        <v>0.21659950484472</v>
      </c>
      <c r="AM262" s="72" t="n">
        <f aca="false">0.01*AD262+0.15*AF262+0.24*AH262+0.25*AJ262+0.35*AL262</f>
        <v>0.191720020978978</v>
      </c>
      <c r="AO262" s="64" t="n">
        <f aca="false">0.01*AD262/$AM$285</f>
        <v>0.00045877571035108</v>
      </c>
      <c r="AP262" s="63" t="n">
        <f aca="false">AO262*$J$285</f>
        <v>4167.55571366174</v>
      </c>
      <c r="AQ262" s="64" t="n">
        <f aca="false">0.15*AF262/$AM$285</f>
        <v>0.00204821564386708</v>
      </c>
      <c r="AR262" s="63" t="n">
        <f aca="false">AQ262*$J$285</f>
        <v>18606.1568143557</v>
      </c>
      <c r="AS262" s="64" t="n">
        <f aca="false">0.24*AH262/$AM$285</f>
        <v>0.0184317511904031</v>
      </c>
      <c r="AT262" s="63" t="n">
        <f aca="false">AS262*$J$285</f>
        <v>167435.520785468</v>
      </c>
      <c r="AU262" s="64" t="n">
        <f aca="false">0.25*AJ262/$AM$285</f>
        <v>0.0199077928810911</v>
      </c>
      <c r="AV262" s="63" t="n">
        <f aca="false">AU262*$J$285</f>
        <v>180844.003063055</v>
      </c>
      <c r="AW262" s="64" t="n">
        <f aca="false">0.35*AL262/$AM$285</f>
        <v>0.0267152409750253</v>
      </c>
      <c r="AX262" s="63" t="n">
        <f aca="false">AW262*$J$285</f>
        <v>242683.412951649</v>
      </c>
    </row>
    <row r="263" customFormat="false" ht="12.8" hidden="false" customHeight="false" outlineLevel="0" collapsed="false">
      <c r="A263" s="70" t="s">
        <v>82</v>
      </c>
      <c r="B263" s="60"/>
      <c r="C263" s="60"/>
      <c r="D263" s="60"/>
      <c r="E263" s="60"/>
      <c r="F263" s="60"/>
      <c r="G263" s="60"/>
      <c r="H263" s="60"/>
      <c r="I263" s="64" t="n">
        <f aca="false">AO263+AQ263+AS263+AU263+AW263</f>
        <v>0.0585003306697916</v>
      </c>
      <c r="J263" s="63" t="n">
        <f aca="false">ROUND(AP263+AR263+AT263+AV263+AX263,0)</f>
        <v>531422</v>
      </c>
      <c r="K263" s="64" t="n">
        <f aca="false">I263-DatosMinisterio!J263</f>
        <v>0</v>
      </c>
      <c r="L263" s="63" t="n">
        <f aca="false">J263-DatosMinisterio!K263</f>
        <v>0</v>
      </c>
      <c r="M263" s="64" t="n">
        <f aca="false">P298/P$320</f>
        <v>0.0560164711686665</v>
      </c>
      <c r="N263" s="63" t="n">
        <f aca="false">ROUND((N$285*M263),0)</f>
        <v>9668305</v>
      </c>
      <c r="O263" s="63" t="n">
        <f aca="false">N263-DatosMinisterio!L263</f>
        <v>-2</v>
      </c>
      <c r="P263" s="65" t="n">
        <f aca="false">N263+J263</f>
        <v>10199727</v>
      </c>
      <c r="Q263" s="63" t="n">
        <f aca="false">P263-DatosMinisterio!M263</f>
        <v>-2</v>
      </c>
      <c r="S263" s="65" t="n">
        <f aca="false">B263+DatosMinisterio!B263</f>
        <v>13386</v>
      </c>
      <c r="T263" s="65" t="n">
        <f aca="false">C263+DatosMinisterio!C263</f>
        <v>54</v>
      </c>
      <c r="U263" s="65" t="n">
        <f aca="false">D263+DatosMinisterio!D263</f>
        <v>552.623309754551</v>
      </c>
      <c r="V263" s="65" t="n">
        <f aca="false">E263+DatosMinisterio!E263</f>
        <v>398.712305996039</v>
      </c>
      <c r="W263" s="65" t="n">
        <f aca="false">F263+DatosMinisterio!F263</f>
        <v>113</v>
      </c>
      <c r="X263" s="65" t="n">
        <f aca="false">G263+DatosMinisterio!G263</f>
        <v>257</v>
      </c>
      <c r="Y263" s="65" t="n">
        <f aca="false">H263+DatosMinisterio!H263</f>
        <v>49</v>
      </c>
      <c r="Z263" s="65" t="n">
        <f aca="false">X263+0.33*Y263</f>
        <v>273.17</v>
      </c>
      <c r="AC263" s="71" t="n">
        <f aca="false">IF(T263&gt;0,S263/T263,0)</f>
        <v>247.888888888889</v>
      </c>
      <c r="AD263" s="72" t="n">
        <f aca="false">EXP((((AC263-AC$285)/AC$286+2)/4-1.9)^3)</f>
        <v>0.142471862465076</v>
      </c>
      <c r="AE263" s="73" t="n">
        <f aca="false">S263/U263</f>
        <v>24.2226481650682</v>
      </c>
      <c r="AF263" s="72" t="n">
        <f aca="false">EXP((((AE263-AE$285)/AE$286+2)/4-1.9)^3)</f>
        <v>0.194189147882749</v>
      </c>
      <c r="AG263" s="72" t="n">
        <f aca="false">V263/U263</f>
        <v>0.721490206725315</v>
      </c>
      <c r="AH263" s="72" t="n">
        <f aca="false">EXP((((AG263-AG$285)/AG$286+2)/4-1.9)^3)</f>
        <v>0.209394756645952</v>
      </c>
      <c r="AI263" s="72" t="n">
        <f aca="false">W263/U263</f>
        <v>0.204479250160818</v>
      </c>
      <c r="AJ263" s="72" t="n">
        <f aca="false">EXP((((AI263-AI$285)/AI$286+2)/4-1.9)^3)</f>
        <v>0.174214939202014</v>
      </c>
      <c r="AK263" s="72" t="n">
        <f aca="false">Z263/U263</f>
        <v>0.49431501563213</v>
      </c>
      <c r="AL263" s="72" t="n">
        <f aca="false">EXP((((AK263-AK$285)/AK$286+2)/4-1.9)^3)</f>
        <v>0.118985124302658</v>
      </c>
      <c r="AM263" s="72" t="n">
        <f aca="false">0.01*AD263+0.15*AF263+0.24*AH263+0.25*AJ263+0.35*AL263</f>
        <v>0.166006360708526</v>
      </c>
      <c r="AO263" s="64" t="n">
        <f aca="false">0.01*AD263/$AM$285</f>
        <v>0.000502068175567202</v>
      </c>
      <c r="AP263" s="63" t="n">
        <f aca="false">AO263*$J$285</f>
        <v>4560.82797437468</v>
      </c>
      <c r="AQ263" s="64" t="n">
        <f aca="false">0.15*AF263/$AM$285</f>
        <v>0.0102647838147347</v>
      </c>
      <c r="AR263" s="63" t="n">
        <f aca="false">AQ263*$J$285</f>
        <v>93246.1276205387</v>
      </c>
      <c r="AS263" s="64" t="n">
        <f aca="false">0.24*AH263/$AM$285</f>
        <v>0.0177096768369979</v>
      </c>
      <c r="AT263" s="63" t="n">
        <f aca="false">AS263*$J$285</f>
        <v>160876.138871113</v>
      </c>
      <c r="AU263" s="64" t="n">
        <f aca="false">0.25*AJ263/$AM$285</f>
        <v>0.0153482545901207</v>
      </c>
      <c r="AV263" s="63" t="n">
        <f aca="false">AU263*$J$285</f>
        <v>139424.787905278</v>
      </c>
      <c r="AW263" s="64" t="n">
        <f aca="false">0.35*AL263/$AM$285</f>
        <v>0.014675547252371</v>
      </c>
      <c r="AX263" s="63" t="n">
        <f aca="false">AW263*$J$285</f>
        <v>133313.859959866</v>
      </c>
    </row>
    <row r="264" customFormat="false" ht="12.8" hidden="false" customHeight="false" outlineLevel="0" collapsed="false">
      <c r="A264" s="70" t="s">
        <v>83</v>
      </c>
      <c r="B264" s="60"/>
      <c r="C264" s="60"/>
      <c r="D264" s="60"/>
      <c r="E264" s="60"/>
      <c r="F264" s="60"/>
      <c r="G264" s="60"/>
      <c r="H264" s="60"/>
      <c r="I264" s="64" t="n">
        <f aca="false">AO264+AQ264+AS264+AU264+AW264</f>
        <v>0.078822979630657</v>
      </c>
      <c r="J264" s="63" t="n">
        <f aca="false">ROUND(AP264+AR264+AT264+AV264+AX264,0)</f>
        <v>716034</v>
      </c>
      <c r="K264" s="64" t="n">
        <f aca="false">I264-DatosMinisterio!J264</f>
        <v>0</v>
      </c>
      <c r="L264" s="63" t="n">
        <f aca="false">J264-DatosMinisterio!K264</f>
        <v>0</v>
      </c>
      <c r="M264" s="64" t="n">
        <f aca="false">P299/P$320</f>
        <v>0.0552432572564914</v>
      </c>
      <c r="N264" s="63" t="n">
        <f aca="false">ROUND((N$285*M264),0)</f>
        <v>9534851</v>
      </c>
      <c r="O264" s="63" t="n">
        <f aca="false">N264-DatosMinisterio!L264</f>
        <v>0</v>
      </c>
      <c r="P264" s="65" t="n">
        <f aca="false">N264+J264</f>
        <v>10250885</v>
      </c>
      <c r="Q264" s="63" t="n">
        <f aca="false">P264-DatosMinisterio!M264</f>
        <v>0</v>
      </c>
      <c r="S264" s="65" t="n">
        <f aca="false">B264+DatosMinisterio!B264</f>
        <v>14130</v>
      </c>
      <c r="T264" s="65" t="n">
        <f aca="false">C264+DatosMinisterio!C264</f>
        <v>64</v>
      </c>
      <c r="U264" s="65" t="n">
        <f aca="false">D264+DatosMinisterio!D264</f>
        <v>527.336169117455</v>
      </c>
      <c r="V264" s="65" t="n">
        <f aca="false">E264+DatosMinisterio!E264</f>
        <v>288.252155443993</v>
      </c>
      <c r="W264" s="65" t="n">
        <f aca="false">F264+DatosMinisterio!F264</f>
        <v>100</v>
      </c>
      <c r="X264" s="65" t="n">
        <f aca="false">G264+DatosMinisterio!G264</f>
        <v>420</v>
      </c>
      <c r="Y264" s="65" t="n">
        <f aca="false">H264+DatosMinisterio!H264</f>
        <v>4</v>
      </c>
      <c r="Z264" s="65" t="n">
        <f aca="false">X264+0.33*Y264</f>
        <v>421.32</v>
      </c>
      <c r="AC264" s="71" t="n">
        <f aca="false">IF(T264&gt;0,S264/T264,0)</f>
        <v>220.78125</v>
      </c>
      <c r="AD264" s="72" t="n">
        <f aca="false">EXP((((AC264-AC$285)/AC$286+2)/4-1.9)^3)</f>
        <v>0.0893479985054107</v>
      </c>
      <c r="AE264" s="73" t="n">
        <f aca="false">S264/U264</f>
        <v>26.7950518616006</v>
      </c>
      <c r="AF264" s="72" t="n">
        <f aca="false">EXP((((AE264-AE$285)/AE$286+2)/4-1.9)^3)</f>
        <v>0.323209136810421</v>
      </c>
      <c r="AG264" s="72" t="n">
        <f aca="false">V264/U264</f>
        <v>0.546619352748758</v>
      </c>
      <c r="AH264" s="72" t="n">
        <f aca="false">EXP((((AG264-AG$285)/AG$286+2)/4-1.9)^3)</f>
        <v>0.0361500462115512</v>
      </c>
      <c r="AI264" s="72" t="n">
        <f aca="false">W264/U264</f>
        <v>0.189632355708426</v>
      </c>
      <c r="AJ264" s="72" t="n">
        <f aca="false">EXP((((AI264-AI$285)/AI$286+2)/4-1.9)^3)</f>
        <v>0.147697580900462</v>
      </c>
      <c r="AK264" s="72" t="n">
        <f aca="false">Z264/U264</f>
        <v>0.798959041070741</v>
      </c>
      <c r="AL264" s="72" t="n">
        <f aca="false">EXP((((AK264-AK$285)/AK$286+2)/4-1.9)^3)</f>
        <v>0.367716214979108</v>
      </c>
      <c r="AM264" s="72" t="n">
        <f aca="false">0.01*AD264+0.15*AF264+0.24*AH264+0.25*AJ264+0.35*AL264</f>
        <v>0.223675932065193</v>
      </c>
      <c r="AO264" s="64" t="n">
        <f aca="false">0.01*AD264/$AM$285</f>
        <v>0.000314860673708037</v>
      </c>
      <c r="AP264" s="63" t="n">
        <f aca="false">AO264*$J$285</f>
        <v>2860.21986367837</v>
      </c>
      <c r="AQ264" s="64" t="n">
        <f aca="false">0.15*AF264/$AM$285</f>
        <v>0.0170847441913138</v>
      </c>
      <c r="AR264" s="63" t="n">
        <f aca="false">AQ264*$J$285</f>
        <v>155199.200098174</v>
      </c>
      <c r="AS264" s="64" t="n">
        <f aca="false">0.24*AH264/$AM$285</f>
        <v>0.00305741006271509</v>
      </c>
      <c r="AT264" s="63" t="n">
        <f aca="false">AS264*$J$285</f>
        <v>27773.760659919</v>
      </c>
      <c r="AU264" s="64" t="n">
        <f aca="false">0.25*AJ264/$AM$285</f>
        <v>0.0130120877370718</v>
      </c>
      <c r="AV264" s="63" t="n">
        <f aca="false">AU264*$J$285</f>
        <v>118202.858982667</v>
      </c>
      <c r="AW264" s="64" t="n">
        <f aca="false">0.35*AL264/$AM$285</f>
        <v>0.0453538769658483</v>
      </c>
      <c r="AX264" s="63" t="n">
        <f aca="false">AW264*$J$285</f>
        <v>411998.2920218</v>
      </c>
    </row>
    <row r="265" customFormat="false" ht="12.8" hidden="false" customHeight="false" outlineLevel="0" collapsed="false">
      <c r="A265" s="70" t="s">
        <v>84</v>
      </c>
      <c r="B265" s="60"/>
      <c r="C265" s="60"/>
      <c r="D265" s="60"/>
      <c r="E265" s="60"/>
      <c r="F265" s="60"/>
      <c r="G265" s="60"/>
      <c r="H265" s="60"/>
      <c r="I265" s="64" t="n">
        <f aca="false">AO265+AQ265+AS265+AU265+AW265</f>
        <v>0.0408077141157917</v>
      </c>
      <c r="J265" s="63" t="n">
        <f aca="false">ROUND(AP265+AR265+AT265+AV265+AX265,0)</f>
        <v>370701</v>
      </c>
      <c r="K265" s="64" t="n">
        <f aca="false">I265-DatosMinisterio!J265</f>
        <v>0</v>
      </c>
      <c r="L265" s="63" t="n">
        <f aca="false">J265-DatosMinisterio!K265</f>
        <v>0</v>
      </c>
      <c r="M265" s="64" t="n">
        <f aca="false">P300/P$320</f>
        <v>0.0627290864247801</v>
      </c>
      <c r="N265" s="63" t="n">
        <f aca="false">ROUND((N$285*M265),0)</f>
        <v>10826886</v>
      </c>
      <c r="O265" s="63" t="n">
        <f aca="false">N265-DatosMinisterio!L265</f>
        <v>0</v>
      </c>
      <c r="P265" s="65" t="n">
        <f aca="false">N265+J265</f>
        <v>11197587</v>
      </c>
      <c r="Q265" s="63" t="n">
        <f aca="false">P265-DatosMinisterio!M265</f>
        <v>0</v>
      </c>
      <c r="S265" s="65" t="n">
        <f aca="false">B265+DatosMinisterio!B265</f>
        <v>17275</v>
      </c>
      <c r="T265" s="65" t="n">
        <f aca="false">C265+DatosMinisterio!C265</f>
        <v>64</v>
      </c>
      <c r="U265" s="65" t="n">
        <f aca="false">D265+DatosMinisterio!D265</f>
        <v>851.501519874431</v>
      </c>
      <c r="V265" s="65" t="n">
        <f aca="false">E265+DatosMinisterio!E265</f>
        <v>571.952884044852</v>
      </c>
      <c r="W265" s="65" t="n">
        <f aca="false">F265+DatosMinisterio!F265</f>
        <v>164</v>
      </c>
      <c r="X265" s="65" t="n">
        <f aca="false">G265+DatosMinisterio!G265</f>
        <v>367</v>
      </c>
      <c r="Y265" s="65" t="n">
        <f aca="false">H265+DatosMinisterio!H265</f>
        <v>25</v>
      </c>
      <c r="Z265" s="65" t="n">
        <f aca="false">X265+0.33*Y265</f>
        <v>375.25</v>
      </c>
      <c r="AC265" s="71" t="n">
        <f aca="false">IF(T265&gt;0,S265/T265,0)</f>
        <v>269.921875</v>
      </c>
      <c r="AD265" s="72" t="n">
        <f aca="false">EXP((((AC265-AC$285)/AC$286+2)/4-1.9)^3)</f>
        <v>0.198498931471174</v>
      </c>
      <c r="AE265" s="73" t="n">
        <f aca="false">S265/U265</f>
        <v>20.2876913273713</v>
      </c>
      <c r="AF265" s="72" t="n">
        <f aca="false">EXP((((AE265-AE$285)/AE$286+2)/4-1.9)^3)</f>
        <v>0.068375623932577</v>
      </c>
      <c r="AG265" s="72" t="n">
        <f aca="false">V265/U265</f>
        <v>0.671699193360449</v>
      </c>
      <c r="AH265" s="72" t="n">
        <f aca="false">EXP((((AG265-AG$285)/AG$286+2)/4-1.9)^3)</f>
        <v>0.138567029152402</v>
      </c>
      <c r="AI265" s="72" t="n">
        <f aca="false">W265/U265</f>
        <v>0.192600948057244</v>
      </c>
      <c r="AJ265" s="72" t="n">
        <f aca="false">EXP((((AI265-AI$285)/AI$286+2)/4-1.9)^3)</f>
        <v>0.152777090428914</v>
      </c>
      <c r="AK265" s="72" t="n">
        <f aca="false">Z265/U265</f>
        <v>0.440692108283421</v>
      </c>
      <c r="AL265" s="72" t="n">
        <f aca="false">EXP((((AK265-AK$285)/AK$286+2)/4-1.9)^3)</f>
        <v>0.0917381101774246</v>
      </c>
      <c r="AM265" s="72" t="n">
        <f aca="false">0.01*AD265+0.15*AF265+0.24*AH265+0.25*AJ265+0.35*AL265</f>
        <v>0.115800031070502</v>
      </c>
      <c r="AO265" s="64" t="n">
        <f aca="false">0.01*AD265/$AM$285</f>
        <v>0.000699506517648006</v>
      </c>
      <c r="AP265" s="63" t="n">
        <f aca="false">AO265*$J$285</f>
        <v>6354.37386634242</v>
      </c>
      <c r="AQ265" s="64" t="n">
        <f aca="false">0.15*AF265/$AM$285</f>
        <v>0.00361431627625908</v>
      </c>
      <c r="AR265" s="63" t="n">
        <f aca="false">AQ265*$J$285</f>
        <v>32832.7418131559</v>
      </c>
      <c r="AS265" s="64" t="n">
        <f aca="false">0.24*AH265/$AM$285</f>
        <v>0.0117193827861752</v>
      </c>
      <c r="AT265" s="63" t="n">
        <f aca="false">AS265*$J$285</f>
        <v>106459.822499621</v>
      </c>
      <c r="AU265" s="64" t="n">
        <f aca="false">0.25*AJ265/$AM$285</f>
        <v>0.0134595901487062</v>
      </c>
      <c r="AV265" s="63" t="n">
        <f aca="false">AU265*$J$285</f>
        <v>122268.007137649</v>
      </c>
      <c r="AW265" s="64" t="n">
        <f aca="false">0.35*AL265/$AM$285</f>
        <v>0.0113149183870032</v>
      </c>
      <c r="AX265" s="63" t="n">
        <f aca="false">AW265*$J$285</f>
        <v>102785.635135927</v>
      </c>
    </row>
    <row r="266" customFormat="false" ht="12.8" hidden="false" customHeight="false" outlineLevel="0" collapsed="false">
      <c r="A266" s="70" t="s">
        <v>85</v>
      </c>
      <c r="B266" s="60"/>
      <c r="C266" s="60"/>
      <c r="D266" s="60"/>
      <c r="E266" s="60"/>
      <c r="F266" s="60"/>
      <c r="G266" s="60"/>
      <c r="H266" s="60"/>
      <c r="I266" s="64" t="n">
        <f aca="false">AO266+AQ266+AS266+AU266+AW266</f>
        <v>0.0242657450092146</v>
      </c>
      <c r="J266" s="63" t="n">
        <f aca="false">ROUND(AP266+AR266+AT266+AV266+AX266,0)</f>
        <v>220432</v>
      </c>
      <c r="K266" s="64" t="n">
        <f aca="false">I266-DatosMinisterio!J266</f>
        <v>0</v>
      </c>
      <c r="L266" s="63" t="n">
        <f aca="false">J266-DatosMinisterio!K266</f>
        <v>0</v>
      </c>
      <c r="M266" s="64" t="n">
        <f aca="false">P301/P$320</f>
        <v>0.0481811685611855</v>
      </c>
      <c r="N266" s="63" t="n">
        <f aca="false">ROUND((N$285*M266),0)</f>
        <v>8315951</v>
      </c>
      <c r="O266" s="63" t="n">
        <f aca="false">N266-DatosMinisterio!L266</f>
        <v>1</v>
      </c>
      <c r="P266" s="65" t="n">
        <f aca="false">N266+J266</f>
        <v>8536383</v>
      </c>
      <c r="Q266" s="63" t="n">
        <f aca="false">P266-DatosMinisterio!M266</f>
        <v>1</v>
      </c>
      <c r="S266" s="65" t="n">
        <f aca="false">B266+DatosMinisterio!B266</f>
        <v>11648</v>
      </c>
      <c r="T266" s="65" t="n">
        <f aca="false">C266+DatosMinisterio!C266</f>
        <v>55</v>
      </c>
      <c r="U266" s="65" t="n">
        <f aca="false">D266+DatosMinisterio!D266</f>
        <v>860.151789492559</v>
      </c>
      <c r="V266" s="65" t="n">
        <f aca="false">E266+DatosMinisterio!E266</f>
        <v>441.562092522862</v>
      </c>
      <c r="W266" s="65" t="n">
        <f aca="false">F266+DatosMinisterio!F266</f>
        <v>158</v>
      </c>
      <c r="X266" s="65" t="n">
        <f aca="false">G266+DatosMinisterio!G266</f>
        <v>340</v>
      </c>
      <c r="Y266" s="65" t="n">
        <f aca="false">H266+DatosMinisterio!H266</f>
        <v>37</v>
      </c>
      <c r="Z266" s="65" t="n">
        <f aca="false">X266+0.33*Y266</f>
        <v>352.21</v>
      </c>
      <c r="AC266" s="71" t="n">
        <f aca="false">IF(T266&gt;0,S266/T266,0)</f>
        <v>211.781818181818</v>
      </c>
      <c r="AD266" s="72" t="n">
        <f aca="false">EXP((((AC266-AC$285)/AC$286+2)/4-1.9)^3)</f>
        <v>0.0753833260427436</v>
      </c>
      <c r="AE266" s="73" t="n">
        <f aca="false">S266/U266</f>
        <v>13.5417959275207</v>
      </c>
      <c r="AF266" s="72" t="n">
        <f aca="false">EXP((((AE266-AE$285)/AE$286+2)/4-1.9)^3)</f>
        <v>0.0046886398643196</v>
      </c>
      <c r="AG266" s="72" t="n">
        <f aca="false">V266/U266</f>
        <v>0.513353687008381</v>
      </c>
      <c r="AH266" s="72" t="n">
        <f aca="false">EXP((((AG266-AG$285)/AG$286+2)/4-1.9)^3)</f>
        <v>0.023314107030381</v>
      </c>
      <c r="AI266" s="72" t="n">
        <f aca="false">W266/U266</f>
        <v>0.183688509319048</v>
      </c>
      <c r="AJ266" s="72" t="n">
        <f aca="false">EXP((((AI266-AI$285)/AI$286+2)/4-1.9)^3)</f>
        <v>0.137861584077009</v>
      </c>
      <c r="AK266" s="72" t="n">
        <f aca="false">Z266/U266</f>
        <v>0.409474239666215</v>
      </c>
      <c r="AL266" s="72" t="n">
        <f aca="false">EXP((((AK266-AK$285)/AK$286+2)/4-1.9)^3)</f>
        <v>0.0781170920111215</v>
      </c>
      <c r="AM266" s="72" t="n">
        <f aca="false">0.01*AD266+0.15*AF266+0.24*AH266+0.25*AJ266+0.35*AL266</f>
        <v>0.0688588931505116</v>
      </c>
      <c r="AO266" s="64" t="n">
        <f aca="false">0.01*AD266/$AM$285</f>
        <v>0.000265649429435551</v>
      </c>
      <c r="AP266" s="63" t="n">
        <f aca="false">AO266*$J$285</f>
        <v>2413.18093459633</v>
      </c>
      <c r="AQ266" s="64" t="n">
        <f aca="false">0.15*AF266/$AM$285</f>
        <v>0.000247840186318996</v>
      </c>
      <c r="AR266" s="63" t="n">
        <f aca="false">AQ266*$J$285</f>
        <v>2251.40032757685</v>
      </c>
      <c r="AS266" s="64" t="n">
        <f aca="false">0.24*AH266/$AM$285</f>
        <v>0.00197180343894352</v>
      </c>
      <c r="AT266" s="63" t="n">
        <f aca="false">AS266*$J$285</f>
        <v>17912.0221554415</v>
      </c>
      <c r="AU266" s="64" t="n">
        <f aca="false">0.25*AJ266/$AM$285</f>
        <v>0.012145541021357</v>
      </c>
      <c r="AV266" s="63" t="n">
        <f aca="false">AU266*$J$285</f>
        <v>110331.078426829</v>
      </c>
      <c r="AW266" s="64" t="n">
        <f aca="false">0.35*AL266/$AM$285</f>
        <v>0.00963491093315954</v>
      </c>
      <c r="AX266" s="63" t="n">
        <f aca="false">AW266*$J$285</f>
        <v>87524.3113446069</v>
      </c>
    </row>
    <row r="267" customFormat="false" ht="12.8" hidden="false" customHeight="false" outlineLevel="0" collapsed="false">
      <c r="A267" s="70" t="s">
        <v>86</v>
      </c>
      <c r="B267" s="60"/>
      <c r="C267" s="60"/>
      <c r="D267" s="60"/>
      <c r="E267" s="60"/>
      <c r="F267" s="60"/>
      <c r="G267" s="60"/>
      <c r="H267" s="60"/>
      <c r="I267" s="64" t="n">
        <f aca="false">AO267+AQ267+AS267+AU267+AW267</f>
        <v>0.034552184635595</v>
      </c>
      <c r="J267" s="63" t="n">
        <f aca="false">ROUND(AP267+AR267+AT267+AV267+AX267,0)</f>
        <v>313875</v>
      </c>
      <c r="K267" s="64" t="n">
        <f aca="false">I267-DatosMinisterio!J267</f>
        <v>0</v>
      </c>
      <c r="L267" s="63" t="n">
        <f aca="false">J267-DatosMinisterio!K267</f>
        <v>0</v>
      </c>
      <c r="M267" s="64" t="n">
        <f aca="false">P302/P$320</f>
        <v>0.046912603144721</v>
      </c>
      <c r="N267" s="63" t="n">
        <f aca="false">ROUND((N$285*M267),0)</f>
        <v>8097000</v>
      </c>
      <c r="O267" s="63" t="n">
        <f aca="false">N267-DatosMinisterio!L267</f>
        <v>1</v>
      </c>
      <c r="P267" s="65" t="n">
        <f aca="false">N267+J267</f>
        <v>8410875</v>
      </c>
      <c r="Q267" s="63" t="n">
        <f aca="false">P267-DatosMinisterio!M267</f>
        <v>1</v>
      </c>
      <c r="S267" s="65" t="n">
        <f aca="false">B267+DatosMinisterio!B267</f>
        <v>9216</v>
      </c>
      <c r="T267" s="65" t="n">
        <f aca="false">C267+DatosMinisterio!C267</f>
        <v>49</v>
      </c>
      <c r="U267" s="65" t="n">
        <f aca="false">D267+DatosMinisterio!D267</f>
        <v>448.882388942995</v>
      </c>
      <c r="V267" s="65" t="n">
        <f aca="false">E267+DatosMinisterio!E267</f>
        <v>296.667099160314</v>
      </c>
      <c r="W267" s="65" t="n">
        <f aca="false">F267+DatosMinisterio!F267</f>
        <v>47.5</v>
      </c>
      <c r="X267" s="65" t="n">
        <f aca="false">G267+DatosMinisterio!G267</f>
        <v>220</v>
      </c>
      <c r="Y267" s="65" t="n">
        <f aca="false">H267+DatosMinisterio!H267</f>
        <v>25</v>
      </c>
      <c r="Z267" s="65" t="n">
        <f aca="false">X267+0.33*Y267</f>
        <v>228.25</v>
      </c>
      <c r="AC267" s="71" t="n">
        <f aca="false">IF(T267&gt;0,S267/T267,0)</f>
        <v>188.081632653061</v>
      </c>
      <c r="AD267" s="72" t="n">
        <f aca="false">EXP((((AC267-AC$285)/AC$286+2)/4-1.9)^3)</f>
        <v>0.0463990713646151</v>
      </c>
      <c r="AE267" s="73" t="n">
        <f aca="false">S267/U267</f>
        <v>20.5309903596382</v>
      </c>
      <c r="AF267" s="72" t="n">
        <f aca="false">EXP((((AE267-AE$285)/AE$286+2)/4-1.9)^3)</f>
        <v>0.0736772760583185</v>
      </c>
      <c r="AG267" s="72" t="n">
        <f aca="false">V267/U267</f>
        <v>0.660901622491562</v>
      </c>
      <c r="AH267" s="72" t="n">
        <f aca="false">EXP((((AG267-AG$285)/AG$286+2)/4-1.9)^3)</f>
        <v>0.125607348490555</v>
      </c>
      <c r="AI267" s="72" t="n">
        <f aca="false">W267/U267</f>
        <v>0.105818363941278</v>
      </c>
      <c r="AJ267" s="72" t="n">
        <f aca="false">EXP((((AI267-AI$285)/AI$286+2)/4-1.9)^3)</f>
        <v>0.0477087832651373</v>
      </c>
      <c r="AK267" s="72" t="n">
        <f aca="false">Z267/U267</f>
        <v>0.508485085675718</v>
      </c>
      <c r="AL267" s="72" t="n">
        <f aca="false">EXP((((AK267-AK$285)/AK$286+2)/4-1.9)^3)</f>
        <v>0.127029075551401</v>
      </c>
      <c r="AM267" s="72" t="n">
        <f aca="false">0.01*AD267+0.15*AF267+0.24*AH267+0.25*AJ267+0.35*AL267</f>
        <v>0.0980487180194018</v>
      </c>
      <c r="AO267" s="64" t="n">
        <f aca="false">0.01*AD267/$AM$285</f>
        <v>0.000163509458674727</v>
      </c>
      <c r="AP267" s="63" t="n">
        <f aca="false">AO267*$J$285</f>
        <v>1485.33316686737</v>
      </c>
      <c r="AQ267" s="64" t="n">
        <f aca="false">0.15*AF267/$AM$285</f>
        <v>0.00389456011853869</v>
      </c>
      <c r="AR267" s="63" t="n">
        <f aca="false">AQ267*$J$285</f>
        <v>35378.4995761751</v>
      </c>
      <c r="AS267" s="64" t="n">
        <f aca="false">0.24*AH267/$AM$285</f>
        <v>0.0106233106585427</v>
      </c>
      <c r="AT267" s="63" t="n">
        <f aca="false">AS267*$J$285</f>
        <v>96503.0145103654</v>
      </c>
      <c r="AU267" s="64" t="n">
        <f aca="false">0.25*AJ267/$AM$285</f>
        <v>0.00420312147220123</v>
      </c>
      <c r="AV267" s="63" t="n">
        <f aca="false">AU267*$J$285</f>
        <v>38181.4959063152</v>
      </c>
      <c r="AW267" s="64" t="n">
        <f aca="false">0.35*AL267/$AM$285</f>
        <v>0.0156676829276376</v>
      </c>
      <c r="AX267" s="63" t="n">
        <f aca="false">AW267*$J$285</f>
        <v>142326.500796977</v>
      </c>
    </row>
    <row r="268" customFormat="false" ht="12.8" hidden="false" customHeight="false" outlineLevel="0" collapsed="false">
      <c r="A268" s="70" t="s">
        <v>87</v>
      </c>
      <c r="B268" s="60"/>
      <c r="C268" s="60"/>
      <c r="D268" s="60"/>
      <c r="E268" s="60"/>
      <c r="F268" s="60"/>
      <c r="G268" s="60"/>
      <c r="H268" s="60"/>
      <c r="I268" s="64" t="n">
        <f aca="false">AO268+AQ268+AS268+AU268+AW268</f>
        <v>0.0135951501609844</v>
      </c>
      <c r="J268" s="63" t="n">
        <f aca="false">ROUND(AP268+AR268+AT268+AV268+AX268,0)</f>
        <v>123499</v>
      </c>
      <c r="K268" s="64" t="n">
        <f aca="false">I268-DatosMinisterio!J268</f>
        <v>0</v>
      </c>
      <c r="L268" s="63" t="n">
        <f aca="false">J268-DatosMinisterio!K268</f>
        <v>0</v>
      </c>
      <c r="M268" s="64" t="n">
        <f aca="false">P303/P$320</f>
        <v>0.0200697265296068</v>
      </c>
      <c r="N268" s="63" t="n">
        <f aca="false">ROUND((N$285*M268),0)</f>
        <v>3463986</v>
      </c>
      <c r="O268" s="63" t="n">
        <f aca="false">N268-DatosMinisterio!L268</f>
        <v>-1</v>
      </c>
      <c r="P268" s="65" t="n">
        <f aca="false">N268+J268</f>
        <v>3587485</v>
      </c>
      <c r="Q268" s="63" t="n">
        <f aca="false">P268-DatosMinisterio!M268</f>
        <v>-1</v>
      </c>
      <c r="S268" s="65" t="n">
        <f aca="false">B268+DatosMinisterio!B268</f>
        <v>15464</v>
      </c>
      <c r="T268" s="65" t="n">
        <f aca="false">C268+DatosMinisterio!C268</f>
        <v>65</v>
      </c>
      <c r="U268" s="65" t="n">
        <f aca="false">D268+DatosMinisterio!D268</f>
        <v>787.294757147325</v>
      </c>
      <c r="V268" s="65" t="n">
        <f aca="false">E268+DatosMinisterio!E268</f>
        <v>366.491462880141</v>
      </c>
      <c r="W268" s="65" t="n">
        <f aca="false">F268+DatosMinisterio!F268</f>
        <v>85</v>
      </c>
      <c r="X268" s="65" t="n">
        <f aca="false">G268+DatosMinisterio!G268</f>
        <v>220</v>
      </c>
      <c r="Y268" s="65" t="n">
        <f aca="false">H268+DatosMinisterio!H268</f>
        <v>27</v>
      </c>
      <c r="Z268" s="65" t="n">
        <f aca="false">X268+0.33*Y268</f>
        <v>228.91</v>
      </c>
      <c r="AC268" s="71" t="n">
        <f aca="false">IF(T268&gt;0,S268/T268,0)</f>
        <v>237.907692307692</v>
      </c>
      <c r="AD268" s="72" t="n">
        <f aca="false">EXP((((AC268-AC$285)/AC$286+2)/4-1.9)^3)</f>
        <v>0.120913304643431</v>
      </c>
      <c r="AE268" s="73" t="n">
        <f aca="false">S268/U268</f>
        <v>19.6419445952264</v>
      </c>
      <c r="AF268" s="72" t="n">
        <f aca="false">EXP((((AE268-AE$285)/AE$286+2)/4-1.9)^3)</f>
        <v>0.0556971148370235</v>
      </c>
      <c r="AG268" s="72" t="n">
        <f aca="false">V268/U268</f>
        <v>0.465507307845008</v>
      </c>
      <c r="AH268" s="72" t="n">
        <f aca="false">EXP((((AG268-AG$285)/AG$286+2)/4-1.9)^3)</f>
        <v>0.0116217816097012</v>
      </c>
      <c r="AI268" s="72" t="n">
        <f aca="false">W268/U268</f>
        <v>0.107964646313648</v>
      </c>
      <c r="AJ268" s="72" t="n">
        <f aca="false">EXP((((AI268-AI$285)/AI$286+2)/4-1.9)^3)</f>
        <v>0.0493286962542488</v>
      </c>
      <c r="AK268" s="72" t="n">
        <f aca="false">Z268/U268</f>
        <v>0.290755143384201</v>
      </c>
      <c r="AL268" s="72" t="n">
        <f aca="false">EXP((((AK268-AK$285)/AK$286+2)/4-1.9)^3)</f>
        <v>0.0396967121947408</v>
      </c>
      <c r="AM268" s="72" t="n">
        <f aca="false">0.01*AD268+0.15*AF268+0.24*AH268+0.25*AJ268+0.35*AL268</f>
        <v>0.0385789511900376</v>
      </c>
      <c r="AO268" s="64" t="n">
        <f aca="false">0.01*AD268/$AM$285</f>
        <v>0.000426096221483802</v>
      </c>
      <c r="AP268" s="63" t="n">
        <f aca="false">AO268*$J$285</f>
        <v>3870.6925897528</v>
      </c>
      <c r="AQ268" s="64" t="n">
        <f aca="false">0.15*AF268/$AM$285</f>
        <v>0.00294413384650979</v>
      </c>
      <c r="AR268" s="63" t="n">
        <f aca="false">AQ268*$J$285</f>
        <v>26744.7503365365</v>
      </c>
      <c r="AS268" s="64" t="n">
        <f aca="false">0.24*AH268/$AM$285</f>
        <v>0.000982918578644135</v>
      </c>
      <c r="AT268" s="63" t="n">
        <f aca="false">AS268*$J$285</f>
        <v>8928.91198480819</v>
      </c>
      <c r="AU268" s="64" t="n">
        <f aca="false">0.25*AJ268/$AM$285</f>
        <v>0.00434583504822755</v>
      </c>
      <c r="AV268" s="63" t="n">
        <f aca="false">AU268*$J$285</f>
        <v>39477.917590738</v>
      </c>
      <c r="AW268" s="64" t="n">
        <f aca="false">0.35*AL268/$AM$285</f>
        <v>0.00489616646611913</v>
      </c>
      <c r="AX268" s="63" t="n">
        <f aca="false">AW268*$J$285</f>
        <v>44477.1727677099</v>
      </c>
    </row>
    <row r="269" customFormat="false" ht="12.8" hidden="false" customHeight="false" outlineLevel="0" collapsed="false">
      <c r="A269" s="70" t="s">
        <v>88</v>
      </c>
      <c r="B269" s="60"/>
      <c r="C269" s="60"/>
      <c r="D269" s="60"/>
      <c r="E269" s="60"/>
      <c r="F269" s="60"/>
      <c r="G269" s="60"/>
      <c r="H269" s="60"/>
      <c r="I269" s="64" t="n">
        <f aca="false">AO269+AQ269+AS269+AU269+AW269</f>
        <v>0.0159984945053241</v>
      </c>
      <c r="J269" s="63" t="n">
        <f aca="false">ROUND(AP269+AR269+AT269+AV269+AX269,0)</f>
        <v>145332</v>
      </c>
      <c r="K269" s="64" t="n">
        <f aca="false">I269-DatosMinisterio!J269</f>
        <v>5.89805981832114E-017</v>
      </c>
      <c r="L269" s="63" t="n">
        <f aca="false">J269-DatosMinisterio!K269</f>
        <v>0</v>
      </c>
      <c r="M269" s="64" t="n">
        <f aca="false">P304/P$320</f>
        <v>0.0193052126044955</v>
      </c>
      <c r="N269" s="63" t="n">
        <f aca="false">ROUND((N$285*M269),0)</f>
        <v>3332032</v>
      </c>
      <c r="O269" s="63" t="n">
        <f aca="false">N269-DatosMinisterio!L269</f>
        <v>0</v>
      </c>
      <c r="P269" s="65" t="n">
        <f aca="false">N269+J269</f>
        <v>3477364</v>
      </c>
      <c r="Q269" s="63" t="n">
        <f aca="false">P269-DatosMinisterio!M269</f>
        <v>0</v>
      </c>
      <c r="S269" s="65" t="n">
        <f aca="false">B269+DatosMinisterio!B269</f>
        <v>6317</v>
      </c>
      <c r="T269" s="65" t="n">
        <f aca="false">C269+DatosMinisterio!C269</f>
        <v>52</v>
      </c>
      <c r="U269" s="65" t="n">
        <f aca="false">D269+DatosMinisterio!D269</f>
        <v>315.137275897253</v>
      </c>
      <c r="V269" s="65" t="n">
        <f aca="false">E269+DatosMinisterio!E269</f>
        <v>180.440299612668</v>
      </c>
      <c r="W269" s="65" t="n">
        <f aca="false">F269+DatosMinisterio!F269</f>
        <v>26.5</v>
      </c>
      <c r="X269" s="65" t="n">
        <f aca="false">G269+DatosMinisterio!G269</f>
        <v>93</v>
      </c>
      <c r="Y269" s="65" t="n">
        <f aca="false">H269+DatosMinisterio!H269</f>
        <v>13</v>
      </c>
      <c r="Z269" s="65" t="n">
        <f aca="false">X269+0.33*Y269</f>
        <v>97.29</v>
      </c>
      <c r="AC269" s="71" t="n">
        <f aca="false">IF(T269&gt;0,S269/T269,0)</f>
        <v>121.480769230769</v>
      </c>
      <c r="AD269" s="72" t="n">
        <f aca="false">EXP((((AC269-AC$285)/AC$286+2)/4-1.9)^3)</f>
        <v>0.00864374037958663</v>
      </c>
      <c r="AE269" s="73" t="n">
        <f aca="false">S269/U269</f>
        <v>20.0452326117701</v>
      </c>
      <c r="AF269" s="72" t="n">
        <f aca="false">EXP((((AE269-AE$285)/AE$286+2)/4-1.9)^3)</f>
        <v>0.0633827348204323</v>
      </c>
      <c r="AG269" s="72" t="n">
        <f aca="false">V269/U269</f>
        <v>0.572576821002599</v>
      </c>
      <c r="AH269" s="72" t="n">
        <f aca="false">EXP((((AG269-AG$285)/AG$286+2)/4-1.9)^3)</f>
        <v>0.0496593129737455</v>
      </c>
      <c r="AI269" s="72" t="n">
        <f aca="false">W269/U269</f>
        <v>0.0840903378521303</v>
      </c>
      <c r="AJ269" s="72" t="n">
        <f aca="false">EXP((((AI269-AI$285)/AI$286+2)/4-1.9)^3)</f>
        <v>0.0335512507488399</v>
      </c>
      <c r="AK269" s="72" t="n">
        <f aca="false">Z269/U269</f>
        <v>0.308722602627689</v>
      </c>
      <c r="AL269" s="72" t="n">
        <f aca="false">EXP((((AK269-AK$285)/AK$286+2)/4-1.9)^3)</f>
        <v>0.0442829282084569</v>
      </c>
      <c r="AM269" s="72" t="n">
        <f aca="false">0.01*AD269+0.15*AF269+0.24*AH269+0.25*AJ269+0.35*AL269</f>
        <v>0.0453989203007295</v>
      </c>
      <c r="AO269" s="64" t="n">
        <f aca="false">0.01*AD269/$AM$285</f>
        <v>3.04603792451959E-005</v>
      </c>
      <c r="AP269" s="63" t="n">
        <f aca="false">AO269*$J$285</f>
        <v>276.704552354078</v>
      </c>
      <c r="AQ269" s="64" t="n">
        <f aca="false">0.15*AF269/$AM$285</f>
        <v>0.00335039356015523</v>
      </c>
      <c r="AR269" s="63" t="n">
        <f aca="false">AQ269*$J$285</f>
        <v>30435.2464823285</v>
      </c>
      <c r="AS269" s="64" t="n">
        <f aca="false">0.24*AH269/$AM$285</f>
        <v>0.0041999637373889</v>
      </c>
      <c r="AT269" s="63" t="n">
        <f aca="false">AS269*$J$285</f>
        <v>38152.8107875035</v>
      </c>
      <c r="AU269" s="64" t="n">
        <f aca="false">0.25*AJ269/$AM$285</f>
        <v>0.00295584948494601</v>
      </c>
      <c r="AV269" s="63" t="n">
        <f aca="false">AU269*$J$285</f>
        <v>26851.1761450578</v>
      </c>
      <c r="AW269" s="64" t="n">
        <f aca="false">0.35*AL269/$AM$285</f>
        <v>0.00546182734358873</v>
      </c>
      <c r="AX269" s="63" t="n">
        <f aca="false">AW269*$J$285</f>
        <v>49615.6819971748</v>
      </c>
    </row>
    <row r="270" customFormat="false" ht="12.8" hidden="false" customHeight="false" outlineLevel="0" collapsed="false">
      <c r="A270" s="70" t="s">
        <v>89</v>
      </c>
      <c r="B270" s="60"/>
      <c r="C270" s="60"/>
      <c r="D270" s="60"/>
      <c r="E270" s="60"/>
      <c r="F270" s="60"/>
      <c r="G270" s="60"/>
      <c r="H270" s="60"/>
      <c r="I270" s="64" t="n">
        <f aca="false">AO270+AQ270+AS270+AU270+AW270</f>
        <v>0.02206234539676</v>
      </c>
      <c r="J270" s="63" t="n">
        <f aca="false">ROUND(AP270+AR270+AT270+AV270+AX270,0)</f>
        <v>200416</v>
      </c>
      <c r="K270" s="64" t="n">
        <f aca="false">I270-DatosMinisterio!J270</f>
        <v>1.45716771982052E-016</v>
      </c>
      <c r="L270" s="63" t="n">
        <f aca="false">J270-DatosMinisterio!K270</f>
        <v>0</v>
      </c>
      <c r="M270" s="64" t="n">
        <f aca="false">P305/P$320</f>
        <v>0.0206731688617086</v>
      </c>
      <c r="N270" s="63" t="n">
        <f aca="false">ROUND((N$285*M270),0)</f>
        <v>3568138</v>
      </c>
      <c r="O270" s="63" t="n">
        <f aca="false">N270-DatosMinisterio!L270</f>
        <v>-1</v>
      </c>
      <c r="P270" s="65" t="n">
        <f aca="false">N270+J270</f>
        <v>3768554</v>
      </c>
      <c r="Q270" s="63" t="n">
        <f aca="false">P270-DatosMinisterio!M270</f>
        <v>-1</v>
      </c>
      <c r="S270" s="65" t="n">
        <f aca="false">B270+DatosMinisterio!B270</f>
        <v>7507</v>
      </c>
      <c r="T270" s="65" t="n">
        <f aca="false">C270+DatosMinisterio!C270</f>
        <v>37</v>
      </c>
      <c r="U270" s="65" t="n">
        <f aca="false">D270+DatosMinisterio!D270</f>
        <v>309.016044239448</v>
      </c>
      <c r="V270" s="65" t="n">
        <f aca="false">E270+DatosMinisterio!E270</f>
        <v>138.95979020979</v>
      </c>
      <c r="W270" s="65" t="n">
        <f aca="false">F270+DatosMinisterio!F270</f>
        <v>26</v>
      </c>
      <c r="X270" s="65" t="n">
        <f aca="false">G270+DatosMinisterio!G270</f>
        <v>111</v>
      </c>
      <c r="Y270" s="65" t="n">
        <f aca="false">H270+DatosMinisterio!H270</f>
        <v>8</v>
      </c>
      <c r="Z270" s="65" t="n">
        <f aca="false">X270+0.33*Y270</f>
        <v>113.64</v>
      </c>
      <c r="AC270" s="71" t="n">
        <f aca="false">IF(T270&gt;0,S270/T270,0)</f>
        <v>202.891891891892</v>
      </c>
      <c r="AD270" s="72" t="n">
        <f aca="false">EXP((((AC270-AC$285)/AC$286+2)/4-1.9)^3)</f>
        <v>0.0632472908325486</v>
      </c>
      <c r="AE270" s="73" t="n">
        <f aca="false">S270/U270</f>
        <v>24.2932370015812</v>
      </c>
      <c r="AF270" s="72" t="n">
        <f aca="false">EXP((((AE270-AE$285)/AE$286+2)/4-1.9)^3)</f>
        <v>0.197261201471597</v>
      </c>
      <c r="AG270" s="72" t="n">
        <f aca="false">V270/U270</f>
        <v>0.449684709904946</v>
      </c>
      <c r="AH270" s="72" t="n">
        <f aca="false">EXP((((AG270-AG$285)/AG$286+2)/4-1.9)^3)</f>
        <v>0.00907063845878687</v>
      </c>
      <c r="AI270" s="72" t="n">
        <f aca="false">W270/U270</f>
        <v>0.0841380261144412</v>
      </c>
      <c r="AJ270" s="72" t="n">
        <f aca="false">EXP((((AI270-AI$285)/AI$286+2)/4-1.9)^3)</f>
        <v>0.033578134515631</v>
      </c>
      <c r="AK270" s="72" t="n">
        <f aca="false">Z270/U270</f>
        <v>0.367747895678658</v>
      </c>
      <c r="AL270" s="72" t="n">
        <f aca="false">EXP((((AK270-AK$285)/AK$286+2)/4-1.9)^3)</f>
        <v>0.0623233346370367</v>
      </c>
      <c r="AM270" s="72" t="n">
        <f aca="false">0.01*AD270+0.15*AF270+0.24*AH270+0.25*AJ270+0.35*AL270</f>
        <v>0.0626063071110445</v>
      </c>
      <c r="AO270" s="64" t="n">
        <f aca="false">0.01*AD270/$AM$285</f>
        <v>0.000222882268599877</v>
      </c>
      <c r="AP270" s="63" t="n">
        <f aca="false">AO270*$J$285</f>
        <v>2024.68058142504</v>
      </c>
      <c r="AQ270" s="64" t="n">
        <f aca="false">0.15*AF270/$AM$285</f>
        <v>0.0104271717045865</v>
      </c>
      <c r="AR270" s="63" t="n">
        <f aca="false">AQ270*$J$285</f>
        <v>94721.272365372</v>
      </c>
      <c r="AS270" s="64" t="n">
        <f aca="false">0.24*AH270/$AM$285</f>
        <v>0.000767154241985006</v>
      </c>
      <c r="AT270" s="63" t="n">
        <f aca="false">AS270*$J$285</f>
        <v>6968.8912736854</v>
      </c>
      <c r="AU270" s="64" t="n">
        <f aca="false">0.25*AJ270/$AM$285</f>
        <v>0.00295821793221546</v>
      </c>
      <c r="AV270" s="63" t="n">
        <f aca="false">AU270*$J$285</f>
        <v>26872.6913118978</v>
      </c>
      <c r="AW270" s="64" t="n">
        <f aca="false">0.35*AL270/$AM$285</f>
        <v>0.00768691924937318</v>
      </c>
      <c r="AX270" s="63" t="n">
        <f aca="false">AW270*$J$285</f>
        <v>69828.5971017652</v>
      </c>
    </row>
    <row r="271" customFormat="false" ht="12.8" hidden="false" customHeight="false" outlineLevel="0" collapsed="false">
      <c r="A271" s="70" t="s">
        <v>90</v>
      </c>
      <c r="B271" s="60"/>
      <c r="C271" s="60"/>
      <c r="D271" s="60"/>
      <c r="E271" s="60"/>
      <c r="F271" s="60"/>
      <c r="G271" s="60"/>
      <c r="H271" s="60"/>
      <c r="I271" s="64" t="n">
        <f aca="false">AO271+AQ271+AS271+AU271+AW271</f>
        <v>0.0416505873465859</v>
      </c>
      <c r="J271" s="63" t="n">
        <f aca="false">ROUND(AP271+AR271+AT271+AV271+AX271,0)</f>
        <v>378357</v>
      </c>
      <c r="K271" s="64" t="n">
        <f aca="false">I271-DatosMinisterio!J271</f>
        <v>-2.35922392732846E-016</v>
      </c>
      <c r="L271" s="63" t="n">
        <f aca="false">J271-DatosMinisterio!K271</f>
        <v>0</v>
      </c>
      <c r="M271" s="64" t="n">
        <f aca="false">P306/P$320</f>
        <v>0.0230282476227836</v>
      </c>
      <c r="N271" s="63" t="n">
        <f aca="false">ROUND((N$285*M271),0)</f>
        <v>3974619</v>
      </c>
      <c r="O271" s="63" t="n">
        <f aca="false">N271-DatosMinisterio!L271</f>
        <v>0</v>
      </c>
      <c r="P271" s="65" t="n">
        <f aca="false">N271+J271</f>
        <v>4352976</v>
      </c>
      <c r="Q271" s="63" t="n">
        <f aca="false">P271-DatosMinisterio!M271</f>
        <v>0</v>
      </c>
      <c r="S271" s="65" t="n">
        <f aca="false">B271+DatosMinisterio!B271</f>
        <v>10659</v>
      </c>
      <c r="T271" s="65" t="n">
        <f aca="false">C271+DatosMinisterio!C271</f>
        <v>55</v>
      </c>
      <c r="U271" s="65" t="n">
        <f aca="false">D271+DatosMinisterio!D271</f>
        <v>424.986300538114</v>
      </c>
      <c r="V271" s="65" t="n">
        <f aca="false">E271+DatosMinisterio!E271</f>
        <v>322.379133895233</v>
      </c>
      <c r="W271" s="65" t="n">
        <f aca="false">F271+DatosMinisterio!F271</f>
        <v>32</v>
      </c>
      <c r="X271" s="65" t="n">
        <f aca="false">G271+DatosMinisterio!G271</f>
        <v>97</v>
      </c>
      <c r="Y271" s="65" t="n">
        <f aca="false">H271+DatosMinisterio!H271</f>
        <v>10</v>
      </c>
      <c r="Z271" s="65" t="n">
        <f aca="false">X271+0.33*Y271</f>
        <v>100.3</v>
      </c>
      <c r="AC271" s="71" t="n">
        <f aca="false">IF(T271&gt;0,S271/T271,0)</f>
        <v>193.8</v>
      </c>
      <c r="AD271" s="72" t="n">
        <f aca="false">EXP((((AC271-AC$285)/AC$286+2)/4-1.9)^3)</f>
        <v>0.0524306419050345</v>
      </c>
      <c r="AE271" s="73" t="n">
        <f aca="false">S271/U271</f>
        <v>25.0808084554812</v>
      </c>
      <c r="AF271" s="72" t="n">
        <f aca="false">EXP((((AE271-AE$285)/AE$286+2)/4-1.9)^3)</f>
        <v>0.233436078750969</v>
      </c>
      <c r="AG271" s="72" t="n">
        <f aca="false">V271/U271</f>
        <v>0.758563590136998</v>
      </c>
      <c r="AH271" s="72" t="n">
        <f aca="false">EXP((((AG271-AG$285)/AG$286+2)/4-1.9)^3)</f>
        <v>0.27345608355167</v>
      </c>
      <c r="AI271" s="72" t="n">
        <f aca="false">W271/U271</f>
        <v>0.0752965447579884</v>
      </c>
      <c r="AJ271" s="72" t="n">
        <f aca="false">EXP((((AI271-AI$285)/AI$286+2)/4-1.9)^3)</f>
        <v>0.0288818284503308</v>
      </c>
      <c r="AK271" s="72" t="n">
        <f aca="false">Z271/U271</f>
        <v>0.23600760747582</v>
      </c>
      <c r="AL271" s="72" t="n">
        <f aca="false">EXP((((AK271-AK$285)/AK$286+2)/4-1.9)^3)</f>
        <v>0.0280063332648827</v>
      </c>
      <c r="AM271" s="72" t="n">
        <f aca="false">0.01*AD271+0.15*AF271+0.24*AH271+0.25*AJ271+0.35*AL271</f>
        <v>0.118191852039388</v>
      </c>
      <c r="AO271" s="64" t="n">
        <f aca="false">0.01*AD271/$AM$285</f>
        <v>0.000184764600319102</v>
      </c>
      <c r="AP271" s="63" t="n">
        <f aca="false">AO271*$J$285</f>
        <v>1678.41659523135</v>
      </c>
      <c r="AQ271" s="64" t="n">
        <f aca="false">0.15*AF271/$AM$285</f>
        <v>0.0123393655570541</v>
      </c>
      <c r="AR271" s="63" t="n">
        <f aca="false">AQ271*$J$285</f>
        <v>112091.796208889</v>
      </c>
      <c r="AS271" s="64" t="n">
        <f aca="false">0.24*AH271/$AM$285</f>
        <v>0.0231276988324951</v>
      </c>
      <c r="AT271" s="63" t="n">
        <f aca="false">AS271*$J$285</f>
        <v>210093.889537991</v>
      </c>
      <c r="AU271" s="64" t="n">
        <f aca="false">0.25*AJ271/$AM$285</f>
        <v>0.00254447556629945</v>
      </c>
      <c r="AV271" s="63" t="n">
        <f aca="false">AU271*$J$285</f>
        <v>23114.2221467851</v>
      </c>
      <c r="AW271" s="64" t="n">
        <f aca="false">0.35*AL271/$AM$285</f>
        <v>0.00345428279041815</v>
      </c>
      <c r="AX271" s="63" t="n">
        <f aca="false">AW271*$J$285</f>
        <v>31378.9846650645</v>
      </c>
    </row>
    <row r="272" customFormat="false" ht="12.8" hidden="false" customHeight="false" outlineLevel="0" collapsed="false">
      <c r="A272" s="70" t="s">
        <v>91</v>
      </c>
      <c r="B272" s="60"/>
      <c r="C272" s="60"/>
      <c r="D272" s="60"/>
      <c r="E272" s="60"/>
      <c r="F272" s="60"/>
      <c r="G272" s="60"/>
      <c r="H272" s="60"/>
      <c r="I272" s="64" t="n">
        <f aca="false">AO272+AQ272+AS272+AU272+AW272</f>
        <v>0.109033932130603</v>
      </c>
      <c r="J272" s="63" t="n">
        <f aca="false">ROUND(AP272+AR272+AT272+AV272+AX272,0)</f>
        <v>990473</v>
      </c>
      <c r="K272" s="64" t="n">
        <f aca="false">I272-DatosMinisterio!J272</f>
        <v>0</v>
      </c>
      <c r="L272" s="63" t="n">
        <f aca="false">J272-DatosMinisterio!K272</f>
        <v>0</v>
      </c>
      <c r="M272" s="64" t="n">
        <f aca="false">P307/P$320</f>
        <v>0.0285621875124999</v>
      </c>
      <c r="N272" s="63" t="n">
        <f aca="false">ROUND((N$285*M272),0)</f>
        <v>4929763</v>
      </c>
      <c r="O272" s="63" t="n">
        <f aca="false">N272-DatosMinisterio!L272</f>
        <v>-1</v>
      </c>
      <c r="P272" s="65" t="n">
        <f aca="false">N272+J272</f>
        <v>5920236</v>
      </c>
      <c r="Q272" s="63" t="n">
        <f aca="false">P272-DatosMinisterio!M272</f>
        <v>-1</v>
      </c>
      <c r="S272" s="65" t="n">
        <f aca="false">B272+DatosMinisterio!B272</f>
        <v>8289</v>
      </c>
      <c r="T272" s="65" t="n">
        <f aca="false">C272+DatosMinisterio!C272</f>
        <v>50</v>
      </c>
      <c r="U272" s="65" t="n">
        <f aca="false">D272+DatosMinisterio!D272</f>
        <v>305.556417280862</v>
      </c>
      <c r="V272" s="65" t="n">
        <f aca="false">E272+DatosMinisterio!E272</f>
        <v>200.360606060606</v>
      </c>
      <c r="W272" s="65" t="n">
        <f aca="false">F272+DatosMinisterio!F272</f>
        <v>77</v>
      </c>
      <c r="X272" s="65" t="n">
        <f aca="false">G272+DatosMinisterio!G272</f>
        <v>254</v>
      </c>
      <c r="Y272" s="65" t="n">
        <f aca="false">H272+DatosMinisterio!H272</f>
        <v>47</v>
      </c>
      <c r="Z272" s="65" t="n">
        <f aca="false">X272+0.33*Y272</f>
        <v>269.51</v>
      </c>
      <c r="AC272" s="71" t="n">
        <f aca="false">IF(T272&gt;0,S272/T272,0)</f>
        <v>165.78</v>
      </c>
      <c r="AD272" s="72" t="n">
        <f aca="false">EXP((((AC272-AC$285)/AC$286+2)/4-1.9)^3)</f>
        <v>0.0278938906425878</v>
      </c>
      <c r="AE272" s="73" t="n">
        <f aca="false">S272/U272</f>
        <v>27.1275598587115</v>
      </c>
      <c r="AF272" s="72" t="n">
        <f aca="false">EXP((((AE272-AE$285)/AE$286+2)/4-1.9)^3)</f>
        <v>0.342128763155555</v>
      </c>
      <c r="AG272" s="72" t="n">
        <f aca="false">V272/U272</f>
        <v>0.655723770567836</v>
      </c>
      <c r="AH272" s="72" t="n">
        <f aca="false">EXP((((AG272-AG$285)/AG$286+2)/4-1.9)^3)</f>
        <v>0.119694338446638</v>
      </c>
      <c r="AI272" s="72" t="n">
        <f aca="false">W272/U272</f>
        <v>0.251999289313642</v>
      </c>
      <c r="AJ272" s="72" t="n">
        <f aca="false">EXP((((AI272-AI$285)/AI$286+2)/4-1.9)^3)</f>
        <v>0.27712452898959</v>
      </c>
      <c r="AK272" s="72" t="n">
        <f aca="false">Z272/U272</f>
        <v>0.882030239778179</v>
      </c>
      <c r="AL272" s="72" t="n">
        <f aca="false">EXP((((AK272-AK$285)/AK$286+2)/4-1.9)^3)</f>
        <v>0.456570030998667</v>
      </c>
      <c r="AM272" s="72" t="n">
        <f aca="false">0.01*AD272+0.15*AF272+0.24*AH272+0.25*AJ272+0.35*AL272</f>
        <v>0.309405537703883</v>
      </c>
      <c r="AO272" s="64" t="n">
        <f aca="false">0.01*AD272/$AM$285</f>
        <v>9.82975483164474E-005</v>
      </c>
      <c r="AP272" s="63" t="n">
        <f aca="false">AO272*$J$285</f>
        <v>892.942891008022</v>
      </c>
      <c r="AQ272" s="64" t="n">
        <f aca="false">0.15*AF272/$AM$285</f>
        <v>0.0180848303259192</v>
      </c>
      <c r="AR272" s="63" t="n">
        <f aca="false">AQ272*$J$285</f>
        <v>164284.063551906</v>
      </c>
      <c r="AS272" s="64" t="n">
        <f aca="false">0.24*AH272/$AM$285</f>
        <v>0.0101232145783494</v>
      </c>
      <c r="AT272" s="63" t="n">
        <f aca="false">AS272*$J$285</f>
        <v>91960.1012101064</v>
      </c>
      <c r="AU272" s="64" t="n">
        <f aca="false">0.25*AJ272/$AM$285</f>
        <v>0.0244145412763221</v>
      </c>
      <c r="AV272" s="63" t="n">
        <f aca="false">AU272*$J$285</f>
        <v>221783.670531953</v>
      </c>
      <c r="AW272" s="64" t="n">
        <f aca="false">0.35*AL272/$AM$285</f>
        <v>0.0563130484016962</v>
      </c>
      <c r="AX272" s="63" t="n">
        <f aca="false">AW272*$J$285</f>
        <v>511552.293037929</v>
      </c>
    </row>
    <row r="273" customFormat="false" ht="12.8" hidden="false" customHeight="false" outlineLevel="0" collapsed="false">
      <c r="A273" s="70" t="s">
        <v>92</v>
      </c>
      <c r="B273" s="60"/>
      <c r="C273" s="60"/>
      <c r="D273" s="60"/>
      <c r="E273" s="60"/>
      <c r="F273" s="60"/>
      <c r="G273" s="60"/>
      <c r="H273" s="60"/>
      <c r="I273" s="64" t="n">
        <f aca="false">AO273+AQ273+AS273+AU273+AW273</f>
        <v>0.0088530232633254</v>
      </c>
      <c r="J273" s="63" t="n">
        <f aca="false">ROUND(AP273+AR273+AT273+AV273+AX273,0)</f>
        <v>80422</v>
      </c>
      <c r="K273" s="64" t="n">
        <f aca="false">I273-DatosMinisterio!J273</f>
        <v>5.89805981832114E-017</v>
      </c>
      <c r="L273" s="63" t="n">
        <f aca="false">J273-DatosMinisterio!K273</f>
        <v>0</v>
      </c>
      <c r="M273" s="64" t="n">
        <f aca="false">P308/P$320</f>
        <v>0.0101432737777541</v>
      </c>
      <c r="N273" s="63" t="n">
        <f aca="false">ROUND((N$285*M273),0)</f>
        <v>1750704</v>
      </c>
      <c r="O273" s="63" t="n">
        <f aca="false">N273-DatosMinisterio!L273</f>
        <v>0</v>
      </c>
      <c r="P273" s="65" t="n">
        <f aca="false">N273+J273</f>
        <v>1831126</v>
      </c>
      <c r="Q273" s="63" t="n">
        <f aca="false">P273-DatosMinisterio!M273</f>
        <v>0</v>
      </c>
      <c r="S273" s="65" t="n">
        <f aca="false">B273+DatosMinisterio!B273</f>
        <v>2583</v>
      </c>
      <c r="T273" s="65" t="n">
        <f aca="false">C273+DatosMinisterio!C273</f>
        <v>25</v>
      </c>
      <c r="U273" s="65" t="n">
        <f aca="false">D273+DatosMinisterio!D273</f>
        <v>167.113636363636</v>
      </c>
      <c r="V273" s="65" t="n">
        <f aca="false">E273+DatosMinisterio!E273</f>
        <v>67.6590909090909</v>
      </c>
      <c r="W273" s="65" t="n">
        <f aca="false">F273+DatosMinisterio!F273</f>
        <v>10</v>
      </c>
      <c r="X273" s="65" t="n">
        <f aca="false">G273+DatosMinisterio!G273</f>
        <v>47</v>
      </c>
      <c r="Y273" s="65" t="n">
        <f aca="false">H273+DatosMinisterio!H273</f>
        <v>21</v>
      </c>
      <c r="Z273" s="65" t="n">
        <f aca="false">X273+0.33*Y273</f>
        <v>53.93</v>
      </c>
      <c r="AC273" s="71" t="n">
        <f aca="false">IF(T273&gt;0,S273/T273,0)</f>
        <v>103.32</v>
      </c>
      <c r="AD273" s="72" t="n">
        <f aca="false">EXP((((AC273-AC$285)/AC$286+2)/4-1.9)^3)</f>
        <v>0.00500727957029387</v>
      </c>
      <c r="AE273" s="73" t="n">
        <f aca="false">S273/U273</f>
        <v>15.4565483476133</v>
      </c>
      <c r="AF273" s="72" t="n">
        <f aca="false">EXP((((AE273-AE$285)/AE$286+2)/4-1.9)^3)</f>
        <v>0.0113875895790582</v>
      </c>
      <c r="AG273" s="72" t="n">
        <f aca="false">V273/U273</f>
        <v>0.404868761049912</v>
      </c>
      <c r="AH273" s="72" t="n">
        <f aca="false">EXP((((AG273-AG$285)/AG$286+2)/4-1.9)^3)</f>
        <v>0.00427824719309021</v>
      </c>
      <c r="AI273" s="72" t="n">
        <f aca="false">W273/U273</f>
        <v>0.0598395212838299</v>
      </c>
      <c r="AJ273" s="72" t="n">
        <f aca="false">EXP((((AI273-AI$285)/AI$286+2)/4-1.9)^3)</f>
        <v>0.0219600470265145</v>
      </c>
      <c r="AK273" s="72" t="n">
        <f aca="false">Z273/U273</f>
        <v>0.322714538283694</v>
      </c>
      <c r="AL273" s="72" t="n">
        <f aca="false">EXP((((AK273-AK$285)/AK$286+2)/4-1.9)^3)</f>
        <v>0.0481349074771535</v>
      </c>
      <c r="AM273" s="72" t="n">
        <f aca="false">0.01*AD273+0.15*AF273+0.24*AH273+0.25*AJ273+0.35*AL273</f>
        <v>0.0251222199325357</v>
      </c>
      <c r="AO273" s="64" t="n">
        <f aca="false">0.01*AD273/$AM$285</f>
        <v>1.76455594453158E-005</v>
      </c>
      <c r="AP273" s="63" t="n">
        <f aca="false">AO273*$J$285</f>
        <v>160.293691291564</v>
      </c>
      <c r="AQ273" s="64" t="n">
        <f aca="false">0.15*AF273/$AM$285</f>
        <v>0.000601944786690844</v>
      </c>
      <c r="AR273" s="63" t="n">
        <f aca="false">AQ273*$J$285</f>
        <v>5468.11519982735</v>
      </c>
      <c r="AS273" s="64" t="n">
        <f aca="false">0.24*AH273/$AM$285</f>
        <v>0.000361835111977174</v>
      </c>
      <c r="AT273" s="63" t="n">
        <f aca="false">AS273*$J$285</f>
        <v>3286.93946584471</v>
      </c>
      <c r="AU273" s="64" t="n">
        <f aca="false">0.25*AJ273/$AM$285</f>
        <v>0.00193466986308871</v>
      </c>
      <c r="AV273" s="63" t="n">
        <f aca="false">AU273*$J$285</f>
        <v>17574.6977445567</v>
      </c>
      <c r="AW273" s="64" t="n">
        <f aca="false">0.35*AL273/$AM$285</f>
        <v>0.00593692794212336</v>
      </c>
      <c r="AX273" s="63" t="n">
        <f aca="false">AW273*$J$285</f>
        <v>53931.5343174119</v>
      </c>
    </row>
    <row r="274" customFormat="false" ht="12.8" hidden="false" customHeight="false" outlineLevel="0" collapsed="false">
      <c r="A274" s="70" t="s">
        <v>93</v>
      </c>
      <c r="B274" s="60"/>
      <c r="C274" s="60"/>
      <c r="D274" s="60"/>
      <c r="E274" s="60"/>
      <c r="F274" s="60"/>
      <c r="G274" s="60"/>
      <c r="H274" s="60"/>
      <c r="I274" s="64" t="n">
        <f aca="false">AO274+AQ274+AS274+AU274+AW274</f>
        <v>0.0930129809383014</v>
      </c>
      <c r="J274" s="63" t="n">
        <f aca="false">ROUND(AP274+AR274+AT274+AV274+AX274,0)</f>
        <v>844937</v>
      </c>
      <c r="K274" s="64" t="n">
        <f aca="false">I274-DatosMinisterio!J274</f>
        <v>3.33066907387547E-016</v>
      </c>
      <c r="L274" s="63" t="n">
        <f aca="false">J274-DatosMinisterio!K274</f>
        <v>0</v>
      </c>
      <c r="M274" s="64" t="n">
        <f aca="false">P309/P$320</f>
        <v>0.0620695854591797</v>
      </c>
      <c r="N274" s="63" t="n">
        <f aca="false">ROUND((N$285*M274),0)</f>
        <v>10713058</v>
      </c>
      <c r="O274" s="63" t="n">
        <f aca="false">N274-DatosMinisterio!L274</f>
        <v>0</v>
      </c>
      <c r="P274" s="65" t="n">
        <f aca="false">N274+J274</f>
        <v>11557995</v>
      </c>
      <c r="Q274" s="63" t="n">
        <f aca="false">P274-DatosMinisterio!M274</f>
        <v>0</v>
      </c>
      <c r="S274" s="65" t="n">
        <f aca="false">B274+DatosMinisterio!B274</f>
        <v>7229</v>
      </c>
      <c r="T274" s="65" t="n">
        <f aca="false">C274+DatosMinisterio!C274</f>
        <v>26</v>
      </c>
      <c r="U274" s="65" t="n">
        <f aca="false">D274+DatosMinisterio!D274</f>
        <v>342.322528562325</v>
      </c>
      <c r="V274" s="65" t="n">
        <f aca="false">E274+DatosMinisterio!E274</f>
        <v>315.254346744144</v>
      </c>
      <c r="W274" s="65" t="n">
        <f aca="false">F274+DatosMinisterio!F274</f>
        <v>73</v>
      </c>
      <c r="X274" s="65" t="n">
        <f aca="false">G274+DatosMinisterio!G274</f>
        <v>171</v>
      </c>
      <c r="Y274" s="65" t="n">
        <f aca="false">H274+DatosMinisterio!H274</f>
        <v>47</v>
      </c>
      <c r="Z274" s="65" t="n">
        <f aca="false">X274+0.33*Y274</f>
        <v>186.51</v>
      </c>
      <c r="AC274" s="71" t="n">
        <f aca="false">IF(T274&gt;0,S274/T274,0)</f>
        <v>278.038461538462</v>
      </c>
      <c r="AD274" s="72" t="n">
        <f aca="false">EXP((((AC274-AC$285)/AC$286+2)/4-1.9)^3)</f>
        <v>0.222016463888511</v>
      </c>
      <c r="AE274" s="73" t="n">
        <f aca="false">S274/U274</f>
        <v>21.1175116938991</v>
      </c>
      <c r="AF274" s="72" t="n">
        <f aca="false">EXP((((AE274-AE$285)/AE$286+2)/4-1.9)^3)</f>
        <v>0.0877064600036789</v>
      </c>
      <c r="AG274" s="72" t="n">
        <f aca="false">V274/U274</f>
        <v>0.920927839801076</v>
      </c>
      <c r="AH274" s="72" t="n">
        <f aca="false">EXP((((AG274-AG$285)/AG$286+2)/4-1.9)^3)</f>
        <v>0.618794649653555</v>
      </c>
      <c r="AI274" s="72" t="n">
        <f aca="false">W274/U274</f>
        <v>0.213249184348407</v>
      </c>
      <c r="AJ274" s="72" t="n">
        <f aca="false">EXP((((AI274-AI$285)/AI$286+2)/4-1.9)^3)</f>
        <v>0.19117873619716</v>
      </c>
      <c r="AK274" s="72" t="n">
        <f aca="false">Z274/U274</f>
        <v>0.544837059901662</v>
      </c>
      <c r="AL274" s="72" t="n">
        <f aca="false">EXP((((AK274-AK$285)/AK$286+2)/4-1.9)^3)</f>
        <v>0.149318167050126</v>
      </c>
      <c r="AM274" s="72" t="n">
        <f aca="false">0.01*AD274+0.15*AF274+0.24*AH274+0.25*AJ274+0.35*AL274</f>
        <v>0.263942892073124</v>
      </c>
      <c r="AO274" s="64" t="n">
        <f aca="false">0.01*AD274/$AM$285</f>
        <v>0.000782381861525183</v>
      </c>
      <c r="AP274" s="63" t="n">
        <f aca="false">AO274*$J$285</f>
        <v>7107.22020302554</v>
      </c>
      <c r="AQ274" s="64" t="n">
        <f aca="false">0.15*AF274/$AM$285</f>
        <v>0.00463613884148165</v>
      </c>
      <c r="AR274" s="63" t="n">
        <f aca="false">AQ274*$J$285</f>
        <v>42115.0607632655</v>
      </c>
      <c r="AS274" s="64" t="n">
        <f aca="false">0.24*AH274/$AM$285</f>
        <v>0.0523348982054831</v>
      </c>
      <c r="AT274" s="63" t="n">
        <f aca="false">AS274*$J$285</f>
        <v>475414.454425363</v>
      </c>
      <c r="AU274" s="64" t="n">
        <f aca="false">0.25*AJ274/$AM$285</f>
        <v>0.0168427571642927</v>
      </c>
      <c r="AV274" s="63" t="n">
        <f aca="false">AU274*$J$285</f>
        <v>153000.970343765</v>
      </c>
      <c r="AW274" s="64" t="n">
        <f aca="false">0.35*AL274/$AM$285</f>
        <v>0.0184168048655188</v>
      </c>
      <c r="AX274" s="63" t="n">
        <f aca="false">AW274*$J$285</f>
        <v>167299.747159567</v>
      </c>
    </row>
    <row r="275" customFormat="false" ht="12.8" hidden="false" customHeight="false" outlineLevel="0" collapsed="false">
      <c r="A275" s="70" t="s">
        <v>94</v>
      </c>
      <c r="B275" s="60"/>
      <c r="C275" s="60"/>
      <c r="D275" s="60"/>
      <c r="E275" s="60"/>
      <c r="F275" s="60"/>
      <c r="G275" s="60"/>
      <c r="H275" s="60"/>
      <c r="I275" s="64" t="n">
        <f aca="false">AO275+AQ275+AS275+AU275+AW275</f>
        <v>0.00375490856319918</v>
      </c>
      <c r="J275" s="63" t="n">
        <f aca="false">ROUND(AP275+AR275+AT275+AV275+AX275,0)</f>
        <v>34110</v>
      </c>
      <c r="K275" s="64" t="n">
        <f aca="false">I275-DatosMinisterio!J275</f>
        <v>-3.51281503885303E-017</v>
      </c>
      <c r="L275" s="63" t="n">
        <f aca="false">J275-DatosMinisterio!K275</f>
        <v>0</v>
      </c>
      <c r="M275" s="64" t="n">
        <f aca="false">P310/P$320</f>
        <v>0.00890982754534082</v>
      </c>
      <c r="N275" s="63" t="n">
        <f aca="false">ROUND((N$285*M275),0)</f>
        <v>1537814</v>
      </c>
      <c r="O275" s="63" t="n">
        <f aca="false">N275-DatosMinisterio!L275</f>
        <v>-1</v>
      </c>
      <c r="P275" s="65" t="n">
        <f aca="false">N275+J275</f>
        <v>1571924</v>
      </c>
      <c r="Q275" s="63" t="n">
        <f aca="false">P275-DatosMinisterio!M275</f>
        <v>-1</v>
      </c>
      <c r="S275" s="65" t="n">
        <f aca="false">B275+DatosMinisterio!B275</f>
        <v>2916</v>
      </c>
      <c r="T275" s="65" t="n">
        <f aca="false">C275+DatosMinisterio!C275</f>
        <v>24</v>
      </c>
      <c r="U275" s="65" t="n">
        <f aca="false">D275+DatosMinisterio!D275</f>
        <v>160.956442666591</v>
      </c>
      <c r="V275" s="65" t="n">
        <f aca="false">E275+DatosMinisterio!E275</f>
        <v>48.2368247694335</v>
      </c>
      <c r="W275" s="65" t="n">
        <f aca="false">F275+DatosMinisterio!F275</f>
        <v>3</v>
      </c>
      <c r="X275" s="65" t="n">
        <f aca="false">G275+DatosMinisterio!G275</f>
        <v>9</v>
      </c>
      <c r="Y275" s="65" t="n">
        <f aca="false">H275+DatosMinisterio!H275</f>
        <v>9</v>
      </c>
      <c r="Z275" s="65" t="n">
        <f aca="false">X275+0.33*Y275</f>
        <v>11.97</v>
      </c>
      <c r="AC275" s="71" t="n">
        <f aca="false">IF(T275&gt;0,S275/T275,0)</f>
        <v>121.5</v>
      </c>
      <c r="AD275" s="72" t="n">
        <f aca="false">EXP((((AC275-AC$285)/AC$286+2)/4-1.9)^3)</f>
        <v>0.00864855850249568</v>
      </c>
      <c r="AE275" s="73" t="n">
        <f aca="false">S275/U275</f>
        <v>18.1167025792206</v>
      </c>
      <c r="AF275" s="72" t="n">
        <f aca="false">EXP((((AE275-AE$285)/AE$286+2)/4-1.9)^3)</f>
        <v>0.0329368091689739</v>
      </c>
      <c r="AG275" s="72" t="n">
        <f aca="false">V275/U275</f>
        <v>0.299688685772911</v>
      </c>
      <c r="AH275" s="72" t="n">
        <f aca="false">EXP((((AG275-AG$285)/AG$286+2)/4-1.9)^3)</f>
        <v>0.000540405877315278</v>
      </c>
      <c r="AI275" s="72" t="n">
        <f aca="false">W275/U275</f>
        <v>0.0186385829004327</v>
      </c>
      <c r="AJ275" s="72" t="n">
        <f aca="false">EXP((((AI275-AI$285)/AI$286+2)/4-1.9)^3)</f>
        <v>0.00988217890103873</v>
      </c>
      <c r="AK275" s="72" t="n">
        <f aca="false">Z275/U275</f>
        <v>0.0743679457727265</v>
      </c>
      <c r="AL275" s="72" t="n">
        <f aca="false">EXP((((AK275-AK$285)/AK$286+2)/4-1.9)^3)</f>
        <v>0.00865158045697172</v>
      </c>
      <c r="AM275" s="72" t="n">
        <f aca="false">0.01*AD275+0.15*AF275+0.24*AH275+0.25*AJ275+0.35*AL275</f>
        <v>0.0106553022561265</v>
      </c>
      <c r="AO275" s="64" t="n">
        <f aca="false">0.01*AD275/$AM$285</f>
        <v>3.04773582201089E-005</v>
      </c>
      <c r="AP275" s="63" t="n">
        <f aca="false">AO275*$J$285</f>
        <v>276.858790737485</v>
      </c>
      <c r="AQ275" s="64" t="n">
        <f aca="false">0.15*AF275/$AM$285</f>
        <v>0.00174103048163549</v>
      </c>
      <c r="AR275" s="63" t="n">
        <f aca="false">AQ275*$J$285</f>
        <v>15815.6619186458</v>
      </c>
      <c r="AS275" s="64" t="n">
        <f aca="false">0.24*AH275/$AM$285</f>
        <v>4.57051246237733E-005</v>
      </c>
      <c r="AT275" s="63" t="n">
        <f aca="false">AS275*$J$285</f>
        <v>415.189054197451</v>
      </c>
      <c r="AU275" s="64" t="n">
        <f aca="false">0.25*AJ275/$AM$285</f>
        <v>0.000870615335131422</v>
      </c>
      <c r="AV275" s="63" t="n">
        <f aca="false">AU275*$J$285</f>
        <v>7908.74022417598</v>
      </c>
      <c r="AW275" s="64" t="n">
        <f aca="false">0.35*AL275/$AM$285</f>
        <v>0.00106708026358839</v>
      </c>
      <c r="AX275" s="63" t="n">
        <f aca="false">AW275*$J$285</f>
        <v>9693.4435479383</v>
      </c>
    </row>
    <row r="276" customFormat="false" ht="12.8" hidden="false" customHeight="false" outlineLevel="0" collapsed="false">
      <c r="A276" s="70" t="s">
        <v>95</v>
      </c>
      <c r="B276" s="60"/>
      <c r="C276" s="60"/>
      <c r="D276" s="60"/>
      <c r="E276" s="60"/>
      <c r="F276" s="60"/>
      <c r="G276" s="60"/>
      <c r="H276" s="60"/>
      <c r="I276" s="64" t="n">
        <f aca="false">AO276+AQ276+AS276+AU276+AW276</f>
        <v>0.0470416054081573</v>
      </c>
      <c r="J276" s="63" t="n">
        <f aca="false">ROUND(AP276+AR276+AT276+AV276+AX276,0)</f>
        <v>427330</v>
      </c>
      <c r="K276" s="64" t="n">
        <f aca="false">I276-DatosMinisterio!J276</f>
        <v>-3.12250225675825E-016</v>
      </c>
      <c r="L276" s="63" t="n">
        <f aca="false">J276-DatosMinisterio!K276</f>
        <v>0</v>
      </c>
      <c r="M276" s="64" t="n">
        <f aca="false">P311/P$320</f>
        <v>0.0404530768640621</v>
      </c>
      <c r="N276" s="63" t="n">
        <f aca="false">ROUND((N$285*M276),0)</f>
        <v>6982102</v>
      </c>
      <c r="O276" s="63" t="n">
        <f aca="false">N276-DatosMinisterio!L276</f>
        <v>1</v>
      </c>
      <c r="P276" s="65" t="n">
        <f aca="false">N276+J276</f>
        <v>7409432</v>
      </c>
      <c r="Q276" s="63" t="n">
        <f aca="false">P276-DatosMinisterio!M276</f>
        <v>1</v>
      </c>
      <c r="S276" s="65" t="n">
        <f aca="false">B276+DatosMinisterio!B276</f>
        <v>7669</v>
      </c>
      <c r="T276" s="65" t="n">
        <f aca="false">C276+DatosMinisterio!C276</f>
        <v>76</v>
      </c>
      <c r="U276" s="65" t="n">
        <f aca="false">D276+DatosMinisterio!D276</f>
        <v>333.141774891775</v>
      </c>
      <c r="V276" s="65" t="n">
        <f aca="false">E276+DatosMinisterio!E276</f>
        <v>265.353896103896</v>
      </c>
      <c r="W276" s="65" t="n">
        <f aca="false">F276+DatosMinisterio!F276</f>
        <v>25</v>
      </c>
      <c r="X276" s="65" t="n">
        <f aca="false">G276+DatosMinisterio!G276</f>
        <v>113</v>
      </c>
      <c r="Y276" s="65" t="n">
        <f aca="false">H276+DatosMinisterio!H276</f>
        <v>21</v>
      </c>
      <c r="Z276" s="65" t="n">
        <f aca="false">X276+0.33*Y276</f>
        <v>119.93</v>
      </c>
      <c r="AC276" s="71" t="n">
        <f aca="false">IF(T276&gt;0,S276/T276,0)</f>
        <v>100.907894736842</v>
      </c>
      <c r="AD276" s="72" t="n">
        <f aca="false">EXP((((AC276-AC$285)/AC$286+2)/4-1.9)^3)</f>
        <v>0.00464309137452622</v>
      </c>
      <c r="AE276" s="73" t="n">
        <f aca="false">S276/U276</f>
        <v>23.0202291576653</v>
      </c>
      <c r="AF276" s="72" t="n">
        <f aca="false">EXP((((AE276-AE$285)/AE$286+2)/4-1.9)^3)</f>
        <v>0.146306962003656</v>
      </c>
      <c r="AG276" s="72" t="n">
        <f aca="false">V276/U276</f>
        <v>0.796519428372798</v>
      </c>
      <c r="AH276" s="72" t="n">
        <f aca="false">EXP((((AG276-AG$285)/AG$286+2)/4-1.9)^3)</f>
        <v>0.347588863891735</v>
      </c>
      <c r="AI276" s="72" t="n">
        <f aca="false">W276/U276</f>
        <v>0.0750431254324725</v>
      </c>
      <c r="AJ276" s="72" t="n">
        <f aca="false">EXP((((AI276-AI$285)/AI$286+2)/4-1.9)^3)</f>
        <v>0.0287555208263016</v>
      </c>
      <c r="AK276" s="72" t="n">
        <f aca="false">Z276/U276</f>
        <v>0.359996881324657</v>
      </c>
      <c r="AL276" s="72" t="n">
        <f aca="false">EXP((((AK276-AK$285)/AK$286+2)/4-1.9)^3)</f>
        <v>0.0596778819752269</v>
      </c>
      <c r="AM276" s="72" t="n">
        <f aca="false">0.01*AD276+0.15*AF276+0.24*AH276+0.25*AJ276+0.35*AL276</f>
        <v>0.133489941446215</v>
      </c>
      <c r="AO276" s="64" t="n">
        <f aca="false">0.01*AD276/$AM$285</f>
        <v>1.63621670627884E-005</v>
      </c>
      <c r="AP276" s="63" t="n">
        <f aca="false">AO276*$J$285</f>
        <v>148.635250933902</v>
      </c>
      <c r="AQ276" s="64" t="n">
        <f aca="false">0.15*AF276/$AM$285</f>
        <v>0.00773374491794421</v>
      </c>
      <c r="AR276" s="63" t="n">
        <f aca="false">AQ276*$J$285</f>
        <v>70253.9652679435</v>
      </c>
      <c r="AS276" s="64" t="n">
        <f aca="false">0.24*AH276/$AM$285</f>
        <v>0.0293975195475884</v>
      </c>
      <c r="AT276" s="63" t="n">
        <f aca="false">AS276*$J$285</f>
        <v>267049.448769376</v>
      </c>
      <c r="AU276" s="64" t="n">
        <f aca="false">0.25*AJ276/$AM$285</f>
        <v>0.00253334792374966</v>
      </c>
      <c r="AV276" s="63" t="n">
        <f aca="false">AU276*$J$285</f>
        <v>23013.1377405237</v>
      </c>
      <c r="AW276" s="64" t="n">
        <f aca="false">0.35*AL276/$AM$285</f>
        <v>0.00736063085181226</v>
      </c>
      <c r="AX276" s="63" t="n">
        <f aca="false">AW276*$J$285</f>
        <v>66864.5668689615</v>
      </c>
    </row>
    <row r="277" customFormat="false" ht="12.8" hidden="false" customHeight="false" outlineLevel="0" collapsed="false">
      <c r="A277" s="70" t="s">
        <v>96</v>
      </c>
      <c r="B277" s="60"/>
      <c r="C277" s="60"/>
      <c r="D277" s="60"/>
      <c r="E277" s="60"/>
      <c r="F277" s="60"/>
      <c r="G277" s="60"/>
      <c r="H277" s="60"/>
      <c r="I277" s="64" t="n">
        <f aca="false">AO277+AQ277+AS277+AU277+AW277</f>
        <v>0.00624186371631796</v>
      </c>
      <c r="J277" s="63" t="n">
        <f aca="false">ROUND(AP277+AR277+AT277+AV277+AX277,0)</f>
        <v>56702</v>
      </c>
      <c r="K277" s="64" t="n">
        <f aca="false">I277-DatosMinisterio!J277</f>
        <v>3.03576608295941E-017</v>
      </c>
      <c r="L277" s="63" t="n">
        <f aca="false">J277-DatosMinisterio!K277</f>
        <v>0</v>
      </c>
      <c r="M277" s="64" t="n">
        <f aca="false">P312/P$320</f>
        <v>0.0130939575599332</v>
      </c>
      <c r="N277" s="63" t="n">
        <f aca="false">ROUND((N$285*M277),0)</f>
        <v>2259985</v>
      </c>
      <c r="O277" s="63" t="n">
        <f aca="false">N277-DatosMinisterio!L277</f>
        <v>0</v>
      </c>
      <c r="P277" s="65" t="n">
        <f aca="false">N277+J277</f>
        <v>2316687</v>
      </c>
      <c r="Q277" s="63" t="n">
        <f aca="false">P277-DatosMinisterio!M277</f>
        <v>0</v>
      </c>
      <c r="S277" s="65" t="n">
        <f aca="false">B277+DatosMinisterio!B277</f>
        <v>4207</v>
      </c>
      <c r="T277" s="65" t="n">
        <f aca="false">C277+DatosMinisterio!C277</f>
        <v>41</v>
      </c>
      <c r="U277" s="65" t="n">
        <f aca="false">D277+DatosMinisterio!D277</f>
        <v>280.220742590743</v>
      </c>
      <c r="V277" s="65" t="n">
        <f aca="false">E277+DatosMinisterio!E277</f>
        <v>147.692770562771</v>
      </c>
      <c r="W277" s="65" t="n">
        <f aca="false">F277+DatosMinisterio!F277</f>
        <v>15</v>
      </c>
      <c r="X277" s="65" t="n">
        <f aca="false">G277+DatosMinisterio!G277</f>
        <v>33</v>
      </c>
      <c r="Y277" s="65" t="n">
        <f aca="false">H277+DatosMinisterio!H277</f>
        <v>10</v>
      </c>
      <c r="Z277" s="65" t="n">
        <f aca="false">X277+0.33*Y277</f>
        <v>36.3</v>
      </c>
      <c r="AC277" s="71" t="n">
        <f aca="false">IF(T277&gt;0,S277/T277,0)</f>
        <v>102.609756097561</v>
      </c>
      <c r="AD277" s="72" t="n">
        <f aca="false">EXP((((AC277-AC$285)/AC$286+2)/4-1.9)^3)</f>
        <v>0.00489753570121412</v>
      </c>
      <c r="AE277" s="73" t="n">
        <f aca="false">S277/U277</f>
        <v>15.0131641259128</v>
      </c>
      <c r="AF277" s="72" t="n">
        <f aca="false">EXP((((AE277-AE$285)/AE$286+2)/4-1.9)^3)</f>
        <v>0.00936055097194893</v>
      </c>
      <c r="AG277" s="72" t="n">
        <f aca="false">V277/U277</f>
        <v>0.527058665241186</v>
      </c>
      <c r="AH277" s="72" t="n">
        <f aca="false">EXP((((AG277-AG$285)/AG$286+2)/4-1.9)^3)</f>
        <v>0.0280548816504858</v>
      </c>
      <c r="AI277" s="72" t="n">
        <f aca="false">W277/U277</f>
        <v>0.0535292279269533</v>
      </c>
      <c r="AJ277" s="72" t="n">
        <f aca="false">EXP((((AI277-AI$285)/AI$286+2)/4-1.9)^3)</f>
        <v>0.0195589198351079</v>
      </c>
      <c r="AK277" s="72" t="n">
        <f aca="false">Z277/U277</f>
        <v>0.129540731583227</v>
      </c>
      <c r="AL277" s="72" t="n">
        <f aca="false">EXP((((AK277-AK$285)/AK$286+2)/4-1.9)^3)</f>
        <v>0.0132473547477103</v>
      </c>
      <c r="AM277" s="72" t="n">
        <f aca="false">0.01*AD277+0.15*AF277+0.24*AH277+0.25*AJ277+0.35*AL277</f>
        <v>0.0177125337193967</v>
      </c>
      <c r="AO277" s="64" t="n">
        <f aca="false">0.01*AD277/$AM$285</f>
        <v>1.72588241056128E-005</v>
      </c>
      <c r="AP277" s="63" t="n">
        <f aca="false">AO277*$J$285</f>
        <v>156.780556140139</v>
      </c>
      <c r="AQ277" s="64" t="n">
        <f aca="false">0.15*AF277/$AM$285</f>
        <v>0.000494796095257989</v>
      </c>
      <c r="AR277" s="63" t="n">
        <f aca="false">AQ277*$J$285</f>
        <v>4494.76780780728</v>
      </c>
      <c r="AS277" s="64" t="n">
        <f aca="false">0.24*AH277/$AM$285</f>
        <v>0.00237275706273007</v>
      </c>
      <c r="AT277" s="63" t="n">
        <f aca="false">AS277*$J$285</f>
        <v>21554.317351162</v>
      </c>
      <c r="AU277" s="64" t="n">
        <f aca="false">0.25*AJ277/$AM$285</f>
        <v>0.00172313168154254</v>
      </c>
      <c r="AV277" s="63" t="n">
        <f aca="false">AU277*$J$285</f>
        <v>15653.0677687986</v>
      </c>
      <c r="AW277" s="64" t="n">
        <f aca="false">0.35*AL277/$AM$285</f>
        <v>0.00163392005268176</v>
      </c>
      <c r="AX277" s="63" t="n">
        <f aca="false">AW277*$J$285</f>
        <v>14842.6621060853</v>
      </c>
    </row>
    <row r="278" customFormat="false" ht="12.8" hidden="false" customHeight="false" outlineLevel="0" collapsed="false">
      <c r="A278" s="70" t="s">
        <v>97</v>
      </c>
      <c r="B278" s="60"/>
      <c r="C278" s="60"/>
      <c r="D278" s="60"/>
      <c r="E278" s="60"/>
      <c r="F278" s="60"/>
      <c r="G278" s="60"/>
      <c r="H278" s="60"/>
      <c r="I278" s="64" t="n">
        <f aca="false">AO278+AQ278+AS278+AU278+AW278</f>
        <v>0.00521718612328377</v>
      </c>
      <c r="J278" s="63" t="n">
        <f aca="false">ROUND(AP278+AR278+AT278+AV278+AX278,0)</f>
        <v>47393</v>
      </c>
      <c r="K278" s="64" t="n">
        <f aca="false">I278-DatosMinisterio!J278</f>
        <v>7.80625564189563E-017</v>
      </c>
      <c r="L278" s="63" t="n">
        <f aca="false">J278-DatosMinisterio!K278</f>
        <v>0</v>
      </c>
      <c r="M278" s="64" t="n">
        <f aca="false">P313/P$320</f>
        <v>0.0235337257648472</v>
      </c>
      <c r="N278" s="63" t="n">
        <f aca="false">ROUND((N$285*M278),0)</f>
        <v>4061863</v>
      </c>
      <c r="O278" s="63" t="n">
        <f aca="false">N278-DatosMinisterio!L278</f>
        <v>1</v>
      </c>
      <c r="P278" s="65" t="n">
        <f aca="false">N278+J278</f>
        <v>4109256</v>
      </c>
      <c r="Q278" s="63" t="n">
        <f aca="false">P278-DatosMinisterio!M278</f>
        <v>1</v>
      </c>
      <c r="S278" s="65" t="n">
        <f aca="false">B278+DatosMinisterio!B278</f>
        <v>4694</v>
      </c>
      <c r="T278" s="65" t="n">
        <f aca="false">C278+DatosMinisterio!C278</f>
        <v>25</v>
      </c>
      <c r="U278" s="65" t="n">
        <f aca="false">D278+DatosMinisterio!D278</f>
        <v>257.833957290384</v>
      </c>
      <c r="V278" s="65" t="n">
        <f aca="false">E278+DatosMinisterio!E278</f>
        <v>119.735173551928</v>
      </c>
      <c r="W278" s="65" t="n">
        <f aca="false">F278+DatosMinisterio!F278</f>
        <v>9</v>
      </c>
      <c r="X278" s="65" t="n">
        <f aca="false">G278+DatosMinisterio!G278</f>
        <v>18</v>
      </c>
      <c r="Y278" s="65" t="n">
        <f aca="false">H278+DatosMinisterio!H278</f>
        <v>5</v>
      </c>
      <c r="Z278" s="65" t="n">
        <f aca="false">X278+0.33*Y278</f>
        <v>19.65</v>
      </c>
      <c r="AC278" s="71" t="n">
        <f aca="false">IF(T278&gt;0,S278/T278,0)</f>
        <v>187.76</v>
      </c>
      <c r="AD278" s="72" t="n">
        <f aca="false">EXP((((AC278-AC$285)/AC$286+2)/4-1.9)^3)</f>
        <v>0.0460766833946405</v>
      </c>
      <c r="AE278" s="73" t="n">
        <f aca="false">S278/U278</f>
        <v>18.205515089362</v>
      </c>
      <c r="AF278" s="72" t="n">
        <f aca="false">EXP((((AE278-AE$285)/AE$286+2)/4-1.9)^3)</f>
        <v>0.0340148688563527</v>
      </c>
      <c r="AG278" s="72" t="n">
        <f aca="false">V278/U278</f>
        <v>0.464388689566894</v>
      </c>
      <c r="AH278" s="72" t="n">
        <f aca="false">EXP((((AG278-AG$285)/AG$286+2)/4-1.9)^3)</f>
        <v>0.0114232709208836</v>
      </c>
      <c r="AI278" s="72" t="n">
        <f aca="false">W278/U278</f>
        <v>0.0349061857273664</v>
      </c>
      <c r="AJ278" s="72" t="n">
        <f aca="false">EXP((((AI278-AI$285)/AI$286+2)/4-1.9)^3)</f>
        <v>0.0137096633918572</v>
      </c>
      <c r="AK278" s="72" t="n">
        <f aca="false">Z278/U278</f>
        <v>0.0762118388380833</v>
      </c>
      <c r="AL278" s="72" t="n">
        <f aca="false">EXP((((AK278-AK$285)/AK$286+2)/4-1.9)^3)</f>
        <v>0.00877945304652362</v>
      </c>
      <c r="AM278" s="72" t="n">
        <f aca="false">0.01*AD278+0.15*AF278+0.24*AH278+0.25*AJ278+0.35*AL278</f>
        <v>0.0148048065976589</v>
      </c>
      <c r="AO278" s="64" t="n">
        <f aca="false">0.01*AD278/$AM$285</f>
        <v>0.000162373369505192</v>
      </c>
      <c r="AP278" s="63" t="n">
        <f aca="false">AO278*$J$285</f>
        <v>1475.01284082809</v>
      </c>
      <c r="AQ278" s="64" t="n">
        <f aca="false">0.15*AF278/$AM$285</f>
        <v>0.00179801641391326</v>
      </c>
      <c r="AR278" s="63" t="n">
        <f aca="false">AQ278*$J$285</f>
        <v>16333.3267433176</v>
      </c>
      <c r="AS278" s="64" t="n">
        <f aca="false">0.24*AH278/$AM$285</f>
        <v>0.000966129427836536</v>
      </c>
      <c r="AT278" s="63" t="n">
        <f aca="false">AS278*$J$285</f>
        <v>8776.39797895074</v>
      </c>
      <c r="AU278" s="64" t="n">
        <f aca="false">0.25*AJ278/$AM$285</f>
        <v>0.00120781492704874</v>
      </c>
      <c r="AV278" s="63" t="n">
        <f aca="false">AU278*$J$285</f>
        <v>10971.8886303199</v>
      </c>
      <c r="AW278" s="64" t="n">
        <f aca="false">0.35*AL278/$AM$285</f>
        <v>0.00108285198498004</v>
      </c>
      <c r="AX278" s="63" t="n">
        <f aca="false">AW278*$J$285</f>
        <v>9836.71514256945</v>
      </c>
    </row>
    <row r="279" customFormat="false" ht="12.8" hidden="false" customHeight="false" outlineLevel="0" collapsed="false">
      <c r="A279" s="70" t="s">
        <v>98</v>
      </c>
      <c r="B279" s="60"/>
      <c r="C279" s="60"/>
      <c r="D279" s="60"/>
      <c r="E279" s="60"/>
      <c r="F279" s="60"/>
      <c r="G279" s="60"/>
      <c r="H279" s="60"/>
      <c r="I279" s="64" t="n">
        <f aca="false">AO279+AQ279+AS279+AU279+AW279</f>
        <v>0.0153774209197715</v>
      </c>
      <c r="J279" s="63" t="n">
        <f aca="false">ROUND(AP279+AR279+AT279+AV279+AX279,0)</f>
        <v>139690</v>
      </c>
      <c r="K279" s="64" t="n">
        <f aca="false">I279-DatosMinisterio!J279</f>
        <v>1.09287578986539E-016</v>
      </c>
      <c r="L279" s="63" t="n">
        <f aca="false">J279-DatosMinisterio!K279</f>
        <v>0</v>
      </c>
      <c r="M279" s="64" t="n">
        <f aca="false">P314/P$320</f>
        <v>0.0117015636641198</v>
      </c>
      <c r="N279" s="63" t="n">
        <f aca="false">ROUND((N$285*M279),0)</f>
        <v>2019661</v>
      </c>
      <c r="O279" s="63" t="n">
        <f aca="false">N279-DatosMinisterio!L279</f>
        <v>-1</v>
      </c>
      <c r="P279" s="65" t="n">
        <f aca="false">N279+J279</f>
        <v>2159351</v>
      </c>
      <c r="Q279" s="63" t="n">
        <f aca="false">P279-DatosMinisterio!M279</f>
        <v>-1</v>
      </c>
      <c r="S279" s="65" t="n">
        <f aca="false">B279+DatosMinisterio!B279</f>
        <v>7566</v>
      </c>
      <c r="T279" s="65" t="n">
        <f aca="false">C279+DatosMinisterio!C279</f>
        <v>50</v>
      </c>
      <c r="U279" s="65" t="n">
        <f aca="false">D279+DatosMinisterio!D279</f>
        <v>330.994906999121</v>
      </c>
      <c r="V279" s="65" t="n">
        <f aca="false">E279+DatosMinisterio!E279</f>
        <v>202.183098923218</v>
      </c>
      <c r="W279" s="65" t="n">
        <f aca="false">F279+DatosMinisterio!F279</f>
        <v>2</v>
      </c>
      <c r="X279" s="65" t="n">
        <f aca="false">G279+DatosMinisterio!G279</f>
        <v>10</v>
      </c>
      <c r="Y279" s="65" t="n">
        <f aca="false">H279+DatosMinisterio!H279</f>
        <v>2</v>
      </c>
      <c r="Z279" s="65" t="n">
        <f aca="false">X279+0.33*Y279</f>
        <v>10.66</v>
      </c>
      <c r="AC279" s="71" t="n">
        <f aca="false">IF(T279&gt;0,S279/T279,0)</f>
        <v>151.32</v>
      </c>
      <c r="AD279" s="72" t="n">
        <f aca="false">EXP((((AC279-AC$285)/AC$286+2)/4-1.9)^3)</f>
        <v>0.0194944871475109</v>
      </c>
      <c r="AE279" s="73" t="n">
        <f aca="false">S279/U279</f>
        <v>22.8583577572089</v>
      </c>
      <c r="AF279" s="72" t="n">
        <f aca="false">EXP((((AE279-AE$285)/AE$286+2)/4-1.9)^3)</f>
        <v>0.140508820132998</v>
      </c>
      <c r="AG279" s="72" t="n">
        <f aca="false">V279/U279</f>
        <v>0.610834471008205</v>
      </c>
      <c r="AH279" s="72" t="n">
        <f aca="false">EXP((((AG279-AG$285)/AG$286+2)/4-1.9)^3)</f>
        <v>0.0763417660283647</v>
      </c>
      <c r="AI279" s="72" t="n">
        <f aca="false">W279/U279</f>
        <v>0.0060423890449931</v>
      </c>
      <c r="AJ279" s="72" t="n">
        <f aca="false">EXP((((AI279-AI$285)/AI$286+2)/4-1.9)^3)</f>
        <v>0.00758451630088012</v>
      </c>
      <c r="AK279" s="72" t="n">
        <f aca="false">Z279/U279</f>
        <v>0.0322059336098132</v>
      </c>
      <c r="AL279" s="72" t="n">
        <f aca="false">EXP((((AK279-AK$285)/AK$286+2)/4-1.9)^3)</f>
        <v>0.00613451219121219</v>
      </c>
      <c r="AM279" s="72" t="n">
        <f aca="false">0.01*AD279+0.15*AF279+0.24*AH279+0.25*AJ279+0.35*AL279</f>
        <v>0.0436365000803766</v>
      </c>
      <c r="AO279" s="64" t="n">
        <f aca="false">0.01*AD279/$AM$285</f>
        <v>6.86982076771001E-005</v>
      </c>
      <c r="AP279" s="63" t="n">
        <f aca="false">AO279*$J$285</f>
        <v>624.060083093599</v>
      </c>
      <c r="AQ279" s="64" t="n">
        <f aca="false">0.15*AF279/$AM$285</f>
        <v>0.00742725676719851</v>
      </c>
      <c r="AR279" s="63" t="n">
        <f aca="false">AQ279*$J$285</f>
        <v>67469.8020810294</v>
      </c>
      <c r="AS279" s="64" t="n">
        <f aca="false">0.24*AH279/$AM$285</f>
        <v>0.00645664689595837</v>
      </c>
      <c r="AT279" s="63" t="n">
        <f aca="false">AS279*$J$285</f>
        <v>58652.7033912844</v>
      </c>
      <c r="AU279" s="64" t="n">
        <f aca="false">0.25*AJ279/$AM$285</f>
        <v>0.000668192335640312</v>
      </c>
      <c r="AV279" s="63" t="n">
        <f aca="false">AU279*$J$285</f>
        <v>6069.91330053578</v>
      </c>
      <c r="AW279" s="64" t="n">
        <f aca="false">0.35*AL279/$AM$285</f>
        <v>0.000756626713297212</v>
      </c>
      <c r="AX279" s="63" t="n">
        <f aca="false">AW279*$J$285</f>
        <v>6873.25835035565</v>
      </c>
    </row>
    <row r="280" customFormat="false" ht="12.8" hidden="false" customHeight="false" outlineLevel="0" collapsed="false">
      <c r="A280" s="70" t="s">
        <v>99</v>
      </c>
      <c r="B280" s="60"/>
      <c r="C280" s="60"/>
      <c r="D280" s="60"/>
      <c r="E280" s="60"/>
      <c r="F280" s="60"/>
      <c r="G280" s="60"/>
      <c r="H280" s="60"/>
      <c r="I280" s="64" t="n">
        <f aca="false">AO280+AQ280+AS280+AU280+AW280</f>
        <v>0.0390822738705291</v>
      </c>
      <c r="J280" s="63" t="n">
        <f aca="false">ROUND(AP280+AR280+AT280+AV280+AX280,0)</f>
        <v>355027</v>
      </c>
      <c r="K280" s="64" t="n">
        <f aca="false">I280-DatosMinisterio!J280</f>
        <v>0</v>
      </c>
      <c r="L280" s="63" t="n">
        <f aca="false">J280-DatosMinisterio!K280</f>
        <v>0</v>
      </c>
      <c r="M280" s="64" t="n">
        <f aca="false">P315/P$320</f>
        <v>0.01776067544551</v>
      </c>
      <c r="N280" s="63" t="n">
        <f aca="false">ROUND((N$285*M280),0)</f>
        <v>3065449</v>
      </c>
      <c r="O280" s="63" t="n">
        <f aca="false">N280-DatosMinisterio!L280</f>
        <v>0</v>
      </c>
      <c r="P280" s="65" t="n">
        <f aca="false">N280+J280</f>
        <v>3420476</v>
      </c>
      <c r="Q280" s="63" t="n">
        <f aca="false">P280-DatosMinisterio!M280</f>
        <v>0</v>
      </c>
      <c r="S280" s="65" t="n">
        <f aca="false">B280+DatosMinisterio!B280</f>
        <v>6744</v>
      </c>
      <c r="T280" s="65" t="n">
        <f aca="false">C280+DatosMinisterio!C280</f>
        <v>32</v>
      </c>
      <c r="U280" s="65" t="n">
        <f aca="false">D280+DatosMinisterio!D280</f>
        <v>220.654458305825</v>
      </c>
      <c r="V280" s="65" t="n">
        <f aca="false">E280+DatosMinisterio!E280</f>
        <v>138.878834868835</v>
      </c>
      <c r="W280" s="65" t="n">
        <f aca="false">F280+DatosMinisterio!F280</f>
        <v>5</v>
      </c>
      <c r="X280" s="65" t="n">
        <f aca="false">G280+DatosMinisterio!G280</f>
        <v>9</v>
      </c>
      <c r="Y280" s="65" t="n">
        <f aca="false">H280+DatosMinisterio!H280</f>
        <v>0</v>
      </c>
      <c r="Z280" s="65" t="n">
        <f aca="false">X280+0.33*Y280</f>
        <v>9</v>
      </c>
      <c r="AC280" s="71" t="n">
        <f aca="false">IF(T280&gt;0,S280/T280,0)</f>
        <v>210.75</v>
      </c>
      <c r="AD280" s="72" t="n">
        <f aca="false">EXP((((AC280-AC$285)/AC$286+2)/4-1.9)^3)</f>
        <v>0.0738920929789707</v>
      </c>
      <c r="AE280" s="73" t="n">
        <f aca="false">S280/U280</f>
        <v>30.5636244641515</v>
      </c>
      <c r="AF280" s="72" t="n">
        <f aca="false">EXP((((AE280-AE$285)/AE$286+2)/4-1.9)^3)</f>
        <v>0.553034234922802</v>
      </c>
      <c r="AG280" s="72" t="n">
        <f aca="false">V280/U280</f>
        <v>0.62939510008155</v>
      </c>
      <c r="AH280" s="72" t="n">
        <f aca="false">EXP((((AG280-AG$285)/AG$286+2)/4-1.9)^3)</f>
        <v>0.0925882731123439</v>
      </c>
      <c r="AI280" s="72" t="n">
        <f aca="false">W280/U280</f>
        <v>0.0226598639265654</v>
      </c>
      <c r="AJ280" s="72" t="n">
        <f aca="false">EXP((((AI280-AI$285)/AI$286+2)/4-1.9)^3)</f>
        <v>0.0107311778090198</v>
      </c>
      <c r="AK280" s="72" t="n">
        <f aca="false">Z280/U280</f>
        <v>0.0407877550678178</v>
      </c>
      <c r="AL280" s="72" t="n">
        <f aca="false">EXP((((AK280-AK$285)/AK$286+2)/4-1.9)^3)</f>
        <v>0.00658775409748449</v>
      </c>
      <c r="AM280" s="72" t="n">
        <f aca="false">0.01*AD280+0.15*AF280+0.24*AH280+0.25*AJ280+0.35*AL280</f>
        <v>0.110903750101547</v>
      </c>
      <c r="AO280" s="64" t="n">
        <f aca="false">0.01*AD280/$AM$285</f>
        <v>0.000260394352041883</v>
      </c>
      <c r="AP280" s="63" t="n">
        <f aca="false">AO280*$J$285</f>
        <v>2365.44338589098</v>
      </c>
      <c r="AQ280" s="64" t="n">
        <f aca="false">0.15*AF280/$AM$285</f>
        <v>0.0292332343260365</v>
      </c>
      <c r="AR280" s="63" t="n">
        <f aca="false">AQ280*$J$285</f>
        <v>265557.068509696</v>
      </c>
      <c r="AS280" s="64" t="n">
        <f aca="false">0.24*AH280/$AM$285</f>
        <v>0.00783070417798359</v>
      </c>
      <c r="AT280" s="63" t="n">
        <f aca="false">AS280*$J$285</f>
        <v>71134.7510398413</v>
      </c>
      <c r="AU280" s="64" t="n">
        <f aca="false">0.25*AJ280/$AM$285</f>
        <v>0.0009454117414908</v>
      </c>
      <c r="AV280" s="63" t="n">
        <f aca="false">AU280*$J$285</f>
        <v>8588.19683805349</v>
      </c>
      <c r="AW280" s="64" t="n">
        <f aca="false">0.35*AL280/$AM$285</f>
        <v>0.000812529272976307</v>
      </c>
      <c r="AX280" s="63" t="n">
        <f aca="false">AW280*$J$285</f>
        <v>7381.08173058788</v>
      </c>
    </row>
    <row r="281" customFormat="false" ht="12.8" hidden="false" customHeight="false" outlineLevel="0" collapsed="false">
      <c r="A281" s="70" t="s">
        <v>100</v>
      </c>
      <c r="B281" s="60"/>
      <c r="C281" s="60"/>
      <c r="D281" s="60"/>
      <c r="E281" s="60"/>
      <c r="F281" s="60"/>
      <c r="G281" s="60"/>
      <c r="H281" s="60"/>
      <c r="I281" s="64" t="n">
        <f aca="false">AO281+AQ281+AS281+AU281+AW281</f>
        <v>0.00712143273703491</v>
      </c>
      <c r="J281" s="63" t="n">
        <f aca="false">ROUND(AP281+AR281+AT281+AV281+AX281,0)</f>
        <v>64692</v>
      </c>
      <c r="K281" s="64" t="n">
        <f aca="false">I281-DatosMinisterio!J281</f>
        <v>0</v>
      </c>
      <c r="L281" s="63" t="n">
        <f aca="false">J281-DatosMinisterio!K281</f>
        <v>0</v>
      </c>
      <c r="M281" s="64" t="n">
        <f aca="false">P316/P$320</f>
        <v>0.0137346769118596</v>
      </c>
      <c r="N281" s="63" t="n">
        <f aca="false">ROUND((N$285*M281),0)</f>
        <v>2370572</v>
      </c>
      <c r="O281" s="63" t="n">
        <f aca="false">N281-DatosMinisterio!L281</f>
        <v>1</v>
      </c>
      <c r="P281" s="65" t="n">
        <f aca="false">N281+J281</f>
        <v>2435264</v>
      </c>
      <c r="Q281" s="63" t="n">
        <f aca="false">P281-DatosMinisterio!M281</f>
        <v>1</v>
      </c>
      <c r="S281" s="65" t="n">
        <f aca="false">B281+DatosMinisterio!B281</f>
        <v>3851</v>
      </c>
      <c r="T281" s="65" t="n">
        <f aca="false">C281+DatosMinisterio!C281</f>
        <v>35</v>
      </c>
      <c r="U281" s="65" t="n">
        <f aca="false">D281+DatosMinisterio!D281</f>
        <v>308.046666666667</v>
      </c>
      <c r="V281" s="65" t="n">
        <f aca="false">E281+DatosMinisterio!E281</f>
        <v>155.727272727273</v>
      </c>
      <c r="W281" s="65" t="n">
        <f aca="false">F281+DatosMinisterio!F281</f>
        <v>28</v>
      </c>
      <c r="X281" s="65" t="n">
        <f aca="false">G281+DatosMinisterio!G281</f>
        <v>42</v>
      </c>
      <c r="Y281" s="65" t="n">
        <f aca="false">H281+DatosMinisterio!H281</f>
        <v>11</v>
      </c>
      <c r="Z281" s="65" t="n">
        <f aca="false">X281+0.33*Y281</f>
        <v>45.63</v>
      </c>
      <c r="AC281" s="71" t="n">
        <f aca="false">IF(T281&gt;0,S281/T281,0)</f>
        <v>110.028571428571</v>
      </c>
      <c r="AD281" s="72" t="n">
        <f aca="false">EXP((((AC281-AC$285)/AC$286+2)/4-1.9)^3)</f>
        <v>0.00615448391495599</v>
      </c>
      <c r="AE281" s="73" t="n">
        <f aca="false">S281/U281</f>
        <v>12.5013526089121</v>
      </c>
      <c r="AF281" s="72" t="n">
        <f aca="false">EXP((((AE281-AE$285)/AE$286+2)/4-1.9)^3)</f>
        <v>0.00276535243201979</v>
      </c>
      <c r="AG281" s="72" t="n">
        <f aca="false">V281/U281</f>
        <v>0.505531432663686</v>
      </c>
      <c r="AH281" s="72" t="n">
        <f aca="false">EXP((((AG281-AG$285)/AG$286+2)/4-1.9)^3)</f>
        <v>0.0209177575732864</v>
      </c>
      <c r="AI281" s="72" t="n">
        <f aca="false">W281/U281</f>
        <v>0.090895318891077</v>
      </c>
      <c r="AJ281" s="72" t="n">
        <f aca="false">EXP((((AI281-AI$285)/AI$286+2)/4-1.9)^3)</f>
        <v>0.0375659812486351</v>
      </c>
      <c r="AK281" s="72" t="n">
        <f aca="false">Z281/U281</f>
        <v>0.148126907178566</v>
      </c>
      <c r="AL281" s="72" t="n">
        <f aca="false">EXP((((AK281-AK$285)/AK$286+2)/4-1.9)^3)</f>
        <v>0.0152010899437514</v>
      </c>
      <c r="AM281" s="72" t="n">
        <f aca="false">0.01*AD281+0.15*AF281+0.24*AH281+0.25*AJ281+0.35*AL281</f>
        <v>0.020208486314013</v>
      </c>
      <c r="AO281" s="64" t="n">
        <f aca="false">0.01*AD281/$AM$285</f>
        <v>2.16882860747123E-005</v>
      </c>
      <c r="AP281" s="63" t="n">
        <f aca="false">AO281*$J$285</f>
        <v>197.018147453859</v>
      </c>
      <c r="AQ281" s="64" t="n">
        <f aca="false">0.15*AF281/$AM$285</f>
        <v>0.000146175752845742</v>
      </c>
      <c r="AR281" s="63" t="n">
        <f aca="false">AQ281*$J$285</f>
        <v>1327.8723790867</v>
      </c>
      <c r="AS281" s="64" t="n">
        <f aca="false">0.24*AH281/$AM$285</f>
        <v>0.00176913086416928</v>
      </c>
      <c r="AT281" s="63" t="n">
        <f aca="false">AS281*$J$285</f>
        <v>16070.9280697137</v>
      </c>
      <c r="AU281" s="64" t="n">
        <f aca="false">0.25*AJ281/$AM$285</f>
        <v>0.00330954536260049</v>
      </c>
      <c r="AV281" s="63" t="n">
        <f aca="false">AU281*$J$285</f>
        <v>30064.1781470373</v>
      </c>
      <c r="AW281" s="64" t="n">
        <f aca="false">0.35*AL281/$AM$285</f>
        <v>0.00187489247134468</v>
      </c>
      <c r="AX281" s="63" t="n">
        <f aca="false">AW281*$J$285</f>
        <v>17031.6750759853</v>
      </c>
    </row>
    <row r="282" customFormat="false" ht="12.8" hidden="false" customHeight="false" outlineLevel="0" collapsed="false">
      <c r="A282" s="70" t="s">
        <v>101</v>
      </c>
      <c r="B282" s="60"/>
      <c r="C282" s="60"/>
      <c r="D282" s="60"/>
      <c r="E282" s="60"/>
      <c r="F282" s="60"/>
      <c r="G282" s="60"/>
      <c r="H282" s="60"/>
      <c r="I282" s="64" t="n">
        <f aca="false">AO282+AQ282+AS282+AU282+AW282</f>
        <v>0.0153479155235068</v>
      </c>
      <c r="J282" s="63" t="n">
        <f aca="false">ROUND(AP282+AR282+AT282+AV282+AX282,0)</f>
        <v>139422</v>
      </c>
      <c r="K282" s="64" t="n">
        <f aca="false">I282-DatosMinisterio!J282</f>
        <v>5.89805981832114E-017</v>
      </c>
      <c r="L282" s="63" t="n">
        <f aca="false">J282-DatosMinisterio!K282</f>
        <v>0</v>
      </c>
      <c r="M282" s="64" t="n">
        <f aca="false">P317/P$320</f>
        <v>0.00978033032802558</v>
      </c>
      <c r="N282" s="63" t="n">
        <f aca="false">ROUND((N$285*M282),0)</f>
        <v>1688061</v>
      </c>
      <c r="O282" s="63" t="n">
        <f aca="false">N282-DatosMinisterio!L282</f>
        <v>-1</v>
      </c>
      <c r="P282" s="65" t="n">
        <f aca="false">N282+J282</f>
        <v>1827483</v>
      </c>
      <c r="Q282" s="63" t="n">
        <f aca="false">P282-DatosMinisterio!M282</f>
        <v>-1</v>
      </c>
      <c r="S282" s="65" t="n">
        <f aca="false">B282+DatosMinisterio!B282</f>
        <v>5548</v>
      </c>
      <c r="T282" s="65" t="n">
        <f aca="false">C282+DatosMinisterio!C282</f>
        <v>20</v>
      </c>
      <c r="U282" s="65" t="n">
        <f aca="false">D282+DatosMinisterio!D282</f>
        <v>295.712737210443</v>
      </c>
      <c r="V282" s="65" t="n">
        <f aca="false">E282+DatosMinisterio!E282</f>
        <v>189.940009937716</v>
      </c>
      <c r="W282" s="65" t="n">
        <f aca="false">F282+DatosMinisterio!F282</f>
        <v>11</v>
      </c>
      <c r="X282" s="65" t="n">
        <f aca="false">G282+DatosMinisterio!G282</f>
        <v>48</v>
      </c>
      <c r="Y282" s="65" t="n">
        <f aca="false">H282+DatosMinisterio!H282</f>
        <v>8</v>
      </c>
      <c r="Z282" s="65" t="n">
        <f aca="false">X282+0.33*Y282</f>
        <v>50.64</v>
      </c>
      <c r="AC282" s="71" t="n">
        <f aca="false">IF(T282&gt;0,S282/T282,0)</f>
        <v>277.4</v>
      </c>
      <c r="AD282" s="72" t="n">
        <f aca="false">EXP((((AC282-AC$285)/AC$286+2)/4-1.9)^3)</f>
        <v>0.220112204086237</v>
      </c>
      <c r="AE282" s="73" t="n">
        <f aca="false">S282/U282</f>
        <v>18.7614509010878</v>
      </c>
      <c r="AF282" s="72" t="n">
        <f aca="false">EXP((((AE282-AE$285)/AE$286+2)/4-1.9)^3)</f>
        <v>0.0414218893228391</v>
      </c>
      <c r="AG282" s="72" t="n">
        <f aca="false">V282/U282</f>
        <v>0.642312575810848</v>
      </c>
      <c r="AH282" s="72" t="n">
        <f aca="false">EXP((((AG282-AG$285)/AG$286+2)/4-1.9)^3)</f>
        <v>0.105276114958319</v>
      </c>
      <c r="AI282" s="72" t="n">
        <f aca="false">W282/U282</f>
        <v>0.0371982624210464</v>
      </c>
      <c r="AJ282" s="72" t="n">
        <f aca="false">EXP((((AI282-AI$285)/AI$286+2)/4-1.9)^3)</f>
        <v>0.0143384296417458</v>
      </c>
      <c r="AK282" s="72" t="n">
        <f aca="false">Z282/U282</f>
        <v>0.171247273545617</v>
      </c>
      <c r="AL282" s="72" t="n">
        <f aca="false">EXP((((AK282-AK$285)/AK$286+2)/4-1.9)^3)</f>
        <v>0.0179642634046057</v>
      </c>
      <c r="AM282" s="72" t="n">
        <f aca="false">0.01*AD282+0.15*AF282+0.24*AH282+0.25*AJ282+0.35*AL282</f>
        <v>0.0435527726313332</v>
      </c>
      <c r="AO282" s="64" t="n">
        <f aca="false">0.01*AD282/$AM$285</f>
        <v>0.00077567128563889</v>
      </c>
      <c r="AP282" s="63" t="n">
        <f aca="false">AO282*$J$285</f>
        <v>7046.26078811782</v>
      </c>
      <c r="AQ282" s="64" t="n">
        <f aca="false">0.15*AF282/$AM$285</f>
        <v>0.00218954943534505</v>
      </c>
      <c r="AR282" s="63" t="n">
        <f aca="false">AQ282*$J$285</f>
        <v>19890.0444241787</v>
      </c>
      <c r="AS282" s="64" t="n">
        <f aca="false">0.24*AH282/$AM$285</f>
        <v>0.008903785388088</v>
      </c>
      <c r="AT282" s="63" t="n">
        <f aca="false">AS282*$J$285</f>
        <v>80882.7076720078</v>
      </c>
      <c r="AU282" s="64" t="n">
        <f aca="false">0.25*AJ282/$AM$285</f>
        <v>0.00126320893932559</v>
      </c>
      <c r="AV282" s="63" t="n">
        <f aca="false">AU282*$J$285</f>
        <v>11475.0923247578</v>
      </c>
      <c r="AW282" s="64" t="n">
        <f aca="false">0.35*AL282/$AM$285</f>
        <v>0.00221570047510923</v>
      </c>
      <c r="AX282" s="63" t="n">
        <f aca="false">AW282*$J$285</f>
        <v>20127.6025876307</v>
      </c>
    </row>
    <row r="283" customFormat="false" ht="12.8" hidden="false" customHeight="false" outlineLevel="0" collapsed="false">
      <c r="A283" s="70" t="s">
        <v>102</v>
      </c>
      <c r="B283" s="60"/>
      <c r="C283" s="60"/>
      <c r="D283" s="60"/>
      <c r="E283" s="60"/>
      <c r="F283" s="60"/>
      <c r="G283" s="60"/>
      <c r="H283" s="60"/>
      <c r="I283" s="64" t="n">
        <f aca="false">AO283+AQ283+AS283+AU283+AW283</f>
        <v>0.0127221466370462</v>
      </c>
      <c r="J283" s="63" t="n">
        <f aca="false">ROUND(AP283+AR283+AT283+AV283+AX283,0)</f>
        <v>115569</v>
      </c>
      <c r="K283" s="64" t="n">
        <f aca="false">I283-DatosMinisterio!J283</f>
        <v>-6.41847686111419E-017</v>
      </c>
      <c r="L283" s="63" t="n">
        <f aca="false">J283-DatosMinisterio!K283</f>
        <v>0</v>
      </c>
      <c r="M283" s="64" t="n">
        <f aca="false">P318/P$320</f>
        <v>0.00654841136193231</v>
      </c>
      <c r="N283" s="63" t="n">
        <f aca="false">ROUND((N$285*M283),0)</f>
        <v>1130240</v>
      </c>
      <c r="O283" s="63" t="n">
        <f aca="false">N283-DatosMinisterio!L283</f>
        <v>-2</v>
      </c>
      <c r="P283" s="65" t="n">
        <f aca="false">N283+J283</f>
        <v>1245809</v>
      </c>
      <c r="Q283" s="63" t="n">
        <f aca="false">P283-DatosMinisterio!M283</f>
        <v>-2</v>
      </c>
      <c r="S283" s="65" t="n">
        <f aca="false">B283+DatosMinisterio!B283</f>
        <v>6796</v>
      </c>
      <c r="T283" s="65" t="n">
        <f aca="false">C283+DatosMinisterio!C283</f>
        <v>40</v>
      </c>
      <c r="U283" s="65" t="n">
        <f aca="false">D283+DatosMinisterio!D283</f>
        <v>353.046566418288</v>
      </c>
      <c r="V283" s="65" t="n">
        <f aca="false">E283+DatosMinisterio!E283</f>
        <v>204.801998850664</v>
      </c>
      <c r="W283" s="65" t="n">
        <f aca="false">F283+DatosMinisterio!F283</f>
        <v>30</v>
      </c>
      <c r="X283" s="65" t="n">
        <f aca="false">G283+DatosMinisterio!G283</f>
        <v>61</v>
      </c>
      <c r="Y283" s="65" t="n">
        <f aca="false">H283+DatosMinisterio!H283</f>
        <v>13</v>
      </c>
      <c r="Z283" s="65" t="n">
        <f aca="false">X283+0.33*Y283</f>
        <v>65.29</v>
      </c>
      <c r="AC283" s="71" t="n">
        <f aca="false">IF(T283&gt;0,S283/T283,0)</f>
        <v>169.9</v>
      </c>
      <c r="AD283" s="72" t="n">
        <f aca="false">EXP((((AC283-AC$285)/AC$286+2)/4-1.9)^3)</f>
        <v>0.0307642566903263</v>
      </c>
      <c r="AE283" s="73" t="n">
        <f aca="false">S283/U283</f>
        <v>19.2495853137632</v>
      </c>
      <c r="AF283" s="72" t="n">
        <f aca="false">EXP((((AE283-AE$285)/AE$286+2)/4-1.9)^3)</f>
        <v>0.0489281308770418</v>
      </c>
      <c r="AG283" s="72" t="n">
        <f aca="false">V283/U283</f>
        <v>0.5800991096682</v>
      </c>
      <c r="AH283" s="72" t="n">
        <f aca="false">EXP((((AG283-AG$285)/AG$286+2)/4-1.9)^3)</f>
        <v>0.0542312227727175</v>
      </c>
      <c r="AI283" s="72" t="n">
        <f aca="false">W283/U283</f>
        <v>0.0849746261643461</v>
      </c>
      <c r="AJ283" s="72" t="n">
        <f aca="false">EXP((((AI283-AI$285)/AI$286+2)/4-1.9)^3)</f>
        <v>0.0340525808721465</v>
      </c>
      <c r="AK283" s="72" t="n">
        <f aca="false">Z283/U283</f>
        <v>0.184933111409005</v>
      </c>
      <c r="AL283" s="72" t="n">
        <f aca="false">EXP((((AK283-AK$285)/AK$286+2)/4-1.9)^3)</f>
        <v>0.0197889389159449</v>
      </c>
      <c r="AM283" s="72" t="n">
        <f aca="false">0.01*AD283+0.15*AF283+0.24*AH283+0.25*AJ283+0.35*AL283</f>
        <v>0.0361016295025291</v>
      </c>
      <c r="AO283" s="64" t="n">
        <f aca="false">0.01*AD283/$AM$285</f>
        <v>0.000108412664521595</v>
      </c>
      <c r="AP283" s="63" t="n">
        <f aca="false">AO283*$J$285</f>
        <v>984.82942594</v>
      </c>
      <c r="AQ283" s="64" t="n">
        <f aca="false">0.15*AF283/$AM$285</f>
        <v>0.00258632725560508</v>
      </c>
      <c r="AR283" s="63" t="n">
        <f aca="false">AQ283*$J$285</f>
        <v>23494.4062824243</v>
      </c>
      <c r="AS283" s="64" t="n">
        <f aca="false">0.24*AH283/$AM$285</f>
        <v>0.00458663552595043</v>
      </c>
      <c r="AT283" s="63" t="n">
        <f aca="false">AS283*$J$285</f>
        <v>41665.3686352113</v>
      </c>
      <c r="AU283" s="64" t="n">
        <f aca="false">0.25*AJ283/$AM$285</f>
        <v>0.00300001643412643</v>
      </c>
      <c r="AV283" s="63" t="n">
        <f aca="false">AU283*$J$285</f>
        <v>27252.3922889357</v>
      </c>
      <c r="AW283" s="64" t="n">
        <f aca="false">0.35*AL283/$AM$285</f>
        <v>0.0024407547568427</v>
      </c>
      <c r="AX283" s="63" t="n">
        <f aca="false">AW283*$J$285</f>
        <v>22172.0139122944</v>
      </c>
    </row>
    <row r="284" customFormat="false" ht="12.8" hidden="false" customHeight="false" outlineLevel="0" collapsed="false">
      <c r="A284" s="74" t="s">
        <v>103</v>
      </c>
      <c r="B284" s="60"/>
      <c r="C284" s="60"/>
      <c r="D284" s="60"/>
      <c r="E284" s="60"/>
      <c r="F284" s="60"/>
      <c r="G284" s="60"/>
      <c r="H284" s="60"/>
      <c r="I284" s="75" t="n">
        <f aca="false">AO284+AQ284+AS284+AU284+AW284</f>
        <v>0.00919227880262324</v>
      </c>
      <c r="J284" s="76" t="n">
        <f aca="false">ROUND(AP284+AR284+AT284+AV284+AX284,0)</f>
        <v>83503</v>
      </c>
      <c r="K284" s="64" t="n">
        <f aca="false">I284-DatosMinisterio!J284</f>
        <v>-4.5102810375397E-017</v>
      </c>
      <c r="L284" s="63" t="n">
        <f aca="false">J284-DatosMinisterio!K284</f>
        <v>0</v>
      </c>
      <c r="M284" s="64" t="n">
        <f aca="false">P319/P$320</f>
        <v>0.00665998899074296</v>
      </c>
      <c r="N284" s="63" t="n">
        <f aca="false">ROUND((N$285*M284),0)</f>
        <v>1149498</v>
      </c>
      <c r="O284" s="63" t="n">
        <f aca="false">N284-DatosMinisterio!L284</f>
        <v>0</v>
      </c>
      <c r="P284" s="65" t="n">
        <f aca="false">N284+J284</f>
        <v>1233001</v>
      </c>
      <c r="Q284" s="63" t="n">
        <f aca="false">P284-DatosMinisterio!M284</f>
        <v>0</v>
      </c>
      <c r="S284" s="77" t="n">
        <f aca="false">B284+DatosMinisterio!B284</f>
        <v>8097</v>
      </c>
      <c r="T284" s="77" t="n">
        <f aca="false">C284+DatosMinisterio!C284</f>
        <v>32</v>
      </c>
      <c r="U284" s="77" t="n">
        <f aca="false">D284+DatosMinisterio!D284</f>
        <v>385.386000903435</v>
      </c>
      <c r="V284" s="77" t="n">
        <f aca="false">E284+DatosMinisterio!E284</f>
        <v>193.597460747204</v>
      </c>
      <c r="W284" s="77" t="n">
        <f aca="false">F284+DatosMinisterio!F284</f>
        <v>6</v>
      </c>
      <c r="X284" s="77" t="n">
        <f aca="false">G284+DatosMinisterio!G284</f>
        <v>47</v>
      </c>
      <c r="Y284" s="77" t="n">
        <f aca="false">H284+DatosMinisterio!H284</f>
        <v>10</v>
      </c>
      <c r="Z284" s="77" t="n">
        <f aca="false">X284+0.33*Y284</f>
        <v>50.3</v>
      </c>
      <c r="AC284" s="71" t="n">
        <f aca="false">IF(T284&gt;0,S284/T284,0)</f>
        <v>253.03125</v>
      </c>
      <c r="AD284" s="72" t="n">
        <f aca="false">EXP((((AC284-AC$285)/AC$286+2)/4-1.9)^3)</f>
        <v>0.154509418056522</v>
      </c>
      <c r="AE284" s="73" t="n">
        <f aca="false">S284/U284</f>
        <v>21.0101041060618</v>
      </c>
      <c r="AF284" s="72" t="n">
        <f aca="false">EXP((((AE284-AE$285)/AE$286+2)/4-1.9)^3)</f>
        <v>0.0850021084237667</v>
      </c>
      <c r="AG284" s="72" t="n">
        <f aca="false">V284/U284</f>
        <v>0.502346894524882</v>
      </c>
      <c r="AH284" s="72" t="n">
        <f aca="false">EXP((((AG284-AG$285)/AG$286+2)/4-1.9)^3)</f>
        <v>0.020002396588298</v>
      </c>
      <c r="AI284" s="72" t="n">
        <f aca="false">W284/U284</f>
        <v>0.015568806303121</v>
      </c>
      <c r="AJ284" s="72" t="n">
        <f aca="false">EXP((((AI284-AI$285)/AI$286+2)/4-1.9)^3)</f>
        <v>0.00927337091411251</v>
      </c>
      <c r="AK284" s="72" t="n">
        <f aca="false">Z284/U284</f>
        <v>0.130518492841165</v>
      </c>
      <c r="AL284" s="72" t="n">
        <f aca="false">EXP((((AK284-AK$285)/AK$286+2)/4-1.9)^3)</f>
        <v>0.013344562463717</v>
      </c>
      <c r="AM284" s="72" t="n">
        <f aca="false">0.01*AD284+0.15*AF284+0.24*AH284+0.25*AJ284+0.35*AL284</f>
        <v>0.0260849252161508</v>
      </c>
      <c r="AO284" s="64" t="n">
        <f aca="false">0.01*AD284/$AM$285</f>
        <v>0.000544488296070416</v>
      </c>
      <c r="AP284" s="63" t="n">
        <f aca="false">AO284*$J$285</f>
        <v>4946.17578505564</v>
      </c>
      <c r="AQ284" s="64" t="n">
        <f aca="false">0.15*AF284/$AM$285</f>
        <v>0.00449318757654487</v>
      </c>
      <c r="AR284" s="63" t="n">
        <f aca="false">AQ284*$J$285</f>
        <v>40816.4798935273</v>
      </c>
      <c r="AS284" s="64" t="n">
        <f aca="false">0.24*AH284/$AM$285</f>
        <v>0.00169171370486213</v>
      </c>
      <c r="AT284" s="63" t="n">
        <f aca="false">AS284*$J$285</f>
        <v>15367.6643237776</v>
      </c>
      <c r="AU284" s="64" t="n">
        <f aca="false">0.25*AJ284/$AM$285</f>
        <v>0.000816979636478694</v>
      </c>
      <c r="AV284" s="63" t="n">
        <f aca="false">AU284*$J$285</f>
        <v>7421.50919312301</v>
      </c>
      <c r="AW284" s="64" t="n">
        <f aca="false">0.35*AL284/$AM$285</f>
        <v>0.00164590958866713</v>
      </c>
      <c r="AX284" s="63" t="n">
        <f aca="false">AW284*$J$285</f>
        <v>14951.5760221289</v>
      </c>
    </row>
    <row r="285" customFormat="false" ht="12.8" hidden="false" customHeight="false" outlineLevel="0" collapsed="false">
      <c r="A285" s="81" t="s">
        <v>49</v>
      </c>
      <c r="B285" s="60"/>
      <c r="C285" s="60"/>
      <c r="D285" s="60"/>
      <c r="E285" s="60"/>
      <c r="F285" s="60"/>
      <c r="G285" s="60"/>
      <c r="H285" s="60"/>
      <c r="I285" s="95" t="n">
        <f aca="false">SUM(I258:I284)</f>
        <v>1</v>
      </c>
      <c r="J285" s="84" t="n">
        <f aca="false">DatosMinisterio!K285</f>
        <v>9084081</v>
      </c>
      <c r="K285" s="82" t="n">
        <f aca="false">I285-DatosMinisterio!J285</f>
        <v>0</v>
      </c>
      <c r="L285" s="84" t="n">
        <f aca="false">J285-DatosMinisterio!K285</f>
        <v>0</v>
      </c>
      <c r="M285" s="82"/>
      <c r="N285" s="84" t="n">
        <f aca="false">DatosMinisterio!L285</f>
        <v>172597546</v>
      </c>
      <c r="O285" s="84"/>
      <c r="P285" s="86" t="n">
        <f aca="false">DatosMinisterio!M285</f>
        <v>181681627</v>
      </c>
      <c r="Q285" s="84"/>
      <c r="S285" s="86"/>
      <c r="T285" s="86"/>
      <c r="U285" s="86"/>
      <c r="V285" s="86"/>
      <c r="W285" s="86"/>
      <c r="X285" s="86"/>
      <c r="Y285" s="86"/>
      <c r="Z285" s="86"/>
      <c r="AB285" s="87" t="s">
        <v>232</v>
      </c>
      <c r="AC285" s="87" t="n">
        <f aca="false">AVERAGE(AC260:AC284)</f>
        <v>203.72130055195</v>
      </c>
      <c r="AD285" s="86"/>
      <c r="AE285" s="87" t="n">
        <f aca="false">AVERAGE(AE260:AE284)</f>
        <v>20.0914540571291</v>
      </c>
      <c r="AF285" s="86"/>
      <c r="AG285" s="89" t="n">
        <f aca="false">AVERAGE(AG260:AG284)</f>
        <v>0.595103914495848</v>
      </c>
      <c r="AH285" s="86"/>
      <c r="AI285" s="89" t="n">
        <f aca="false">AVERAGE(AI260:AI284)</f>
        <v>0.125606290594339</v>
      </c>
      <c r="AJ285" s="86"/>
      <c r="AK285" s="89" t="n">
        <f aca="false">AVERAGE(AK260:AK284)</f>
        <v>0.373413118066336</v>
      </c>
      <c r="AL285" s="86"/>
      <c r="AM285" s="89" t="n">
        <f aca="false">SUM(AM260:AM284)</f>
        <v>2.83769952764127</v>
      </c>
      <c r="AO285" s="82" t="n">
        <f aca="false">SUM(AO258:AO284)</f>
        <v>0.00990450545645664</v>
      </c>
      <c r="AP285" s="84" t="n">
        <f aca="false">SUM(AP258:AP284)</f>
        <v>89973.3298313941</v>
      </c>
      <c r="AQ285" s="82" t="n">
        <f aca="false">SUM(AQ258:AQ284)</f>
        <v>0.147950915790409</v>
      </c>
      <c r="AR285" s="84" t="n">
        <f aca="false">SUM(AR258:AR284)</f>
        <v>1343998.10306425</v>
      </c>
      <c r="AS285" s="82" t="n">
        <f aca="false">SUM(AS258:AS284)</f>
        <v>0.234480515688509</v>
      </c>
      <c r="AT285" s="84" t="n">
        <f aca="false">SUM(AT258:AT284)</f>
        <v>2130039.99743618</v>
      </c>
      <c r="AU285" s="82" t="n">
        <f aca="false">SUM(AU258:AU284)</f>
        <v>0.250817267967093</v>
      </c>
      <c r="AV285" s="84" t="n">
        <f aca="false">SUM(AV258:AV284)</f>
        <v>2278444.37841178</v>
      </c>
      <c r="AW285" s="82" t="n">
        <f aca="false">SUM(AW258:AW284)</f>
        <v>0.356846795097533</v>
      </c>
      <c r="AX285" s="84" t="n">
        <f aca="false">SUM(AX258:AX284)</f>
        <v>3241625.1912564</v>
      </c>
    </row>
    <row r="286" customFormat="false" ht="12.8" hidden="false" customHeight="false" outlineLevel="0" collapsed="false">
      <c r="A286" s="31" t="s">
        <v>50</v>
      </c>
      <c r="B286" s="31"/>
      <c r="C286" s="31"/>
      <c r="D286" s="31"/>
      <c r="E286" s="31"/>
      <c r="F286" s="31"/>
      <c r="G286" s="31"/>
      <c r="H286" s="31"/>
      <c r="I286" s="31"/>
      <c r="J286" s="97"/>
      <c r="K286" s="98"/>
      <c r="L286" s="97"/>
      <c r="M286" s="98"/>
      <c r="N286" s="97"/>
      <c r="O286" s="97"/>
      <c r="P286" s="31"/>
      <c r="Q286" s="97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87" t="s">
        <v>233</v>
      </c>
      <c r="AC286" s="87" t="n">
        <f aca="false">_xlfn.STDEV.P(AC260:AC284)</f>
        <v>73.1426899345754</v>
      </c>
      <c r="AD286" s="86"/>
      <c r="AE286" s="87" t="n">
        <f aca="false">_xlfn.STDEV.P(AE260:AE284)</f>
        <v>4.67362240916886</v>
      </c>
      <c r="AF286" s="86"/>
      <c r="AG286" s="89" t="n">
        <f aca="false">_xlfn.STDEV.P(AG260:AG284)</f>
        <v>0.132011638297646</v>
      </c>
      <c r="AH286" s="86"/>
      <c r="AI286" s="89" t="n">
        <f aca="false">_xlfn.STDEV.P(AI260:AI284)</f>
        <v>0.100854928276749</v>
      </c>
      <c r="AJ286" s="86"/>
      <c r="AK286" s="89" t="n">
        <f aca="false">_xlfn.STDEV.P(AK260:AK284)</f>
        <v>0.266064585382024</v>
      </c>
      <c r="AL286" s="86"/>
      <c r="AM286" s="89"/>
    </row>
    <row r="287" customFormat="false" ht="12.8" hidden="false" customHeight="false" outlineLevel="0" collapsed="false">
      <c r="A287" s="31" t="s">
        <v>51</v>
      </c>
      <c r="B287" s="31"/>
      <c r="C287" s="31"/>
      <c r="D287" s="31"/>
      <c r="E287" s="31"/>
      <c r="F287" s="31"/>
      <c r="G287" s="31"/>
      <c r="H287" s="31"/>
      <c r="I287" s="31"/>
      <c r="J287" s="97"/>
      <c r="K287" s="98"/>
      <c r="L287" s="97"/>
      <c r="M287" s="98"/>
      <c r="N287" s="97"/>
      <c r="O287" s="97"/>
      <c r="P287" s="31"/>
      <c r="Q287" s="97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1" t="n">
        <f aca="false">MIN(AC287:AL287)</f>
        <v>-2.23779685285676</v>
      </c>
      <c r="AC287" s="1" t="n">
        <f aca="false">(MIN(AC260:AC284)-AC285)/AC286</f>
        <v>-1.40565524602763</v>
      </c>
      <c r="AE287" s="1" t="n">
        <f aca="false">(MIN(AE260:AE284)-AE285)/AE286</f>
        <v>-1.88908932374639</v>
      </c>
      <c r="AG287" s="1" t="n">
        <f aca="false">(MIN(AG260:AG284)-AG285)/AG286</f>
        <v>-2.23779685285676</v>
      </c>
      <c r="AI287" s="1" t="n">
        <f aca="false">(MIN(AI260:AI284)-AI285)/AI286</f>
        <v>-1.18550380821509</v>
      </c>
      <c r="AK287" s="1" t="n">
        <f aca="false">(MIN(AK260:AK284)-AK285)/AK286</f>
        <v>-1.28242240118732</v>
      </c>
    </row>
    <row r="288" customFormat="false" ht="13.8" hidden="false" customHeight="false" outlineLevel="0" collapsed="false">
      <c r="A288" s="99"/>
      <c r="B288" s="25"/>
      <c r="C288" s="25"/>
      <c r="D288" s="25"/>
      <c r="E288" s="25"/>
      <c r="F288" s="25"/>
      <c r="G288" s="25"/>
      <c r="H288" s="25"/>
      <c r="I288" s="25"/>
      <c r="S288" s="25"/>
      <c r="T288" s="25"/>
      <c r="U288" s="25"/>
      <c r="V288" s="25"/>
      <c r="W288" s="25"/>
      <c r="X288" s="25"/>
      <c r="Y288" s="25"/>
      <c r="Z288" s="25"/>
      <c r="AB288" s="1" t="n">
        <f aca="false">MAX(AC288:AM288)</f>
        <v>2.88086846451742</v>
      </c>
      <c r="AC288" s="1" t="n">
        <f aca="false">(MAX(AC260:AC284)-AC285)/AC286</f>
        <v>2.574530843495</v>
      </c>
      <c r="AE288" s="1" t="n">
        <f aca="false">(MAX(AE260:AE284)-AE285)/AE286</f>
        <v>2.24069672091561</v>
      </c>
      <c r="AG288" s="1" t="n">
        <f aca="false">(MAX(AG260:AG284)-AG285)/AG286</f>
        <v>2.46814545677097</v>
      </c>
      <c r="AI288" s="1" t="n">
        <f aca="false">(MAX(AI260:AI284)-AI285)/AI286</f>
        <v>2.88086846451742</v>
      </c>
      <c r="AK288" s="1" t="n">
        <f aca="false">(MAX(AK260:AK284)-AK285)/AK286</f>
        <v>2.14959573166314</v>
      </c>
    </row>
    <row r="289" customFormat="false" ht="13.8" hidden="false" customHeight="false" outlineLevel="0" collapsed="false">
      <c r="A289" s="99"/>
      <c r="B289" s="25"/>
      <c r="C289" s="25"/>
      <c r="D289" s="25"/>
      <c r="E289" s="25"/>
      <c r="F289" s="25"/>
      <c r="G289" s="25"/>
      <c r="H289" s="25"/>
      <c r="I289" s="25"/>
      <c r="S289" s="25"/>
      <c r="T289" s="25"/>
      <c r="U289" s="25"/>
      <c r="V289" s="25"/>
      <c r="W289" s="25"/>
      <c r="X289" s="25"/>
      <c r="Y289" s="25"/>
      <c r="Z289" s="25"/>
    </row>
    <row r="290" customFormat="false" ht="13.8" hidden="false" customHeight="false" outlineLevel="0" collapsed="false">
      <c r="A290" s="99"/>
      <c r="B290" s="25"/>
      <c r="C290" s="25"/>
      <c r="D290" s="25"/>
      <c r="E290" s="25"/>
      <c r="F290" s="25"/>
      <c r="G290" s="25"/>
      <c r="H290" s="25"/>
      <c r="I290" s="25"/>
      <c r="S290" s="25"/>
      <c r="T290" s="25"/>
      <c r="U290" s="25"/>
      <c r="V290" s="25"/>
      <c r="W290" s="25"/>
      <c r="X290" s="25"/>
      <c r="Y290" s="25"/>
      <c r="Z290" s="25"/>
    </row>
    <row r="291" customFormat="false" ht="12.8" hidden="false" customHeight="false" outlineLevel="0" collapsed="false">
      <c r="A291" s="50" t="s">
        <v>140</v>
      </c>
      <c r="B291" s="50"/>
      <c r="C291" s="50"/>
      <c r="D291" s="50"/>
      <c r="E291" s="50"/>
      <c r="F291" s="50"/>
      <c r="G291" s="50"/>
      <c r="H291" s="50"/>
      <c r="I291" s="50"/>
      <c r="J291" s="50"/>
      <c r="S291" s="50"/>
      <c r="T291" s="50"/>
      <c r="U291" s="50"/>
      <c r="V291" s="50"/>
      <c r="W291" s="50"/>
      <c r="X291" s="50"/>
      <c r="Y291" s="50"/>
      <c r="Z291" s="50"/>
    </row>
    <row r="292" customFormat="false" ht="12.8" hidden="false" customHeight="false" outlineLevel="0" collapsed="false">
      <c r="A292" s="50" t="s">
        <v>141</v>
      </c>
      <c r="B292" s="50"/>
      <c r="C292" s="50"/>
      <c r="D292" s="50"/>
      <c r="E292" s="50"/>
      <c r="F292" s="50"/>
      <c r="G292" s="50"/>
      <c r="H292" s="50"/>
      <c r="I292" s="50"/>
      <c r="J292" s="50"/>
      <c r="S292" s="50"/>
      <c r="T292" s="50"/>
      <c r="U292" s="50"/>
      <c r="V292" s="50"/>
      <c r="W292" s="50"/>
      <c r="X292" s="50"/>
      <c r="Y292" s="50"/>
      <c r="Z292" s="50"/>
    </row>
    <row r="293" customFormat="false" ht="15.8" hidden="false" customHeight="true" outlineLevel="0" collapsed="false">
      <c r="A293" s="51" t="s">
        <v>8</v>
      </c>
      <c r="B293" s="55" t="s">
        <v>213</v>
      </c>
      <c r="C293" s="55"/>
      <c r="D293" s="55"/>
      <c r="E293" s="55"/>
      <c r="F293" s="55"/>
      <c r="G293" s="55"/>
      <c r="H293" s="55"/>
      <c r="I293" s="51" t="s">
        <v>10</v>
      </c>
      <c r="J293" s="53" t="s">
        <v>11</v>
      </c>
      <c r="K293" s="54" t="s">
        <v>214</v>
      </c>
      <c r="L293" s="53" t="s">
        <v>215</v>
      </c>
      <c r="M293" s="54" t="s">
        <v>216</v>
      </c>
      <c r="N293" s="53" t="s">
        <v>12</v>
      </c>
      <c r="O293" s="53" t="s">
        <v>217</v>
      </c>
      <c r="P293" s="51" t="s">
        <v>218</v>
      </c>
      <c r="Q293" s="53" t="s">
        <v>219</v>
      </c>
      <c r="S293" s="55" t="s">
        <v>213</v>
      </c>
      <c r="T293" s="55"/>
      <c r="U293" s="55"/>
      <c r="V293" s="55"/>
      <c r="W293" s="55"/>
      <c r="X293" s="55"/>
      <c r="Y293" s="55"/>
      <c r="Z293" s="55"/>
      <c r="AC293" s="56" t="s">
        <v>221</v>
      </c>
      <c r="AD293" s="56"/>
      <c r="AE293" s="56" t="s">
        <v>222</v>
      </c>
      <c r="AF293" s="56"/>
      <c r="AG293" s="56" t="s">
        <v>223</v>
      </c>
      <c r="AH293" s="56"/>
      <c r="AI293" s="56" t="s">
        <v>224</v>
      </c>
      <c r="AJ293" s="56"/>
      <c r="AK293" s="56" t="s">
        <v>225</v>
      </c>
      <c r="AL293" s="56"/>
      <c r="AM293" s="57" t="s">
        <v>226</v>
      </c>
      <c r="AO293" s="56" t="s">
        <v>221</v>
      </c>
      <c r="AP293" s="56"/>
      <c r="AQ293" s="56" t="s">
        <v>222</v>
      </c>
      <c r="AR293" s="56"/>
      <c r="AS293" s="56" t="s">
        <v>223</v>
      </c>
      <c r="AT293" s="56"/>
      <c r="AU293" s="56" t="s">
        <v>224</v>
      </c>
      <c r="AV293" s="56"/>
      <c r="AW293" s="57" t="s">
        <v>225</v>
      </c>
      <c r="AX293" s="57"/>
    </row>
    <row r="294" customFormat="false" ht="37.3" hidden="false" customHeight="false" outlineLevel="0" collapsed="false">
      <c r="A294" s="51"/>
      <c r="B294" s="56" t="s">
        <v>142</v>
      </c>
      <c r="C294" s="56" t="s">
        <v>143</v>
      </c>
      <c r="D294" s="56" t="s">
        <v>144</v>
      </c>
      <c r="E294" s="56" t="s">
        <v>145</v>
      </c>
      <c r="F294" s="56" t="s">
        <v>146</v>
      </c>
      <c r="G294" s="56" t="s">
        <v>147</v>
      </c>
      <c r="H294" s="56" t="s">
        <v>148</v>
      </c>
      <c r="I294" s="51"/>
      <c r="J294" s="53"/>
      <c r="K294" s="54"/>
      <c r="L294" s="53"/>
      <c r="M294" s="54"/>
      <c r="N294" s="53"/>
      <c r="O294" s="53"/>
      <c r="P294" s="51"/>
      <c r="Q294" s="53"/>
      <c r="S294" s="56" t="s">
        <v>142</v>
      </c>
      <c r="T294" s="56" t="s">
        <v>143</v>
      </c>
      <c r="U294" s="56" t="s">
        <v>144</v>
      </c>
      <c r="V294" s="56" t="s">
        <v>145</v>
      </c>
      <c r="W294" s="56" t="s">
        <v>146</v>
      </c>
      <c r="X294" s="56" t="s">
        <v>147</v>
      </c>
      <c r="Y294" s="56" t="s">
        <v>148</v>
      </c>
      <c r="Z294" s="51" t="s">
        <v>21</v>
      </c>
      <c r="AC294" s="56" t="s">
        <v>227</v>
      </c>
      <c r="AD294" s="56" t="s">
        <v>228</v>
      </c>
      <c r="AE294" s="56" t="s">
        <v>227</v>
      </c>
      <c r="AF294" s="56" t="s">
        <v>228</v>
      </c>
      <c r="AG294" s="56" t="s">
        <v>227</v>
      </c>
      <c r="AH294" s="56" t="s">
        <v>228</v>
      </c>
      <c r="AI294" s="56" t="s">
        <v>227</v>
      </c>
      <c r="AJ294" s="56" t="s">
        <v>228</v>
      </c>
      <c r="AK294" s="56" t="s">
        <v>227</v>
      </c>
      <c r="AL294" s="56" t="s">
        <v>228</v>
      </c>
      <c r="AM294" s="58" t="s">
        <v>229</v>
      </c>
      <c r="AO294" s="56" t="s">
        <v>230</v>
      </c>
      <c r="AP294" s="56" t="s">
        <v>231</v>
      </c>
      <c r="AQ294" s="56" t="s">
        <v>230</v>
      </c>
      <c r="AR294" s="56" t="s">
        <v>231</v>
      </c>
      <c r="AS294" s="56" t="s">
        <v>230</v>
      </c>
      <c r="AT294" s="56" t="s">
        <v>231</v>
      </c>
      <c r="AU294" s="56" t="s">
        <v>230</v>
      </c>
      <c r="AV294" s="56" t="s">
        <v>231</v>
      </c>
      <c r="AW294" s="56" t="s">
        <v>230</v>
      </c>
      <c r="AX294" s="58" t="s">
        <v>231</v>
      </c>
    </row>
    <row r="295" customFormat="false" ht="12.8" hidden="false" customHeight="false" outlineLevel="0" collapsed="false">
      <c r="A295" s="59" t="s">
        <v>79</v>
      </c>
      <c r="B295" s="60" t="n">
        <v>0</v>
      </c>
      <c r="C295" s="60"/>
      <c r="D295" s="60"/>
      <c r="E295" s="60"/>
      <c r="F295" s="60"/>
      <c r="G295" s="60"/>
      <c r="H295" s="60"/>
      <c r="I295" s="61" t="n">
        <f aca="false">AO295+AQ295+AS295+AU295+AW295</f>
        <v>0.145811480585786</v>
      </c>
      <c r="J295" s="62" t="n">
        <f aca="false">AP295+AR295+AT295+AV295+AX295</f>
        <v>1225931.89474708</v>
      </c>
      <c r="K295" s="61" t="n">
        <f aca="false">I295-DatosMinisterio!J295</f>
        <v>0</v>
      </c>
      <c r="L295" s="62" t="n">
        <f aca="false">J295-DatosMinisterio!K295</f>
        <v>-0.105252916924655</v>
      </c>
      <c r="M295" s="64" t="n">
        <f aca="false">P330/P$355</f>
        <v>0.198941875224715</v>
      </c>
      <c r="N295" s="63" t="n">
        <f aca="false">ROUND((N$320*M295),0)</f>
        <v>31780040</v>
      </c>
      <c r="O295" s="63" t="n">
        <f aca="false">N295-DatosMinisterio!L295</f>
        <v>2</v>
      </c>
      <c r="P295" s="65" t="n">
        <f aca="false">N295+J295</f>
        <v>33005971.8947471</v>
      </c>
      <c r="Q295" s="63" t="n">
        <f aca="false">P295-DatosMinisterio!M295</f>
        <v>1.89474708214402</v>
      </c>
      <c r="S295" s="66" t="n">
        <f aca="false">B295+DatosMinisterio!B295</f>
        <v>27024</v>
      </c>
      <c r="T295" s="66" t="n">
        <f aca="false">C295+DatosMinisterio!C295</f>
        <v>68</v>
      </c>
      <c r="U295" s="66" t="n">
        <f aca="false">D295+DatosMinisterio!D295</f>
        <v>1743.15519936718</v>
      </c>
      <c r="V295" s="66" t="n">
        <f aca="false">E295+DatosMinisterio!E295</f>
        <v>1065.9772287208</v>
      </c>
      <c r="W295" s="66" t="n">
        <f aca="false">F295+DatosMinisterio!F295</f>
        <v>657</v>
      </c>
      <c r="X295" s="66" t="n">
        <f aca="false">G295+DatosMinisterio!G295</f>
        <v>1384</v>
      </c>
      <c r="Y295" s="66" t="n">
        <f aca="false">H295+DatosMinisterio!H295</f>
        <v>174</v>
      </c>
      <c r="Z295" s="66" t="n">
        <f aca="false">X295+0.33*Y295</f>
        <v>1441.42</v>
      </c>
      <c r="AC295" s="67" t="n">
        <f aca="false">IF(T295&gt;0,S295/T295,0)</f>
        <v>397.411764705882</v>
      </c>
      <c r="AD295" s="68" t="n">
        <f aca="false">EXP((((AC295-AC$320)/AC$321+2)/4-1.9)^3)</f>
        <v>0.541702551126099</v>
      </c>
      <c r="AE295" s="69" t="n">
        <f aca="false">S295/U295</f>
        <v>15.5029225222232</v>
      </c>
      <c r="AF295" s="68" t="n">
        <f aca="false">EXP((((AE295-AE$320)/AE$321+2)/4-1.9)^3)</f>
        <v>0.016275480802633</v>
      </c>
      <c r="AG295" s="68" t="n">
        <f aca="false">V295/U295</f>
        <v>0.611521698760835</v>
      </c>
      <c r="AH295" s="68" t="n">
        <f aca="false">EXP((((AG295-AG$320)/AG$321+2)/4-1.9)^3)</f>
        <v>0.099674799462503</v>
      </c>
      <c r="AI295" s="68" t="n">
        <f aca="false">W295/U295</f>
        <v>0.376902756701475</v>
      </c>
      <c r="AJ295" s="68" t="n">
        <f aca="false">EXP((((AI295-AI$320)/AI$321+2)/4-1.9)^3)</f>
        <v>0.694302890991734</v>
      </c>
      <c r="AK295" s="68" t="n">
        <f aca="false">Z295/U295</f>
        <v>0.826902848652421</v>
      </c>
      <c r="AL295" s="68" t="n">
        <f aca="false">EXP((((AK295-AK$320)/AK$321+2)/4-1.9)^3)</f>
        <v>0.587701747931097</v>
      </c>
      <c r="AM295" s="68" t="n">
        <f aca="false">0.01*AD295+0.15*AF295+0.24*AH295+0.25*AJ295+0.35*AL295</f>
        <v>0.411051634026474</v>
      </c>
      <c r="AO295" s="61" t="n">
        <f aca="false">0.01*AD295/$AM$320</f>
        <v>0.00192157005296582</v>
      </c>
      <c r="AP295" s="62" t="n">
        <f aca="false">AO295*$J$320</f>
        <v>16155.8884558181</v>
      </c>
      <c r="AQ295" s="61" t="n">
        <f aca="false">0.15*AF295/$AM$320</f>
        <v>0.000866005055069778</v>
      </c>
      <c r="AR295" s="62" t="n">
        <f aca="false">AQ295*$J$320</f>
        <v>7281.06740125742</v>
      </c>
      <c r="AS295" s="61" t="n">
        <f aca="false">0.24*AH295/$AM$320</f>
        <v>0.00848578361468786</v>
      </c>
      <c r="AT295" s="62" t="n">
        <f aca="false">AS295*$J$320</f>
        <v>71345.4986080304</v>
      </c>
      <c r="AU295" s="61" t="n">
        <f aca="false">0.25*AJ295/$AM$320</f>
        <v>0.061572150631553</v>
      </c>
      <c r="AV295" s="62" t="n">
        <f aca="false">AU295*$J$320</f>
        <v>517677.092257376</v>
      </c>
      <c r="AW295" s="61" t="n">
        <f aca="false">0.35*AL295/$AM$320</f>
        <v>0.0729659712315095</v>
      </c>
      <c r="AX295" s="62" t="n">
        <f aca="false">AW295*$J$320</f>
        <v>613472.348024601</v>
      </c>
    </row>
    <row r="296" customFormat="false" ht="12.8" hidden="false" customHeight="false" outlineLevel="0" collapsed="false">
      <c r="A296" s="70" t="s">
        <v>80</v>
      </c>
      <c r="B296" s="60"/>
      <c r="C296" s="60"/>
      <c r="D296" s="60"/>
      <c r="E296" s="60"/>
      <c r="F296" s="60"/>
      <c r="G296" s="60"/>
      <c r="H296" s="60"/>
      <c r="I296" s="64" t="n">
        <f aca="false">AO296+AQ296+AS296+AU296+AW296</f>
        <v>0.09861930542339</v>
      </c>
      <c r="J296" s="63" t="n">
        <f aca="false">AP296+AR296+AT296+AV296+AX296</f>
        <v>829156.603242965</v>
      </c>
      <c r="K296" s="64" t="n">
        <f aca="false">I296-DatosMinisterio!J296</f>
        <v>0</v>
      </c>
      <c r="L296" s="63" t="n">
        <f aca="false">J296-DatosMinisterio!K296</f>
        <v>-0.396757035050541</v>
      </c>
      <c r="M296" s="64" t="n">
        <f aca="false">P331/P$355</f>
        <v>0.126020555444087</v>
      </c>
      <c r="N296" s="63" t="n">
        <f aca="false">ROUND((N$320*M296),0)</f>
        <v>20131198</v>
      </c>
      <c r="O296" s="63" t="n">
        <f aca="false">N296-DatosMinisterio!L296</f>
        <v>0</v>
      </c>
      <c r="P296" s="65" t="n">
        <f aca="false">N296+J296</f>
        <v>20960354.603243</v>
      </c>
      <c r="Q296" s="63" t="n">
        <f aca="false">P296-DatosMinisterio!M296</f>
        <v>-0.396757036447525</v>
      </c>
      <c r="S296" s="65" t="n">
        <f aca="false">B296+DatosMinisterio!B296</f>
        <v>19836</v>
      </c>
      <c r="T296" s="65" t="n">
        <f aca="false">C296+DatosMinisterio!C296</f>
        <v>43</v>
      </c>
      <c r="U296" s="65" t="n">
        <f aca="false">D296+DatosMinisterio!D296</f>
        <v>1802.94024678234</v>
      </c>
      <c r="V296" s="65" t="n">
        <f aca="false">E296+DatosMinisterio!E296</f>
        <v>1100.49545322856</v>
      </c>
      <c r="W296" s="65" t="n">
        <f aca="false">F296+DatosMinisterio!F296</f>
        <v>521</v>
      </c>
      <c r="X296" s="65" t="n">
        <f aca="false">G296+DatosMinisterio!G296</f>
        <v>1195</v>
      </c>
      <c r="Y296" s="65" t="n">
        <f aca="false">H296+DatosMinisterio!H296</f>
        <v>134</v>
      </c>
      <c r="Z296" s="65" t="n">
        <f aca="false">X296+0.33*Y296</f>
        <v>1239.22</v>
      </c>
      <c r="AC296" s="71" t="n">
        <f aca="false">IF(T296&gt;0,S296/T296,0)</f>
        <v>461.302325581395</v>
      </c>
      <c r="AD296" s="72" t="n">
        <f aca="false">EXP((((AC296-AC$320)/AC$321+2)/4-1.9)^3)</f>
        <v>0.746086389772055</v>
      </c>
      <c r="AE296" s="73" t="n">
        <f aca="false">S296/U296</f>
        <v>11.0020285117051</v>
      </c>
      <c r="AF296" s="72" t="n">
        <f aca="false">EXP((((AE296-AE$320)/AE$321+2)/4-1.9)^3)</f>
        <v>0.00299813235314852</v>
      </c>
      <c r="AG296" s="72" t="n">
        <f aca="false">V296/U296</f>
        <v>0.610389310013233</v>
      </c>
      <c r="AH296" s="72" t="n">
        <f aca="false">EXP((((AG296-AG$320)/AG$321+2)/4-1.9)^3)</f>
        <v>0.0986957006208901</v>
      </c>
      <c r="AI296" s="72" t="n">
        <f aca="false">W296/U296</f>
        <v>0.288972416545593</v>
      </c>
      <c r="AJ296" s="72" t="n">
        <f aca="false">EXP((((AI296-AI$320)/AI$321+2)/4-1.9)^3)</f>
        <v>0.429447879853917</v>
      </c>
      <c r="AK296" s="72" t="n">
        <f aca="false">Z296/U296</f>
        <v>0.687332817719058</v>
      </c>
      <c r="AL296" s="72" t="n">
        <f aca="false">EXP((((AK296-AK$320)/AK$321+2)/4-1.9)^3)</f>
        <v>0.397298385069744</v>
      </c>
      <c r="AM296" s="72" t="n">
        <f aca="false">0.01*AD296+0.15*AF296+0.24*AH296+0.25*AJ296+0.35*AL296</f>
        <v>0.278013956637596</v>
      </c>
      <c r="AO296" s="64" t="n">
        <f aca="false">0.01*AD296/$AM$320</f>
        <v>0.00264657654007916</v>
      </c>
      <c r="AP296" s="63" t="n">
        <f aca="false">AO296*$J$320</f>
        <v>22251.4892471966</v>
      </c>
      <c r="AQ296" s="64" t="n">
        <f aca="false">0.15*AF296/$AM$320</f>
        <v>0.000159528176468668</v>
      </c>
      <c r="AR296" s="63" t="n">
        <f aca="false">AQ296*$J$320</f>
        <v>1341.2570728868</v>
      </c>
      <c r="AS296" s="64" t="n">
        <f aca="false">0.24*AH296/$AM$320</f>
        <v>0.00840242833379318</v>
      </c>
      <c r="AT296" s="63" t="n">
        <f aca="false">AS296*$J$320</f>
        <v>70644.6765806162</v>
      </c>
      <c r="AU296" s="64" t="n">
        <f aca="false">0.25*AJ296/$AM$320</f>
        <v>0.0380842855327838</v>
      </c>
      <c r="AV296" s="63" t="n">
        <f aca="false">AU296*$J$320</f>
        <v>320199.34325971</v>
      </c>
      <c r="AW296" s="64" t="n">
        <f aca="false">0.35*AL296/$AM$320</f>
        <v>0.0493264868402652</v>
      </c>
      <c r="AX296" s="63" t="n">
        <f aca="false">AW296*$J$320</f>
        <v>414719.837082556</v>
      </c>
    </row>
    <row r="297" customFormat="false" ht="12.8" hidden="false" customHeight="false" outlineLevel="0" collapsed="false">
      <c r="A297" s="70" t="s">
        <v>81</v>
      </c>
      <c r="B297" s="60"/>
      <c r="C297" s="60"/>
      <c r="D297" s="60"/>
      <c r="E297" s="60"/>
      <c r="F297" s="60"/>
      <c r="G297" s="60"/>
      <c r="H297" s="60"/>
      <c r="I297" s="64" t="n">
        <f aca="false">AO297+AQ297+AS297+AU297+AW297</f>
        <v>0.065078480641247</v>
      </c>
      <c r="J297" s="63" t="n">
        <f aca="false">AP297+AR297+AT297+AV297+AX297</f>
        <v>547157.08776338</v>
      </c>
      <c r="K297" s="64" t="n">
        <f aca="false">I297-DatosMinisterio!J297</f>
        <v>0</v>
      </c>
      <c r="L297" s="63" t="n">
        <f aca="false">J297-DatosMinisterio!K297</f>
        <v>0.0877633802592754</v>
      </c>
      <c r="M297" s="64" t="n">
        <f aca="false">P332/P$355</f>
        <v>0.0744210629072311</v>
      </c>
      <c r="N297" s="63" t="n">
        <f aca="false">ROUND((N$320*M297),0)</f>
        <v>11888419</v>
      </c>
      <c r="O297" s="63" t="n">
        <f aca="false">N297-DatosMinisterio!L297</f>
        <v>0</v>
      </c>
      <c r="P297" s="65" t="n">
        <f aca="false">N297+J297</f>
        <v>12435576.0877634</v>
      </c>
      <c r="Q297" s="63" t="n">
        <f aca="false">P297-DatosMinisterio!M297</f>
        <v>0.0877633802592754</v>
      </c>
      <c r="S297" s="65" t="n">
        <f aca="false">B297+DatosMinisterio!B297</f>
        <v>23130</v>
      </c>
      <c r="T297" s="65" t="n">
        <f aca="false">C297+DatosMinisterio!C297</f>
        <v>104</v>
      </c>
      <c r="U297" s="65" t="n">
        <f aca="false">D297+DatosMinisterio!D297</f>
        <v>1294.59564182884</v>
      </c>
      <c r="V297" s="65" t="n">
        <f aca="false">E297+DatosMinisterio!E297</f>
        <v>908.902460010657</v>
      </c>
      <c r="W297" s="65" t="n">
        <f aca="false">F297+DatosMinisterio!F297</f>
        <v>274</v>
      </c>
      <c r="X297" s="65" t="n">
        <f aca="false">G297+DatosMinisterio!G297</f>
        <v>673</v>
      </c>
      <c r="Y297" s="65" t="n">
        <f aca="false">H297+DatosMinisterio!H297</f>
        <v>43</v>
      </c>
      <c r="Z297" s="65" t="n">
        <f aca="false">X297+0.33*Y297</f>
        <v>687.19</v>
      </c>
      <c r="AC297" s="71" t="n">
        <f aca="false">IF(T297&gt;0,S297/T297,0)</f>
        <v>222.403846153846</v>
      </c>
      <c r="AD297" s="72" t="n">
        <f aca="false">EXP((((AC297-AC$320)/AC$321+2)/4-1.9)^3)</f>
        <v>0.0820513591390768</v>
      </c>
      <c r="AE297" s="73" t="n">
        <f aca="false">S297/U297</f>
        <v>17.8665826244594</v>
      </c>
      <c r="AF297" s="72" t="n">
        <f aca="false">EXP((((AE297-AE$320)/AE$321+2)/4-1.9)^3)</f>
        <v>0.0340907776352111</v>
      </c>
      <c r="AG297" s="72" t="n">
        <f aca="false">V297/U297</f>
        <v>0.702074401182655</v>
      </c>
      <c r="AH297" s="72" t="n">
        <f aca="false">EXP((((AG297-AG$320)/AG$321+2)/4-1.9)^3)</f>
        <v>0.201091993747138</v>
      </c>
      <c r="AI297" s="72" t="n">
        <f aca="false">W297/U297</f>
        <v>0.211649098102113</v>
      </c>
      <c r="AJ297" s="72" t="n">
        <f aca="false">EXP((((AI297-AI$320)/AI$321+2)/4-1.9)^3)</f>
        <v>0.219746217060662</v>
      </c>
      <c r="AK297" s="72" t="n">
        <f aca="false">Z297/U297</f>
        <v>0.530814393156172</v>
      </c>
      <c r="AL297" s="72" t="n">
        <f aca="false">EXP((((AK297-AK$320)/AK$321+2)/4-1.9)^3)</f>
        <v>0.212364349018909</v>
      </c>
      <c r="AM297" s="72" t="n">
        <f aca="false">0.01*AD297+0.15*AF297+0.24*AH297+0.25*AJ297+0.35*AL297</f>
        <v>0.183460285157769</v>
      </c>
      <c r="AO297" s="64" t="n">
        <f aca="false">0.01*AD297/$AM$320</f>
        <v>0.000291059058516583</v>
      </c>
      <c r="AP297" s="63" t="n">
        <f aca="false">AO297*$J$320</f>
        <v>2447.12269333695</v>
      </c>
      <c r="AQ297" s="64" t="n">
        <f aca="false">0.15*AF297/$AM$320</f>
        <v>0.00181394246482576</v>
      </c>
      <c r="AR297" s="63" t="n">
        <f aca="false">AQ297*$J$320</f>
        <v>15250.9933643923</v>
      </c>
      <c r="AS297" s="64" t="n">
        <f aca="false">0.24*AH297/$AM$320</f>
        <v>0.0171199054804853</v>
      </c>
      <c r="AT297" s="63" t="n">
        <f aca="false">AS297*$J$320</f>
        <v>143938.173313002</v>
      </c>
      <c r="AU297" s="64" t="n">
        <f aca="false">0.25*AJ297/$AM$320</f>
        <v>0.0194875282144463</v>
      </c>
      <c r="AV297" s="63" t="n">
        <f aca="false">AU297*$J$320</f>
        <v>163844.316592189</v>
      </c>
      <c r="AW297" s="64" t="n">
        <f aca="false">0.35*AL297/$AM$320</f>
        <v>0.0263660454229731</v>
      </c>
      <c r="AX297" s="63" t="n">
        <f aca="false">AW297*$J$320</f>
        <v>221676.48180046</v>
      </c>
    </row>
    <row r="298" customFormat="false" ht="12.8" hidden="false" customHeight="false" outlineLevel="0" collapsed="false">
      <c r="A298" s="70" t="s">
        <v>82</v>
      </c>
      <c r="B298" s="60"/>
      <c r="C298" s="60"/>
      <c r="D298" s="60"/>
      <c r="E298" s="60"/>
      <c r="F298" s="60"/>
      <c r="G298" s="60"/>
      <c r="H298" s="60"/>
      <c r="I298" s="64" t="n">
        <f aca="false">AO298+AQ298+AS298+AU298+AW298</f>
        <v>0.0551333555163614</v>
      </c>
      <c r="J298" s="63" t="n">
        <f aca="false">AP298+AR298+AT298+AV298+AX298</f>
        <v>463541.956507136</v>
      </c>
      <c r="K298" s="64" t="n">
        <f aca="false">I298-DatosMinisterio!J298</f>
        <v>0</v>
      </c>
      <c r="L298" s="63" t="n">
        <f aca="false">J298-DatosMinisterio!K298</f>
        <v>-0.0434928637114354</v>
      </c>
      <c r="M298" s="64" t="n">
        <f aca="false">P333/P$355</f>
        <v>0.0560629510780112</v>
      </c>
      <c r="N298" s="63" t="n">
        <f aca="false">ROUND((N$320*M298),0)</f>
        <v>8955796</v>
      </c>
      <c r="O298" s="63" t="n">
        <f aca="false">N298-DatosMinisterio!L298</f>
        <v>-1</v>
      </c>
      <c r="P298" s="65" t="n">
        <f aca="false">N298+J298</f>
        <v>9419337.95650714</v>
      </c>
      <c r="Q298" s="63" t="n">
        <f aca="false">P298-DatosMinisterio!M298</f>
        <v>-1.04349286295474</v>
      </c>
      <c r="S298" s="65" t="n">
        <f aca="false">B298+DatosMinisterio!B298</f>
        <v>13293</v>
      </c>
      <c r="T298" s="65" t="n">
        <f aca="false">C298+DatosMinisterio!C298</f>
        <v>58</v>
      </c>
      <c r="U298" s="65" t="n">
        <f aca="false">D298+DatosMinisterio!D298</f>
        <v>550.409533711333</v>
      </c>
      <c r="V298" s="65" t="n">
        <f aca="false">E298+DatosMinisterio!E298</f>
        <v>394.908055118092</v>
      </c>
      <c r="W298" s="65" t="n">
        <f aca="false">F298+DatosMinisterio!F298</f>
        <v>95</v>
      </c>
      <c r="X298" s="65" t="n">
        <f aca="false">G298+DatosMinisterio!G298</f>
        <v>220</v>
      </c>
      <c r="Y298" s="65" t="n">
        <f aca="false">H298+DatosMinisterio!H298</f>
        <v>39</v>
      </c>
      <c r="Z298" s="65" t="n">
        <f aca="false">X298+0.33*Y298</f>
        <v>232.87</v>
      </c>
      <c r="AC298" s="71" t="n">
        <f aca="false">IF(T298&gt;0,S298/T298,0)</f>
        <v>229.189655172414</v>
      </c>
      <c r="AD298" s="72" t="n">
        <f aca="false">EXP((((AC298-AC$320)/AC$321+2)/4-1.9)^3)</f>
        <v>0.0913399936005098</v>
      </c>
      <c r="AE298" s="73" t="n">
        <f aca="false">S298/U298</f>
        <v>24.151107831231</v>
      </c>
      <c r="AF298" s="72" t="n">
        <f aca="false">EXP((((AE298-AE$320)/AE$321+2)/4-1.9)^3)</f>
        <v>0.156596551607744</v>
      </c>
      <c r="AG298" s="72" t="n">
        <f aca="false">V298/U298</f>
        <v>0.717480404918286</v>
      </c>
      <c r="AH298" s="72" t="n">
        <f aca="false">EXP((((AG298-AG$320)/AG$321+2)/4-1.9)^3)</f>
        <v>0.222908726249728</v>
      </c>
      <c r="AI298" s="72" t="n">
        <f aca="false">W298/U298</f>
        <v>0.172598754529974</v>
      </c>
      <c r="AJ298" s="72" t="n">
        <f aca="false">EXP((((AI298-AI$320)/AI$321+2)/4-1.9)^3)</f>
        <v>0.141065260578712</v>
      </c>
      <c r="AK298" s="72" t="n">
        <f aca="false">Z298/U298</f>
        <v>0.423084968077843</v>
      </c>
      <c r="AL298" s="72" t="n">
        <f aca="false">EXP((((AK298-AK$320)/AK$321+2)/4-1.9)^3)</f>
        <v>0.120734476196809</v>
      </c>
      <c r="AM298" s="72" t="n">
        <f aca="false">0.01*AD298+0.15*AF298+0.24*AH298+0.25*AJ298+0.35*AL298</f>
        <v>0.155424358790662</v>
      </c>
      <c r="AO298" s="64" t="n">
        <f aca="false">0.01*AD298/$AM$320</f>
        <v>0.000324008435950622</v>
      </c>
      <c r="AP298" s="63" t="n">
        <f aca="false">AO298*$J$320</f>
        <v>2724.14952652025</v>
      </c>
      <c r="AQ298" s="64" t="n">
        <f aca="false">0.15*AF298/$AM$320</f>
        <v>0.00833237475091135</v>
      </c>
      <c r="AR298" s="63" t="n">
        <f aca="false">AQ298*$J$320</f>
        <v>70055.6905744998</v>
      </c>
      <c r="AS298" s="64" t="n">
        <f aca="false">0.24*AH298/$AM$320</f>
        <v>0.0189772663399486</v>
      </c>
      <c r="AT298" s="63" t="n">
        <f aca="false">AS298*$J$320</f>
        <v>159554.213343069</v>
      </c>
      <c r="AU298" s="64" t="n">
        <f aca="false">0.25*AJ298/$AM$320</f>
        <v>0.0125099457109061</v>
      </c>
      <c r="AV298" s="63" t="n">
        <f aca="false">AU298*$J$320</f>
        <v>105179.245056299</v>
      </c>
      <c r="AW298" s="64" t="n">
        <f aca="false">0.35*AL298/$AM$320</f>
        <v>0.0149897602786448</v>
      </c>
      <c r="AX298" s="63" t="n">
        <f aca="false">AW298*$J$320</f>
        <v>126028.658006748</v>
      </c>
    </row>
    <row r="299" customFormat="false" ht="12.8" hidden="false" customHeight="false" outlineLevel="0" collapsed="false">
      <c r="A299" s="70" t="s">
        <v>83</v>
      </c>
      <c r="B299" s="60"/>
      <c r="C299" s="60"/>
      <c r="D299" s="60"/>
      <c r="E299" s="60"/>
      <c r="F299" s="60"/>
      <c r="G299" s="60"/>
      <c r="H299" s="60"/>
      <c r="I299" s="64" t="n">
        <f aca="false">AO299+AQ299+AS299+AU299+AW299</f>
        <v>0.0793283157204554</v>
      </c>
      <c r="J299" s="63" t="n">
        <f aca="false">AP299+AR299+AT299+AV299+AX299</f>
        <v>666964.713667087</v>
      </c>
      <c r="K299" s="64" t="n">
        <f aca="false">I299-DatosMinisterio!J299</f>
        <v>0</v>
      </c>
      <c r="L299" s="63" t="n">
        <f aca="false">J299-DatosMinisterio!K299</f>
        <v>-0.286332913208753</v>
      </c>
      <c r="M299" s="64" t="n">
        <f aca="false">P334/P$355</f>
        <v>0.0539756212104947</v>
      </c>
      <c r="N299" s="63" t="n">
        <f aca="false">ROUND((N$320*M299),0)</f>
        <v>8622355</v>
      </c>
      <c r="O299" s="63" t="n">
        <f aca="false">N299-DatosMinisterio!L299</f>
        <v>0</v>
      </c>
      <c r="P299" s="65" t="n">
        <f aca="false">N299+J299</f>
        <v>9289319.71366709</v>
      </c>
      <c r="Q299" s="63" t="n">
        <f aca="false">P299-DatosMinisterio!M299</f>
        <v>-0.286332912743092</v>
      </c>
      <c r="S299" s="65" t="n">
        <f aca="false">B299+DatosMinisterio!B299</f>
        <v>16506</v>
      </c>
      <c r="T299" s="65" t="n">
        <f aca="false">C299+DatosMinisterio!C299</f>
        <v>103</v>
      </c>
      <c r="U299" s="65" t="n">
        <f aca="false">D299+DatosMinisterio!D299</f>
        <v>492.310418314822</v>
      </c>
      <c r="V299" s="65" t="n">
        <f aca="false">E299+DatosMinisterio!E299</f>
        <v>258.781512298075</v>
      </c>
      <c r="W299" s="65" t="n">
        <f aca="false">F299+DatosMinisterio!F299</f>
        <v>102</v>
      </c>
      <c r="X299" s="65" t="n">
        <f aca="false">G299+DatosMinisterio!G299</f>
        <v>260</v>
      </c>
      <c r="Y299" s="65" t="n">
        <f aca="false">H299+DatosMinisterio!H299</f>
        <v>5</v>
      </c>
      <c r="Z299" s="65" t="n">
        <f aca="false">X299+0.33*Y299</f>
        <v>261.65</v>
      </c>
      <c r="AC299" s="71" t="n">
        <f aca="false">IF(T299&gt;0,S299/T299,0)</f>
        <v>160.252427184466</v>
      </c>
      <c r="AD299" s="72" t="n">
        <f aca="false">EXP((((AC299-AC$320)/AC$321+2)/4-1.9)^3)</f>
        <v>0.0263754474551936</v>
      </c>
      <c r="AE299" s="73" t="n">
        <f aca="false">S299/U299</f>
        <v>33.5276268507581</v>
      </c>
      <c r="AF299" s="72" t="n">
        <f aca="false">EXP((((AE299-AE$320)/AE$321+2)/4-1.9)^3)</f>
        <v>0.573130347673605</v>
      </c>
      <c r="AG299" s="72" t="n">
        <f aca="false">V299/U299</f>
        <v>0.525647036241654</v>
      </c>
      <c r="AH299" s="72" t="n">
        <f aca="false">EXP((((AG299-AG$320)/AG$321+2)/4-1.9)^3)</f>
        <v>0.0434096509263839</v>
      </c>
      <c r="AI299" s="72" t="n">
        <f aca="false">W299/U299</f>
        <v>0.207186352767317</v>
      </c>
      <c r="AJ299" s="72" t="n">
        <f aca="false">EXP((((AI299-AI$320)/AI$321+2)/4-1.9)^3)</f>
        <v>0.209685441596072</v>
      </c>
      <c r="AK299" s="72" t="n">
        <f aca="false">Z299/U299</f>
        <v>0.53147361962322</v>
      </c>
      <c r="AL299" s="72" t="n">
        <f aca="false">EXP((((AK299-AK$320)/AK$321+2)/4-1.9)^3)</f>
        <v>0.213024209757678</v>
      </c>
      <c r="AM299" s="72" t="n">
        <f aca="false">0.01*AD299+0.15*AF299+0.24*AH299+0.25*AJ299+0.35*AL299</f>
        <v>0.22363145666213</v>
      </c>
      <c r="AO299" s="64" t="n">
        <f aca="false">0.01*AD299/$AM$320</f>
        <v>9.35610693693697E-005</v>
      </c>
      <c r="AP299" s="63" t="n">
        <f aca="false">AO299*$J$320</f>
        <v>786.628724883381</v>
      </c>
      <c r="AQ299" s="64" t="n">
        <f aca="false">0.15*AF299/$AM$320</f>
        <v>0.0304957982082437</v>
      </c>
      <c r="AR299" s="63" t="n">
        <f aca="false">AQ299*$J$320</f>
        <v>256397.99780554</v>
      </c>
      <c r="AS299" s="64" t="n">
        <f aca="false">0.24*AH299/$AM$320</f>
        <v>0.00369566737567408</v>
      </c>
      <c r="AT299" s="63" t="n">
        <f aca="false">AS299*$J$320</f>
        <v>31071.8778110861</v>
      </c>
      <c r="AU299" s="64" t="n">
        <f aca="false">0.25*AJ299/$AM$320</f>
        <v>0.0185953187905576</v>
      </c>
      <c r="AV299" s="63" t="n">
        <f aca="false">AU299*$J$320</f>
        <v>156342.932029432</v>
      </c>
      <c r="AW299" s="64" t="n">
        <f aca="false">0.35*AL299/$AM$320</f>
        <v>0.0264479702766107</v>
      </c>
      <c r="AX299" s="63" t="n">
        <f aca="false">AW299*$J$320</f>
        <v>222365.277296146</v>
      </c>
    </row>
    <row r="300" customFormat="false" ht="12.8" hidden="false" customHeight="false" outlineLevel="0" collapsed="false">
      <c r="A300" s="70" t="s">
        <v>84</v>
      </c>
      <c r="B300" s="60"/>
      <c r="C300" s="60"/>
      <c r="D300" s="60"/>
      <c r="E300" s="60"/>
      <c r="F300" s="60"/>
      <c r="G300" s="60"/>
      <c r="H300" s="60"/>
      <c r="I300" s="64" t="n">
        <f aca="false">AO300+AQ300+AS300+AU300+AW300</f>
        <v>0.044780572839197</v>
      </c>
      <c r="J300" s="63" t="n">
        <f aca="false">AP300+AR300+AT300+AV300+AX300</f>
        <v>376499.383231475</v>
      </c>
      <c r="K300" s="64" t="n">
        <f aca="false">I300-DatosMinisterio!J300</f>
        <v>0</v>
      </c>
      <c r="L300" s="63" t="n">
        <f aca="false">J300-DatosMinisterio!K300</f>
        <v>0.383231474959757</v>
      </c>
      <c r="M300" s="64" t="n">
        <f aca="false">P335/P$355</f>
        <v>0.0636737426803793</v>
      </c>
      <c r="N300" s="63" t="n">
        <f aca="false">ROUND((N$320*M300),0)</f>
        <v>10171585</v>
      </c>
      <c r="O300" s="63" t="n">
        <f aca="false">N300-DatosMinisterio!L300</f>
        <v>0</v>
      </c>
      <c r="P300" s="65" t="n">
        <f aca="false">N300+J300</f>
        <v>10548084.3832315</v>
      </c>
      <c r="Q300" s="63" t="n">
        <f aca="false">P300-DatosMinisterio!M300</f>
        <v>0.383231474086642</v>
      </c>
      <c r="S300" s="65" t="n">
        <f aca="false">B300+DatosMinisterio!B300</f>
        <v>19664</v>
      </c>
      <c r="T300" s="65" t="n">
        <f aca="false">C300+DatosMinisterio!C300</f>
        <v>64</v>
      </c>
      <c r="U300" s="65" t="n">
        <f aca="false">D300+DatosMinisterio!D300</f>
        <v>875.963553819899</v>
      </c>
      <c r="V300" s="65" t="n">
        <f aca="false">E300+DatosMinisterio!E300</f>
        <v>593.486216691619</v>
      </c>
      <c r="W300" s="65" t="n">
        <f aca="false">F300+DatosMinisterio!F300</f>
        <v>154</v>
      </c>
      <c r="X300" s="65" t="n">
        <f aca="false">G300+DatosMinisterio!G300</f>
        <v>313</v>
      </c>
      <c r="Y300" s="65" t="n">
        <f aca="false">H300+DatosMinisterio!H300</f>
        <v>25</v>
      </c>
      <c r="Z300" s="65" t="n">
        <f aca="false">X300+0.33*Y300</f>
        <v>321.25</v>
      </c>
      <c r="AC300" s="71" t="n">
        <f aca="false">IF(T300&gt;0,S300/T300,0)</f>
        <v>307.25</v>
      </c>
      <c r="AD300" s="72" t="n">
        <f aca="false">EXP((((AC300-AC$320)/AC$321+2)/4-1.9)^3)</f>
        <v>0.253672982733765</v>
      </c>
      <c r="AE300" s="73" t="n">
        <f aca="false">S300/U300</f>
        <v>22.4484225562231</v>
      </c>
      <c r="AF300" s="72" t="n">
        <f aca="false">EXP((((AE300-AE$320)/AE$321+2)/4-1.9)^3)</f>
        <v>0.109895473141503</v>
      </c>
      <c r="AG300" s="72" t="n">
        <f aca="false">V300/U300</f>
        <v>0.677523869690179</v>
      </c>
      <c r="AH300" s="72" t="n">
        <f aca="false">EXP((((AG300-AG$320)/AG$321+2)/4-1.9)^3)</f>
        <v>0.169027694500965</v>
      </c>
      <c r="AI300" s="72" t="n">
        <f aca="false">W300/U300</f>
        <v>0.175806401223472</v>
      </c>
      <c r="AJ300" s="72" t="n">
        <f aca="false">EXP((((AI300-AI$320)/AI$321+2)/4-1.9)^3)</f>
        <v>0.146719215285959</v>
      </c>
      <c r="AK300" s="72" t="n">
        <f aca="false">Z300/U300</f>
        <v>0.366739002552211</v>
      </c>
      <c r="AL300" s="72" t="n">
        <f aca="false">EXP((((AK300-AK$320)/AK$321+2)/4-1.9)^3)</f>
        <v>0.0856334832140378</v>
      </c>
      <c r="AM300" s="72" t="n">
        <f aca="false">0.01*AD300+0.15*AF300+0.24*AH300+0.25*AJ300+0.35*AL300</f>
        <v>0.126239220425198</v>
      </c>
      <c r="AO300" s="64" t="n">
        <f aca="false">0.01*AD300/$AM$320</f>
        <v>0.000899848830053319</v>
      </c>
      <c r="AP300" s="63" t="n">
        <f aca="false">AO300*$J$320</f>
        <v>7565.61401599779</v>
      </c>
      <c r="AQ300" s="64" t="n">
        <f aca="false">0.15*AF300/$AM$320</f>
        <v>0.00584744846704808</v>
      </c>
      <c r="AR300" s="63" t="n">
        <f aca="false">AQ300*$J$320</f>
        <v>49163.3001039768</v>
      </c>
      <c r="AS300" s="64" t="n">
        <f aca="false">0.24*AH300/$AM$320</f>
        <v>0.014390121155592</v>
      </c>
      <c r="AT300" s="63" t="n">
        <f aca="false">AS300*$J$320</f>
        <v>120987.102133813</v>
      </c>
      <c r="AU300" s="64" t="n">
        <f aca="false">0.25*AJ300/$AM$320</f>
        <v>0.013011349572845</v>
      </c>
      <c r="AV300" s="63" t="n">
        <f aca="false">AU300*$J$320</f>
        <v>109394.87323613</v>
      </c>
      <c r="AW300" s="64" t="n">
        <f aca="false">0.35*AL300/$AM$320</f>
        <v>0.0106318048136586</v>
      </c>
      <c r="AX300" s="63" t="n">
        <f aca="false">AW300*$J$320</f>
        <v>89388.493741557</v>
      </c>
    </row>
    <row r="301" customFormat="false" ht="12.8" hidden="false" customHeight="false" outlineLevel="0" collapsed="false">
      <c r="A301" s="70" t="s">
        <v>85</v>
      </c>
      <c r="B301" s="60"/>
      <c r="C301" s="60"/>
      <c r="D301" s="60"/>
      <c r="E301" s="60"/>
      <c r="F301" s="60"/>
      <c r="G301" s="60"/>
      <c r="H301" s="60"/>
      <c r="I301" s="64" t="n">
        <f aca="false">AO301+AQ301+AS301+AU301+AW301</f>
        <v>0.032969055321625</v>
      </c>
      <c r="J301" s="63" t="n">
        <f aca="false">AP301+AR301+AT301+AV301+AX301</f>
        <v>277192.27797486</v>
      </c>
      <c r="K301" s="64" t="n">
        <f aca="false">I301-DatosMinisterio!J301</f>
        <v>0</v>
      </c>
      <c r="L301" s="63" t="n">
        <f aca="false">J301-DatosMinisterio!K301</f>
        <v>0.277974860218819</v>
      </c>
      <c r="M301" s="64" t="n">
        <f aca="false">P336/P$355</f>
        <v>0.0489818079863238</v>
      </c>
      <c r="N301" s="63" t="n">
        <f aca="false">ROUND((N$320*M301),0)</f>
        <v>7824616</v>
      </c>
      <c r="O301" s="63" t="n">
        <f aca="false">N301-DatosMinisterio!L301</f>
        <v>1</v>
      </c>
      <c r="P301" s="65" t="n">
        <f aca="false">N301+J301</f>
        <v>8101808.27797486</v>
      </c>
      <c r="Q301" s="63" t="n">
        <f aca="false">P301-DatosMinisterio!M301</f>
        <v>1.27797485981137</v>
      </c>
      <c r="S301" s="65" t="n">
        <f aca="false">B301+DatosMinisterio!B301</f>
        <v>11850</v>
      </c>
      <c r="T301" s="65" t="n">
        <f aca="false">C301+DatosMinisterio!C301</f>
        <v>60</v>
      </c>
      <c r="U301" s="65" t="n">
        <f aca="false">D301+DatosMinisterio!D301</f>
        <v>802.196793743891</v>
      </c>
      <c r="V301" s="65" t="n">
        <f aca="false">E301+DatosMinisterio!E301</f>
        <v>409.698005865103</v>
      </c>
      <c r="W301" s="65" t="n">
        <f aca="false">F301+DatosMinisterio!F301</f>
        <v>143</v>
      </c>
      <c r="X301" s="65" t="n">
        <f aca="false">G301+DatosMinisterio!G301</f>
        <v>335</v>
      </c>
      <c r="Y301" s="65" t="n">
        <f aca="false">H301+DatosMinisterio!H301</f>
        <v>29</v>
      </c>
      <c r="Z301" s="65" t="n">
        <f aca="false">X301+0.33*Y301</f>
        <v>344.57</v>
      </c>
      <c r="AC301" s="71" t="n">
        <f aca="false">IF(T301&gt;0,S301/T301,0)</f>
        <v>197.5</v>
      </c>
      <c r="AD301" s="72" t="n">
        <f aca="false">EXP((((AC301-AC$320)/AC$321+2)/4-1.9)^3)</f>
        <v>0.0538585360005932</v>
      </c>
      <c r="AE301" s="73" t="n">
        <f aca="false">S301/U301</f>
        <v>14.771936378224</v>
      </c>
      <c r="AF301" s="72" t="n">
        <f aca="false">EXP((((AE301-AE$320)/AE$321+2)/4-1.9)^3)</f>
        <v>0.012691322263047</v>
      </c>
      <c r="AG301" s="72" t="n">
        <f aca="false">V301/U301</f>
        <v>0.51072007400207</v>
      </c>
      <c r="AH301" s="72" t="n">
        <f aca="false">EXP((((AG301-AG$320)/AG$321+2)/4-1.9)^3)</f>
        <v>0.0369077567349862</v>
      </c>
      <c r="AI301" s="72" t="n">
        <f aca="false">W301/U301</f>
        <v>0.178260498066331</v>
      </c>
      <c r="AJ301" s="72" t="n">
        <f aca="false">EXP((((AI301-AI$320)/AI$321+2)/4-1.9)^3)</f>
        <v>0.151143415437916</v>
      </c>
      <c r="AK301" s="72" t="n">
        <f aca="false">Z301/U301</f>
        <v>0.429533005725285</v>
      </c>
      <c r="AL301" s="72" t="n">
        <f aca="false">EXP((((AK301-AK$320)/AK$321+2)/4-1.9)^3)</f>
        <v>0.125302338937613</v>
      </c>
      <c r="AM301" s="72" t="n">
        <f aca="false">0.01*AD301+0.15*AF301+0.24*AH301+0.25*AJ301+0.35*AL301</f>
        <v>0.0929418178035033</v>
      </c>
      <c r="AO301" s="64" t="n">
        <f aca="false">0.01*AD301/$AM$320</f>
        <v>0.000191051250654402</v>
      </c>
      <c r="AP301" s="63" t="n">
        <f aca="false">AO301*$J$320</f>
        <v>1606.29204756448</v>
      </c>
      <c r="AQ301" s="64" t="n">
        <f aca="false">0.15*AF301/$AM$320</f>
        <v>0.000675294903333377</v>
      </c>
      <c r="AR301" s="63" t="n">
        <f aca="false">AQ301*$J$320</f>
        <v>5677.64319401087</v>
      </c>
      <c r="AS301" s="64" t="n">
        <f aca="false">0.24*AH301/$AM$320</f>
        <v>0.00314213059916366</v>
      </c>
      <c r="AT301" s="63" t="n">
        <f aca="false">AS301*$J$320</f>
        <v>26417.9343320583</v>
      </c>
      <c r="AU301" s="64" t="n">
        <f aca="false">0.25*AJ301/$AM$320</f>
        <v>0.0134036963738086</v>
      </c>
      <c r="AV301" s="63" t="n">
        <f aca="false">AU301*$J$320</f>
        <v>112693.587817252</v>
      </c>
      <c r="AW301" s="64" t="n">
        <f aca="false">0.35*AL301/$AM$320</f>
        <v>0.0155568821946649</v>
      </c>
      <c r="AX301" s="63" t="n">
        <f aca="false">AW301*$J$320</f>
        <v>130796.820583974</v>
      </c>
    </row>
    <row r="302" customFormat="false" ht="12.8" hidden="false" customHeight="false" outlineLevel="0" collapsed="false">
      <c r="A302" s="70" t="s">
        <v>86</v>
      </c>
      <c r="B302" s="60"/>
      <c r="C302" s="60"/>
      <c r="D302" s="60"/>
      <c r="E302" s="60"/>
      <c r="F302" s="60"/>
      <c r="G302" s="60"/>
      <c r="H302" s="60"/>
      <c r="I302" s="64" t="n">
        <f aca="false">AO302+AQ302+AS302+AU302+AW302</f>
        <v>0.0313699061161301</v>
      </c>
      <c r="J302" s="63" t="n">
        <f aca="false">AP302+AR302+AT302+AV302+AX302</f>
        <v>263747.191157281</v>
      </c>
      <c r="K302" s="64" t="n">
        <f aca="false">I302-DatosMinisterio!J302</f>
        <v>0</v>
      </c>
      <c r="L302" s="63" t="n">
        <f aca="false">J302-DatosMinisterio!K302</f>
        <v>0.191157281049527</v>
      </c>
      <c r="M302" s="64" t="n">
        <f aca="false">P337/P$355</f>
        <v>0.0477306375217275</v>
      </c>
      <c r="N302" s="63" t="n">
        <f aca="false">ROUND((N$320*M302),0)</f>
        <v>7624748</v>
      </c>
      <c r="O302" s="63" t="n">
        <f aca="false">N302-DatosMinisterio!L302</f>
        <v>1</v>
      </c>
      <c r="P302" s="65" t="n">
        <f aca="false">N302+J302</f>
        <v>7888495.19115728</v>
      </c>
      <c r="Q302" s="63" t="n">
        <f aca="false">P302-DatosMinisterio!M302</f>
        <v>1.19115728139877</v>
      </c>
      <c r="S302" s="65" t="n">
        <f aca="false">B302+DatosMinisterio!B302</f>
        <v>9342</v>
      </c>
      <c r="T302" s="65" t="n">
        <f aca="false">C302+DatosMinisterio!C302</f>
        <v>46</v>
      </c>
      <c r="U302" s="65" t="n">
        <f aca="false">D302+DatosMinisterio!D302</f>
        <v>483.823716682601</v>
      </c>
      <c r="V302" s="65" t="n">
        <f aca="false">E302+DatosMinisterio!E302</f>
        <v>283.780832479891</v>
      </c>
      <c r="W302" s="65" t="n">
        <f aca="false">F302+DatosMinisterio!F302</f>
        <v>54</v>
      </c>
      <c r="X302" s="65" t="n">
        <f aca="false">G302+DatosMinisterio!G302</f>
        <v>206</v>
      </c>
      <c r="Y302" s="65" t="n">
        <f aca="false">H302+DatosMinisterio!H302</f>
        <v>18</v>
      </c>
      <c r="Z302" s="65" t="n">
        <f aca="false">X302+0.33*Y302</f>
        <v>211.94</v>
      </c>
      <c r="AC302" s="71" t="n">
        <f aca="false">IF(T302&gt;0,S302/T302,0)</f>
        <v>203.086956521739</v>
      </c>
      <c r="AD302" s="72" t="n">
        <f aca="false">EXP((((AC302-AC$320)/AC$321+2)/4-1.9)^3)</f>
        <v>0.0594194222649933</v>
      </c>
      <c r="AE302" s="73" t="n">
        <f aca="false">S302/U302</f>
        <v>19.3086855354149</v>
      </c>
      <c r="AF302" s="72" t="n">
        <f aca="false">EXP((((AE302-AE$320)/AE$321+2)/4-1.9)^3)</f>
        <v>0.0510812483959005</v>
      </c>
      <c r="AG302" s="72" t="n">
        <f aca="false">V302/U302</f>
        <v>0.586537663812081</v>
      </c>
      <c r="AH302" s="72" t="n">
        <f aca="false">EXP((((AG302-AG$320)/AG$321+2)/4-1.9)^3)</f>
        <v>0.0796400818780655</v>
      </c>
      <c r="AI302" s="72" t="n">
        <f aca="false">W302/U302</f>
        <v>0.111610899048641</v>
      </c>
      <c r="AJ302" s="72" t="n">
        <f aca="false">EXP((((AI302-AI$320)/AI$321+2)/4-1.9)^3)</f>
        <v>0.0601335177761155</v>
      </c>
      <c r="AK302" s="72" t="n">
        <f aca="false">Z302/U302</f>
        <v>0.438052110080906</v>
      </c>
      <c r="AL302" s="72" t="n">
        <f aca="false">EXP((((AK302-AK$320)/AK$321+2)/4-1.9)^3)</f>
        <v>0.131515246116477</v>
      </c>
      <c r="AM302" s="72" t="n">
        <f aca="false">0.01*AD302+0.15*AF302+0.24*AH302+0.25*AJ302+0.35*AL302</f>
        <v>0.0884337167175666</v>
      </c>
      <c r="AO302" s="64" t="n">
        <f aca="false">0.01*AD302/$AM$320</f>
        <v>0.000210777265404391</v>
      </c>
      <c r="AP302" s="63" t="n">
        <f aca="false">AO302*$J$320</f>
        <v>1772.14147547723</v>
      </c>
      <c r="AQ302" s="64" t="n">
        <f aca="false">0.15*AF302/$AM$320</f>
        <v>0.00271799155223532</v>
      </c>
      <c r="AR302" s="63" t="n">
        <f aca="false">AQ302*$J$320</f>
        <v>22851.9216741513</v>
      </c>
      <c r="AS302" s="64" t="n">
        <f aca="false">0.24*AH302/$AM$320</f>
        <v>0.00678013405111011</v>
      </c>
      <c r="AT302" s="63" t="n">
        <f aca="false">AS302*$J$320</f>
        <v>57004.9940548159</v>
      </c>
      <c r="AU302" s="64" t="n">
        <f aca="false">0.25*AJ302/$AM$320</f>
        <v>0.00533275903435672</v>
      </c>
      <c r="AV302" s="63" t="n">
        <f aca="false">AU302*$J$320</f>
        <v>44835.9714952092</v>
      </c>
      <c r="AW302" s="64" t="n">
        <f aca="false">0.35*AL302/$AM$320</f>
        <v>0.0163282442130235</v>
      </c>
      <c r="AX302" s="63" t="n">
        <f aca="false">AW302*$J$320</f>
        <v>137282.162457627</v>
      </c>
    </row>
    <row r="303" customFormat="false" ht="12.8" hidden="false" customHeight="false" outlineLevel="0" collapsed="false">
      <c r="A303" s="70" t="s">
        <v>87</v>
      </c>
      <c r="B303" s="60"/>
      <c r="C303" s="60"/>
      <c r="D303" s="60"/>
      <c r="E303" s="60"/>
      <c r="F303" s="60"/>
      <c r="G303" s="60"/>
      <c r="H303" s="60"/>
      <c r="I303" s="64" t="n">
        <f aca="false">AO303+AQ303+AS303+AU303+AW303</f>
        <v>0.0140929778810488</v>
      </c>
      <c r="J303" s="63" t="n">
        <f aca="false">AP303+AR303+AT303+AV303+AX303</f>
        <v>118488.8254816</v>
      </c>
      <c r="K303" s="64" t="n">
        <f aca="false">I303-DatosMinisterio!J303</f>
        <v>0</v>
      </c>
      <c r="L303" s="63" t="n">
        <f aca="false">J303-DatosMinisterio!K303</f>
        <v>-0.174518399842782</v>
      </c>
      <c r="M303" s="64" t="n">
        <f aca="false">P338/P$355</f>
        <v>0.0203842935922526</v>
      </c>
      <c r="N303" s="63" t="n">
        <f aca="false">ROUND((N$320*M303),0)</f>
        <v>3256296</v>
      </c>
      <c r="O303" s="63" t="n">
        <f aca="false">N303-DatosMinisterio!L303</f>
        <v>-1</v>
      </c>
      <c r="P303" s="65" t="n">
        <f aca="false">N303+J303</f>
        <v>3374784.8254816</v>
      </c>
      <c r="Q303" s="63" t="n">
        <f aca="false">P303-DatosMinisterio!M303</f>
        <v>-1.17451839987189</v>
      </c>
      <c r="S303" s="65" t="n">
        <f aca="false">B303+DatosMinisterio!B303</f>
        <v>15169</v>
      </c>
      <c r="T303" s="65" t="n">
        <f aca="false">C303+DatosMinisterio!C303</f>
        <v>66</v>
      </c>
      <c r="U303" s="65" t="n">
        <f aca="false">D303+DatosMinisterio!D303</f>
        <v>714.724093585078</v>
      </c>
      <c r="V303" s="65" t="n">
        <f aca="false">E303+DatosMinisterio!E303</f>
        <v>282.043782193336</v>
      </c>
      <c r="W303" s="65" t="n">
        <f aca="false">F303+DatosMinisterio!F303</f>
        <v>68</v>
      </c>
      <c r="X303" s="65" t="n">
        <f aca="false">G303+DatosMinisterio!G303</f>
        <v>169</v>
      </c>
      <c r="Y303" s="65" t="n">
        <f aca="false">H303+DatosMinisterio!H303</f>
        <v>22</v>
      </c>
      <c r="Z303" s="65" t="n">
        <f aca="false">X303+0.33*Y303</f>
        <v>176.26</v>
      </c>
      <c r="AC303" s="71" t="n">
        <f aca="false">IF(T303&gt;0,S303/T303,0)</f>
        <v>229.833333333333</v>
      </c>
      <c r="AD303" s="72" t="n">
        <f aca="false">EXP((((AC303-AC$320)/AC$321+2)/4-1.9)^3)</f>
        <v>0.0922589407497531</v>
      </c>
      <c r="AE303" s="73" t="n">
        <f aca="false">S303/U303</f>
        <v>21.2235744340335</v>
      </c>
      <c r="AF303" s="72" t="n">
        <f aca="false">EXP((((AE303-AE$320)/AE$321+2)/4-1.9)^3)</f>
        <v>0.0829850947636177</v>
      </c>
      <c r="AG303" s="72" t="n">
        <f aca="false">V303/U303</f>
        <v>0.394619105085147</v>
      </c>
      <c r="AH303" s="72" t="n">
        <f aca="false">EXP((((AG303-AG$320)/AG$321+2)/4-1.9)^3)</f>
        <v>0.00859791824331301</v>
      </c>
      <c r="AI303" s="72" t="n">
        <f aca="false">W303/U303</f>
        <v>0.0951416086435675</v>
      </c>
      <c r="AJ303" s="72" t="n">
        <f aca="false">EXP((((AI303-AI$320)/AI$321+2)/4-1.9)^3)</f>
        <v>0.0460664429598317</v>
      </c>
      <c r="AK303" s="72" t="n">
        <f aca="false">Z303/U303</f>
        <v>0.246612646169341</v>
      </c>
      <c r="AL303" s="72" t="n">
        <f aca="false">EXP((((AK303-AK$320)/AK$321+2)/4-1.9)^3)</f>
        <v>0.0365100473285652</v>
      </c>
      <c r="AM303" s="72" t="n">
        <f aca="false">0.01*AD303+0.15*AF303+0.24*AH303+0.25*AJ303+0.35*AL303</f>
        <v>0.039728981305391</v>
      </c>
      <c r="AO303" s="64" t="n">
        <f aca="false">0.01*AD303/$AM$320</f>
        <v>0.00032726819782284</v>
      </c>
      <c r="AP303" s="63" t="n">
        <f aca="false">AO303*$J$320</f>
        <v>2751.5564634252</v>
      </c>
      <c r="AQ303" s="64" t="n">
        <f aca="false">0.15*AF303/$AM$320</f>
        <v>0.00441556918853734</v>
      </c>
      <c r="AR303" s="63" t="n">
        <f aca="false">AQ303*$J$320</f>
        <v>37124.560288006</v>
      </c>
      <c r="AS303" s="64" t="n">
        <f aca="false">0.24*AH303/$AM$320</f>
        <v>0.000731981144110338</v>
      </c>
      <c r="AT303" s="63" t="n">
        <f aca="false">AS303*$J$320</f>
        <v>6154.24126627928</v>
      </c>
      <c r="AU303" s="64" t="n">
        <f aca="false">0.25*AJ303/$AM$320</f>
        <v>0.00408526307723003</v>
      </c>
      <c r="AV303" s="63" t="n">
        <f aca="false">AU303*$J$320</f>
        <v>34347.4621112731</v>
      </c>
      <c r="AW303" s="64" t="n">
        <f aca="false">0.35*AL303/$AM$320</f>
        <v>0.00453289627334827</v>
      </c>
      <c r="AX303" s="63" t="n">
        <f aca="false">AW303*$J$320</f>
        <v>38111.0053526166</v>
      </c>
    </row>
    <row r="304" customFormat="false" ht="12.8" hidden="false" customHeight="false" outlineLevel="0" collapsed="false">
      <c r="A304" s="70" t="s">
        <v>88</v>
      </c>
      <c r="B304" s="60"/>
      <c r="C304" s="60"/>
      <c r="D304" s="60"/>
      <c r="E304" s="60"/>
      <c r="F304" s="60"/>
      <c r="G304" s="60"/>
      <c r="H304" s="60"/>
      <c r="I304" s="64" t="n">
        <f aca="false">AO304+AQ304+AS304+AU304+AW304</f>
        <v>0.0131041981540367</v>
      </c>
      <c r="J304" s="63" t="n">
        <f aca="false">AP304+AR304+AT304+AV304+AX304</f>
        <v>110175.511609787</v>
      </c>
      <c r="K304" s="64" t="n">
        <f aca="false">I304-DatosMinisterio!J304</f>
        <v>0</v>
      </c>
      <c r="L304" s="63" t="n">
        <f aca="false">J304-DatosMinisterio!K304</f>
        <v>-0.488390212995</v>
      </c>
      <c r="M304" s="64" t="n">
        <f aca="false">P339/P$355</f>
        <v>0.019631584500113</v>
      </c>
      <c r="N304" s="63" t="n">
        <f aca="false">ROUND((N$320*M304),0)</f>
        <v>3136054</v>
      </c>
      <c r="O304" s="63" t="n">
        <f aca="false">N304-DatosMinisterio!L304</f>
        <v>1</v>
      </c>
      <c r="P304" s="65" t="n">
        <f aca="false">N304+J304</f>
        <v>3246229.51160979</v>
      </c>
      <c r="Q304" s="63" t="n">
        <f aca="false">P304-DatosMinisterio!M304</f>
        <v>0.511609787121415</v>
      </c>
      <c r="S304" s="65" t="n">
        <f aca="false">B304+DatosMinisterio!B304</f>
        <v>6546</v>
      </c>
      <c r="T304" s="65" t="n">
        <f aca="false">C304+DatosMinisterio!C304</f>
        <v>46</v>
      </c>
      <c r="U304" s="65" t="n">
        <f aca="false">D304+DatosMinisterio!D304</f>
        <v>334.063185195971</v>
      </c>
      <c r="V304" s="65" t="n">
        <f aca="false">E304+DatosMinisterio!E304</f>
        <v>164.164233836771</v>
      </c>
      <c r="W304" s="65" t="n">
        <f aca="false">F304+DatosMinisterio!F304</f>
        <v>25</v>
      </c>
      <c r="X304" s="65" t="n">
        <f aca="false">G304+DatosMinisterio!G304</f>
        <v>82</v>
      </c>
      <c r="Y304" s="65" t="n">
        <f aca="false">H304+DatosMinisterio!H304</f>
        <v>6</v>
      </c>
      <c r="Z304" s="65" t="n">
        <f aca="false">X304+0.33*Y304</f>
        <v>83.98</v>
      </c>
      <c r="AC304" s="71" t="n">
        <f aca="false">IF(T304&gt;0,S304/T304,0)</f>
        <v>142.304347826087</v>
      </c>
      <c r="AD304" s="72" t="n">
        <f aca="false">EXP((((AC304-AC$320)/AC$321+2)/4-1.9)^3)</f>
        <v>0.018000815385285</v>
      </c>
      <c r="AE304" s="73" t="n">
        <f aca="false">S304/U304</f>
        <v>19.5950954492634</v>
      </c>
      <c r="AF304" s="72" t="n">
        <f aca="false">EXP((((AE304-AE$320)/AE$321+2)/4-1.9)^3)</f>
        <v>0.0551293854537675</v>
      </c>
      <c r="AG304" s="72" t="n">
        <f aca="false">V304/U304</f>
        <v>0.491416717290975</v>
      </c>
      <c r="AH304" s="72" t="n">
        <f aca="false">EXP((((AG304-AG$320)/AG$321+2)/4-1.9)^3)</f>
        <v>0.0296783991521079</v>
      </c>
      <c r="AI304" s="72" t="n">
        <f aca="false">W304/U304</f>
        <v>0.0748361421068721</v>
      </c>
      <c r="AJ304" s="72" t="n">
        <f aca="false">EXP((((AI304-AI$320)/AI$321+2)/4-1.9)^3)</f>
        <v>0.032427288972965</v>
      </c>
      <c r="AK304" s="72" t="n">
        <f aca="false">Z304/U304</f>
        <v>0.251389568565405</v>
      </c>
      <c r="AL304" s="72" t="n">
        <f aca="false">EXP((((AK304-AK$320)/AK$321+2)/4-1.9)^3)</f>
        <v>0.0378928449596667</v>
      </c>
      <c r="AM304" s="72" t="n">
        <f aca="false">0.01*AD304+0.15*AF304+0.24*AH304+0.25*AJ304+0.35*AL304</f>
        <v>0.0369415497475485</v>
      </c>
      <c r="AO304" s="64" t="n">
        <f aca="false">0.01*AD304/$AM$320</f>
        <v>6.38539133726141E-005</v>
      </c>
      <c r="AP304" s="63" t="n">
        <f aca="false">AO304*$J$320</f>
        <v>536.861354767259</v>
      </c>
      <c r="AQ304" s="64" t="n">
        <f aca="false">0.15*AF304/$AM$320</f>
        <v>0.00293338962239009</v>
      </c>
      <c r="AR304" s="63" t="n">
        <f aca="false">AQ304*$J$320</f>
        <v>24662.9132586881</v>
      </c>
      <c r="AS304" s="64" t="n">
        <f aca="false">0.24*AH304/$AM$320</f>
        <v>0.002526661448964</v>
      </c>
      <c r="AT304" s="63" t="n">
        <f aca="false">AS304*$J$320</f>
        <v>21243.2851313821</v>
      </c>
      <c r="AU304" s="64" t="n">
        <f aca="false">0.25*AJ304/$AM$320</f>
        <v>0.00287571598378966</v>
      </c>
      <c r="AV304" s="63" t="n">
        <f aca="false">AU304*$J$320</f>
        <v>24178.0134911091</v>
      </c>
      <c r="AW304" s="64" t="n">
        <f aca="false">0.35*AL304/$AM$320</f>
        <v>0.00470457718552038</v>
      </c>
      <c r="AX304" s="63" t="n">
        <f aca="false">AW304*$J$320</f>
        <v>39554.4383738404</v>
      </c>
    </row>
    <row r="305" customFormat="false" ht="12.8" hidden="false" customHeight="false" outlineLevel="0" collapsed="false">
      <c r="A305" s="70" t="s">
        <v>89</v>
      </c>
      <c r="B305" s="60"/>
      <c r="C305" s="60"/>
      <c r="D305" s="60"/>
      <c r="E305" s="60"/>
      <c r="F305" s="60"/>
      <c r="G305" s="60"/>
      <c r="H305" s="60"/>
      <c r="I305" s="64" t="n">
        <f aca="false">AO305+AQ305+AS305+AU305+AW305</f>
        <v>0.0224852922004038</v>
      </c>
      <c r="J305" s="63" t="n">
        <f aca="false">AP305+AR305+AT305+AV305+AX305</f>
        <v>189048.466968725</v>
      </c>
      <c r="K305" s="64" t="n">
        <f aca="false">I305-DatosMinisterio!J305</f>
        <v>-1.59594559789866E-016</v>
      </c>
      <c r="L305" s="63" t="n">
        <f aca="false">J305-DatosMinisterio!K305</f>
        <v>0.466968725348124</v>
      </c>
      <c r="M305" s="64" t="n">
        <f aca="false">P340/P$355</f>
        <v>0.0205777912318587</v>
      </c>
      <c r="N305" s="63" t="n">
        <f aca="false">ROUND((N$320*M305),0)</f>
        <v>3287207</v>
      </c>
      <c r="O305" s="63" t="n">
        <f aca="false">N305-DatosMinisterio!L305</f>
        <v>-1</v>
      </c>
      <c r="P305" s="65" t="n">
        <f aca="false">N305+J305</f>
        <v>3476255.46696873</v>
      </c>
      <c r="Q305" s="63" t="n">
        <f aca="false">P305-DatosMinisterio!M305</f>
        <v>-0.533031274564564</v>
      </c>
      <c r="S305" s="65" t="n">
        <f aca="false">B305+DatosMinisterio!B305</f>
        <v>7922</v>
      </c>
      <c r="T305" s="65" t="n">
        <f aca="false">C305+DatosMinisterio!C305</f>
        <v>36</v>
      </c>
      <c r="U305" s="65" t="n">
        <f aca="false">D305+DatosMinisterio!D305</f>
        <v>303.046995606922</v>
      </c>
      <c r="V305" s="65" t="n">
        <f aca="false">E305+DatosMinisterio!E305</f>
        <v>121.311558441558</v>
      </c>
      <c r="W305" s="65" t="n">
        <f aca="false">F305+DatosMinisterio!F305</f>
        <v>18</v>
      </c>
      <c r="X305" s="65" t="n">
        <f aca="false">G305+DatosMinisterio!G305</f>
        <v>92</v>
      </c>
      <c r="Y305" s="65" t="n">
        <f aca="false">H305+DatosMinisterio!H305</f>
        <v>6</v>
      </c>
      <c r="Z305" s="65" t="n">
        <f aca="false">X305+0.33*Y305</f>
        <v>93.98</v>
      </c>
      <c r="AC305" s="71" t="n">
        <f aca="false">IF(T305&gt;0,S305/T305,0)</f>
        <v>220.055555555556</v>
      </c>
      <c r="AD305" s="72" t="n">
        <f aca="false">EXP((((AC305-AC$320)/AC$321+2)/4-1.9)^3)</f>
        <v>0.0790041113387522</v>
      </c>
      <c r="AE305" s="73" t="n">
        <f aca="false">S305/U305</f>
        <v>26.1411600010565</v>
      </c>
      <c r="AF305" s="72" t="n">
        <f aca="false">EXP((((AE305-AE$320)/AE$321+2)/4-1.9)^3)</f>
        <v>0.225203440597597</v>
      </c>
      <c r="AG305" s="72" t="n">
        <f aca="false">V305/U305</f>
        <v>0.400306091794784</v>
      </c>
      <c r="AH305" s="72" t="n">
        <f aca="false">EXP((((AG305-AG$320)/AG$321+2)/4-1.9)^3)</f>
        <v>0.00931185441272943</v>
      </c>
      <c r="AI305" s="72" t="n">
        <f aca="false">W305/U305</f>
        <v>0.0593967281013653</v>
      </c>
      <c r="AJ305" s="72" t="n">
        <f aca="false">EXP((((AI305-AI$320)/AI$321+2)/4-1.9)^3)</f>
        <v>0.024407176849366</v>
      </c>
      <c r="AK305" s="72" t="n">
        <f aca="false">Z305/U305</f>
        <v>0.310116917053684</v>
      </c>
      <c r="AL305" s="72" t="n">
        <f aca="false">EXP((((AK305-AK$320)/AK$321+2)/4-1.9)^3)</f>
        <v>0.0585149741260972</v>
      </c>
      <c r="AM305" s="72" t="n">
        <f aca="false">0.01*AD305+0.15*AF305+0.24*AH305+0.25*AJ305+0.35*AL305</f>
        <v>0.0633874374185576</v>
      </c>
      <c r="AO305" s="64" t="n">
        <f aca="false">0.01*AD305/$AM$320</f>
        <v>0.000280249620560462</v>
      </c>
      <c r="AP305" s="63" t="n">
        <f aca="false">AO305*$J$320</f>
        <v>2356.24072230517</v>
      </c>
      <c r="AQ305" s="64" t="n">
        <f aca="false">0.15*AF305/$AM$320</f>
        <v>0.011982891340763</v>
      </c>
      <c r="AR305" s="63" t="n">
        <f aca="false">AQ305*$J$320</f>
        <v>100747.956381166</v>
      </c>
      <c r="AS305" s="64" t="n">
        <f aca="false">0.24*AH305/$AM$320</f>
        <v>0.000792761881879928</v>
      </c>
      <c r="AT305" s="63" t="n">
        <f aca="false">AS305*$J$320</f>
        <v>6665.26443618778</v>
      </c>
      <c r="AU305" s="64" t="n">
        <f aca="false">0.25*AJ305/$AM$320</f>
        <v>0.00216447661238099</v>
      </c>
      <c r="AV305" s="63" t="n">
        <f aca="false">AU305*$J$320</f>
        <v>18198.161790085</v>
      </c>
      <c r="AW305" s="64" t="n">
        <f aca="false">0.35*AL305/$AM$320</f>
        <v>0.00726491274481951</v>
      </c>
      <c r="AX305" s="63" t="n">
        <f aca="false">AW305*$J$320</f>
        <v>61080.8436389817</v>
      </c>
    </row>
    <row r="306" customFormat="false" ht="12.8" hidden="false" customHeight="false" outlineLevel="0" collapsed="false">
      <c r="A306" s="70" t="s">
        <v>90</v>
      </c>
      <c r="B306" s="60"/>
      <c r="C306" s="60"/>
      <c r="D306" s="60"/>
      <c r="E306" s="60"/>
      <c r="F306" s="60"/>
      <c r="G306" s="60"/>
      <c r="H306" s="60"/>
      <c r="I306" s="64" t="n">
        <f aca="false">AO306+AQ306+AS306+AU306+AW306</f>
        <v>0.0357533957354511</v>
      </c>
      <c r="J306" s="63" t="n">
        <f aca="false">AP306+AR306+AT306+AV306+AX306</f>
        <v>300602.037655166</v>
      </c>
      <c r="K306" s="64" t="n">
        <f aca="false">I306-DatosMinisterio!J306</f>
        <v>0</v>
      </c>
      <c r="L306" s="63" t="n">
        <f aca="false">J306-DatosMinisterio!K306</f>
        <v>0.0376551655936055</v>
      </c>
      <c r="M306" s="64" t="n">
        <f aca="false">P341/P$355</f>
        <v>0.0223585010714111</v>
      </c>
      <c r="N306" s="63" t="n">
        <f aca="false">ROUND((N$320*M306),0)</f>
        <v>3571667</v>
      </c>
      <c r="O306" s="63" t="n">
        <f aca="false">N306-DatosMinisterio!L306</f>
        <v>0</v>
      </c>
      <c r="P306" s="65" t="n">
        <f aca="false">N306+J306</f>
        <v>3872269.03765517</v>
      </c>
      <c r="Q306" s="63" t="n">
        <f aca="false">P306-DatosMinisterio!M306</f>
        <v>0.0376551654189825</v>
      </c>
      <c r="S306" s="65" t="n">
        <f aca="false">B306+DatosMinisterio!B306</f>
        <v>10284</v>
      </c>
      <c r="T306" s="65" t="n">
        <f aca="false">C306+DatosMinisterio!C306</f>
        <v>41</v>
      </c>
      <c r="U306" s="65" t="n">
        <f aca="false">D306+DatosMinisterio!D306</f>
        <v>427.436413251261</v>
      </c>
      <c r="V306" s="65" t="n">
        <f aca="false">E306+DatosMinisterio!E306</f>
        <v>314.096467598249</v>
      </c>
      <c r="W306" s="65" t="n">
        <f aca="false">F306+DatosMinisterio!F306</f>
        <v>29</v>
      </c>
      <c r="X306" s="65" t="n">
        <f aca="false">G306+DatosMinisterio!G306</f>
        <v>88</v>
      </c>
      <c r="Y306" s="65" t="n">
        <f aca="false">H306+DatosMinisterio!H306</f>
        <v>6</v>
      </c>
      <c r="Z306" s="65" t="n">
        <f aca="false">X306+0.33*Y306</f>
        <v>89.98</v>
      </c>
      <c r="AC306" s="71" t="n">
        <f aca="false">IF(T306&gt;0,S306/T306,0)</f>
        <v>250.829268292683</v>
      </c>
      <c r="AD306" s="72" t="n">
        <f aca="false">EXP((((AC306-AC$320)/AC$321+2)/4-1.9)^3)</f>
        <v>0.125967725395801</v>
      </c>
      <c r="AE306" s="73" t="n">
        <f aca="false">S306/U306</f>
        <v>24.0597190159247</v>
      </c>
      <c r="AF306" s="72" t="n">
        <f aca="false">EXP((((AE306-AE$320)/AE$321+2)/4-1.9)^3)</f>
        <v>0.153807702049791</v>
      </c>
      <c r="AG306" s="72" t="n">
        <f aca="false">V306/U306</f>
        <v>0.73483787964881</v>
      </c>
      <c r="AH306" s="72" t="n">
        <f aca="false">EXP((((AG306-AG$320)/AG$321+2)/4-1.9)^3)</f>
        <v>0.248990650450547</v>
      </c>
      <c r="AI306" s="72" t="n">
        <f aca="false">W306/U306</f>
        <v>0.0678463488391497</v>
      </c>
      <c r="AJ306" s="72" t="n">
        <f aca="false">EXP((((AI306-AI$320)/AI$321+2)/4-1.9)^3)</f>
        <v>0.0285665955153694</v>
      </c>
      <c r="AK306" s="72" t="n">
        <f aca="false">Z306/U306</f>
        <v>0.210510843742989</v>
      </c>
      <c r="AL306" s="72" t="n">
        <f aca="false">EXP((((AK306-AK$320)/AK$321+2)/4-1.9)^3)</f>
        <v>0.0273165973787638</v>
      </c>
      <c r="AM306" s="72" t="n">
        <f aca="false">0.01*AD306+0.15*AF306+0.24*AH306+0.25*AJ306+0.35*AL306</f>
        <v>0.100791046630967</v>
      </c>
      <c r="AO306" s="64" t="n">
        <f aca="false">0.01*AD306/$AM$320</f>
        <v>0.000446842659791067</v>
      </c>
      <c r="AP306" s="63" t="n">
        <f aca="false">AO306*$J$320</f>
        <v>3756.89668859236</v>
      </c>
      <c r="AQ306" s="64" t="n">
        <f aca="false">0.15*AF306/$AM$320</f>
        <v>0.00818398234123051</v>
      </c>
      <c r="AR306" s="63" t="n">
        <f aca="false">AQ306*$J$320</f>
        <v>68808.0591312467</v>
      </c>
      <c r="AS306" s="64" t="n">
        <f aca="false">0.24*AH306/$AM$320</f>
        <v>0.021197742992185</v>
      </c>
      <c r="AT306" s="63" t="n">
        <f aca="false">AS306*$J$320</f>
        <v>178223.203868245</v>
      </c>
      <c r="AU306" s="64" t="n">
        <f aca="false">0.25*AJ306/$AM$320</f>
        <v>0.00253334206860433</v>
      </c>
      <c r="AV306" s="63" t="n">
        <f aca="false">AU306*$J$320</f>
        <v>21299.4534431012</v>
      </c>
      <c r="AW306" s="64" t="n">
        <f aca="false">0.35*AL306/$AM$320</f>
        <v>0.00339148567364017</v>
      </c>
      <c r="AX306" s="63" t="n">
        <f aca="false">AW306*$J$320</f>
        <v>28514.4245239808</v>
      </c>
    </row>
    <row r="307" customFormat="false" ht="12.8" hidden="false" customHeight="false" outlineLevel="0" collapsed="false">
      <c r="A307" s="70" t="s">
        <v>91</v>
      </c>
      <c r="B307" s="60"/>
      <c r="C307" s="60"/>
      <c r="D307" s="60"/>
      <c r="E307" s="60"/>
      <c r="F307" s="60"/>
      <c r="G307" s="60"/>
      <c r="H307" s="60"/>
      <c r="I307" s="64" t="n">
        <f aca="false">AO307+AQ307+AS307+AU307+AW307</f>
        <v>0.0950187816572211</v>
      </c>
      <c r="J307" s="63" t="n">
        <f aca="false">AP307+AR307+AT307+AV307+AX307</f>
        <v>798884.659600335</v>
      </c>
      <c r="K307" s="64" t="n">
        <f aca="false">I307-DatosMinisterio!J307</f>
        <v>0</v>
      </c>
      <c r="L307" s="63" t="n">
        <f aca="false">J307-DatosMinisterio!K307</f>
        <v>-0.340399664826691</v>
      </c>
      <c r="M307" s="64" t="n">
        <f aca="false">P342/P$355</f>
        <v>0.0250644700033464</v>
      </c>
      <c r="N307" s="63" t="n">
        <f aca="false">ROUND((N$320*M307),0)</f>
        <v>4003933</v>
      </c>
      <c r="O307" s="63" t="n">
        <f aca="false">N307-DatosMinisterio!L307</f>
        <v>0</v>
      </c>
      <c r="P307" s="65" t="n">
        <f aca="false">N307+J307</f>
        <v>4802817.65960034</v>
      </c>
      <c r="Q307" s="63" t="n">
        <f aca="false">P307-DatosMinisterio!M307</f>
        <v>-0.340399664826691</v>
      </c>
      <c r="S307" s="65" t="n">
        <f aca="false">B307+DatosMinisterio!B307</f>
        <v>7536</v>
      </c>
      <c r="T307" s="65" t="n">
        <f aca="false">C307+DatosMinisterio!C307</f>
        <v>48</v>
      </c>
      <c r="U307" s="65" t="n">
        <f aca="false">D307+DatosMinisterio!D307</f>
        <v>309.103207570185</v>
      </c>
      <c r="V307" s="65" t="n">
        <f aca="false">E307+DatosMinisterio!E307</f>
        <v>193.135497835498</v>
      </c>
      <c r="W307" s="65" t="n">
        <f aca="false">F307+DatosMinisterio!F307</f>
        <v>74</v>
      </c>
      <c r="X307" s="65" t="n">
        <f aca="false">G307+DatosMinisterio!G307</f>
        <v>206</v>
      </c>
      <c r="Y307" s="65" t="n">
        <f aca="false">H307+DatosMinisterio!H307</f>
        <v>30</v>
      </c>
      <c r="Z307" s="65" t="n">
        <f aca="false">X307+0.33*Y307</f>
        <v>215.9</v>
      </c>
      <c r="AC307" s="71" t="n">
        <f aca="false">IF(T307&gt;0,S307/T307,0)</f>
        <v>157</v>
      </c>
      <c r="AD307" s="72" t="n">
        <f aca="false">EXP((((AC307-AC$320)/AC$321+2)/4-1.9)^3)</f>
        <v>0.024657670918035</v>
      </c>
      <c r="AE307" s="73" t="n">
        <f aca="false">S307/U307</f>
        <v>24.3802064017368</v>
      </c>
      <c r="AF307" s="72" t="n">
        <f aca="false">EXP((((AE307-AE$320)/AE$321+2)/4-1.9)^3)</f>
        <v>0.16372918721342</v>
      </c>
      <c r="AG307" s="72" t="n">
        <f aca="false">V307/U307</f>
        <v>0.624825278759505</v>
      </c>
      <c r="AH307" s="72" t="n">
        <f aca="false">EXP((((AG307-AG$320)/AG$321+2)/4-1.9)^3)</f>
        <v>0.11169730600125</v>
      </c>
      <c r="AI307" s="72" t="n">
        <f aca="false">W307/U307</f>
        <v>0.239402239082872</v>
      </c>
      <c r="AJ307" s="72" t="n">
        <f aca="false">EXP((((AI307-AI$320)/AI$321+2)/4-1.9)^3)</f>
        <v>0.288023879754001</v>
      </c>
      <c r="AK307" s="72" t="n">
        <f aca="false">Z307/U307</f>
        <v>0.698472208351244</v>
      </c>
      <c r="AL307" s="72" t="n">
        <f aca="false">EXP((((AK307-AK$320)/AK$321+2)/4-1.9)^3)</f>
        <v>0.412127365711164</v>
      </c>
      <c r="AM307" s="72" t="n">
        <f aca="false">0.01*AD307+0.15*AF307+0.24*AH307+0.25*AJ307+0.35*AL307</f>
        <v>0.267863856168901</v>
      </c>
      <c r="AO307" s="64" t="n">
        <f aca="false">0.01*AD307/$AM$320</f>
        <v>8.74676368303697E-005</v>
      </c>
      <c r="AP307" s="63" t="n">
        <f aca="false">AO307*$J$320</f>
        <v>735.397276796858</v>
      </c>
      <c r="AQ307" s="64" t="n">
        <f aca="false">0.15*AF307/$AM$320</f>
        <v>0.00871189647229034</v>
      </c>
      <c r="AR307" s="63" t="n">
        <f aca="false">AQ307*$J$320</f>
        <v>73246.5763752519</v>
      </c>
      <c r="AS307" s="64" t="n">
        <f aca="false">0.24*AH307/$AM$320</f>
        <v>0.00950931603756834</v>
      </c>
      <c r="AT307" s="63" t="n">
        <f aca="false">AS307*$J$320</f>
        <v>79951.0009832614</v>
      </c>
      <c r="AU307" s="64" t="n">
        <f aca="false">0.25*AJ307/$AM$320</f>
        <v>0.0255425260931382</v>
      </c>
      <c r="AV307" s="63" t="n">
        <f aca="false">AU307*$J$320</f>
        <v>214752.619506974</v>
      </c>
      <c r="AW307" s="64" t="n">
        <f aca="false">0.35*AL307/$AM$320</f>
        <v>0.0511675754173938</v>
      </c>
      <c r="AX307" s="63" t="n">
        <f aca="false">AW307*$J$320</f>
        <v>430199.065458051</v>
      </c>
    </row>
    <row r="308" customFormat="false" ht="12.8" hidden="false" customHeight="false" outlineLevel="0" collapsed="false">
      <c r="A308" s="70" t="s">
        <v>92</v>
      </c>
      <c r="B308" s="60"/>
      <c r="C308" s="60"/>
      <c r="D308" s="60"/>
      <c r="E308" s="60"/>
      <c r="F308" s="60"/>
      <c r="G308" s="60"/>
      <c r="H308" s="60"/>
      <c r="I308" s="64" t="n">
        <f aca="false">AO308+AQ308+AS308+AU308+AW308</f>
        <v>0.00746260444560039</v>
      </c>
      <c r="J308" s="63" t="n">
        <f aca="false">AP308+AR308+AT308+AV308+AX308</f>
        <v>62742.9662670521</v>
      </c>
      <c r="K308" s="64" t="n">
        <f aca="false">I308-DatosMinisterio!J308</f>
        <v>0</v>
      </c>
      <c r="L308" s="63" t="n">
        <f aca="false">J308-DatosMinisterio!K308</f>
        <v>-0.0337329479225446</v>
      </c>
      <c r="M308" s="64" t="n">
        <f aca="false">P343/P$355</f>
        <v>0.0102843600636125</v>
      </c>
      <c r="N308" s="63" t="n">
        <f aca="false">ROUND((N$320*M308),0)</f>
        <v>1642879</v>
      </c>
      <c r="O308" s="63" t="n">
        <f aca="false">N308-DatosMinisterio!L308</f>
        <v>0</v>
      </c>
      <c r="P308" s="65" t="n">
        <f aca="false">N308+J308</f>
        <v>1705621.96626705</v>
      </c>
      <c r="Q308" s="63" t="n">
        <f aca="false">P308-DatosMinisterio!M308</f>
        <v>-0.0337329478934407</v>
      </c>
      <c r="S308" s="65" t="n">
        <f aca="false">B308+DatosMinisterio!B308</f>
        <v>2104</v>
      </c>
      <c r="T308" s="65" t="n">
        <f aca="false">C308+DatosMinisterio!C308</f>
        <v>23</v>
      </c>
      <c r="U308" s="65" t="n">
        <f aca="false">D308+DatosMinisterio!D308</f>
        <v>194.694993412385</v>
      </c>
      <c r="V308" s="65" t="n">
        <f aca="false">E308+DatosMinisterio!E308</f>
        <v>64.7404479578393</v>
      </c>
      <c r="W308" s="65" t="n">
        <f aca="false">F308+DatosMinisterio!F308</f>
        <v>10</v>
      </c>
      <c r="X308" s="65" t="n">
        <f aca="false">G308+DatosMinisterio!G308</f>
        <v>43</v>
      </c>
      <c r="Y308" s="65" t="n">
        <f aca="false">H308+DatosMinisterio!H308</f>
        <v>25</v>
      </c>
      <c r="Z308" s="65" t="n">
        <f aca="false">X308+0.33*Y308</f>
        <v>51.25</v>
      </c>
      <c r="AC308" s="71" t="n">
        <f aca="false">IF(T308&gt;0,S308/T308,0)</f>
        <v>91.4782608695652</v>
      </c>
      <c r="AD308" s="72" t="n">
        <f aca="false">EXP((((AC308-AC$320)/AC$321+2)/4-1.9)^3)</f>
        <v>0.0052880921420175</v>
      </c>
      <c r="AE308" s="73" t="n">
        <f aca="false">S308/U308</f>
        <v>10.8066466585687</v>
      </c>
      <c r="AF308" s="72" t="n">
        <f aca="false">EXP((((AE308-AE$320)/AE$321+2)/4-1.9)^3)</f>
        <v>0.00276102558108433</v>
      </c>
      <c r="AG308" s="72" t="n">
        <f aca="false">V308/U308</f>
        <v>0.332522407603528</v>
      </c>
      <c r="AH308" s="72" t="n">
        <f aca="false">EXP((((AG308-AG$320)/AG$321+2)/4-1.9)^3)</f>
        <v>0.00338969563176378</v>
      </c>
      <c r="AI308" s="72" t="n">
        <f aca="false">W308/U308</f>
        <v>0.0513623890616382</v>
      </c>
      <c r="AJ308" s="72" t="n">
        <f aca="false">EXP((((AI308-AI$320)/AI$321+2)/4-1.9)^3)</f>
        <v>0.0209263126443101</v>
      </c>
      <c r="AK308" s="72" t="n">
        <f aca="false">Z308/U308</f>
        <v>0.263232243940896</v>
      </c>
      <c r="AL308" s="72" t="n">
        <f aca="false">EXP((((AK308-AK$320)/AK$321+2)/4-1.9)^3)</f>
        <v>0.0415011607852412</v>
      </c>
      <c r="AM308" s="72" t="n">
        <f aca="false">0.01*AD308+0.15*AF308+0.24*AH308+0.25*AJ308+0.35*AL308</f>
        <v>0.0210375461461181</v>
      </c>
      <c r="AO308" s="64" t="n">
        <f aca="false">0.01*AD308/$AM$320</f>
        <v>1.87583379038939E-005</v>
      </c>
      <c r="AP308" s="63" t="n">
        <f aca="false">AO308*$J$320</f>
        <v>157.713539677673</v>
      </c>
      <c r="AQ308" s="64" t="n">
        <f aca="false">0.15*AF308/$AM$320</f>
        <v>0.000146911918571965</v>
      </c>
      <c r="AR308" s="63" t="n">
        <f aca="false">AQ308*$J$320</f>
        <v>1235.18399218158</v>
      </c>
      <c r="AS308" s="64" t="n">
        <f aca="false">0.24*AH308/$AM$320</f>
        <v>0.000288580702503655</v>
      </c>
      <c r="AT308" s="63" t="n">
        <f aca="false">AS308*$J$320</f>
        <v>2426.28554340486</v>
      </c>
      <c r="AU308" s="64" t="n">
        <f aca="false">0.25*AJ308/$AM$320</f>
        <v>0.00185578670493217</v>
      </c>
      <c r="AV308" s="63" t="n">
        <f aca="false">AU308*$J$320</f>
        <v>15602.805089723</v>
      </c>
      <c r="AW308" s="64" t="n">
        <f aca="false">0.35*AL308/$AM$320</f>
        <v>0.0051525667816887</v>
      </c>
      <c r="AX308" s="63" t="n">
        <f aca="false">AW308*$J$320</f>
        <v>43320.978102065</v>
      </c>
    </row>
    <row r="309" customFormat="false" ht="12.8" hidden="false" customHeight="false" outlineLevel="0" collapsed="false">
      <c r="A309" s="70" t="s">
        <v>93</v>
      </c>
      <c r="B309" s="60"/>
      <c r="C309" s="60"/>
      <c r="D309" s="60"/>
      <c r="E309" s="60"/>
      <c r="F309" s="60"/>
      <c r="G309" s="60"/>
      <c r="H309" s="60"/>
      <c r="I309" s="64" t="n">
        <f aca="false">AO309+AQ309+AS309+AU309+AW309</f>
        <v>0.0897418796055223</v>
      </c>
      <c r="J309" s="63" t="n">
        <f aca="false">AP309+AR309+AT309+AV309+AX309</f>
        <v>754518.31406537</v>
      </c>
      <c r="K309" s="64" t="n">
        <f aca="false">I309-DatosMinisterio!J309</f>
        <v>-3.88578058618805E-016</v>
      </c>
      <c r="L309" s="63" t="n">
        <f aca="false">J309-DatosMinisterio!K309</f>
        <v>0.314065369777381</v>
      </c>
      <c r="M309" s="64" t="n">
        <f aca="false">P344/P$355</f>
        <v>0.0606131468411801</v>
      </c>
      <c r="N309" s="63" t="n">
        <f aca="false">ROUND((N$320*M309),0)</f>
        <v>9682669</v>
      </c>
      <c r="O309" s="63" t="n">
        <f aca="false">N309-DatosMinisterio!L309</f>
        <v>0</v>
      </c>
      <c r="P309" s="65" t="n">
        <f aca="false">N309+J309</f>
        <v>10437187.3140654</v>
      </c>
      <c r="Q309" s="63" t="n">
        <f aca="false">P309-DatosMinisterio!M309</f>
        <v>0.314065370708704</v>
      </c>
      <c r="S309" s="65" t="n">
        <f aca="false">B309+DatosMinisterio!B309</f>
        <v>7221</v>
      </c>
      <c r="T309" s="65" t="n">
        <f aca="false">C309+DatosMinisterio!C309</f>
        <v>26</v>
      </c>
      <c r="U309" s="65" t="n">
        <f aca="false">D309+DatosMinisterio!D309</f>
        <v>324.954338406309</v>
      </c>
      <c r="V309" s="65" t="n">
        <f aca="false">E309+DatosMinisterio!E309</f>
        <v>290.590702042672</v>
      </c>
      <c r="W309" s="65" t="n">
        <f aca="false">F309+DatosMinisterio!F309</f>
        <v>61</v>
      </c>
      <c r="X309" s="65" t="n">
        <f aca="false">G309+DatosMinisterio!G309</f>
        <v>147</v>
      </c>
      <c r="Y309" s="65" t="n">
        <f aca="false">H309+DatosMinisterio!H309</f>
        <v>46</v>
      </c>
      <c r="Z309" s="65" t="n">
        <f aca="false">X309+0.33*Y309</f>
        <v>162.18</v>
      </c>
      <c r="AC309" s="71" t="n">
        <f aca="false">IF(T309&gt;0,S309/T309,0)</f>
        <v>277.730769230769</v>
      </c>
      <c r="AD309" s="72" t="n">
        <f aca="false">EXP((((AC309-AC$320)/AC$321+2)/4-1.9)^3)</f>
        <v>0.180142459206891</v>
      </c>
      <c r="AE309" s="73" t="n">
        <f aca="false">S309/U309</f>
        <v>22.2215836089905</v>
      </c>
      <c r="AF309" s="72" t="n">
        <f aca="false">EXP((((AE309-AE$320)/AE$321+2)/4-1.9)^3)</f>
        <v>0.104501082679785</v>
      </c>
      <c r="AG309" s="72" t="n">
        <f aca="false">V309/U309</f>
        <v>0.894250876808821</v>
      </c>
      <c r="AH309" s="72" t="n">
        <f aca="false">EXP((((AG309-AG$320)/AG$321+2)/4-1.9)^3)</f>
        <v>0.539839991898233</v>
      </c>
      <c r="AI309" s="72" t="n">
        <f aca="false">W309/U309</f>
        <v>0.187718681643598</v>
      </c>
      <c r="AJ309" s="72" t="n">
        <f aca="false">EXP((((AI309-AI$320)/AI$321+2)/4-1.9)^3)</f>
        <v>0.168993214191383</v>
      </c>
      <c r="AK309" s="72" t="n">
        <f aca="false">Z309/U309</f>
        <v>0.499085504737029</v>
      </c>
      <c r="AL309" s="72" t="n">
        <f aca="false">EXP((((AK309-AK$320)/AK$321+2)/4-1.9)^3)</f>
        <v>0.182004149817515</v>
      </c>
      <c r="AM309" s="72" t="n">
        <f aca="false">0.01*AD309+0.15*AF309+0.24*AH309+0.25*AJ309+0.35*AL309</f>
        <v>0.252987941033589</v>
      </c>
      <c r="AO309" s="64" t="n">
        <f aca="false">0.01*AD309/$AM$320</f>
        <v>0.000639015552280461</v>
      </c>
      <c r="AP309" s="63" t="n">
        <f aca="false">AO309*$J$320</f>
        <v>5372.61910813082</v>
      </c>
      <c r="AQ309" s="64" t="n">
        <f aca="false">0.15*AF309/$AM$320</f>
        <v>0.00556041735162243</v>
      </c>
      <c r="AR309" s="63" t="n">
        <f aca="false">AQ309*$J$320</f>
        <v>46750.0429463683</v>
      </c>
      <c r="AS309" s="64" t="n">
        <f aca="false">0.24*AH309/$AM$320</f>
        <v>0.0459591128600824</v>
      </c>
      <c r="AT309" s="63" t="n">
        <f aca="false">AS309*$J$320</f>
        <v>386408.135238072</v>
      </c>
      <c r="AU309" s="64" t="n">
        <f aca="false">0.25*AJ309/$AM$320</f>
        <v>0.0149866517551718</v>
      </c>
      <c r="AV309" s="63" t="n">
        <f aca="false">AU309*$J$320</f>
        <v>126002.52262937</v>
      </c>
      <c r="AW309" s="64" t="n">
        <f aca="false">0.35*AL309/$AM$320</f>
        <v>0.0225966820863652</v>
      </c>
      <c r="AX309" s="63" t="n">
        <f aca="false">AW309*$J$320</f>
        <v>189984.994143429</v>
      </c>
    </row>
    <row r="310" customFormat="false" ht="12.8" hidden="false" customHeight="false" outlineLevel="0" collapsed="false">
      <c r="A310" s="70" t="s">
        <v>94</v>
      </c>
      <c r="B310" s="60"/>
      <c r="C310" s="60"/>
      <c r="D310" s="60"/>
      <c r="E310" s="60"/>
      <c r="F310" s="60"/>
      <c r="G310" s="60"/>
      <c r="H310" s="60"/>
      <c r="I310" s="64" t="n">
        <f aca="false">AO310+AQ310+AS310+AU310+AW310</f>
        <v>0.00212642959457549</v>
      </c>
      <c r="J310" s="63" t="n">
        <f aca="false">AP310+AR310+AT310+AV310+AX310</f>
        <v>17878.2757808326</v>
      </c>
      <c r="K310" s="64" t="n">
        <f aca="false">I310-DatosMinisterio!J310</f>
        <v>0</v>
      </c>
      <c r="L310" s="63" t="n">
        <f aca="false">J310-DatosMinisterio!K310</f>
        <v>-0.724219167372212</v>
      </c>
      <c r="M310" s="64" t="n">
        <f aca="false">P345/P$355</f>
        <v>0.00926684918525238</v>
      </c>
      <c r="N310" s="63" t="n">
        <f aca="false">ROUND((N$320*M310),0)</f>
        <v>1480336</v>
      </c>
      <c r="O310" s="63" t="n">
        <f aca="false">N310-DatosMinisterio!L310</f>
        <v>0</v>
      </c>
      <c r="P310" s="65" t="n">
        <f aca="false">N310+J310</f>
        <v>1498214.27578083</v>
      </c>
      <c r="Q310" s="63" t="n">
        <f aca="false">P310-DatosMinisterio!M310</f>
        <v>-0.724219167372212</v>
      </c>
      <c r="S310" s="65" t="n">
        <f aca="false">B310+DatosMinisterio!B310</f>
        <v>2907</v>
      </c>
      <c r="T310" s="65" t="n">
        <f aca="false">C310+DatosMinisterio!C310</f>
        <v>27</v>
      </c>
      <c r="U310" s="65" t="n">
        <f aca="false">D310+DatosMinisterio!D310</f>
        <v>226.662878787879</v>
      </c>
      <c r="V310" s="65" t="n">
        <f aca="false">E310+DatosMinisterio!E310</f>
        <v>41.8787878787879</v>
      </c>
      <c r="W310" s="65" t="n">
        <f aca="false">F310+DatosMinisterio!F310</f>
        <v>2</v>
      </c>
      <c r="X310" s="65" t="n">
        <f aca="false">G310+DatosMinisterio!G310</f>
        <v>16</v>
      </c>
      <c r="Y310" s="65" t="n">
        <f aca="false">H310+DatosMinisterio!H310</f>
        <v>3</v>
      </c>
      <c r="Z310" s="65" t="n">
        <f aca="false">X310+0.33*Y310</f>
        <v>16.99</v>
      </c>
      <c r="AC310" s="71" t="n">
        <f aca="false">IF(T310&gt;0,S310/T310,0)</f>
        <v>107.666666666667</v>
      </c>
      <c r="AD310" s="72" t="n">
        <f aca="false">EXP((((AC310-AC$320)/AC$321+2)/4-1.9)^3)</f>
        <v>0.00799884965849854</v>
      </c>
      <c r="AE310" s="73" t="n">
        <f aca="false">S310/U310</f>
        <v>12.8252143251057</v>
      </c>
      <c r="AF310" s="72" t="n">
        <f aca="false">EXP((((AE310-AE$320)/AE$321+2)/4-1.9)^3)</f>
        <v>0.00623433189341675</v>
      </c>
      <c r="AG310" s="72" t="n">
        <f aca="false">V310/U310</f>
        <v>0.184762445896489</v>
      </c>
      <c r="AH310" s="72" t="n">
        <f aca="false">EXP((((AG310-AG$320)/AG$321+2)/4-1.9)^3)</f>
        <v>0.000231030810437748</v>
      </c>
      <c r="AI310" s="72" t="n">
        <f aca="false">W310/U310</f>
        <v>0.00882367686625778</v>
      </c>
      <c r="AJ310" s="72" t="n">
        <f aca="false">EXP((((AI310-AI$320)/AI$321+2)/4-1.9)^3)</f>
        <v>0.00862877041718283</v>
      </c>
      <c r="AK310" s="72" t="n">
        <f aca="false">Z310/U310</f>
        <v>0.0749571349788599</v>
      </c>
      <c r="AL310" s="72" t="n">
        <f aca="false">EXP((((AK310-AK$320)/AK$321+2)/4-1.9)^3)</f>
        <v>0.00790502578006063</v>
      </c>
      <c r="AM310" s="72" t="n">
        <f aca="false">0.01*AD310+0.15*AF310+0.24*AH310+0.25*AJ310+0.35*AL310</f>
        <v>0.00599453730241949</v>
      </c>
      <c r="AO310" s="64" t="n">
        <f aca="false">0.01*AD310/$AM$320</f>
        <v>2.83741509616201E-005</v>
      </c>
      <c r="AP310" s="63" t="n">
        <f aca="false">AO310*$J$320</f>
        <v>238.559930332465</v>
      </c>
      <c r="AQ310" s="64" t="n">
        <f aca="false">0.15*AF310/$AM$320</f>
        <v>0.000331723713735584</v>
      </c>
      <c r="AR310" s="63" t="n">
        <f aca="false">AQ310*$J$320</f>
        <v>2789.01688178899</v>
      </c>
      <c r="AS310" s="64" t="n">
        <f aca="false">0.24*AH310/$AM$320</f>
        <v>1.96687374970663E-005</v>
      </c>
      <c r="AT310" s="63" t="n">
        <f aca="false">AS310*$J$320</f>
        <v>165.36786081721</v>
      </c>
      <c r="AU310" s="64" t="n">
        <f aca="false">0.25*AJ310/$AM$320</f>
        <v>0.000765216390116105</v>
      </c>
      <c r="AV310" s="63" t="n">
        <f aca="false">AU310*$J$320</f>
        <v>6433.67158235967</v>
      </c>
      <c r="AW310" s="64" t="n">
        <f aca="false">0.35*AL310/$AM$320</f>
        <v>0.000981446602265116</v>
      </c>
      <c r="AX310" s="63" t="n">
        <f aca="false">AW310*$J$320</f>
        <v>8251.6595255343</v>
      </c>
    </row>
    <row r="311" customFormat="false" ht="12.8" hidden="false" customHeight="false" outlineLevel="0" collapsed="false">
      <c r="A311" s="70" t="s">
        <v>95</v>
      </c>
      <c r="B311" s="60"/>
      <c r="C311" s="60"/>
      <c r="D311" s="60"/>
      <c r="E311" s="60"/>
      <c r="F311" s="60"/>
      <c r="G311" s="60"/>
      <c r="H311" s="60"/>
      <c r="I311" s="64" t="n">
        <f aca="false">AO311+AQ311+AS311+AU311+AW311</f>
        <v>0.0560183209562747</v>
      </c>
      <c r="J311" s="63" t="n">
        <f aca="false">AP311+AR311+AT311+AV311+AX311</f>
        <v>470982.436188023</v>
      </c>
      <c r="K311" s="64" t="n">
        <f aca="false">I311-DatosMinisterio!J311</f>
        <v>0</v>
      </c>
      <c r="L311" s="63" t="n">
        <f aca="false">J311-DatosMinisterio!K311</f>
        <v>0.436188023188151</v>
      </c>
      <c r="M311" s="64" t="n">
        <f aca="false">P346/P$355</f>
        <v>0.039633851698494</v>
      </c>
      <c r="N311" s="63" t="n">
        <f aca="false">ROUND((N$320*M311),0)</f>
        <v>6331324</v>
      </c>
      <c r="O311" s="63" t="n">
        <f aca="false">N311-DatosMinisterio!L311</f>
        <v>0</v>
      </c>
      <c r="P311" s="65" t="n">
        <f aca="false">N311+J311</f>
        <v>6802306.43618802</v>
      </c>
      <c r="Q311" s="63" t="n">
        <f aca="false">P311-DatosMinisterio!M311</f>
        <v>0.436188023537397</v>
      </c>
      <c r="S311" s="65" t="n">
        <f aca="false">B311+DatosMinisterio!B311</f>
        <v>8820</v>
      </c>
      <c r="T311" s="65" t="n">
        <f aca="false">C311+DatosMinisterio!C311</f>
        <v>84</v>
      </c>
      <c r="U311" s="65" t="n">
        <f aca="false">D311+DatosMinisterio!D311</f>
        <v>324.775974025974</v>
      </c>
      <c r="V311" s="65" t="n">
        <f aca="false">E311+DatosMinisterio!E311</f>
        <v>258.957792207792</v>
      </c>
      <c r="W311" s="65" t="n">
        <f aca="false">F311+DatosMinisterio!F311</f>
        <v>22</v>
      </c>
      <c r="X311" s="65" t="n">
        <f aca="false">G311+DatosMinisterio!G311</f>
        <v>105</v>
      </c>
      <c r="Y311" s="65" t="n">
        <f aca="false">H311+DatosMinisterio!H311</f>
        <v>20</v>
      </c>
      <c r="Z311" s="65" t="n">
        <f aca="false">X311+0.33*Y311</f>
        <v>111.6</v>
      </c>
      <c r="AC311" s="71" t="n">
        <f aca="false">IF(T311&gt;0,S311/T311,0)</f>
        <v>105</v>
      </c>
      <c r="AD311" s="72" t="n">
        <f aca="false">EXP((((AC311-AC$320)/AC$321+2)/4-1.9)^3)</f>
        <v>0.00748336784531907</v>
      </c>
      <c r="AE311" s="73" t="n">
        <f aca="false">S311/U311</f>
        <v>27.1571812738051</v>
      </c>
      <c r="AF311" s="72" t="n">
        <f aca="false">EXP((((AE311-AE$320)/AE$321+2)/4-1.9)^3)</f>
        <v>0.265774279808345</v>
      </c>
      <c r="AG311" s="72" t="n">
        <f aca="false">V311/U311</f>
        <v>0.797342823724645</v>
      </c>
      <c r="AH311" s="72" t="n">
        <f aca="false">EXP((((AG311-AG$320)/AG$321+2)/4-1.9)^3)</f>
        <v>0.354504213430323</v>
      </c>
      <c r="AI311" s="72" t="n">
        <f aca="false">W311/U311</f>
        <v>0.067739000909718</v>
      </c>
      <c r="AJ311" s="72" t="n">
        <f aca="false">EXP((((AI311-AI$320)/AI$321+2)/4-1.9)^3)</f>
        <v>0.0285103530376262</v>
      </c>
      <c r="AK311" s="72" t="n">
        <f aca="false">Z311/U311</f>
        <v>0.343621477342024</v>
      </c>
      <c r="AL311" s="72" t="n">
        <f aca="false">EXP((((AK311-AK$320)/AK$321+2)/4-1.9)^3)</f>
        <v>0.0736273036656558</v>
      </c>
      <c r="AM311" s="72" t="n">
        <f aca="false">0.01*AD311+0.15*AF311+0.24*AH311+0.25*AJ311+0.35*AL311</f>
        <v>0.157919131415369</v>
      </c>
      <c r="AO311" s="64" t="n">
        <f aca="false">0.01*AD311/$AM$320</f>
        <v>2.65455931802417E-005</v>
      </c>
      <c r="AP311" s="63" t="n">
        <f aca="false">AO311*$J$320</f>
        <v>223.186056501859</v>
      </c>
      <c r="AQ311" s="64" t="n">
        <f aca="false">0.15*AF311/$AM$320</f>
        <v>0.0141416325952301</v>
      </c>
      <c r="AR311" s="63" t="n">
        <f aca="false">AQ311*$J$320</f>
        <v>118897.897289286</v>
      </c>
      <c r="AS311" s="64" t="n">
        <f aca="false">0.24*AH311/$AM$320</f>
        <v>0.030180607955941</v>
      </c>
      <c r="AT311" s="63" t="n">
        <f aca="false">AS311*$J$320</f>
        <v>253747.988480768</v>
      </c>
      <c r="AU311" s="64" t="n">
        <f aca="false">0.25*AJ311/$AM$320</f>
        <v>0.00252835437467936</v>
      </c>
      <c r="AV311" s="63" t="n">
        <f aca="false">AU311*$J$320</f>
        <v>21257.5186582729</v>
      </c>
      <c r="AW311" s="64" t="n">
        <f aca="false">0.35*AL311/$AM$320</f>
        <v>0.00914118043724401</v>
      </c>
      <c r="AX311" s="63" t="n">
        <f aca="false">AW311*$J$320</f>
        <v>76855.8457031946</v>
      </c>
    </row>
    <row r="312" customFormat="false" ht="12.8" hidden="false" customHeight="false" outlineLevel="0" collapsed="false">
      <c r="A312" s="70" t="s">
        <v>96</v>
      </c>
      <c r="B312" s="60"/>
      <c r="C312" s="60"/>
      <c r="D312" s="60"/>
      <c r="E312" s="60"/>
      <c r="F312" s="60"/>
      <c r="G312" s="60"/>
      <c r="H312" s="60"/>
      <c r="I312" s="64" t="n">
        <f aca="false">AO312+AQ312+AS312+AU312+AW312</f>
        <v>0.00774821871096333</v>
      </c>
      <c r="J312" s="63" t="n">
        <f aca="false">AP312+AR312+AT312+AV312+AX312</f>
        <v>65144.3110452308</v>
      </c>
      <c r="K312" s="64" t="n">
        <f aca="false">I312-DatosMinisterio!J312</f>
        <v>0</v>
      </c>
      <c r="L312" s="63" t="n">
        <f aca="false">J312-DatosMinisterio!K312</f>
        <v>0.311045230788295</v>
      </c>
      <c r="M312" s="64" t="n">
        <f aca="false">P347/P$355</f>
        <v>0.0133753148934788</v>
      </c>
      <c r="N312" s="63" t="n">
        <f aca="false">ROUND((N$320*M312),0)</f>
        <v>2136644</v>
      </c>
      <c r="O312" s="63" t="n">
        <f aca="false">N312-DatosMinisterio!L312</f>
        <v>0</v>
      </c>
      <c r="P312" s="65" t="n">
        <f aca="false">N312+J312</f>
        <v>2201788.31104523</v>
      </c>
      <c r="Q312" s="63" t="n">
        <f aca="false">P312-DatosMinisterio!M312</f>
        <v>0.311045230831951</v>
      </c>
      <c r="S312" s="65" t="n">
        <f aca="false">B312+DatosMinisterio!B312</f>
        <v>4666</v>
      </c>
      <c r="T312" s="65" t="n">
        <f aca="false">C312+DatosMinisterio!C312</f>
        <v>46</v>
      </c>
      <c r="U312" s="65" t="n">
        <f aca="false">D312+DatosMinisterio!D312</f>
        <v>331.068770378558</v>
      </c>
      <c r="V312" s="65" t="n">
        <f aca="false">E312+DatosMinisterio!E312</f>
        <v>171.442077922078</v>
      </c>
      <c r="W312" s="65" t="n">
        <f aca="false">F312+DatosMinisterio!F312</f>
        <v>16</v>
      </c>
      <c r="X312" s="65" t="n">
        <f aca="false">G312+DatosMinisterio!G312</f>
        <v>49</v>
      </c>
      <c r="Y312" s="65" t="n">
        <f aca="false">H312+DatosMinisterio!H312</f>
        <v>4</v>
      </c>
      <c r="Z312" s="65" t="n">
        <f aca="false">X312+0.33*Y312</f>
        <v>50.32</v>
      </c>
      <c r="AC312" s="71" t="n">
        <f aca="false">IF(T312&gt;0,S312/T312,0)</f>
        <v>101.434782608696</v>
      </c>
      <c r="AD312" s="72" t="n">
        <f aca="false">EXP((((AC312-AC$320)/AC$321+2)/4-1.9)^3)</f>
        <v>0.00683918506633874</v>
      </c>
      <c r="AE312" s="73" t="n">
        <f aca="false">S312/U312</f>
        <v>14.09374854253</v>
      </c>
      <c r="AF312" s="72" t="n">
        <f aca="false">EXP((((AE312-AE$320)/AE$321+2)/4-1.9)^3)</f>
        <v>0.00998781665324886</v>
      </c>
      <c r="AG312" s="72" t="n">
        <f aca="false">V312/U312</f>
        <v>0.517844306867253</v>
      </c>
      <c r="AH312" s="72" t="n">
        <f aca="false">EXP((((AG312-AG$320)/AG$321+2)/4-1.9)^3)</f>
        <v>0.0399067143794263</v>
      </c>
      <c r="AI312" s="72" t="n">
        <f aca="false">W312/U312</f>
        <v>0.0483283276211916</v>
      </c>
      <c r="AJ312" s="72" t="n">
        <f aca="false">EXP((((AI312-AI$320)/AI$321+2)/4-1.9)^3)</f>
        <v>0.0197235361873561</v>
      </c>
      <c r="AK312" s="72" t="n">
        <f aca="false">Z312/U312</f>
        <v>0.151992590368648</v>
      </c>
      <c r="AL312" s="72" t="n">
        <f aca="false">EXP((((AK312-AK$320)/AK$321+2)/4-1.9)^3)</f>
        <v>0.0164790019438896</v>
      </c>
      <c r="AM312" s="72" t="n">
        <f aca="false">0.01*AD312+0.15*AF312+0.24*AH312+0.25*AJ312+0.35*AL312</f>
        <v>0.0218427105269134</v>
      </c>
      <c r="AO312" s="64" t="n">
        <f aca="false">0.01*AD312/$AM$320</f>
        <v>2.42604971729372E-005</v>
      </c>
      <c r="AP312" s="63" t="n">
        <f aca="false">AO312*$J$320</f>
        <v>203.973769056045</v>
      </c>
      <c r="AQ312" s="64" t="n">
        <f aca="false">0.15*AF312/$AM$320</f>
        <v>0.000531443575505574</v>
      </c>
      <c r="AR312" s="63" t="n">
        <f aca="false">AQ312*$J$320</f>
        <v>4468.19157759944</v>
      </c>
      <c r="AS312" s="64" t="n">
        <f aca="false">0.24*AH312/$AM$320</f>
        <v>0.00339744594243562</v>
      </c>
      <c r="AT312" s="63" t="n">
        <f aca="false">AS312*$J$320</f>
        <v>28564.5363779188</v>
      </c>
      <c r="AU312" s="64" t="n">
        <f aca="false">0.25*AJ312/$AM$320</f>
        <v>0.00174912211496068</v>
      </c>
      <c r="AV312" s="63" t="n">
        <f aca="false">AU312*$J$320</f>
        <v>14706.0065498491</v>
      </c>
      <c r="AW312" s="64" t="n">
        <f aca="false">0.35*AL312/$AM$320</f>
        <v>0.00204594658088852</v>
      </c>
      <c r="AX312" s="63" t="n">
        <f aca="false">AW312*$J$320</f>
        <v>17201.6027708074</v>
      </c>
    </row>
    <row r="313" customFormat="false" ht="12.8" hidden="false" customHeight="false" outlineLevel="0" collapsed="false">
      <c r="A313" s="70" t="s">
        <v>97</v>
      </c>
      <c r="B313" s="60"/>
      <c r="C313" s="60"/>
      <c r="D313" s="60"/>
      <c r="E313" s="60"/>
      <c r="F313" s="60"/>
      <c r="G313" s="60"/>
      <c r="H313" s="60"/>
      <c r="I313" s="64" t="n">
        <f aca="false">AO313+AQ313+AS313+AU313+AW313</f>
        <v>0.0108004860103573</v>
      </c>
      <c r="J313" s="63" t="n">
        <f aca="false">AP313+AR313+AT313+AV313+AX313</f>
        <v>90806.7062049803</v>
      </c>
      <c r="K313" s="64" t="n">
        <f aca="false">I313-DatosMinisterio!J313</f>
        <v>0</v>
      </c>
      <c r="L313" s="63" t="n">
        <f aca="false">J313-DatosMinisterio!K313</f>
        <v>-0.293795019737445</v>
      </c>
      <c r="M313" s="64" t="n">
        <f aca="false">P348/P$355</f>
        <v>0.0242038962968721</v>
      </c>
      <c r="N313" s="63" t="n">
        <f aca="false">ROUND((N$320*M313),0)</f>
        <v>3866460</v>
      </c>
      <c r="O313" s="63" t="n">
        <f aca="false">N313-DatosMinisterio!L313</f>
        <v>2</v>
      </c>
      <c r="P313" s="65" t="n">
        <f aca="false">N313+J313</f>
        <v>3957266.70620498</v>
      </c>
      <c r="Q313" s="63" t="n">
        <f aca="false">P313-DatosMinisterio!M313</f>
        <v>1.70620498014614</v>
      </c>
      <c r="S313" s="65" t="n">
        <f aca="false">B313+DatosMinisterio!B313</f>
        <v>4895</v>
      </c>
      <c r="T313" s="65" t="n">
        <f aca="false">C313+DatosMinisterio!C313</f>
        <v>26</v>
      </c>
      <c r="U313" s="65" t="n">
        <f aca="false">D313+DatosMinisterio!D313</f>
        <v>246.245346145179</v>
      </c>
      <c r="V313" s="65" t="n">
        <f aca="false">E313+DatosMinisterio!E313</f>
        <v>137.863822477058</v>
      </c>
      <c r="W313" s="65" t="n">
        <f aca="false">F313+DatosMinisterio!F313</f>
        <v>7</v>
      </c>
      <c r="X313" s="65" t="n">
        <f aca="false">G313+DatosMinisterio!G313</f>
        <v>17</v>
      </c>
      <c r="Y313" s="65" t="n">
        <f aca="false">H313+DatosMinisterio!H313</f>
        <v>10</v>
      </c>
      <c r="Z313" s="65" t="n">
        <f aca="false">X313+0.33*Y313</f>
        <v>20.3</v>
      </c>
      <c r="AC313" s="71" t="n">
        <f aca="false">IF(T313&gt;0,S313/T313,0)</f>
        <v>188.269230769231</v>
      </c>
      <c r="AD313" s="72" t="n">
        <f aca="false">EXP((((AC313-AC$320)/AC$321+2)/4-1.9)^3)</f>
        <v>0.0455615802686389</v>
      </c>
      <c r="AE313" s="73" t="n">
        <f aca="false">S313/U313</f>
        <v>19.8785482715846</v>
      </c>
      <c r="AF313" s="72" t="n">
        <f aca="false">EXP((((AE313-AE$320)/AE$321+2)/4-1.9)^3)</f>
        <v>0.0593745794896398</v>
      </c>
      <c r="AG313" s="72" t="n">
        <f aca="false">V313/U313</f>
        <v>0.55986366701029</v>
      </c>
      <c r="AH313" s="72" t="n">
        <f aca="false">EXP((((AG313-AG$320)/AG$321+2)/4-1.9)^3)</f>
        <v>0.0617049472777506</v>
      </c>
      <c r="AI313" s="72" t="n">
        <f aca="false">W313/U313</f>
        <v>0.0284269331769341</v>
      </c>
      <c r="AJ313" s="72" t="n">
        <f aca="false">EXP((((AI313-AI$320)/AI$321+2)/4-1.9)^3)</f>
        <v>0.0131772824171244</v>
      </c>
      <c r="AK313" s="72" t="n">
        <f aca="false">Z313/U313</f>
        <v>0.0824381062131088</v>
      </c>
      <c r="AL313" s="72" t="n">
        <f aca="false">EXP((((AK313-AK$320)/AK$321+2)/4-1.9)^3)</f>
        <v>0.00851980352630588</v>
      </c>
      <c r="AM313" s="72" t="n">
        <f aca="false">0.01*AD313+0.15*AF313+0.24*AH313+0.25*AJ313+0.35*AL313</f>
        <v>0.0304472419112807</v>
      </c>
      <c r="AO313" s="64" t="n">
        <f aca="false">0.01*AD313/$AM$320</f>
        <v>0.000161619634295639</v>
      </c>
      <c r="AP313" s="63" t="n">
        <f aca="false">AO313*$J$320</f>
        <v>1358.84131828573</v>
      </c>
      <c r="AQ313" s="64" t="n">
        <f aca="false">0.15*AF313/$AM$320</f>
        <v>0.00315927293357453</v>
      </c>
      <c r="AR313" s="63" t="n">
        <f aca="false">AQ313*$J$320</f>
        <v>26562.0610799679</v>
      </c>
      <c r="AS313" s="64" t="n">
        <f aca="false">0.24*AH313/$AM$320</f>
        <v>0.00525323184373895</v>
      </c>
      <c r="AT313" s="63" t="n">
        <f aca="false">AS313*$J$320</f>
        <v>44167.3347110118</v>
      </c>
      <c r="AU313" s="64" t="n">
        <f aca="false">0.25*AJ313/$AM$320</f>
        <v>0.00116858741109773</v>
      </c>
      <c r="AV313" s="63" t="n">
        <f aca="false">AU313*$J$320</f>
        <v>9825.07394691583</v>
      </c>
      <c r="AW313" s="64" t="n">
        <f aca="false">0.35*AL313/$AM$320</f>
        <v>0.00105777418765042</v>
      </c>
      <c r="AX313" s="63" t="n">
        <f aca="false">AW313*$J$320</f>
        <v>8893.39514879905</v>
      </c>
    </row>
    <row r="314" customFormat="false" ht="12.8" hidden="false" customHeight="false" outlineLevel="0" collapsed="false">
      <c r="A314" s="70" t="s">
        <v>98</v>
      </c>
      <c r="B314" s="60"/>
      <c r="C314" s="60"/>
      <c r="D314" s="60"/>
      <c r="E314" s="60"/>
      <c r="F314" s="60"/>
      <c r="G314" s="60"/>
      <c r="H314" s="60"/>
      <c r="I314" s="64" t="n">
        <f aca="false">AO314+AQ314+AS314+AU314+AW314</f>
        <v>0.0120830545182733</v>
      </c>
      <c r="J314" s="63" t="n">
        <f aca="false">AP314+AR314+AT314+AV314+AX314</f>
        <v>101590.093320561</v>
      </c>
      <c r="K314" s="64" t="n">
        <f aca="false">I314-DatosMinisterio!J314</f>
        <v>-9.8879238130678E-017</v>
      </c>
      <c r="L314" s="63" t="n">
        <f aca="false">J314-DatosMinisterio!K314</f>
        <v>0.0933205605251715</v>
      </c>
      <c r="M314" s="64" t="n">
        <f aca="false">P349/P$355</f>
        <v>0.0116814835104073</v>
      </c>
      <c r="N314" s="63" t="n">
        <f aca="false">ROUND((N$320*M314),0)</f>
        <v>1866063</v>
      </c>
      <c r="O314" s="63" t="n">
        <f aca="false">N314-DatosMinisterio!L314</f>
        <v>-1</v>
      </c>
      <c r="P314" s="65" t="n">
        <f aca="false">N314+J314</f>
        <v>1967653.09332056</v>
      </c>
      <c r="Q314" s="63" t="n">
        <f aca="false">P314-DatosMinisterio!M314</f>
        <v>-0.906679439358413</v>
      </c>
      <c r="S314" s="65" t="n">
        <f aca="false">B314+DatosMinisterio!B314</f>
        <v>6984</v>
      </c>
      <c r="T314" s="65" t="n">
        <f aca="false">C314+DatosMinisterio!C314</f>
        <v>45</v>
      </c>
      <c r="U314" s="65" t="n">
        <f aca="false">D314+DatosMinisterio!D314</f>
        <v>331.969091871413</v>
      </c>
      <c r="V314" s="65" t="n">
        <f aca="false">E314+DatosMinisterio!E314</f>
        <v>193.070677979999</v>
      </c>
      <c r="W314" s="65" t="n">
        <f aca="false">F314+DatosMinisterio!F314</f>
        <v>1</v>
      </c>
      <c r="X314" s="65" t="n">
        <f aca="false">G314+DatosMinisterio!G314</f>
        <v>8</v>
      </c>
      <c r="Y314" s="65" t="n">
        <f aca="false">H314+DatosMinisterio!H314</f>
        <v>8</v>
      </c>
      <c r="Z314" s="65" t="n">
        <f aca="false">X314+0.33*Y314</f>
        <v>10.64</v>
      </c>
      <c r="AC314" s="71" t="n">
        <f aca="false">IF(T314&gt;0,S314/T314,0)</f>
        <v>155.2</v>
      </c>
      <c r="AD314" s="72" t="n">
        <f aca="false">EXP((((AC314-AC$320)/AC$321+2)/4-1.9)^3)</f>
        <v>0.0237471331136842</v>
      </c>
      <c r="AE314" s="73" t="n">
        <f aca="false">S314/U314</f>
        <v>21.0381031578242</v>
      </c>
      <c r="AF314" s="72" t="n">
        <f aca="false">EXP((((AE314-AE$320)/AE$321+2)/4-1.9)^3)</f>
        <v>0.0793731359663516</v>
      </c>
      <c r="AG314" s="72" t="n">
        <f aca="false">V314/U314</f>
        <v>0.581592331055881</v>
      </c>
      <c r="AH314" s="72" t="n">
        <f aca="false">EXP((((AG314-AG$320)/AG$321+2)/4-1.9)^3)</f>
        <v>0.0760538805340605</v>
      </c>
      <c r="AI314" s="72" t="n">
        <f aca="false">W314/U314</f>
        <v>0.00301232863084539</v>
      </c>
      <c r="AJ314" s="72" t="n">
        <f aca="false">EXP((((AI314-AI$320)/AI$321+2)/4-1.9)^3)</f>
        <v>0.00757221942781165</v>
      </c>
      <c r="AK314" s="72" t="n">
        <f aca="false">Z314/U314</f>
        <v>0.0320511766321949</v>
      </c>
      <c r="AL314" s="72" t="n">
        <f aca="false">EXP((((AK314-AK$320)/AK$321+2)/4-1.9)^3)</f>
        <v>0.00506701259002951</v>
      </c>
      <c r="AM314" s="72" t="n">
        <f aca="false">0.01*AD314+0.15*AF314+0.24*AH314+0.25*AJ314+0.35*AL314</f>
        <v>0.0340628823177273</v>
      </c>
      <c r="AO314" s="64" t="n">
        <f aca="false">0.01*AD314/$AM$320</f>
        <v>8.42377052502124E-005</v>
      </c>
      <c r="AP314" s="63" t="n">
        <f aca="false">AO314*$J$320</f>
        <v>708.241142546949</v>
      </c>
      <c r="AQ314" s="64" t="n">
        <f aca="false">0.15*AF314/$AM$320</f>
        <v>0.00422337980777077</v>
      </c>
      <c r="AR314" s="63" t="n">
        <f aca="false">AQ314*$J$320</f>
        <v>35508.6992408039</v>
      </c>
      <c r="AS314" s="64" t="n">
        <f aca="false">0.24*AH314/$AM$320</f>
        <v>0.00647482389480147</v>
      </c>
      <c r="AT314" s="63" t="n">
        <f aca="false">AS314*$J$320</f>
        <v>54438.0531191276</v>
      </c>
      <c r="AU314" s="64" t="n">
        <f aca="false">0.25*AJ314/$AM$320</f>
        <v>0.000671519363196691</v>
      </c>
      <c r="AV314" s="63" t="n">
        <f aca="false">AU314*$J$320</f>
        <v>5645.89977398066</v>
      </c>
      <c r="AW314" s="64" t="n">
        <f aca="false">0.35*AL314/$AM$320</f>
        <v>0.000629093747254152</v>
      </c>
      <c r="AX314" s="63" t="n">
        <f aca="false">AW314*$J$320</f>
        <v>5289.20004410137</v>
      </c>
    </row>
    <row r="315" customFormat="false" ht="12.8" hidden="false" customHeight="false" outlineLevel="0" collapsed="false">
      <c r="A315" s="70" t="s">
        <v>99</v>
      </c>
      <c r="B315" s="60"/>
      <c r="C315" s="60"/>
      <c r="D315" s="60"/>
      <c r="E315" s="60"/>
      <c r="F315" s="60"/>
      <c r="G315" s="60"/>
      <c r="H315" s="60"/>
      <c r="I315" s="64" t="n">
        <f aca="false">AO315+AQ315+AS315+AU315+AW315</f>
        <v>0.0250232760631349</v>
      </c>
      <c r="J315" s="63" t="n">
        <f aca="false">AP315+AR315+AT315+AV315+AX315</f>
        <v>210386.946992216</v>
      </c>
      <c r="K315" s="64" t="n">
        <f aca="false">I315-DatosMinisterio!J315</f>
        <v>2.67147415300428E-016</v>
      </c>
      <c r="L315" s="63" t="n">
        <f aca="false">J315-DatosMinisterio!K315</f>
        <v>-0.0530077841540333</v>
      </c>
      <c r="M315" s="64" t="n">
        <f aca="false">P350/P$355</f>
        <v>0.0173784325287835</v>
      </c>
      <c r="N315" s="63" t="n">
        <f aca="false">ROUND((N$320*M315),0)</f>
        <v>2776124</v>
      </c>
      <c r="O315" s="63" t="n">
        <f aca="false">N315-DatosMinisterio!L315</f>
        <v>0</v>
      </c>
      <c r="P315" s="65" t="n">
        <f aca="false">N315+J315</f>
        <v>2986510.94699222</v>
      </c>
      <c r="Q315" s="63" t="n">
        <f aca="false">P315-DatosMinisterio!M315</f>
        <v>-0.0530077842995524</v>
      </c>
      <c r="S315" s="65" t="n">
        <f aca="false">B315+DatosMinisterio!B315</f>
        <v>7010</v>
      </c>
      <c r="T315" s="65" t="n">
        <f aca="false">C315+DatosMinisterio!C315</f>
        <v>28</v>
      </c>
      <c r="U315" s="65" t="n">
        <f aca="false">D315+DatosMinisterio!D315</f>
        <v>255.557132404213</v>
      </c>
      <c r="V315" s="65" t="n">
        <f aca="false">E315+DatosMinisterio!E315</f>
        <v>156.013133725444</v>
      </c>
      <c r="W315" s="65" t="n">
        <f aca="false">F315+DatosMinisterio!F315</f>
        <v>2</v>
      </c>
      <c r="X315" s="65" t="n">
        <f aca="false">G315+DatosMinisterio!G315</f>
        <v>9</v>
      </c>
      <c r="Y315" s="65" t="n">
        <f aca="false">H315+DatosMinisterio!H315</f>
        <v>2</v>
      </c>
      <c r="Z315" s="65" t="n">
        <f aca="false">X315+0.33*Y315</f>
        <v>9.66</v>
      </c>
      <c r="AC315" s="71" t="n">
        <f aca="false">IF(T315&gt;0,S315/T315,0)</f>
        <v>250.357142857143</v>
      </c>
      <c r="AD315" s="72" t="n">
        <f aca="false">EXP((((AC315-AC$320)/AC$321+2)/4-1.9)^3)</f>
        <v>0.125128334743806</v>
      </c>
      <c r="AE315" s="73" t="n">
        <f aca="false">S315/U315</f>
        <v>27.4302655302624</v>
      </c>
      <c r="AF315" s="72" t="n">
        <f aca="false">EXP((((AE315-AE$320)/AE$321+2)/4-1.9)^3)</f>
        <v>0.277264990943849</v>
      </c>
      <c r="AG315" s="72" t="n">
        <f aca="false">V315/U315</f>
        <v>0.610482408601608</v>
      </c>
      <c r="AH315" s="72" t="n">
        <f aca="false">EXP((((AG315-AG$320)/AG$321+2)/4-1.9)^3)</f>
        <v>0.0987759372279418</v>
      </c>
      <c r="AI315" s="72" t="n">
        <f aca="false">W315/U315</f>
        <v>0.00782603866769257</v>
      </c>
      <c r="AJ315" s="72" t="n">
        <f aca="false">EXP((((AI315-AI$320)/AI$321+2)/4-1.9)^3)</f>
        <v>0.00843885635973346</v>
      </c>
      <c r="AK315" s="72" t="n">
        <f aca="false">Z315/U315</f>
        <v>0.0377997667649551</v>
      </c>
      <c r="AL315" s="72" t="n">
        <f aca="false">EXP((((AK315-AK$320)/AK$321+2)/4-1.9)^3)</f>
        <v>0.00538628797180781</v>
      </c>
      <c r="AM315" s="72" t="n">
        <f aca="false">0.01*AD315+0.15*AF315+0.24*AH315+0.25*AJ315+0.35*AL315</f>
        <v>0.0705421718037876</v>
      </c>
      <c r="AO315" s="64" t="n">
        <f aca="false">0.01*AD315/$AM$320</f>
        <v>0.000443865107006314</v>
      </c>
      <c r="AP315" s="63" t="n">
        <f aca="false">AO315*$J$320</f>
        <v>3731.86246692164</v>
      </c>
      <c r="AQ315" s="64" t="n">
        <f aca="false">0.15*AF315/$AM$320</f>
        <v>0.0147530439599919</v>
      </c>
      <c r="AR315" s="63" t="n">
        <f aca="false">AQ315*$J$320</f>
        <v>124038.430050226</v>
      </c>
      <c r="AS315" s="64" t="n">
        <f aca="false">0.24*AH315/$AM$320</f>
        <v>0.00840925925283278</v>
      </c>
      <c r="AT315" s="63" t="n">
        <f aca="false">AS315*$J$320</f>
        <v>70702.1085570796</v>
      </c>
      <c r="AU315" s="64" t="n">
        <f aca="false">0.25*AJ315/$AM$320</f>
        <v>0.000748374436691974</v>
      </c>
      <c r="AV315" s="63" t="n">
        <f aca="false">AU315*$J$320</f>
        <v>6292.07033265327</v>
      </c>
      <c r="AW315" s="64" t="n">
        <f aca="false">0.35*AL315/$AM$320</f>
        <v>0.000668733306611897</v>
      </c>
      <c r="AX315" s="63" t="n">
        <f aca="false">AW315*$J$320</f>
        <v>5622.47558533552</v>
      </c>
    </row>
    <row r="316" customFormat="false" ht="12.8" hidden="false" customHeight="false" outlineLevel="0" collapsed="false">
      <c r="A316" s="70" t="s">
        <v>100</v>
      </c>
      <c r="B316" s="60"/>
      <c r="C316" s="60"/>
      <c r="D316" s="60"/>
      <c r="E316" s="60"/>
      <c r="F316" s="60"/>
      <c r="G316" s="60"/>
      <c r="H316" s="60"/>
      <c r="I316" s="64" t="n">
        <f aca="false">AO316+AQ316+AS316+AU316+AW316</f>
        <v>0.0050266359129261</v>
      </c>
      <c r="J316" s="63" t="n">
        <f aca="false">AP316+AR316+AT316+AV316+AX316</f>
        <v>42262.1954333131</v>
      </c>
      <c r="K316" s="64" t="n">
        <f aca="false">I316-DatosMinisterio!J316</f>
        <v>2.86229373536173E-017</v>
      </c>
      <c r="L316" s="63" t="n">
        <f aca="false">J316-DatosMinisterio!K316</f>
        <v>0.195433313114336</v>
      </c>
      <c r="M316" s="64" t="n">
        <f aca="false">P351/P$355</f>
        <v>0.0141929918404611</v>
      </c>
      <c r="N316" s="63" t="n">
        <f aca="false">ROUND((N$320*M316),0)</f>
        <v>2267265</v>
      </c>
      <c r="O316" s="63" t="n">
        <f aca="false">N316-DatosMinisterio!L316</f>
        <v>0</v>
      </c>
      <c r="P316" s="65" t="n">
        <f aca="false">N316+J316</f>
        <v>2309527.19543331</v>
      </c>
      <c r="Q316" s="63" t="n">
        <f aca="false">P316-DatosMinisterio!M316</f>
        <v>0.195433313027024</v>
      </c>
      <c r="S316" s="65" t="n">
        <f aca="false">B316+DatosMinisterio!B316</f>
        <v>4089</v>
      </c>
      <c r="T316" s="65" t="n">
        <f aca="false">C316+DatosMinisterio!C316</f>
        <v>29</v>
      </c>
      <c r="U316" s="65" t="n">
        <f aca="false">D316+DatosMinisterio!D316</f>
        <v>418.304242424242</v>
      </c>
      <c r="V316" s="65" t="n">
        <f aca="false">E316+DatosMinisterio!E316</f>
        <v>170.838744588745</v>
      </c>
      <c r="W316" s="65" t="n">
        <f aca="false">F316+DatosMinisterio!F316</f>
        <v>28</v>
      </c>
      <c r="X316" s="65" t="n">
        <f aca="false">G316+DatosMinisterio!G316</f>
        <v>47</v>
      </c>
      <c r="Y316" s="65" t="n">
        <f aca="false">H316+DatosMinisterio!H316</f>
        <v>7</v>
      </c>
      <c r="Z316" s="65" t="n">
        <f aca="false">X316+0.33*Y316</f>
        <v>49.31</v>
      </c>
      <c r="AC316" s="71" t="n">
        <f aca="false">IF(T316&gt;0,S316/T316,0)</f>
        <v>141</v>
      </c>
      <c r="AD316" s="72" t="n">
        <f aca="false">EXP((((AC316-AC$320)/AC$321+2)/4-1.9)^3)</f>
        <v>0.0174904777927175</v>
      </c>
      <c r="AE316" s="73" t="n">
        <f aca="false">S316/U316</f>
        <v>9.77518175838379</v>
      </c>
      <c r="AF316" s="72" t="n">
        <f aca="false">EXP((((AE316-AE$320)/AE$321+2)/4-1.9)^3)</f>
        <v>0.00176425035214429</v>
      </c>
      <c r="AG316" s="72" t="n">
        <f aca="false">V316/U316</f>
        <v>0.408407869828586</v>
      </c>
      <c r="AH316" s="72" t="n">
        <f aca="false">EXP((((AG316-AG$320)/AG$321+2)/4-1.9)^3)</f>
        <v>0.0104163797508428</v>
      </c>
      <c r="AI316" s="72" t="n">
        <f aca="false">W316/U316</f>
        <v>0.0669369257116033</v>
      </c>
      <c r="AJ316" s="72" t="n">
        <f aca="false">EXP((((AI316-AI$320)/AI$321+2)/4-1.9)^3)</f>
        <v>0.0280929662738169</v>
      </c>
      <c r="AK316" s="72" t="n">
        <f aca="false">Z316/U316</f>
        <v>0.117880707387113</v>
      </c>
      <c r="AL316" s="72" t="n">
        <f aca="false">EXP((((AK316-AK$320)/AK$321+2)/4-1.9)^3)</f>
        <v>0.0120219550937507</v>
      </c>
      <c r="AM316" s="72" t="n">
        <f aca="false">0.01*AD316+0.15*AF316+0.24*AH316+0.25*AJ316+0.35*AL316</f>
        <v>0.014170399322218</v>
      </c>
      <c r="AO316" s="64" t="n">
        <f aca="false">0.01*AD316/$AM$320</f>
        <v>6.20436035766906E-005</v>
      </c>
      <c r="AP316" s="63" t="n">
        <f aca="false">AO316*$J$320</f>
        <v>521.640903611563</v>
      </c>
      <c r="AQ316" s="64" t="n">
        <f aca="false">0.15*AF316/$AM$320</f>
        <v>9.38743218644831E-005</v>
      </c>
      <c r="AR316" s="63" t="n">
        <f aca="false">AQ316*$J$320</f>
        <v>789.262442223922</v>
      </c>
      <c r="AS316" s="64" t="n">
        <f aca="false">0.24*AH316/$AM$320</f>
        <v>0.000886795309252872</v>
      </c>
      <c r="AT316" s="63" t="n">
        <f aca="false">AS316*$J$320</f>
        <v>7455.86458183991</v>
      </c>
      <c r="AU316" s="64" t="n">
        <f aca="false">0.25*AJ316/$AM$320</f>
        <v>0.00249133969272092</v>
      </c>
      <c r="AV316" s="63" t="n">
        <f aca="false">AU316*$J$320</f>
        <v>20946.312167505</v>
      </c>
      <c r="AW316" s="64" t="n">
        <f aca="false">0.35*AL316/$AM$320</f>
        <v>0.00149258298551114</v>
      </c>
      <c r="AX316" s="63" t="n">
        <f aca="false">AW316*$J$320</f>
        <v>12549.1153381327</v>
      </c>
    </row>
    <row r="317" customFormat="false" ht="12.8" hidden="false" customHeight="false" outlineLevel="0" collapsed="false">
      <c r="A317" s="70" t="s">
        <v>101</v>
      </c>
      <c r="B317" s="60"/>
      <c r="C317" s="60"/>
      <c r="D317" s="60"/>
      <c r="E317" s="60"/>
      <c r="F317" s="60"/>
      <c r="G317" s="60"/>
      <c r="H317" s="60"/>
      <c r="I317" s="64" t="n">
        <f aca="false">AO317+AQ317+AS317+AU317+AW317</f>
        <v>0.018700104613077</v>
      </c>
      <c r="J317" s="63" t="n">
        <f aca="false">AP317+AR317+AT317+AV317+AX317</f>
        <v>157223.934550137</v>
      </c>
      <c r="K317" s="64" t="n">
        <f aca="false">I317-DatosMinisterio!J317</f>
        <v>0</v>
      </c>
      <c r="L317" s="63" t="n">
        <f aca="false">J317-DatosMinisterio!K317</f>
        <v>-0.065449863061076</v>
      </c>
      <c r="M317" s="64" t="n">
        <f aca="false">P352/P$355</f>
        <v>0.00931086940073227</v>
      </c>
      <c r="N317" s="63" t="n">
        <f aca="false">ROUND((N$320*M317),0)</f>
        <v>1487368</v>
      </c>
      <c r="O317" s="63" t="n">
        <f aca="false">N317-DatosMinisterio!L317</f>
        <v>-1</v>
      </c>
      <c r="P317" s="65" t="n">
        <f aca="false">N317+J317</f>
        <v>1644591.93455014</v>
      </c>
      <c r="Q317" s="63" t="n">
        <f aca="false">P317-DatosMinisterio!M317</f>
        <v>-1.06544986297376</v>
      </c>
      <c r="S317" s="65" t="n">
        <f aca="false">B317+DatosMinisterio!B317</f>
        <v>5430</v>
      </c>
      <c r="T317" s="65" t="n">
        <f aca="false">C317+DatosMinisterio!C317</f>
        <v>24</v>
      </c>
      <c r="U317" s="65" t="n">
        <f aca="false">D317+DatosMinisterio!D317</f>
        <v>260.60512019895</v>
      </c>
      <c r="V317" s="65" t="n">
        <f aca="false">E317+DatosMinisterio!E317</f>
        <v>167.446029289859</v>
      </c>
      <c r="W317" s="65" t="n">
        <f aca="false">F317+DatosMinisterio!F317</f>
        <v>8</v>
      </c>
      <c r="X317" s="65" t="n">
        <f aca="false">G317+DatosMinisterio!G317</f>
        <v>38</v>
      </c>
      <c r="Y317" s="65" t="n">
        <f aca="false">H317+DatosMinisterio!H317</f>
        <v>9</v>
      </c>
      <c r="Z317" s="65" t="n">
        <f aca="false">X317+0.33*Y317</f>
        <v>40.97</v>
      </c>
      <c r="AC317" s="71" t="n">
        <f aca="false">IF(T317&gt;0,S317/T317,0)</f>
        <v>226.25</v>
      </c>
      <c r="AD317" s="72" t="n">
        <f aca="false">EXP((((AC317-AC$320)/AC$321+2)/4-1.9)^3)</f>
        <v>0.0872270842834893</v>
      </c>
      <c r="AE317" s="73" t="n">
        <f aca="false">S317/U317</f>
        <v>20.8361216995839</v>
      </c>
      <c r="AF317" s="72" t="n">
        <f aca="false">EXP((((AE317-AE$320)/AE$321+2)/4-1.9)^3)</f>
        <v>0.0755728959029576</v>
      </c>
      <c r="AG317" s="72" t="n">
        <f aca="false">V317/U317</f>
        <v>0.642527779815025</v>
      </c>
      <c r="AH317" s="72" t="n">
        <f aca="false">EXP((((AG317-AG$320)/AG$321+2)/4-1.9)^3)</f>
        <v>0.129208384375418</v>
      </c>
      <c r="AI317" s="72" t="n">
        <f aca="false">W317/U317</f>
        <v>0.0306977851927571</v>
      </c>
      <c r="AJ317" s="72" t="n">
        <f aca="false">EXP((((AI317-AI$320)/AI$321+2)/4-1.9)^3)</f>
        <v>0.013816303612215</v>
      </c>
      <c r="AK317" s="72" t="n">
        <f aca="false">Z317/U317</f>
        <v>0.157211032418407</v>
      </c>
      <c r="AL317" s="72" t="n">
        <f aca="false">EXP((((AK317-AK$320)/AK$321+2)/4-1.9)^3)</f>
        <v>0.0172698993414486</v>
      </c>
      <c r="AM317" s="72" t="n">
        <f aca="false">0.01*AD317+0.15*AF317+0.24*AH317+0.25*AJ317+0.35*AL317</f>
        <v>0.0527167581509397</v>
      </c>
      <c r="AO317" s="64" t="n">
        <f aca="false">0.01*AD317/$AM$320</f>
        <v>0.000309418799335987</v>
      </c>
      <c r="AP317" s="63" t="n">
        <f aca="false">AO317*$J$320</f>
        <v>2601.48496823721</v>
      </c>
      <c r="AQ317" s="64" t="n">
        <f aca="false">0.15*AF317/$AM$320</f>
        <v>0.00402117213444382</v>
      </c>
      <c r="AR317" s="63" t="n">
        <f aca="false">AQ317*$J$320</f>
        <v>33808.6078961566</v>
      </c>
      <c r="AS317" s="64" t="n">
        <f aca="false">0.24*AH317/$AM$320</f>
        <v>0.0110001163476199</v>
      </c>
      <c r="AT317" s="63" t="n">
        <f aca="false">AS317*$J$320</f>
        <v>92485.1282100667</v>
      </c>
      <c r="AU317" s="64" t="n">
        <f aca="false">0.25*AJ317/$AM$320</f>
        <v>0.00122525707183423</v>
      </c>
      <c r="AV317" s="63" t="n">
        <f aca="false">AU317*$J$320</f>
        <v>10301.532620007</v>
      </c>
      <c r="AW317" s="64" t="n">
        <f aca="false">0.35*AL317/$AM$320</f>
        <v>0.00214414025984305</v>
      </c>
      <c r="AX317" s="63" t="n">
        <f aca="false">AW317*$J$320</f>
        <v>18027.1808556695</v>
      </c>
    </row>
    <row r="318" customFormat="false" ht="12.8" hidden="false" customHeight="false" outlineLevel="0" collapsed="false">
      <c r="A318" s="70" t="s">
        <v>102</v>
      </c>
      <c r="B318" s="60"/>
      <c r="C318" s="60"/>
      <c r="D318" s="60"/>
      <c r="E318" s="60"/>
      <c r="F318" s="60"/>
      <c r="G318" s="60"/>
      <c r="H318" s="60"/>
      <c r="I318" s="64" t="n">
        <f aca="false">AO318+AQ318+AS318+AU318+AW318</f>
        <v>0.0240496510303188</v>
      </c>
      <c r="J318" s="63" t="n">
        <f aca="false">AP318+AR318+AT318+AV318+AX318</f>
        <v>202201.04848506</v>
      </c>
      <c r="K318" s="64" t="n">
        <f aca="false">I318-DatosMinisterio!J318</f>
        <v>0</v>
      </c>
      <c r="L318" s="63" t="n">
        <f aca="false">J318-DatosMinisterio!K318</f>
        <v>0.0484850601351354</v>
      </c>
      <c r="M318" s="64" t="n">
        <f aca="false">P353/P$355</f>
        <v>0.00562729474712681</v>
      </c>
      <c r="N318" s="63" t="n">
        <f aca="false">ROUND((N$320*M318),0)</f>
        <v>898934</v>
      </c>
      <c r="O318" s="63" t="n">
        <f aca="false">N318-DatosMinisterio!L318</f>
        <v>-2</v>
      </c>
      <c r="P318" s="65" t="n">
        <f aca="false">N318+J318</f>
        <v>1101135.04848506</v>
      </c>
      <c r="Q318" s="63" t="n">
        <f aca="false">P318-DatosMinisterio!M318</f>
        <v>-1.95151493977755</v>
      </c>
      <c r="S318" s="65" t="n">
        <f aca="false">B318+DatosMinisterio!B318</f>
        <v>6456</v>
      </c>
      <c r="T318" s="65" t="n">
        <f aca="false">C318+DatosMinisterio!C318</f>
        <v>42</v>
      </c>
      <c r="U318" s="65" t="n">
        <f aca="false">D318+DatosMinisterio!D318</f>
        <v>252.85342658284</v>
      </c>
      <c r="V318" s="65" t="n">
        <f aca="false">E318+DatosMinisterio!E318</f>
        <v>129.292348438739</v>
      </c>
      <c r="W318" s="65" t="n">
        <f aca="false">F318+DatosMinisterio!F318</f>
        <v>28</v>
      </c>
      <c r="X318" s="65" t="n">
        <f aca="false">G318+DatosMinisterio!G318</f>
        <v>60</v>
      </c>
      <c r="Y318" s="65" t="n">
        <f aca="false">H318+DatosMinisterio!H318</f>
        <v>12</v>
      </c>
      <c r="Z318" s="65" t="n">
        <f aca="false">X318+0.33*Y318</f>
        <v>63.96</v>
      </c>
      <c r="AC318" s="71" t="n">
        <f aca="false">IF(T318&gt;0,S318/T318,0)</f>
        <v>153.714285714286</v>
      </c>
      <c r="AD318" s="72" t="n">
        <f aca="false">EXP((((AC318-AC$320)/AC$321+2)/4-1.9)^3)</f>
        <v>0.0230165585809031</v>
      </c>
      <c r="AE318" s="73" t="n">
        <f aca="false">S318/U318</f>
        <v>25.5325786454584</v>
      </c>
      <c r="AF318" s="72" t="n">
        <f aca="false">EXP((((AE318-AE$320)/AE$321+2)/4-1.9)^3)</f>
        <v>0.202647823676657</v>
      </c>
      <c r="AG318" s="72" t="n">
        <f aca="false">V318/U318</f>
        <v>0.51133318692195</v>
      </c>
      <c r="AH318" s="72" t="n">
        <f aca="false">EXP((((AG318-AG$320)/AG$321+2)/4-1.9)^3)</f>
        <v>0.0371585592798903</v>
      </c>
      <c r="AI318" s="72" t="n">
        <f aca="false">W318/U318</f>
        <v>0.110736090779559</v>
      </c>
      <c r="AJ318" s="72" t="n">
        <f aca="false">EXP((((AI318-AI$320)/AI$321+2)/4-1.9)^3)</f>
        <v>0.0593122120795798</v>
      </c>
      <c r="AK318" s="72" t="n">
        <f aca="false">Z318/U318</f>
        <v>0.252952870223593</v>
      </c>
      <c r="AL318" s="72" t="n">
        <f aca="false">EXP((((AK318-AK$320)/AK$321+2)/4-1.9)^3)</f>
        <v>0.038354331106316</v>
      </c>
      <c r="AM318" s="72" t="n">
        <f aca="false">0.01*AD318+0.15*AF318+0.24*AH318+0.25*AJ318+0.35*AL318</f>
        <v>0.0677974622715868</v>
      </c>
      <c r="AO318" s="64" t="n">
        <f aca="false">0.01*AD318/$AM$320</f>
        <v>8.1646153593804E-005</v>
      </c>
      <c r="AP318" s="63" t="n">
        <f aca="false">AO318*$J$320</f>
        <v>686.452283262946</v>
      </c>
      <c r="AQ318" s="64" t="n">
        <f aca="false">0.15*AF318/$AM$320</f>
        <v>0.0107827253665208</v>
      </c>
      <c r="AR318" s="63" t="n">
        <f aca="false">AQ318*$J$320</f>
        <v>90657.3809278288</v>
      </c>
      <c r="AS318" s="64" t="n">
        <f aca="false">0.24*AH318/$AM$320</f>
        <v>0.00316348259723684</v>
      </c>
      <c r="AT318" s="63" t="n">
        <f aca="false">AS318*$J$320</f>
        <v>26597.4544586584</v>
      </c>
      <c r="AU318" s="64" t="n">
        <f aca="false">0.25*AJ318/$AM$320</f>
        <v>0.00525992402428004</v>
      </c>
      <c r="AV318" s="63" t="n">
        <f aca="false">AU318*$J$320</f>
        <v>44223.6002227381</v>
      </c>
      <c r="AW318" s="64" t="n">
        <f aca="false">0.35*AL318/$AM$320</f>
        <v>0.00476187288868732</v>
      </c>
      <c r="AX318" s="63" t="n">
        <f aca="false">AW318*$J$320</f>
        <v>40036.160592572</v>
      </c>
    </row>
    <row r="319" customFormat="false" ht="12.8" hidden="false" customHeight="false" outlineLevel="0" collapsed="false">
      <c r="A319" s="74" t="s">
        <v>103</v>
      </c>
      <c r="B319" s="60"/>
      <c r="C319" s="60"/>
      <c r="D319" s="60"/>
      <c r="E319" s="60"/>
      <c r="F319" s="60"/>
      <c r="G319" s="60"/>
      <c r="H319" s="60"/>
      <c r="I319" s="75" t="n">
        <f aca="false">AO319+AQ319+AS319+AU319+AW319</f>
        <v>0.00767422074662307</v>
      </c>
      <c r="J319" s="76" t="n">
        <f aca="false">AP319+AR319+AT319+AV319+AX319</f>
        <v>64522.1620603455</v>
      </c>
      <c r="K319" s="64" t="n">
        <f aca="false">I319-DatosMinisterio!J319</f>
        <v>0</v>
      </c>
      <c r="L319" s="63" t="n">
        <f aca="false">J319-DatosMinisterio!K319</f>
        <v>0.162060345464852</v>
      </c>
      <c r="M319" s="64" t="n">
        <f aca="false">P354/P$355</f>
        <v>0.0066066081218986</v>
      </c>
      <c r="N319" s="63" t="n">
        <f aca="false">ROUND((N$320*M319),0)</f>
        <v>1055375</v>
      </c>
      <c r="O319" s="63" t="n">
        <f aca="false">N319-DatosMinisterio!L319</f>
        <v>0</v>
      </c>
      <c r="P319" s="65" t="n">
        <f aca="false">N319+J319</f>
        <v>1119897.16206035</v>
      </c>
      <c r="Q319" s="63" t="n">
        <f aca="false">P319-DatosMinisterio!M319</f>
        <v>0.162060345523059</v>
      </c>
      <c r="S319" s="77" t="n">
        <f aca="false">B319+DatosMinisterio!B319</f>
        <v>7112</v>
      </c>
      <c r="T319" s="77" t="n">
        <f aca="false">C319+DatosMinisterio!C319</f>
        <v>33</v>
      </c>
      <c r="U319" s="77" t="n">
        <f aca="false">D319+DatosMinisterio!D319</f>
        <v>371.170140447192</v>
      </c>
      <c r="V319" s="77" t="n">
        <f aca="false">E319+DatosMinisterio!E319</f>
        <v>175.596403900051</v>
      </c>
      <c r="W319" s="77" t="n">
        <f aca="false">F319+DatosMinisterio!F319</f>
        <v>10</v>
      </c>
      <c r="X319" s="77" t="n">
        <f aca="false">G319+DatosMinisterio!G319</f>
        <v>44</v>
      </c>
      <c r="Y319" s="77" t="n">
        <f aca="false">H319+DatosMinisterio!H319</f>
        <v>10</v>
      </c>
      <c r="Z319" s="77" t="n">
        <f aca="false">X319+0.33*Y319</f>
        <v>47.3</v>
      </c>
      <c r="AC319" s="71" t="n">
        <f aca="false">IF(T319&gt;0,S319/T319,0)</f>
        <v>215.515151515151</v>
      </c>
      <c r="AD319" s="72" t="n">
        <f aca="false">EXP((((AC319-AC$320)/AC$321+2)/4-1.9)^3)</f>
        <v>0.0733503048652793</v>
      </c>
      <c r="AE319" s="73" t="n">
        <f aca="false">S319/U319</f>
        <v>19.1610240830023</v>
      </c>
      <c r="AF319" s="72" t="n">
        <f aca="false">EXP((((AE319-AE$320)/AE$321+2)/4-1.9)^3)</f>
        <v>0.0490863312252027</v>
      </c>
      <c r="AG319" s="72" t="n">
        <f aca="false">V319/U319</f>
        <v>0.473088712600883</v>
      </c>
      <c r="AH319" s="72" t="n">
        <f aca="false">EXP((((AG319-AG$320)/AG$321+2)/4-1.9)^3)</f>
        <v>0.0239205574824317</v>
      </c>
      <c r="AI319" s="72" t="n">
        <f aca="false">W319/U319</f>
        <v>0.0269418223889234</v>
      </c>
      <c r="AJ319" s="72" t="n">
        <f aca="false">EXP((((AI319-AI$320)/AI$321+2)/4-1.9)^3)</f>
        <v>0.012773039242877</v>
      </c>
      <c r="AK319" s="72" t="n">
        <f aca="false">Z319/U319</f>
        <v>0.127434819899608</v>
      </c>
      <c r="AL319" s="72" t="n">
        <f aca="false">EXP((((AK319-AK$320)/AK$321+2)/4-1.9)^3)</f>
        <v>0.0131527409240926</v>
      </c>
      <c r="AM319" s="72" t="n">
        <f aca="false">0.01*AD319+0.15*AF319+0.24*AH319+0.25*AJ319+0.35*AL319</f>
        <v>0.0216341056623685</v>
      </c>
      <c r="AO319" s="64" t="n">
        <f aca="false">0.01*AD319/$AM$320</f>
        <v>0.000260193991909452</v>
      </c>
      <c r="AP319" s="63" t="n">
        <f aca="false">AO319*$J$320</f>
        <v>2187.6200160775</v>
      </c>
      <c r="AQ319" s="64" t="n">
        <f aca="false">0.15*AF319/$AM$320</f>
        <v>0.00261184363714637</v>
      </c>
      <c r="AR319" s="63" t="n">
        <f aca="false">AQ319*$J$320</f>
        <v>21959.4671558537</v>
      </c>
      <c r="AS319" s="64" t="n">
        <f aca="false">0.24*AH319/$AM$320</f>
        <v>0.00203646935668007</v>
      </c>
      <c r="AT319" s="63" t="n">
        <f aca="false">AS319*$J$320</f>
        <v>17121.9215866912</v>
      </c>
      <c r="AU319" s="64" t="n">
        <f aca="false">0.25*AJ319/$AM$320</f>
        <v>0.00113273832860149</v>
      </c>
      <c r="AV319" s="63" t="n">
        <f aca="false">AU319*$J$320</f>
        <v>9523.66740846636</v>
      </c>
      <c r="AW319" s="64" t="n">
        <f aca="false">0.35*AL319/$AM$320</f>
        <v>0.00163297543228569</v>
      </c>
      <c r="AX319" s="63" t="n">
        <f aca="false">AW319*$J$320</f>
        <v>13729.4858932567</v>
      </c>
    </row>
    <row r="320" customFormat="false" ht="12.8" hidden="false" customHeight="false" outlineLevel="0" collapsed="false">
      <c r="A320" s="81" t="s">
        <v>49</v>
      </c>
      <c r="B320" s="60"/>
      <c r="C320" s="60"/>
      <c r="D320" s="60"/>
      <c r="E320" s="60"/>
      <c r="F320" s="60"/>
      <c r="G320" s="60"/>
      <c r="H320" s="60"/>
      <c r="I320" s="95" t="n">
        <f aca="false">SUM(I293:I319)</f>
        <v>1</v>
      </c>
      <c r="J320" s="84" t="n">
        <f aca="false">DatosMinisterio!K320</f>
        <v>8407650</v>
      </c>
      <c r="K320" s="82" t="n">
        <f aca="false">I320-DatosMinisterio!J320</f>
        <v>0</v>
      </c>
      <c r="L320" s="84" t="n">
        <f aca="false">J320-DatosMinisterio!K320</f>
        <v>0</v>
      </c>
      <c r="M320" s="82"/>
      <c r="N320" s="84" t="n">
        <f aca="false">DatosMinisterio!L320</f>
        <v>159745355</v>
      </c>
      <c r="O320" s="84"/>
      <c r="P320" s="86" t="n">
        <f aca="false">DatosMinisterio!M320</f>
        <v>168153005</v>
      </c>
      <c r="Q320" s="84"/>
      <c r="S320" s="86"/>
      <c r="T320" s="86"/>
      <c r="U320" s="86"/>
      <c r="V320" s="86"/>
      <c r="W320" s="86"/>
      <c r="X320" s="86"/>
      <c r="Y320" s="86"/>
      <c r="Z320" s="86"/>
      <c r="AB320" s="87" t="s">
        <v>232</v>
      </c>
      <c r="AC320" s="87" t="n">
        <f aca="false">AVERAGE(AC295:AC319)</f>
        <v>207.681430822356</v>
      </c>
      <c r="AD320" s="86"/>
      <c r="AE320" s="87" t="n">
        <f aca="false">AVERAGE(AE295:AE319)</f>
        <v>20.1894106266941</v>
      </c>
      <c r="AF320" s="86"/>
      <c r="AG320" s="89" t="n">
        <f aca="false">AVERAGE(AG295:AG319)</f>
        <v>0.564076733917407</v>
      </c>
      <c r="AH320" s="86"/>
      <c r="AI320" s="89" t="n">
        <f aca="false">AVERAGE(AI295:AI319)</f>
        <v>0.115926409776378</v>
      </c>
      <c r="AJ320" s="86"/>
      <c r="AK320" s="89" t="n">
        <f aca="false">AVERAGE(AK295:AK319)</f>
        <v>0.323667695215049</v>
      </c>
      <c r="AL320" s="86"/>
      <c r="AM320" s="89" t="n">
        <f aca="false">SUM(AM295:AM319)</f>
        <v>2.81906220535658</v>
      </c>
      <c r="AO320" s="82" t="n">
        <f aca="false">SUM(AO293:AO319)</f>
        <v>0.00992411365783828</v>
      </c>
      <c r="AP320" s="84" t="n">
        <f aca="false">SUM(AP293:AP319)</f>
        <v>83438.474195324</v>
      </c>
      <c r="AQ320" s="82" t="n">
        <f aca="false">SUM(AQ293:AQ319)</f>
        <v>0.147493553859326</v>
      </c>
      <c r="AR320" s="84" t="n">
        <f aca="false">SUM(AR293:AR319)</f>
        <v>1240074.17810536</v>
      </c>
      <c r="AS320" s="82" t="n">
        <f aca="false">SUM(AS293:AS319)</f>
        <v>0.232821495255785</v>
      </c>
      <c r="AT320" s="84" t="n">
        <f aca="false">SUM(AT293:AT319)</f>
        <v>1957481.6445873</v>
      </c>
      <c r="AU320" s="82" t="n">
        <f aca="false">SUM(AU293:AU319)</f>
        <v>0.253781229364683</v>
      </c>
      <c r="AV320" s="84" t="n">
        <f aca="false">SUM(AV293:AV319)</f>
        <v>2133703.75306798</v>
      </c>
      <c r="AW320" s="82" t="n">
        <f aca="false">SUM(AW293:AW319)</f>
        <v>0.355979607862368</v>
      </c>
      <c r="AX320" s="84" t="n">
        <f aca="false">SUM(AX293:AX319)</f>
        <v>2992951.95004404</v>
      </c>
    </row>
    <row r="321" customFormat="false" ht="12.8" hidden="false" customHeight="false" outlineLevel="0" collapsed="false">
      <c r="A321" s="31" t="s">
        <v>50</v>
      </c>
      <c r="B321" s="31"/>
      <c r="C321" s="31"/>
      <c r="D321" s="31"/>
      <c r="E321" s="31"/>
      <c r="F321" s="31"/>
      <c r="G321" s="31"/>
      <c r="H321" s="31"/>
      <c r="I321" s="31"/>
      <c r="J321" s="97"/>
      <c r="K321" s="98"/>
      <c r="L321" s="97"/>
      <c r="M321" s="98"/>
      <c r="N321" s="97"/>
      <c r="O321" s="97"/>
      <c r="P321" s="31"/>
      <c r="Q321" s="97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87" t="s">
        <v>233</v>
      </c>
      <c r="AC321" s="87" t="n">
        <f aca="false">_xlfn.STDEV.P(AC295:AC319)</f>
        <v>86.162466459519</v>
      </c>
      <c r="AD321" s="86"/>
      <c r="AE321" s="87" t="n">
        <f aca="false">_xlfn.STDEV.P(AE295:AE319)</f>
        <v>5.77518235953144</v>
      </c>
      <c r="AF321" s="86"/>
      <c r="AG321" s="89" t="n">
        <f aca="false">_xlfn.STDEV.P(AG295:AG319)</f>
        <v>0.150376153497596</v>
      </c>
      <c r="AH321" s="86"/>
      <c r="AI321" s="89" t="n">
        <f aca="false">_xlfn.STDEV.P(AI295:AI319)</f>
        <v>0.0951852926371923</v>
      </c>
      <c r="AJ321" s="86"/>
      <c r="AK321" s="89" t="n">
        <f aca="false">_xlfn.STDEV.P(AK295:AK319)</f>
        <v>0.213252621913767</v>
      </c>
      <c r="AL321" s="86"/>
      <c r="AM321" s="89"/>
    </row>
    <row r="322" customFormat="false" ht="12.8" hidden="false" customHeight="false" outlineLevel="0" collapsed="false">
      <c r="A322" s="31" t="s">
        <v>51</v>
      </c>
      <c r="B322" s="31"/>
      <c r="C322" s="31"/>
      <c r="D322" s="31"/>
      <c r="E322" s="31"/>
      <c r="F322" s="31"/>
      <c r="G322" s="31"/>
      <c r="H322" s="31"/>
      <c r="I322" s="31"/>
      <c r="J322" s="97"/>
      <c r="K322" s="98"/>
      <c r="L322" s="97"/>
      <c r="M322" s="98"/>
      <c r="N322" s="97"/>
      <c r="O322" s="97"/>
      <c r="P322" s="31"/>
      <c r="Q322" s="97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1" t="n">
        <f aca="false">MIN(AC322:AL322)</f>
        <v>-2.52243643156481</v>
      </c>
      <c r="AC322" s="1" t="n">
        <f aca="false">(MIN(AC295:AC319)-AC320)/AC321</f>
        <v>-1.3486518518755</v>
      </c>
      <c r="AE322" s="1" t="n">
        <f aca="false">(MIN(AE295:AE319)-AE320)/AE321</f>
        <v>-1.80327273148744</v>
      </c>
      <c r="AG322" s="1" t="n">
        <f aca="false">(MIN(AG295:AG319)-AG320)/AG321</f>
        <v>-2.52243643156481</v>
      </c>
      <c r="AI322" s="1" t="n">
        <f aca="false">(MIN(AI295:AI319)-AI320)/AI321</f>
        <v>-1.18625554449799</v>
      </c>
      <c r="AK322" s="1" t="n">
        <f aca="false">(MIN(AK295:AK319)-AK320)/AK321</f>
        <v>-1.36746979223906</v>
      </c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</row>
    <row r="323" customFormat="false" ht="12.8" hidden="false" customHeight="false" outlineLevel="0" collapsed="false">
      <c r="A323" s="94"/>
      <c r="B323" s="25"/>
      <c r="C323" s="25"/>
      <c r="D323" s="25"/>
      <c r="E323" s="25"/>
      <c r="F323" s="25"/>
      <c r="G323" s="25"/>
      <c r="H323" s="25"/>
      <c r="I323" s="25"/>
      <c r="S323" s="25"/>
      <c r="T323" s="25"/>
      <c r="U323" s="25"/>
      <c r="V323" s="25"/>
      <c r="W323" s="25"/>
      <c r="X323" s="25"/>
      <c r="Y323" s="25"/>
      <c r="Z323" s="25"/>
      <c r="AB323" s="1" t="n">
        <f aca="false">MAX(AC323:AM323)</f>
        <v>2.94351943694875</v>
      </c>
      <c r="AC323" s="1" t="n">
        <f aca="false">(MAX(AC295:AC319)-AC320)/AC321</f>
        <v>2.94351943694875</v>
      </c>
      <c r="AE323" s="1" t="n">
        <f aca="false">(MAX(AE295:AE319)-AE320)/AE321</f>
        <v>2.30957490061772</v>
      </c>
      <c r="AG323" s="1" t="n">
        <f aca="false">(MAX(AG295:AG319)-AG320)/AG321</f>
        <v>2.19565493073137</v>
      </c>
      <c r="AI323" s="1" t="n">
        <f aca="false">(MAX(AI295:AI319)-AI320)/AI321</f>
        <v>2.74177175585132</v>
      </c>
      <c r="AK323" s="1" t="n">
        <f aca="false">(MAX(AK295:AK319)-AK320)/AK321</f>
        <v>2.35980757901709</v>
      </c>
    </row>
    <row r="324" customFormat="false" ht="12.8" hidden="false" customHeight="false" outlineLevel="0" collapsed="false">
      <c r="A324" s="94"/>
      <c r="B324" s="25"/>
      <c r="C324" s="25"/>
      <c r="D324" s="25"/>
      <c r="E324" s="25"/>
      <c r="F324" s="25"/>
      <c r="G324" s="25"/>
      <c r="H324" s="25"/>
      <c r="I324" s="25"/>
      <c r="S324" s="25"/>
      <c r="T324" s="25"/>
      <c r="U324" s="25"/>
      <c r="V324" s="25"/>
      <c r="W324" s="25"/>
      <c r="X324" s="25"/>
      <c r="Y324" s="25"/>
      <c r="Z324" s="25"/>
    </row>
    <row r="325" customFormat="false" ht="12.8" hidden="false" customHeight="false" outlineLevel="0" collapsed="false">
      <c r="A325" s="94"/>
      <c r="B325" s="25"/>
      <c r="C325" s="25"/>
      <c r="D325" s="25"/>
      <c r="E325" s="25"/>
      <c r="F325" s="25"/>
      <c r="G325" s="25"/>
      <c r="H325" s="25"/>
      <c r="I325" s="25"/>
      <c r="S325" s="25"/>
      <c r="T325" s="25"/>
      <c r="U325" s="25"/>
      <c r="V325" s="25"/>
      <c r="W325" s="25"/>
      <c r="X325" s="25"/>
      <c r="Y325" s="25"/>
      <c r="Z325" s="25"/>
    </row>
    <row r="326" customFormat="false" ht="12.8" hidden="false" customHeight="false" outlineLevel="0" collapsed="false">
      <c r="A326" s="50" t="s">
        <v>149</v>
      </c>
      <c r="B326" s="50"/>
      <c r="C326" s="50"/>
      <c r="D326" s="50"/>
      <c r="E326" s="50"/>
      <c r="F326" s="50"/>
      <c r="G326" s="50"/>
      <c r="H326" s="50"/>
      <c r="I326" s="50"/>
      <c r="J326" s="50"/>
      <c r="S326" s="50"/>
      <c r="T326" s="50"/>
      <c r="U326" s="50"/>
      <c r="V326" s="50"/>
      <c r="W326" s="50"/>
      <c r="X326" s="50"/>
      <c r="Y326" s="50"/>
      <c r="Z326" s="50"/>
    </row>
    <row r="327" customFormat="false" ht="12.8" hidden="false" customHeight="false" outlineLevel="0" collapsed="false">
      <c r="A327" s="50" t="s">
        <v>150</v>
      </c>
      <c r="B327" s="50"/>
      <c r="C327" s="50"/>
      <c r="D327" s="50"/>
      <c r="E327" s="50"/>
      <c r="F327" s="50"/>
      <c r="G327" s="50"/>
      <c r="H327" s="50"/>
      <c r="I327" s="50"/>
      <c r="J327" s="50"/>
      <c r="S327" s="50"/>
      <c r="T327" s="50"/>
      <c r="U327" s="50"/>
      <c r="V327" s="50"/>
      <c r="W327" s="50"/>
      <c r="X327" s="50"/>
      <c r="Y327" s="50"/>
      <c r="Z327" s="50"/>
    </row>
    <row r="328" customFormat="false" ht="15.8" hidden="false" customHeight="true" outlineLevel="0" collapsed="false">
      <c r="A328" s="51" t="s">
        <v>8</v>
      </c>
      <c r="B328" s="55" t="s">
        <v>213</v>
      </c>
      <c r="C328" s="55"/>
      <c r="D328" s="55"/>
      <c r="E328" s="55"/>
      <c r="F328" s="55"/>
      <c r="G328" s="55"/>
      <c r="H328" s="55"/>
      <c r="I328" s="51" t="s">
        <v>10</v>
      </c>
      <c r="J328" s="53" t="s">
        <v>11</v>
      </c>
      <c r="K328" s="54" t="s">
        <v>214</v>
      </c>
      <c r="L328" s="53" t="s">
        <v>215</v>
      </c>
      <c r="M328" s="54" t="s">
        <v>216</v>
      </c>
      <c r="N328" s="53" t="s">
        <v>12</v>
      </c>
      <c r="O328" s="53" t="s">
        <v>217</v>
      </c>
      <c r="P328" s="51" t="s">
        <v>218</v>
      </c>
      <c r="Q328" s="53" t="s">
        <v>219</v>
      </c>
      <c r="S328" s="55" t="s">
        <v>213</v>
      </c>
      <c r="T328" s="55"/>
      <c r="U328" s="55"/>
      <c r="V328" s="55"/>
      <c r="W328" s="55"/>
      <c r="X328" s="55"/>
      <c r="Y328" s="55"/>
      <c r="Z328" s="55"/>
      <c r="AC328" s="56" t="s">
        <v>221</v>
      </c>
      <c r="AD328" s="56"/>
      <c r="AE328" s="56" t="s">
        <v>222</v>
      </c>
      <c r="AF328" s="56"/>
      <c r="AG328" s="56" t="s">
        <v>223</v>
      </c>
      <c r="AH328" s="56"/>
      <c r="AI328" s="56" t="s">
        <v>224</v>
      </c>
      <c r="AJ328" s="56"/>
      <c r="AK328" s="56" t="s">
        <v>225</v>
      </c>
      <c r="AL328" s="56"/>
      <c r="AM328" s="57" t="s">
        <v>226</v>
      </c>
      <c r="AO328" s="56" t="s">
        <v>221</v>
      </c>
      <c r="AP328" s="56"/>
      <c r="AQ328" s="56" t="s">
        <v>222</v>
      </c>
      <c r="AR328" s="56"/>
      <c r="AS328" s="56" t="s">
        <v>223</v>
      </c>
      <c r="AT328" s="56"/>
      <c r="AU328" s="56" t="s">
        <v>224</v>
      </c>
      <c r="AV328" s="56"/>
      <c r="AW328" s="57" t="s">
        <v>225</v>
      </c>
      <c r="AX328" s="57"/>
    </row>
    <row r="329" customFormat="false" ht="37.3" hidden="false" customHeight="false" outlineLevel="0" collapsed="false">
      <c r="A329" s="51"/>
      <c r="B329" s="56" t="s">
        <v>151</v>
      </c>
      <c r="C329" s="56" t="s">
        <v>152</v>
      </c>
      <c r="D329" s="56" t="s">
        <v>153</v>
      </c>
      <c r="E329" s="56" t="s">
        <v>154</v>
      </c>
      <c r="F329" s="56" t="s">
        <v>155</v>
      </c>
      <c r="G329" s="56" t="s">
        <v>156</v>
      </c>
      <c r="H329" s="56" t="s">
        <v>157</v>
      </c>
      <c r="I329" s="51"/>
      <c r="J329" s="53"/>
      <c r="K329" s="54"/>
      <c r="L329" s="53"/>
      <c r="M329" s="54"/>
      <c r="N329" s="53"/>
      <c r="O329" s="53"/>
      <c r="P329" s="51"/>
      <c r="Q329" s="53"/>
      <c r="S329" s="56" t="s">
        <v>151</v>
      </c>
      <c r="T329" s="56" t="s">
        <v>152</v>
      </c>
      <c r="U329" s="56" t="s">
        <v>153</v>
      </c>
      <c r="V329" s="56" t="s">
        <v>154</v>
      </c>
      <c r="W329" s="56" t="s">
        <v>155</v>
      </c>
      <c r="X329" s="56" t="s">
        <v>156</v>
      </c>
      <c r="Y329" s="56" t="s">
        <v>157</v>
      </c>
      <c r="Z329" s="51" t="s">
        <v>21</v>
      </c>
      <c r="AC329" s="56" t="s">
        <v>227</v>
      </c>
      <c r="AD329" s="56" t="s">
        <v>228</v>
      </c>
      <c r="AE329" s="56" t="s">
        <v>227</v>
      </c>
      <c r="AF329" s="56" t="s">
        <v>228</v>
      </c>
      <c r="AG329" s="56" t="s">
        <v>227</v>
      </c>
      <c r="AH329" s="56" t="s">
        <v>228</v>
      </c>
      <c r="AI329" s="56" t="s">
        <v>227</v>
      </c>
      <c r="AJ329" s="56" t="s">
        <v>228</v>
      </c>
      <c r="AK329" s="56" t="s">
        <v>227</v>
      </c>
      <c r="AL329" s="56" t="s">
        <v>228</v>
      </c>
      <c r="AM329" s="58" t="s">
        <v>229</v>
      </c>
      <c r="AO329" s="56" t="s">
        <v>230</v>
      </c>
      <c r="AP329" s="56" t="s">
        <v>231</v>
      </c>
      <c r="AQ329" s="56" t="s">
        <v>230</v>
      </c>
      <c r="AR329" s="56" t="s">
        <v>231</v>
      </c>
      <c r="AS329" s="56" t="s">
        <v>230</v>
      </c>
      <c r="AT329" s="56" t="s">
        <v>231</v>
      </c>
      <c r="AU329" s="56" t="s">
        <v>230</v>
      </c>
      <c r="AV329" s="56" t="s">
        <v>231</v>
      </c>
      <c r="AW329" s="56" t="s">
        <v>230</v>
      </c>
      <c r="AX329" s="58" t="s">
        <v>231</v>
      </c>
    </row>
    <row r="330" customFormat="false" ht="12.8" hidden="false" customHeight="false" outlineLevel="0" collapsed="false">
      <c r="A330" s="59" t="s">
        <v>79</v>
      </c>
      <c r="B330" s="60" t="n">
        <v>0</v>
      </c>
      <c r="C330" s="60"/>
      <c r="D330" s="60"/>
      <c r="E330" s="60"/>
      <c r="F330" s="60"/>
      <c r="G330" s="60"/>
      <c r="H330" s="60"/>
      <c r="I330" s="61" t="n">
        <f aca="false">AO330+AQ330+AS330+AU330+AW330</f>
        <v>0.138891954258684</v>
      </c>
      <c r="J330" s="62" t="n">
        <f aca="false">ROUND(AP330+AR330+AT330+AV330+AX330,0)</f>
        <v>1081755</v>
      </c>
      <c r="K330" s="61" t="n">
        <f aca="false">I330-DatosMinisterio!J330</f>
        <v>0</v>
      </c>
      <c r="L330" s="62" t="n">
        <f aca="false">J330-DatosMinisterio!K330</f>
        <v>1</v>
      </c>
      <c r="M330" s="64" t="n">
        <f aca="false">P365/P$390</f>
        <v>0.202102400303059</v>
      </c>
      <c r="N330" s="63" t="n">
        <f aca="false">ROUND((N$355*M330),0)</f>
        <v>29907290</v>
      </c>
      <c r="O330" s="63" t="n">
        <f aca="false">N330-DatosMinisterio!L330</f>
        <v>0</v>
      </c>
      <c r="P330" s="65" t="n">
        <f aca="false">N330+J330</f>
        <v>30989045</v>
      </c>
      <c r="Q330" s="63" t="n">
        <f aca="false">P330-DatosMinisterio!M330</f>
        <v>1</v>
      </c>
      <c r="S330" s="66" t="n">
        <f aca="false">B330+DatosMinisterio!B330</f>
        <v>25457</v>
      </c>
      <c r="T330" s="66" t="n">
        <f aca="false">C330+DatosMinisterio!C330</f>
        <v>70</v>
      </c>
      <c r="U330" s="66" t="n">
        <f aca="false">D330+DatosMinisterio!D330</f>
        <v>1744.4929355732</v>
      </c>
      <c r="V330" s="66" t="n">
        <f aca="false">E330+DatosMinisterio!E330</f>
        <v>1029.12391473063</v>
      </c>
      <c r="W330" s="66" t="n">
        <f aca="false">F330+DatosMinisterio!F330</f>
        <v>566</v>
      </c>
      <c r="X330" s="66" t="n">
        <f aca="false">G330+DatosMinisterio!G330</f>
        <v>1351</v>
      </c>
      <c r="Y330" s="66" t="n">
        <f aca="false">H330+DatosMinisterio!H330</f>
        <v>91</v>
      </c>
      <c r="Z330" s="66" t="n">
        <f aca="false">X330+0.33*Y330</f>
        <v>1381.03</v>
      </c>
      <c r="AC330" s="67" t="n">
        <f aca="false">IF(T330&gt;0,S330/T330,0)</f>
        <v>363.671428571429</v>
      </c>
      <c r="AD330" s="68" t="n">
        <f aca="false">EXP((((AC330-AC$355)/AC$356+2)/4-1.9)^3)</f>
        <v>0.508791658296376</v>
      </c>
      <c r="AE330" s="69" t="n">
        <f aca="false">S330/U330</f>
        <v>14.5927790711491</v>
      </c>
      <c r="AF330" s="68" t="n">
        <f aca="false">EXP((((AE330-AE$355)/AE$356+2)/4-1.9)^3)</f>
        <v>0.00646027996260929</v>
      </c>
      <c r="AG330" s="68" t="n">
        <f aca="false">V330/U330</f>
        <v>0.589927246906554</v>
      </c>
      <c r="AH330" s="68" t="n">
        <f aca="false">EXP((((AG330-AG$355)/AG$356+2)/4-1.9)^3)</f>
        <v>0.0766558226873913</v>
      </c>
      <c r="AI330" s="68" t="n">
        <f aca="false">W330/U330</f>
        <v>0.324449579851136</v>
      </c>
      <c r="AJ330" s="68" t="n">
        <f aca="false">EXP((((AI330-AI$355)/AI$356+2)/4-1.9)^3)</f>
        <v>0.587159058991515</v>
      </c>
      <c r="AK330" s="68" t="n">
        <f aca="false">Z330/U330</f>
        <v>0.79165124251204</v>
      </c>
      <c r="AL330" s="68" t="n">
        <f aca="false">EXP((((AK330-AK$355)/AK$356+2)/4-1.9)^3)</f>
        <v>0.63864395261161</v>
      </c>
      <c r="AM330" s="68" t="n">
        <f aca="false">0.01*AD330+0.15*AF330+0.24*AH330+0.25*AJ330+0.35*AL330</f>
        <v>0.394769504184271</v>
      </c>
      <c r="AO330" s="61" t="n">
        <f aca="false">0.01*AD330/$AM$355</f>
        <v>0.001790084263913</v>
      </c>
      <c r="AP330" s="62" t="n">
        <f aca="false">AO330*$J$355</f>
        <v>13942.0122167057</v>
      </c>
      <c r="AQ330" s="61" t="n">
        <f aca="false">0.15*AF330/$AM$355</f>
        <v>0.000340938534849258</v>
      </c>
      <c r="AR330" s="62" t="n">
        <f aca="false">AQ330*$J$355</f>
        <v>2655.3885277018</v>
      </c>
      <c r="AS330" s="61" t="n">
        <f aca="false">0.24*AH330/$AM$355</f>
        <v>0.00647276564507223</v>
      </c>
      <c r="AT330" s="62" t="n">
        <f aca="false">AS330*$J$355</f>
        <v>50412.9216253788</v>
      </c>
      <c r="AU330" s="61" t="n">
        <f aca="false">0.25*AJ330/$AM$355</f>
        <v>0.0516451171504085</v>
      </c>
      <c r="AV330" s="62" t="n">
        <f aca="false">AU330*$J$355</f>
        <v>402236.290637091</v>
      </c>
      <c r="AW330" s="61" t="n">
        <f aca="false">0.35*AL330/$AM$355</f>
        <v>0.0786430486644411</v>
      </c>
      <c r="AX330" s="62" t="n">
        <f aca="false">AW330*$J$355</f>
        <v>612508.789302394</v>
      </c>
    </row>
    <row r="331" customFormat="false" ht="12.8" hidden="false" customHeight="false" outlineLevel="0" collapsed="false">
      <c r="A331" s="70" t="s">
        <v>80</v>
      </c>
      <c r="B331" s="60"/>
      <c r="C331" s="60"/>
      <c r="D331" s="60"/>
      <c r="E331" s="60"/>
      <c r="F331" s="60"/>
      <c r="G331" s="60"/>
      <c r="H331" s="60"/>
      <c r="I331" s="64" t="n">
        <f aca="false">AO331+AQ331+AS331+AU331+AW331</f>
        <v>0.0987651853213132</v>
      </c>
      <c r="J331" s="63" t="n">
        <f aca="false">ROUND(AP331+AR331+AT331+AV331+AX331,0)</f>
        <v>769229</v>
      </c>
      <c r="K331" s="64" t="n">
        <f aca="false">I331-DatosMinisterio!J331</f>
        <v>0</v>
      </c>
      <c r="L331" s="63" t="n">
        <f aca="false">J331-DatosMinisterio!K331</f>
        <v>0</v>
      </c>
      <c r="M331" s="64" t="n">
        <f aca="false">P366/P$390</f>
        <v>0.127455052389741</v>
      </c>
      <c r="N331" s="63" t="n">
        <f aca="false">ROUND((N$355*M331),0)</f>
        <v>18860910</v>
      </c>
      <c r="O331" s="63" t="n">
        <f aca="false">N331-DatosMinisterio!L331</f>
        <v>0</v>
      </c>
      <c r="P331" s="65" t="n">
        <f aca="false">N331+J331</f>
        <v>19630139</v>
      </c>
      <c r="Q331" s="63" t="n">
        <f aca="false">P331-DatosMinisterio!M331</f>
        <v>0</v>
      </c>
      <c r="S331" s="65" t="n">
        <f aca="false">B331+DatosMinisterio!B331</f>
        <v>19281</v>
      </c>
      <c r="T331" s="65" t="n">
        <f aca="false">C331+DatosMinisterio!C331</f>
        <v>45</v>
      </c>
      <c r="U331" s="65" t="n">
        <f aca="false">D331+DatosMinisterio!D331</f>
        <v>1720.85697881263</v>
      </c>
      <c r="V331" s="65" t="n">
        <f aca="false">E331+DatosMinisterio!E331</f>
        <v>1052.38017622207</v>
      </c>
      <c r="W331" s="65" t="n">
        <f aca="false">F331+DatosMinisterio!F331</f>
        <v>462</v>
      </c>
      <c r="X331" s="65" t="n">
        <f aca="false">G331+DatosMinisterio!G331</f>
        <v>1077</v>
      </c>
      <c r="Y331" s="65" t="n">
        <f aca="false">H331+DatosMinisterio!H331</f>
        <v>93</v>
      </c>
      <c r="Z331" s="65" t="n">
        <f aca="false">X331+0.33*Y331</f>
        <v>1107.69</v>
      </c>
      <c r="AC331" s="71" t="n">
        <f aca="false">IF(T331&gt;0,S331/T331,0)</f>
        <v>428.466666666667</v>
      </c>
      <c r="AD331" s="72" t="n">
        <f aca="false">EXP((((AC331-AC$355)/AC$356+2)/4-1.9)^3)</f>
        <v>0.725460660216948</v>
      </c>
      <c r="AE331" s="73" t="n">
        <f aca="false">S331/U331</f>
        <v>11.204301250708</v>
      </c>
      <c r="AF331" s="72" t="n">
        <f aca="false">EXP((((AE331-AE$355)/AE$356+2)/4-1.9)^3)</f>
        <v>0.00168370328945901</v>
      </c>
      <c r="AG331" s="72" t="n">
        <f aca="false">V331/U331</f>
        <v>0.611544241723214</v>
      </c>
      <c r="AH331" s="72" t="n">
        <f aca="false">EXP((((AG331-AG$355)/AG$356+2)/4-1.9)^3)</f>
        <v>0.0972411207927431</v>
      </c>
      <c r="AI331" s="72" t="n">
        <f aca="false">W331/U331</f>
        <v>0.26847088728941</v>
      </c>
      <c r="AJ331" s="72" t="n">
        <f aca="false">EXP((((AI331-AI$355)/AI$356+2)/4-1.9)^3)</f>
        <v>0.40565958681377</v>
      </c>
      <c r="AK331" s="72" t="n">
        <f aca="false">Z331/U331</f>
        <v>0.643685102038109</v>
      </c>
      <c r="AL331" s="72" t="n">
        <f aca="false">EXP((((AK331-AK$355)/AK$356+2)/4-1.9)^3)</f>
        <v>0.424166159726716</v>
      </c>
      <c r="AM331" s="72" t="n">
        <f aca="false">0.01*AD331+0.15*AF331+0.24*AH331+0.25*AJ331+0.35*AL331</f>
        <v>0.28071808369364</v>
      </c>
      <c r="AO331" s="64" t="n">
        <f aca="false">0.01*AD331/$AM$355</f>
        <v>0.00255239190888195</v>
      </c>
      <c r="AP331" s="63" t="n">
        <f aca="false">AO331*$J$355</f>
        <v>19879.220153394</v>
      </c>
      <c r="AQ331" s="64" t="n">
        <f aca="false">0.15*AF331/$AM$355</f>
        <v>8.88567269454959E-005</v>
      </c>
      <c r="AR331" s="63" t="n">
        <f aca="false">AQ331*$J$355</f>
        <v>692.057685543005</v>
      </c>
      <c r="AS331" s="64" t="n">
        <f aca="false">0.24*AH331/$AM$355</f>
        <v>0.00821097424682804</v>
      </c>
      <c r="AT331" s="63" t="n">
        <f aca="false">AS331*$J$355</f>
        <v>63950.9019592701</v>
      </c>
      <c r="AU331" s="64" t="n">
        <f aca="false">0.25*AJ331/$AM$355</f>
        <v>0.0356808543841035</v>
      </c>
      <c r="AV331" s="63" t="n">
        <f aca="false">AU331*$J$355</f>
        <v>277899.156902395</v>
      </c>
      <c r="AW331" s="64" t="n">
        <f aca="false">0.35*AL331/$AM$355</f>
        <v>0.0522321080545542</v>
      </c>
      <c r="AX331" s="63" t="n">
        <f aca="false">AW331*$J$355</f>
        <v>406808.04992333</v>
      </c>
    </row>
    <row r="332" customFormat="false" ht="12.8" hidden="false" customHeight="false" outlineLevel="0" collapsed="false">
      <c r="A332" s="70" t="s">
        <v>81</v>
      </c>
      <c r="B332" s="60"/>
      <c r="C332" s="60"/>
      <c r="D332" s="60"/>
      <c r="E332" s="60"/>
      <c r="F332" s="60"/>
      <c r="G332" s="60"/>
      <c r="H332" s="60"/>
      <c r="I332" s="64" t="n">
        <f aca="false">AO332+AQ332+AS332+AU332+AW332</f>
        <v>0.0653669485561048</v>
      </c>
      <c r="J332" s="63" t="n">
        <f aca="false">ROUND(AP332+AR332+AT332+AV332+AX332,0)</f>
        <v>509108</v>
      </c>
      <c r="K332" s="64" t="n">
        <f aca="false">I332-DatosMinisterio!J332</f>
        <v>-4.30211422042248E-016</v>
      </c>
      <c r="L332" s="63" t="n">
        <f aca="false">J332-DatosMinisterio!K332</f>
        <v>0</v>
      </c>
      <c r="M332" s="64" t="n">
        <f aca="false">P367/P$390</f>
        <v>0.0748975979793567</v>
      </c>
      <c r="N332" s="63" t="n">
        <f aca="false">ROUND((N$355*M332),0)</f>
        <v>11083412</v>
      </c>
      <c r="O332" s="63" t="n">
        <f aca="false">N332-DatosMinisterio!L332</f>
        <v>0</v>
      </c>
      <c r="P332" s="65" t="n">
        <f aca="false">N332+J332</f>
        <v>11592520</v>
      </c>
      <c r="Q332" s="63" t="n">
        <f aca="false">P332-DatosMinisterio!M332</f>
        <v>0</v>
      </c>
      <c r="S332" s="65" t="n">
        <f aca="false">B332+DatosMinisterio!B332</f>
        <v>22623</v>
      </c>
      <c r="T332" s="65" t="n">
        <f aca="false">C332+DatosMinisterio!C332</f>
        <v>100</v>
      </c>
      <c r="U332" s="65" t="n">
        <f aca="false">D332+DatosMinisterio!D332</f>
        <v>1303.2596362657</v>
      </c>
      <c r="V332" s="65" t="n">
        <f aca="false">E332+DatosMinisterio!E332</f>
        <v>902.310871690121</v>
      </c>
      <c r="W332" s="65" t="n">
        <f aca="false">F332+DatosMinisterio!F332</f>
        <v>259</v>
      </c>
      <c r="X332" s="65" t="n">
        <f aca="false">G332+DatosMinisterio!G332</f>
        <v>634</v>
      </c>
      <c r="Y332" s="65" t="n">
        <f aca="false">H332+DatosMinisterio!H332</f>
        <v>23</v>
      </c>
      <c r="Z332" s="65" t="n">
        <f aca="false">X332+0.33*Y332</f>
        <v>641.59</v>
      </c>
      <c r="AC332" s="71" t="n">
        <f aca="false">IF(T332&gt;0,S332/T332,0)</f>
        <v>226.23</v>
      </c>
      <c r="AD332" s="72" t="n">
        <f aca="false">EXP((((AC332-AC$355)/AC$356+2)/4-1.9)^3)</f>
        <v>0.118875946654926</v>
      </c>
      <c r="AE332" s="73" t="n">
        <f aca="false">S332/U332</f>
        <v>17.3587820649636</v>
      </c>
      <c r="AF332" s="72" t="n">
        <f aca="false">EXP((((AE332-AE$355)/AE$356+2)/4-1.9)^3)</f>
        <v>0.0166399720243833</v>
      </c>
      <c r="AG332" s="72" t="n">
        <f aca="false">V332/U332</f>
        <v>0.692349280666407</v>
      </c>
      <c r="AH332" s="72" t="n">
        <f aca="false">EXP((((AG332-AG$355)/AG$356+2)/4-1.9)^3)</f>
        <v>0.207710250964366</v>
      </c>
      <c r="AI332" s="72" t="n">
        <f aca="false">W332/U332</f>
        <v>0.198732464961569</v>
      </c>
      <c r="AJ332" s="72" t="n">
        <f aca="false">EXP((((AI332-AI$355)/AI$356+2)/4-1.9)^3)</f>
        <v>0.209649318181856</v>
      </c>
      <c r="AK332" s="72" t="n">
        <f aca="false">Z332/U332</f>
        <v>0.492296379130088</v>
      </c>
      <c r="AL332" s="72" t="n">
        <f aca="false">EXP((((AK332-AK$355)/AK$356+2)/4-1.9)^3)</f>
        <v>0.228124214562878</v>
      </c>
      <c r="AM332" s="72" t="n">
        <f aca="false">0.01*AD332+0.15*AF332+0.24*AH332+0.25*AJ332+0.35*AL332</f>
        <v>0.185791020144126</v>
      </c>
      <c r="AO332" s="64" t="n">
        <f aca="false">0.01*AD332/$AM$355</f>
        <v>0.000418241844171094</v>
      </c>
      <c r="AP332" s="63" t="n">
        <f aca="false">AO332*$J$355</f>
        <v>3257.46280134571</v>
      </c>
      <c r="AQ332" s="64" t="n">
        <f aca="false">0.15*AF332/$AM$355</f>
        <v>0.000878167465614678</v>
      </c>
      <c r="AR332" s="63" t="n">
        <f aca="false">AQ332*$J$355</f>
        <v>6839.57832641355</v>
      </c>
      <c r="AS332" s="64" t="n">
        <f aca="false">0.24*AH332/$AM$355</f>
        <v>0.0175389126283896</v>
      </c>
      <c r="AT332" s="63" t="n">
        <f aca="false">AS332*$J$355</f>
        <v>136601.242222096</v>
      </c>
      <c r="AU332" s="64" t="n">
        <f aca="false">0.25*AJ332/$AM$355</f>
        <v>0.0184402564044604</v>
      </c>
      <c r="AV332" s="63" t="n">
        <f aca="false">AU332*$J$355</f>
        <v>143621.328477679</v>
      </c>
      <c r="AW332" s="64" t="n">
        <f aca="false">0.35*AL332/$AM$355</f>
        <v>0.028091370213469</v>
      </c>
      <c r="AX332" s="63" t="n">
        <f aca="false">AW332*$J$355</f>
        <v>218788.709892386</v>
      </c>
    </row>
    <row r="333" customFormat="false" ht="12.8" hidden="false" customHeight="false" outlineLevel="0" collapsed="false">
      <c r="A333" s="70" t="s">
        <v>82</v>
      </c>
      <c r="B333" s="60"/>
      <c r="C333" s="60"/>
      <c r="D333" s="60"/>
      <c r="E333" s="60"/>
      <c r="F333" s="60"/>
      <c r="G333" s="60"/>
      <c r="H333" s="60"/>
      <c r="I333" s="64" t="n">
        <f aca="false">AO333+AQ333+AS333+AU333+AW333</f>
        <v>0.0454129815971322</v>
      </c>
      <c r="J333" s="63" t="n">
        <f aca="false">ROUND(AP333+AR333+AT333+AV333+AX333,0)</f>
        <v>353698</v>
      </c>
      <c r="K333" s="64" t="n">
        <f aca="false">I333-DatosMinisterio!J333</f>
        <v>3.05311331771918E-016</v>
      </c>
      <c r="L333" s="63" t="n">
        <f aca="false">J333-DatosMinisterio!K333</f>
        <v>0</v>
      </c>
      <c r="M333" s="64" t="n">
        <f aca="false">P368/P$390</f>
        <v>0.0566234741923021</v>
      </c>
      <c r="N333" s="63" t="n">
        <f aca="false">ROUND((N$355*M333),0)</f>
        <v>8379191</v>
      </c>
      <c r="O333" s="63" t="n">
        <f aca="false">N333-DatosMinisterio!L333</f>
        <v>-1</v>
      </c>
      <c r="P333" s="65" t="n">
        <f aca="false">N333+J333</f>
        <v>8732889</v>
      </c>
      <c r="Q333" s="63" t="n">
        <f aca="false">P333-DatosMinisterio!M333</f>
        <v>-1</v>
      </c>
      <c r="S333" s="65" t="n">
        <f aca="false">B333+DatosMinisterio!B333</f>
        <v>13317</v>
      </c>
      <c r="T333" s="65" t="n">
        <f aca="false">C333+DatosMinisterio!C333</f>
        <v>57</v>
      </c>
      <c r="U333" s="65" t="n">
        <f aca="false">D333+DatosMinisterio!D333</f>
        <v>541.310438810126</v>
      </c>
      <c r="V333" s="65" t="n">
        <f aca="false">E333+DatosMinisterio!E333</f>
        <v>376.406805484069</v>
      </c>
      <c r="W333" s="65" t="n">
        <f aca="false">F333+DatosMinisterio!F333</f>
        <v>84</v>
      </c>
      <c r="X333" s="65" t="n">
        <f aca="false">G333+DatosMinisterio!G333</f>
        <v>165</v>
      </c>
      <c r="Y333" s="65" t="n">
        <f aca="false">H333+DatosMinisterio!H333</f>
        <v>27</v>
      </c>
      <c r="Z333" s="65" t="n">
        <f aca="false">X333+0.33*Y333</f>
        <v>173.91</v>
      </c>
      <c r="AC333" s="71" t="n">
        <f aca="false">IF(T333&gt;0,S333/T333,0)</f>
        <v>233.631578947368</v>
      </c>
      <c r="AD333" s="72" t="n">
        <f aca="false">EXP((((AC333-AC$355)/AC$356+2)/4-1.9)^3)</f>
        <v>0.132371616674365</v>
      </c>
      <c r="AE333" s="73" t="n">
        <f aca="false">S333/U333</f>
        <v>24.6014099215832</v>
      </c>
      <c r="AF333" s="72" t="n">
        <f aca="false">EXP((((AE333-AE$355)/AE$356+2)/4-1.9)^3)</f>
        <v>0.111427790085313</v>
      </c>
      <c r="AG333" s="72" t="n">
        <f aca="false">V333/U333</f>
        <v>0.695362177591591</v>
      </c>
      <c r="AH333" s="72" t="n">
        <f aca="false">EXP((((AG333-AG$355)/AG$356+2)/4-1.9)^3)</f>
        <v>0.212871456256184</v>
      </c>
      <c r="AI333" s="72" t="n">
        <f aca="false">W333/U333</f>
        <v>0.155178976752496</v>
      </c>
      <c r="AJ333" s="72" t="n">
        <f aca="false">EXP((((AI333-AI$355)/AI$356+2)/4-1.9)^3)</f>
        <v>0.121872815202277</v>
      </c>
      <c r="AK333" s="72" t="n">
        <f aca="false">Z333/U333</f>
        <v>0.321275902940793</v>
      </c>
      <c r="AL333" s="72" t="n">
        <f aca="false">EXP((((AK333-AK$355)/AK$356+2)/4-1.9)^3)</f>
        <v>0.0842316196142074</v>
      </c>
      <c r="AM333" s="72" t="n">
        <f aca="false">0.01*AD333+0.15*AF333+0.24*AH333+0.25*AJ333+0.35*AL333</f>
        <v>0.129076304846567</v>
      </c>
      <c r="AO333" s="64" t="n">
        <f aca="false">0.01*AD333/$AM$355</f>
        <v>0.000465723728236668</v>
      </c>
      <c r="AP333" s="63" t="n">
        <f aca="false">AO333*$J$355</f>
        <v>3627.27388848826</v>
      </c>
      <c r="AQ333" s="64" t="n">
        <f aca="false">0.15*AF333/$AM$355</f>
        <v>0.005880554358798</v>
      </c>
      <c r="AR333" s="63" t="n">
        <f aca="false">AQ333*$J$355</f>
        <v>45800.5035652043</v>
      </c>
      <c r="AS333" s="64" t="n">
        <f aca="false">0.24*AH333/$AM$355</f>
        <v>0.0179747213005668</v>
      </c>
      <c r="AT333" s="63" t="n">
        <f aca="false">AS333*$J$355</f>
        <v>139995.523683662</v>
      </c>
      <c r="AU333" s="64" t="n">
        <f aca="false">0.25*AJ333/$AM$355</f>
        <v>0.0107196435483466</v>
      </c>
      <c r="AV333" s="63" t="n">
        <f aca="false">AU333*$J$355</f>
        <v>83489.5900280607</v>
      </c>
      <c r="AW333" s="64" t="n">
        <f aca="false">0.35*AL333/$AM$355</f>
        <v>0.0103723386611841</v>
      </c>
      <c r="AX333" s="63" t="n">
        <f aca="false">AW333*$J$355</f>
        <v>80784.6173754563</v>
      </c>
    </row>
    <row r="334" customFormat="false" ht="12.8" hidden="false" customHeight="false" outlineLevel="0" collapsed="false">
      <c r="A334" s="70" t="s">
        <v>83</v>
      </c>
      <c r="B334" s="60"/>
      <c r="C334" s="60"/>
      <c r="D334" s="60"/>
      <c r="E334" s="60"/>
      <c r="F334" s="60"/>
      <c r="G334" s="60"/>
      <c r="H334" s="60"/>
      <c r="I334" s="64" t="n">
        <f aca="false">AO334+AQ334+AS334+AU334+AW334</f>
        <v>0.102356759791446</v>
      </c>
      <c r="J334" s="63" t="n">
        <f aca="false">ROUND(AP334+AR334+AT334+AV334+AX334,0)</f>
        <v>797202</v>
      </c>
      <c r="K334" s="64" t="n">
        <f aca="false">I334-DatosMinisterio!J334</f>
        <v>0</v>
      </c>
      <c r="L334" s="63" t="n">
        <f aca="false">J334-DatosMinisterio!K334</f>
        <v>0</v>
      </c>
      <c r="M334" s="64" t="n">
        <f aca="false">P369/P$390</f>
        <v>0.0514292467907382</v>
      </c>
      <c r="N334" s="63" t="n">
        <f aca="false">ROUND((N$355*M334),0)</f>
        <v>7610545</v>
      </c>
      <c r="O334" s="63" t="n">
        <f aca="false">N334-DatosMinisterio!L334</f>
        <v>0</v>
      </c>
      <c r="P334" s="65" t="n">
        <f aca="false">N334+J334</f>
        <v>8407747</v>
      </c>
      <c r="Q334" s="63" t="n">
        <f aca="false">P334-DatosMinisterio!M334</f>
        <v>0</v>
      </c>
      <c r="S334" s="65" t="n">
        <f aca="false">B334+DatosMinisterio!B334</f>
        <v>14571</v>
      </c>
      <c r="T334" s="65" t="n">
        <f aca="false">C334+DatosMinisterio!C334</f>
        <v>103</v>
      </c>
      <c r="U334" s="65" t="n">
        <f aca="false">D334+DatosMinisterio!D334</f>
        <v>379.913526444372</v>
      </c>
      <c r="V334" s="65" t="n">
        <f aca="false">E334+DatosMinisterio!E334</f>
        <v>220.158331639177</v>
      </c>
      <c r="W334" s="65" t="n">
        <f aca="false">F334+DatosMinisterio!F334</f>
        <v>101</v>
      </c>
      <c r="X334" s="65" t="n">
        <f aca="false">G334+DatosMinisterio!G334</f>
        <v>180</v>
      </c>
      <c r="Y334" s="65" t="n">
        <f aca="false">H334+DatosMinisterio!H334</f>
        <v>1</v>
      </c>
      <c r="Z334" s="65" t="n">
        <f aca="false">X334+0.33*Y334</f>
        <v>180.33</v>
      </c>
      <c r="AC334" s="71" t="n">
        <f aca="false">IF(T334&gt;0,S334/T334,0)</f>
        <v>141.466019417476</v>
      </c>
      <c r="AD334" s="72" t="n">
        <f aca="false">EXP((((AC334-AC$355)/AC$356+2)/4-1.9)^3)</f>
        <v>0.0261422553122293</v>
      </c>
      <c r="AE334" s="73" t="n">
        <f aca="false">S334/U334</f>
        <v>38.3534646327828</v>
      </c>
      <c r="AF334" s="72" t="n">
        <f aca="false">EXP((((AE334-AE$355)/AE$356+2)/4-1.9)^3)</f>
        <v>0.678931369925785</v>
      </c>
      <c r="AG334" s="72" t="n">
        <f aca="false">V334/U334</f>
        <v>0.579495901869167</v>
      </c>
      <c r="AH334" s="72" t="n">
        <f aca="false">EXP((((AG334-AG$355)/AG$356+2)/4-1.9)^3)</f>
        <v>0.0679635345645805</v>
      </c>
      <c r="AI334" s="72" t="n">
        <f aca="false">W334/U334</f>
        <v>0.26584997103226</v>
      </c>
      <c r="AJ334" s="72" t="n">
        <f aca="false">EXP((((AI334-AI$355)/AI$356+2)/4-1.9)^3)</f>
        <v>0.397394792665556</v>
      </c>
      <c r="AK334" s="72" t="n">
        <f aca="false">Z334/U334</f>
        <v>0.47466064629948</v>
      </c>
      <c r="AL334" s="72" t="n">
        <f aca="false">EXP((((AK334-AK$355)/AK$356+2)/4-1.9)^3)</f>
        <v>0.209043603460418</v>
      </c>
      <c r="AM334" s="72" t="n">
        <f aca="false">0.01*AD334+0.15*AF334+0.24*AH334+0.25*AJ334+0.35*AL334</f>
        <v>0.290926335715025</v>
      </c>
      <c r="AO334" s="64" t="n">
        <f aca="false">0.01*AD334/$AM$355</f>
        <v>9.19764290442795E-005</v>
      </c>
      <c r="AP334" s="63" t="n">
        <f aca="false">AO334*$J$355</f>
        <v>716.355382389212</v>
      </c>
      <c r="AQ334" s="64" t="n">
        <f aca="false">0.15*AF334/$AM$355</f>
        <v>0.0358303150738695</v>
      </c>
      <c r="AR334" s="63" t="n">
        <f aca="false">AQ334*$J$355</f>
        <v>279063.226552435</v>
      </c>
      <c r="AS334" s="64" t="n">
        <f aca="false">0.24*AH334/$AM$355</f>
        <v>0.0057387947350235</v>
      </c>
      <c r="AT334" s="63" t="n">
        <f aca="false">AS334*$J$355</f>
        <v>44696.4134135043</v>
      </c>
      <c r="AU334" s="64" t="n">
        <f aca="false">0.25*AJ334/$AM$355</f>
        <v>0.0349539027081102</v>
      </c>
      <c r="AV334" s="63" t="n">
        <f aca="false">AU334*$J$355</f>
        <v>272237.317763327</v>
      </c>
      <c r="AW334" s="64" t="n">
        <f aca="false">0.35*AL334/$AM$355</f>
        <v>0.0257417708453988</v>
      </c>
      <c r="AX334" s="63" t="n">
        <f aca="false">AW334*$J$355</f>
        <v>200488.932750951</v>
      </c>
    </row>
    <row r="335" customFormat="false" ht="12.8" hidden="false" customHeight="false" outlineLevel="0" collapsed="false">
      <c r="A335" s="70" t="s">
        <v>84</v>
      </c>
      <c r="B335" s="60"/>
      <c r="C335" s="60"/>
      <c r="D335" s="60"/>
      <c r="E335" s="60"/>
      <c r="F335" s="60"/>
      <c r="G335" s="60"/>
      <c r="H335" s="60"/>
      <c r="I335" s="64" t="n">
        <f aca="false">AO335+AQ335+AS335+AU335+AW335</f>
        <v>0.0379038025451716</v>
      </c>
      <c r="J335" s="63" t="n">
        <f aca="false">ROUND(AP335+AR335+AT335+AV335+AX335,0)</f>
        <v>295213</v>
      </c>
      <c r="K335" s="64" t="n">
        <f aca="false">I335-DatosMinisterio!J335</f>
        <v>0</v>
      </c>
      <c r="L335" s="63" t="n">
        <f aca="false">J335-DatosMinisterio!K335</f>
        <v>0</v>
      </c>
      <c r="M335" s="64" t="n">
        <f aca="false">P370/P$390</f>
        <v>0.0650300487421953</v>
      </c>
      <c r="N335" s="63" t="n">
        <f aca="false">ROUND((N$355*M335),0)</f>
        <v>9623204</v>
      </c>
      <c r="O335" s="63" t="n">
        <f aca="false">N335-DatosMinisterio!L335</f>
        <v>0</v>
      </c>
      <c r="P335" s="65" t="n">
        <f aca="false">N335+J335</f>
        <v>9918417</v>
      </c>
      <c r="Q335" s="63" t="n">
        <f aca="false">P335-DatosMinisterio!M335</f>
        <v>0</v>
      </c>
      <c r="S335" s="65" t="n">
        <f aca="false">B335+DatosMinisterio!B335</f>
        <v>17621</v>
      </c>
      <c r="T335" s="65" t="n">
        <f aca="false">C335+DatosMinisterio!C335</f>
        <v>98</v>
      </c>
      <c r="U335" s="65" t="n">
        <f aca="false">D335+DatosMinisterio!D335</f>
        <v>871.863377171075</v>
      </c>
      <c r="V335" s="65" t="n">
        <f aca="false">E335+DatosMinisterio!E335</f>
        <v>564.204535449114</v>
      </c>
      <c r="W335" s="65" t="n">
        <f aca="false">F335+DatosMinisterio!F335</f>
        <v>142</v>
      </c>
      <c r="X335" s="65" t="n">
        <f aca="false">G335+DatosMinisterio!G335</f>
        <v>295</v>
      </c>
      <c r="Y335" s="65" t="n">
        <f aca="false">H335+DatosMinisterio!H335</f>
        <v>13</v>
      </c>
      <c r="Z335" s="65" t="n">
        <f aca="false">X335+0.33*Y335</f>
        <v>299.29</v>
      </c>
      <c r="AC335" s="71" t="n">
        <f aca="false">IF(T335&gt;0,S335/T335,0)</f>
        <v>179.80612244898</v>
      </c>
      <c r="AD335" s="72" t="n">
        <f aca="false">EXP((((AC335-AC$355)/AC$356+2)/4-1.9)^3)</f>
        <v>0.0554571623481813</v>
      </c>
      <c r="AE335" s="73" t="n">
        <f aca="false">S335/U335</f>
        <v>20.2107353759653</v>
      </c>
      <c r="AF335" s="72" t="n">
        <f aca="false">EXP((((AE335-AE$355)/AE$356+2)/4-1.9)^3)</f>
        <v>0.0386691295292874</v>
      </c>
      <c r="AG335" s="72" t="n">
        <f aca="false">V335/U335</f>
        <v>0.647124939781026</v>
      </c>
      <c r="AH335" s="72" t="n">
        <f aca="false">EXP((((AG335-AG$355)/AG$356+2)/4-1.9)^3)</f>
        <v>0.139203731928585</v>
      </c>
      <c r="AI335" s="72" t="n">
        <f aca="false">W335/U335</f>
        <v>0.162869554701042</v>
      </c>
      <c r="AJ335" s="72" t="n">
        <f aca="false">EXP((((AI335-AI$355)/AI$356+2)/4-1.9)^3)</f>
        <v>0.135188565425274</v>
      </c>
      <c r="AK335" s="72" t="n">
        <f aca="false">Z335/U335</f>
        <v>0.343276260749824</v>
      </c>
      <c r="AL335" s="72" t="n">
        <f aca="false">EXP((((AK335-AK$355)/AK$356+2)/4-1.9)^3)</f>
        <v>0.097634727474326</v>
      </c>
      <c r="AM335" s="72" t="n">
        <f aca="false">0.01*AD335+0.15*AF335+0.24*AH335+0.25*AJ335+0.35*AL335</f>
        <v>0.107733132688068</v>
      </c>
      <c r="AO335" s="64" t="n">
        <f aca="false">0.01*AD335/$AM$355</f>
        <v>0.000195115214689547</v>
      </c>
      <c r="AP335" s="63" t="n">
        <f aca="false">AO335*$J$355</f>
        <v>1519.64841080745</v>
      </c>
      <c r="AQ335" s="64" t="n">
        <f aca="false">0.15*AF335/$AM$355</f>
        <v>0.00204074690909936</v>
      </c>
      <c r="AR335" s="63" t="n">
        <f aca="false">AQ335*$J$355</f>
        <v>15894.2899568724</v>
      </c>
      <c r="AS335" s="64" t="n">
        <f aca="false">0.24*AH335/$AM$355</f>
        <v>0.0117542686531156</v>
      </c>
      <c r="AT335" s="63" t="n">
        <f aca="false">AS335*$J$355</f>
        <v>91547.7335139251</v>
      </c>
      <c r="AU335" s="64" t="n">
        <f aca="false">0.25*AJ335/$AM$355</f>
        <v>0.011890865331748</v>
      </c>
      <c r="AV335" s="63" t="n">
        <f aca="false">AU335*$J$355</f>
        <v>92611.6122377631</v>
      </c>
      <c r="AW335" s="64" t="n">
        <f aca="false">0.35*AL335/$AM$355</f>
        <v>0.0120228064365191</v>
      </c>
      <c r="AX335" s="63" t="n">
        <f aca="false">AW335*$J$355</f>
        <v>93639.2311782167</v>
      </c>
    </row>
    <row r="336" customFormat="false" ht="12.8" hidden="false" customHeight="false" outlineLevel="0" collapsed="false">
      <c r="A336" s="70" t="s">
        <v>85</v>
      </c>
      <c r="B336" s="60"/>
      <c r="C336" s="60"/>
      <c r="D336" s="60"/>
      <c r="E336" s="60"/>
      <c r="F336" s="60"/>
      <c r="G336" s="60"/>
      <c r="H336" s="60"/>
      <c r="I336" s="64" t="n">
        <f aca="false">AO336+AQ336+AS336+AU336+AW336</f>
        <v>0.0409868344121498</v>
      </c>
      <c r="J336" s="63" t="n">
        <f aca="false">ROUND(AP336+AR336+AT336+AV336+AX336,0)</f>
        <v>319225</v>
      </c>
      <c r="K336" s="64" t="n">
        <f aca="false">I336-DatosMinisterio!J336</f>
        <v>0</v>
      </c>
      <c r="L336" s="63" t="n">
        <f aca="false">J336-DatosMinisterio!K336</f>
        <v>0</v>
      </c>
      <c r="M336" s="64" t="n">
        <f aca="false">P371/P$390</f>
        <v>0.0494025966043939</v>
      </c>
      <c r="N336" s="63" t="n">
        <f aca="false">ROUND((N$355*M336),0)</f>
        <v>7310639</v>
      </c>
      <c r="O336" s="63" t="n">
        <f aca="false">N336-DatosMinisterio!L336</f>
        <v>1</v>
      </c>
      <c r="P336" s="65" t="n">
        <f aca="false">N336+J336</f>
        <v>7629864</v>
      </c>
      <c r="Q336" s="63" t="n">
        <f aca="false">P336-DatosMinisterio!M336</f>
        <v>1</v>
      </c>
      <c r="S336" s="65" t="n">
        <f aca="false">B336+DatosMinisterio!B336</f>
        <v>11482</v>
      </c>
      <c r="T336" s="65" t="n">
        <f aca="false">C336+DatosMinisterio!C336</f>
        <v>56</v>
      </c>
      <c r="U336" s="65" t="n">
        <f aca="false">D336+DatosMinisterio!D336</f>
        <v>723.057714899114</v>
      </c>
      <c r="V336" s="65" t="n">
        <f aca="false">E336+DatosMinisterio!E336</f>
        <v>379.654209200832</v>
      </c>
      <c r="W336" s="65" t="n">
        <f aca="false">F336+DatosMinisterio!F336</f>
        <v>136</v>
      </c>
      <c r="X336" s="65" t="n">
        <f aca="false">G336+DatosMinisterio!G336</f>
        <v>310</v>
      </c>
      <c r="Y336" s="65" t="n">
        <f aca="false">H336+DatosMinisterio!H336</f>
        <v>15</v>
      </c>
      <c r="Z336" s="65" t="n">
        <f aca="false">X336+0.33*Y336</f>
        <v>314.95</v>
      </c>
      <c r="AC336" s="71" t="n">
        <f aca="false">IF(T336&gt;0,S336/T336,0)</f>
        <v>205.035714285714</v>
      </c>
      <c r="AD336" s="72" t="n">
        <f aca="false">EXP((((AC336-AC$355)/AC$356+2)/4-1.9)^3)</f>
        <v>0.0855601671477368</v>
      </c>
      <c r="AE336" s="73" t="n">
        <f aca="false">S336/U336</f>
        <v>15.879783540657</v>
      </c>
      <c r="AF336" s="72" t="n">
        <f aca="false">EXP((((AE336-AE$355)/AE$356+2)/4-1.9)^3)</f>
        <v>0.0101981899285826</v>
      </c>
      <c r="AG336" s="72" t="n">
        <f aca="false">V336/U336</f>
        <v>0.525067641735631</v>
      </c>
      <c r="AH336" s="72" t="n">
        <f aca="false">EXP((((AG336-AG$355)/AG$356+2)/4-1.9)^3)</f>
        <v>0.0341122539071632</v>
      </c>
      <c r="AI336" s="72" t="n">
        <f aca="false">W336/U336</f>
        <v>0.188090102902748</v>
      </c>
      <c r="AJ336" s="72" t="n">
        <f aca="false">EXP((((AI336-AI$355)/AI$356+2)/4-1.9)^3)</f>
        <v>0.185440859773003</v>
      </c>
      <c r="AK336" s="72" t="n">
        <f aca="false">Z336/U336</f>
        <v>0.435580719920738</v>
      </c>
      <c r="AL336" s="72" t="n">
        <f aca="false">EXP((((AK336-AK$355)/AK$356+2)/4-1.9)^3)</f>
        <v>0.170181369621974</v>
      </c>
      <c r="AM336" s="72" t="n">
        <f aca="false">0.01*AD336+0.15*AF336+0.24*AH336+0.25*AJ336+0.35*AL336</f>
        <v>0.116495965409426</v>
      </c>
      <c r="AO336" s="64" t="n">
        <f aca="false">0.01*AD336/$AM$355</f>
        <v>0.000301026768681245</v>
      </c>
      <c r="AP336" s="63" t="n">
        <f aca="false">AO336*$J$355</f>
        <v>2344.53705399051</v>
      </c>
      <c r="AQ336" s="64" t="n">
        <f aca="false">0.15*AF336/$AM$355</f>
        <v>0.000538205147840232</v>
      </c>
      <c r="AR336" s="63" t="n">
        <f aca="false">AQ336*$J$355</f>
        <v>4191.79303318377</v>
      </c>
      <c r="AS336" s="64" t="n">
        <f aca="false">0.24*AH336/$AM$355</f>
        <v>0.00288041556956097</v>
      </c>
      <c r="AT336" s="63" t="n">
        <f aca="false">AS336*$J$355</f>
        <v>22434.0216098118</v>
      </c>
      <c r="AU336" s="64" t="n">
        <f aca="false">0.25*AJ336/$AM$355</f>
        <v>0.0163109378639215</v>
      </c>
      <c r="AV336" s="63" t="n">
        <f aca="false">AU336*$J$355</f>
        <v>127037.201292203</v>
      </c>
      <c r="AW336" s="64" t="n">
        <f aca="false">0.35*AL336/$AM$355</f>
        <v>0.0209562490621458</v>
      </c>
      <c r="AX336" s="63" t="n">
        <f aca="false">AW336*$J$355</f>
        <v>163217.054264304</v>
      </c>
    </row>
    <row r="337" customFormat="false" ht="12.8" hidden="false" customHeight="false" outlineLevel="0" collapsed="false">
      <c r="A337" s="70" t="s">
        <v>86</v>
      </c>
      <c r="B337" s="60"/>
      <c r="C337" s="60"/>
      <c r="D337" s="60"/>
      <c r="E337" s="60"/>
      <c r="F337" s="60"/>
      <c r="G337" s="60"/>
      <c r="H337" s="60"/>
      <c r="I337" s="64" t="n">
        <f aca="false">AO337+AQ337+AS337+AU337+AW337</f>
        <v>0.0308066642988074</v>
      </c>
      <c r="J337" s="63" t="n">
        <f aca="false">ROUND(AP337+AR337+AT337+AV337+AX337,0)</f>
        <v>239937</v>
      </c>
      <c r="K337" s="64" t="n">
        <f aca="false">I337-DatosMinisterio!J337</f>
        <v>0</v>
      </c>
      <c r="L337" s="63" t="n">
        <f aca="false">J337-DatosMinisterio!K337</f>
        <v>0</v>
      </c>
      <c r="M337" s="64" t="n">
        <f aca="false">P372/P$390</f>
        <v>0.0486213675716487</v>
      </c>
      <c r="N337" s="63" t="n">
        <f aca="false">ROUND((N$355*M337),0)</f>
        <v>7195033</v>
      </c>
      <c r="O337" s="63" t="n">
        <f aca="false">N337-DatosMinisterio!L337</f>
        <v>1</v>
      </c>
      <c r="P337" s="65" t="n">
        <f aca="false">N337+J337</f>
        <v>7434970</v>
      </c>
      <c r="Q337" s="63" t="n">
        <f aca="false">P337-DatosMinisterio!M337</f>
        <v>1</v>
      </c>
      <c r="S337" s="65" t="n">
        <f aca="false">B337+DatosMinisterio!B337</f>
        <v>9257</v>
      </c>
      <c r="T337" s="65" t="n">
        <f aca="false">C337+DatosMinisterio!C337</f>
        <v>46</v>
      </c>
      <c r="U337" s="65" t="n">
        <f aca="false">D337+DatosMinisterio!D337</f>
        <v>483.069523148159</v>
      </c>
      <c r="V337" s="65" t="n">
        <f aca="false">E337+DatosMinisterio!E337</f>
        <v>280.106131842123</v>
      </c>
      <c r="W337" s="65" t="n">
        <f aca="false">F337+DatosMinisterio!F337</f>
        <v>56</v>
      </c>
      <c r="X337" s="65" t="n">
        <f aca="false">G337+DatosMinisterio!G337</f>
        <v>190</v>
      </c>
      <c r="Y337" s="65" t="n">
        <f aca="false">H337+DatosMinisterio!H337</f>
        <v>12</v>
      </c>
      <c r="Z337" s="65" t="n">
        <f aca="false">X337+0.33*Y337</f>
        <v>193.96</v>
      </c>
      <c r="AC337" s="71" t="n">
        <f aca="false">IF(T337&gt;0,S337/T337,0)</f>
        <v>201.239130434783</v>
      </c>
      <c r="AD337" s="72" t="n">
        <f aca="false">EXP((((AC337-AC$355)/AC$356+2)/4-1.9)^3)</f>
        <v>0.0803948926166366</v>
      </c>
      <c r="AE337" s="73" t="n">
        <f aca="false">S337/U337</f>
        <v>19.1628731609318</v>
      </c>
      <c r="AF337" s="72" t="n">
        <f aca="false">EXP((((AE337-AE$355)/AE$356+2)/4-1.9)^3)</f>
        <v>0.028795361845834</v>
      </c>
      <c r="AG337" s="72" t="n">
        <f aca="false">V337/U337</f>
        <v>0.579846416343292</v>
      </c>
      <c r="AH337" s="72" t="n">
        <f aca="false">EXP((((AG337-AG$355)/AG$356+2)/4-1.9)^3)</f>
        <v>0.0682430264033711</v>
      </c>
      <c r="AI337" s="72" t="n">
        <f aca="false">W337/U337</f>
        <v>0.115925342660925</v>
      </c>
      <c r="AJ337" s="72" t="n">
        <f aca="false">EXP((((AI337-AI$355)/AI$356+2)/4-1.9)^3)</f>
        <v>0.067870750909526</v>
      </c>
      <c r="AK337" s="72" t="n">
        <f aca="false">Z337/U337</f>
        <v>0.401515704687733</v>
      </c>
      <c r="AL337" s="72" t="n">
        <f aca="false">EXP((((AK337-AK$355)/AK$356+2)/4-1.9)^3)</f>
        <v>0.140262364729241</v>
      </c>
      <c r="AM337" s="72" t="n">
        <f aca="false">0.01*AD337+0.15*AF337+0.24*AH337+0.25*AJ337+0.35*AL337</f>
        <v>0.0875610949224663</v>
      </c>
      <c r="AO337" s="64" t="n">
        <f aca="false">0.01*AD337/$AM$355</f>
        <v>0.000282853757182052</v>
      </c>
      <c r="AP337" s="63" t="n">
        <f aca="false">AO337*$J$355</f>
        <v>2202.99715363843</v>
      </c>
      <c r="AQ337" s="64" t="n">
        <f aca="false">0.15*AF337/$AM$355</f>
        <v>0.00151966300763963</v>
      </c>
      <c r="AR337" s="63" t="n">
        <f aca="false">AQ337*$J$355</f>
        <v>11835.845186122</v>
      </c>
      <c r="AS337" s="64" t="n">
        <f aca="false">0.24*AH337/$AM$355</f>
        <v>0.00576239483621319</v>
      </c>
      <c r="AT337" s="63" t="n">
        <f aca="false">AS337*$J$355</f>
        <v>44880.2220228168</v>
      </c>
      <c r="AU337" s="64" t="n">
        <f aca="false">0.25*AJ337/$AM$355</f>
        <v>0.00596975015224847</v>
      </c>
      <c r="AV337" s="63" t="n">
        <f aca="false">AU337*$J$355</f>
        <v>46495.2020590322</v>
      </c>
      <c r="AW337" s="64" t="n">
        <f aca="false">0.35*AL337/$AM$355</f>
        <v>0.0172720025455241</v>
      </c>
      <c r="AX337" s="63" t="n">
        <f aca="false">AW337*$J$355</f>
        <v>134522.42184973</v>
      </c>
    </row>
    <row r="338" customFormat="false" ht="12.8" hidden="false" customHeight="false" outlineLevel="0" collapsed="false">
      <c r="A338" s="70" t="s">
        <v>87</v>
      </c>
      <c r="B338" s="60"/>
      <c r="C338" s="60"/>
      <c r="D338" s="60"/>
      <c r="E338" s="60"/>
      <c r="F338" s="60"/>
      <c r="G338" s="60"/>
      <c r="H338" s="60"/>
      <c r="I338" s="64" t="n">
        <f aca="false">AO338+AQ338+AS338+AU338+AW338</f>
        <v>0.0125884010537074</v>
      </c>
      <c r="J338" s="63" t="n">
        <f aca="false">ROUND(AP338+AR338+AT338+AV338+AX338,0)</f>
        <v>98044</v>
      </c>
      <c r="K338" s="64" t="n">
        <f aca="false">I338-DatosMinisterio!J338</f>
        <v>0</v>
      </c>
      <c r="L338" s="63" t="n">
        <f aca="false">J338-DatosMinisterio!K338</f>
        <v>0</v>
      </c>
      <c r="M338" s="64" t="n">
        <f aca="false">P373/P$390</f>
        <v>0.0207946093472524</v>
      </c>
      <c r="N338" s="63" t="n">
        <f aca="false">ROUND((N$355*M338),0)</f>
        <v>3077204</v>
      </c>
      <c r="O338" s="63" t="n">
        <f aca="false">N338-DatosMinisterio!L338</f>
        <v>-1</v>
      </c>
      <c r="P338" s="65" t="n">
        <f aca="false">N338+J338</f>
        <v>3175248</v>
      </c>
      <c r="Q338" s="63" t="n">
        <f aca="false">P338-DatosMinisterio!M338</f>
        <v>-1</v>
      </c>
      <c r="S338" s="65" t="n">
        <f aca="false">B338+DatosMinisterio!B338</f>
        <v>15746</v>
      </c>
      <c r="T338" s="65" t="n">
        <f aca="false">C338+DatosMinisterio!C338</f>
        <v>69</v>
      </c>
      <c r="U338" s="65" t="n">
        <f aca="false">D338+DatosMinisterio!D338</f>
        <v>670.296767953008</v>
      </c>
      <c r="V338" s="65" t="n">
        <f aca="false">E338+DatosMinisterio!E338</f>
        <v>270.499620627286</v>
      </c>
      <c r="W338" s="65" t="n">
        <f aca="false">F338+DatosMinisterio!F338</f>
        <v>53</v>
      </c>
      <c r="X338" s="65" t="n">
        <f aca="false">G338+DatosMinisterio!G338</f>
        <v>129</v>
      </c>
      <c r="Y338" s="65" t="n">
        <f aca="false">H338+DatosMinisterio!H338</f>
        <v>8</v>
      </c>
      <c r="Z338" s="65" t="n">
        <f aca="false">X338+0.33*Y338</f>
        <v>131.64</v>
      </c>
      <c r="AC338" s="71" t="n">
        <f aca="false">IF(T338&gt;0,S338/T338,0)</f>
        <v>228.202898550725</v>
      </c>
      <c r="AD338" s="72" t="n">
        <f aca="false">EXP((((AC338-AC$355)/AC$356+2)/4-1.9)^3)</f>
        <v>0.122377068149705</v>
      </c>
      <c r="AE338" s="73" t="n">
        <f aca="false">S338/U338</f>
        <v>23.491087459792</v>
      </c>
      <c r="AF338" s="72" t="n">
        <f aca="false">EXP((((AE338-AE$355)/AE$356+2)/4-1.9)^3)</f>
        <v>0.0874982649174532</v>
      </c>
      <c r="AG338" s="72" t="n">
        <f aca="false">V338/U338</f>
        <v>0.403552028832473</v>
      </c>
      <c r="AH338" s="72" t="n">
        <f aca="false">EXP((((AG338-AG$355)/AG$356+2)/4-1.9)^3)</f>
        <v>0.00488625894333258</v>
      </c>
      <c r="AI338" s="72" t="n">
        <f aca="false">W338/U338</f>
        <v>0.0790694548055998</v>
      </c>
      <c r="AJ338" s="72" t="n">
        <f aca="false">EXP((((AI338-AI$355)/AI$356+2)/4-1.9)^3)</f>
        <v>0.0357841636939553</v>
      </c>
      <c r="AK338" s="72" t="n">
        <f aca="false">Z338/U338</f>
        <v>0.196390623219041</v>
      </c>
      <c r="AL338" s="72" t="n">
        <f aca="false">EXP((((AK338-AK$355)/AK$356+2)/4-1.9)^3)</f>
        <v>0.0323213659834803</v>
      </c>
      <c r="AM338" s="72" t="n">
        <f aca="false">0.01*AD338+0.15*AF338+0.24*AH338+0.25*AJ338+0.35*AL338</f>
        <v>0.0357797315832218</v>
      </c>
      <c r="AO338" s="64" t="n">
        <f aca="false">0.01*AD338/$AM$355</f>
        <v>0.000430559857628383</v>
      </c>
      <c r="AP338" s="63" t="n">
        <f aca="false">AO338*$J$355</f>
        <v>3353.40124266336</v>
      </c>
      <c r="AQ338" s="64" t="n">
        <f aca="false">0.15*AF338/$AM$355</f>
        <v>0.00461768381795638</v>
      </c>
      <c r="AR338" s="63" t="n">
        <f aca="false">AQ338*$J$355</f>
        <v>35964.6780325872</v>
      </c>
      <c r="AS338" s="64" t="n">
        <f aca="false">0.24*AH338/$AM$355</f>
        <v>0.000412592389104087</v>
      </c>
      <c r="AT338" s="63" t="n">
        <f aca="false">AS338*$J$355</f>
        <v>3213.46220698834</v>
      </c>
      <c r="AU338" s="64" t="n">
        <f aca="false">0.25*AJ338/$AM$355</f>
        <v>0.00314749010136693</v>
      </c>
      <c r="AV338" s="63" t="n">
        <f aca="false">AU338*$J$355</f>
        <v>24514.122787323</v>
      </c>
      <c r="AW338" s="64" t="n">
        <f aca="false">0.35*AL338/$AM$355</f>
        <v>0.00398007488765164</v>
      </c>
      <c r="AX338" s="63" t="n">
        <f aca="false">AW338*$J$355</f>
        <v>30998.6819200035</v>
      </c>
    </row>
    <row r="339" customFormat="false" ht="12.8" hidden="false" customHeight="false" outlineLevel="0" collapsed="false">
      <c r="A339" s="70" t="s">
        <v>88</v>
      </c>
      <c r="B339" s="60"/>
      <c r="C339" s="60"/>
      <c r="D339" s="60"/>
      <c r="E339" s="60"/>
      <c r="F339" s="60"/>
      <c r="G339" s="60"/>
      <c r="H339" s="60"/>
      <c r="I339" s="64" t="n">
        <f aca="false">AO339+AQ339+AS339+AU339+AW339</f>
        <v>0.0129604998921552</v>
      </c>
      <c r="J339" s="63" t="n">
        <f aca="false">ROUND(AP339+AR339+AT339+AV339+AX339,0)</f>
        <v>100942</v>
      </c>
      <c r="K339" s="64" t="n">
        <f aca="false">I339-DatosMinisterio!J339</f>
        <v>0</v>
      </c>
      <c r="L339" s="63" t="n">
        <f aca="false">J339-DatosMinisterio!K339</f>
        <v>0</v>
      </c>
      <c r="M339" s="64" t="n">
        <f aca="false">P374/P$390</f>
        <v>0.0199826959002725</v>
      </c>
      <c r="N339" s="63" t="n">
        <f aca="false">ROUND((N$355*M339),0)</f>
        <v>2957057</v>
      </c>
      <c r="O339" s="63" t="n">
        <f aca="false">N339-DatosMinisterio!L339</f>
        <v>1</v>
      </c>
      <c r="P339" s="65" t="n">
        <f aca="false">N339+J339</f>
        <v>3057999</v>
      </c>
      <c r="Q339" s="63" t="n">
        <f aca="false">P339-DatosMinisterio!M339</f>
        <v>1</v>
      </c>
      <c r="S339" s="65" t="n">
        <f aca="false">B339+DatosMinisterio!B339</f>
        <v>6522</v>
      </c>
      <c r="T339" s="65" t="n">
        <f aca="false">C339+DatosMinisterio!C339</f>
        <v>47</v>
      </c>
      <c r="U339" s="65" t="n">
        <f aca="false">D339+DatosMinisterio!D339</f>
        <v>349.805906282401</v>
      </c>
      <c r="V339" s="65" t="n">
        <f aca="false">E339+DatosMinisterio!E339</f>
        <v>184.019378197483</v>
      </c>
      <c r="W339" s="65" t="n">
        <f aca="false">F339+DatosMinisterio!F339</f>
        <v>21</v>
      </c>
      <c r="X339" s="65" t="n">
        <f aca="false">G339+DatosMinisterio!G339</f>
        <v>89</v>
      </c>
      <c r="Y339" s="65" t="n">
        <f aca="false">H339+DatosMinisterio!H339</f>
        <v>2</v>
      </c>
      <c r="Z339" s="65" t="n">
        <f aca="false">X339+0.33*Y339</f>
        <v>89.66</v>
      </c>
      <c r="AC339" s="71" t="n">
        <f aca="false">IF(T339&gt;0,S339/T339,0)</f>
        <v>138.765957446809</v>
      </c>
      <c r="AD339" s="72" t="n">
        <f aca="false">EXP((((AC339-AC$355)/AC$356+2)/4-1.9)^3)</f>
        <v>0.0246841795343445</v>
      </c>
      <c r="AE339" s="73" t="n">
        <f aca="false">S339/U339</f>
        <v>18.6446251560279</v>
      </c>
      <c r="AF339" s="72" t="n">
        <f aca="false">EXP((((AE339-AE$355)/AE$356+2)/4-1.9)^3)</f>
        <v>0.0247304979639421</v>
      </c>
      <c r="AG339" s="72" t="n">
        <f aca="false">V339/U339</f>
        <v>0.526061381161823</v>
      </c>
      <c r="AH339" s="72" t="n">
        <f aca="false">EXP((((AG339-AG$355)/AG$356+2)/4-1.9)^3)</f>
        <v>0.0345771319187228</v>
      </c>
      <c r="AI339" s="72" t="n">
        <f aca="false">W339/U339</f>
        <v>0.0600332916707431</v>
      </c>
      <c r="AJ339" s="72" t="n">
        <f aca="false">EXP((((AI339-AI$355)/AI$356+2)/4-1.9)^3)</f>
        <v>0.0247887629814367</v>
      </c>
      <c r="AK339" s="72" t="n">
        <f aca="false">Z339/U339</f>
        <v>0.256313568152325</v>
      </c>
      <c r="AL339" s="72" t="n">
        <f aca="false">EXP((((AK339-AK$355)/AK$356+2)/4-1.9)^3)</f>
        <v>0.0525292026224099</v>
      </c>
      <c r="AM339" s="72" t="n">
        <f aca="false">0.01*AD339+0.15*AF339+0.24*AH339+0.25*AJ339+0.35*AL339</f>
        <v>0.0368373398136309</v>
      </c>
      <c r="AO339" s="64" t="n">
        <f aca="false">0.01*AD339/$AM$355</f>
        <v>8.68464736626918E-005</v>
      </c>
      <c r="AP339" s="63" t="n">
        <f aca="false">AO339*$J$355</f>
        <v>676.400894188244</v>
      </c>
      <c r="AQ339" s="64" t="n">
        <f aca="false">0.15*AF339/$AM$355</f>
        <v>0.00130514154041607</v>
      </c>
      <c r="AR339" s="63" t="n">
        <f aca="false">AQ339*$J$355</f>
        <v>10165.0518178598</v>
      </c>
      <c r="AS339" s="64" t="n">
        <f aca="false">0.24*AH339/$AM$355</f>
        <v>0.00291966955336652</v>
      </c>
      <c r="AT339" s="63" t="n">
        <f aca="false">AS339*$J$355</f>
        <v>22739.7499672999</v>
      </c>
      <c r="AU339" s="64" t="n">
        <f aca="false">0.25*AJ339/$AM$355</f>
        <v>0.00218036075333466</v>
      </c>
      <c r="AV339" s="63" t="n">
        <f aca="false">AU339*$J$355</f>
        <v>16981.6677754421</v>
      </c>
      <c r="AW339" s="64" t="n">
        <f aca="false">0.35*AL339/$AM$355</f>
        <v>0.00646848157137528</v>
      </c>
      <c r="AX339" s="63" t="n">
        <f aca="false">AW339*$J$355</f>
        <v>50379.5552587645</v>
      </c>
    </row>
    <row r="340" customFormat="false" ht="12.8" hidden="false" customHeight="false" outlineLevel="0" collapsed="false">
      <c r="A340" s="70" t="s">
        <v>89</v>
      </c>
      <c r="B340" s="60"/>
      <c r="C340" s="60"/>
      <c r="D340" s="60"/>
      <c r="E340" s="60"/>
      <c r="F340" s="60"/>
      <c r="G340" s="60"/>
      <c r="H340" s="60"/>
      <c r="I340" s="64" t="n">
        <f aca="false">AO340+AQ340+AS340+AU340+AW340</f>
        <v>0.0175595353400341</v>
      </c>
      <c r="J340" s="63" t="n">
        <f aca="false">ROUND(AP340+AR340+AT340+AV340+AX340,0)</f>
        <v>136762</v>
      </c>
      <c r="K340" s="64" t="n">
        <f aca="false">I340-DatosMinisterio!J340</f>
        <v>0</v>
      </c>
      <c r="L340" s="63" t="n">
        <f aca="false">J340-DatosMinisterio!K340</f>
        <v>0</v>
      </c>
      <c r="M340" s="64" t="n">
        <f aca="false">P375/P$390</f>
        <v>0.0207366491612979</v>
      </c>
      <c r="N340" s="63" t="n">
        <f aca="false">ROUND((N$355*M340),0)</f>
        <v>3068627</v>
      </c>
      <c r="O340" s="63" t="n">
        <f aca="false">N340-DatosMinisterio!L340</f>
        <v>-1</v>
      </c>
      <c r="P340" s="65" t="n">
        <f aca="false">N340+J340</f>
        <v>3205389</v>
      </c>
      <c r="Q340" s="63" t="n">
        <f aca="false">P340-DatosMinisterio!M340</f>
        <v>-1</v>
      </c>
      <c r="S340" s="65" t="n">
        <f aca="false">B340+DatosMinisterio!B340</f>
        <v>7837</v>
      </c>
      <c r="T340" s="65" t="n">
        <f aca="false">C340+DatosMinisterio!C340</f>
        <v>38</v>
      </c>
      <c r="U340" s="65" t="n">
        <f aca="false">D340+DatosMinisterio!D340</f>
        <v>303.293760262726</v>
      </c>
      <c r="V340" s="65" t="n">
        <f aca="false">E340+DatosMinisterio!E340</f>
        <v>158.958225108225</v>
      </c>
      <c r="W340" s="65" t="n">
        <f aca="false">F340+DatosMinisterio!F340</f>
        <v>12</v>
      </c>
      <c r="X340" s="65" t="n">
        <f aca="false">G340+DatosMinisterio!G340</f>
        <v>69</v>
      </c>
      <c r="Y340" s="65" t="n">
        <f aca="false">H340+DatosMinisterio!H340</f>
        <v>6</v>
      </c>
      <c r="Z340" s="65" t="n">
        <f aca="false">X340+0.33*Y340</f>
        <v>70.98</v>
      </c>
      <c r="AC340" s="71" t="n">
        <f aca="false">IF(T340&gt;0,S340/T340,0)</f>
        <v>206.236842105263</v>
      </c>
      <c r="AD340" s="72" t="n">
        <f aca="false">EXP((((AC340-AC$355)/AC$356+2)/4-1.9)^3)</f>
        <v>0.0872436050667019</v>
      </c>
      <c r="AE340" s="73" t="n">
        <f aca="false">S340/U340</f>
        <v>25.8396347923916</v>
      </c>
      <c r="AF340" s="72" t="n">
        <f aca="false">EXP((((AE340-AE$355)/AE$356+2)/4-1.9)^3)</f>
        <v>0.143092741097913</v>
      </c>
      <c r="AG340" s="72" t="n">
        <f aca="false">V340/U340</f>
        <v>0.524106480036149</v>
      </c>
      <c r="AH340" s="72" t="n">
        <f aca="false">EXP((((AG340-AG$355)/AG$356+2)/4-1.9)^3)</f>
        <v>0.0336674017402284</v>
      </c>
      <c r="AI340" s="72" t="n">
        <f aca="false">W340/U340</f>
        <v>0.0395656013153884</v>
      </c>
      <c r="AJ340" s="72" t="n">
        <f aca="false">EXP((((AI340-AI$355)/AI$356+2)/4-1.9)^3)</f>
        <v>0.0162257374298305</v>
      </c>
      <c r="AK340" s="72" t="n">
        <f aca="false">Z340/U340</f>
        <v>0.234030531780522</v>
      </c>
      <c r="AL340" s="72" t="n">
        <f aca="false">EXP((((AK340-AK$355)/AK$356+2)/4-1.9)^3)</f>
        <v>0.0441031934696724</v>
      </c>
      <c r="AM340" s="72" t="n">
        <f aca="false">0.01*AD340+0.15*AF340+0.24*AH340+0.25*AJ340+0.35*AL340</f>
        <v>0.0499090757048517</v>
      </c>
      <c r="AO340" s="64" t="n">
        <f aca="false">0.01*AD340/$AM$355</f>
        <v>0.000306949616823261</v>
      </c>
      <c r="AP340" s="63" t="n">
        <f aca="false">AO340*$J$355</f>
        <v>2390.66696129061</v>
      </c>
      <c r="AQ340" s="64" t="n">
        <f aca="false">0.15*AF340/$AM$355</f>
        <v>0.00755165871755535</v>
      </c>
      <c r="AR340" s="63" t="n">
        <f aca="false">AQ340*$J$355</f>
        <v>58815.8447169422</v>
      </c>
      <c r="AS340" s="64" t="n">
        <f aca="false">0.24*AH340/$AM$355</f>
        <v>0.00284285255448494</v>
      </c>
      <c r="AT340" s="63" t="n">
        <f aca="false">AS340*$J$355</f>
        <v>22141.4633064717</v>
      </c>
      <c r="AU340" s="64" t="n">
        <f aca="false">0.25*AJ340/$AM$355</f>
        <v>0.00142717735097991</v>
      </c>
      <c r="AV340" s="63" t="n">
        <f aca="false">AU340*$J$355</f>
        <v>11115.5237012544</v>
      </c>
      <c r="AW340" s="64" t="n">
        <f aca="false">0.35*AL340/$AM$355</f>
        <v>0.00543089710019069</v>
      </c>
      <c r="AX340" s="63" t="n">
        <f aca="false">AW340*$J$355</f>
        <v>42298.3628452309</v>
      </c>
    </row>
    <row r="341" customFormat="false" ht="12.8" hidden="false" customHeight="false" outlineLevel="0" collapsed="false">
      <c r="A341" s="70" t="s">
        <v>90</v>
      </c>
      <c r="B341" s="60"/>
      <c r="C341" s="60"/>
      <c r="D341" s="60"/>
      <c r="E341" s="60"/>
      <c r="F341" s="60"/>
      <c r="G341" s="60"/>
      <c r="H341" s="60"/>
      <c r="I341" s="64" t="n">
        <f aca="false">AO341+AQ341+AS341+AU341+AW341</f>
        <v>0.0358365765525225</v>
      </c>
      <c r="J341" s="63" t="n">
        <f aca="false">ROUND(AP341+AR341+AT341+AV341+AX341,0)</f>
        <v>279112</v>
      </c>
      <c r="K341" s="64" t="n">
        <f aca="false">I341-DatosMinisterio!J341</f>
        <v>0</v>
      </c>
      <c r="L341" s="63" t="n">
        <f aca="false">J341-DatosMinisterio!K341</f>
        <v>0</v>
      </c>
      <c r="M341" s="64" t="n">
        <f aca="false">P376/P$390</f>
        <v>0.0216491308256693</v>
      </c>
      <c r="N341" s="63" t="n">
        <f aca="false">ROUND((N$355*M341),0)</f>
        <v>3203657</v>
      </c>
      <c r="O341" s="63" t="n">
        <f aca="false">N341-DatosMinisterio!L341</f>
        <v>0</v>
      </c>
      <c r="P341" s="65" t="n">
        <f aca="false">N341+J341</f>
        <v>3482769</v>
      </c>
      <c r="Q341" s="63" t="n">
        <f aca="false">P341-DatosMinisterio!M341</f>
        <v>0</v>
      </c>
      <c r="S341" s="65" t="n">
        <f aca="false">B341+DatosMinisterio!B341</f>
        <v>10055</v>
      </c>
      <c r="T341" s="65" t="n">
        <f aca="false">C341+DatosMinisterio!C341</f>
        <v>43</v>
      </c>
      <c r="U341" s="65" t="n">
        <f aca="false">D341+DatosMinisterio!D341</f>
        <v>405.08402886643</v>
      </c>
      <c r="V341" s="65" t="n">
        <f aca="false">E341+DatosMinisterio!E341</f>
        <v>296.011638490848</v>
      </c>
      <c r="W341" s="65" t="n">
        <f aca="false">F341+DatosMinisterio!F341</f>
        <v>26</v>
      </c>
      <c r="X341" s="65" t="n">
        <f aca="false">G341+DatosMinisterio!G341</f>
        <v>70</v>
      </c>
      <c r="Y341" s="65" t="n">
        <f aca="false">H341+DatosMinisterio!H341</f>
        <v>3</v>
      </c>
      <c r="Z341" s="65" t="n">
        <f aca="false">X341+0.33*Y341</f>
        <v>70.99</v>
      </c>
      <c r="AC341" s="71" t="n">
        <f aca="false">IF(T341&gt;0,S341/T341,0)</f>
        <v>233.837209302326</v>
      </c>
      <c r="AD341" s="72" t="n">
        <f aca="false">EXP((((AC341-AC$355)/AC$356+2)/4-1.9)^3)</f>
        <v>0.132760645681907</v>
      </c>
      <c r="AE341" s="73" t="n">
        <f aca="false">S341/U341</f>
        <v>24.8220104557997</v>
      </c>
      <c r="AF341" s="72" t="n">
        <f aca="false">EXP((((AE341-AE$355)/AE$356+2)/4-1.9)^3)</f>
        <v>0.116678278806478</v>
      </c>
      <c r="AG341" s="72" t="n">
        <f aca="false">V341/U341</f>
        <v>0.730741321298681</v>
      </c>
      <c r="AH341" s="72" t="n">
        <f aca="false">EXP((((AG341-AG$355)/AG$356+2)/4-1.9)^3)</f>
        <v>0.27867491921601</v>
      </c>
      <c r="AI341" s="72" t="n">
        <f aca="false">W341/U341</f>
        <v>0.0641842140080351</v>
      </c>
      <c r="AJ341" s="72" t="n">
        <f aca="false">EXP((((AI341-AI$355)/AI$356+2)/4-1.9)^3)</f>
        <v>0.0269135583612412</v>
      </c>
      <c r="AK341" s="72" t="n">
        <f aca="false">Z341/U341</f>
        <v>0.175247590478093</v>
      </c>
      <c r="AL341" s="72" t="n">
        <f aca="false">EXP((((AK341-AK$355)/AK$356+2)/4-1.9)^3)</f>
        <v>0.0269079539144668</v>
      </c>
      <c r="AM341" s="72" t="n">
        <f aca="false">0.01*AD341+0.15*AF341+0.24*AH341+0.25*AJ341+0.35*AL341</f>
        <v>0.101857502350007</v>
      </c>
      <c r="AO341" s="64" t="n">
        <f aca="false">0.01*AD341/$AM$355</f>
        <v>0.000467092450960893</v>
      </c>
      <c r="AP341" s="63" t="n">
        <f aca="false">AO341*$J$355</f>
        <v>3637.93414025803</v>
      </c>
      <c r="AQ341" s="64" t="n">
        <f aca="false">0.15*AF341/$AM$355</f>
        <v>0.00615764667402229</v>
      </c>
      <c r="AR341" s="63" t="n">
        <f aca="false">AQ341*$J$355</f>
        <v>47958.6279182823</v>
      </c>
      <c r="AS341" s="64" t="n">
        <f aca="false">0.24*AH341/$AM$355</f>
        <v>0.0235311210552224</v>
      </c>
      <c r="AT341" s="63" t="n">
        <f aca="false">AS341*$J$355</f>
        <v>183271.359811605</v>
      </c>
      <c r="AU341" s="64" t="n">
        <f aca="false">0.25*AJ341/$AM$355</f>
        <v>0.00236725271153612</v>
      </c>
      <c r="AV341" s="63" t="n">
        <f aca="false">AU341*$J$355</f>
        <v>18437.2696244596</v>
      </c>
      <c r="AW341" s="64" t="n">
        <f aca="false">0.35*AL341/$AM$355</f>
        <v>0.00331346366078075</v>
      </c>
      <c r="AX341" s="63" t="n">
        <f aca="false">AW341*$J$355</f>
        <v>25806.8023776901</v>
      </c>
    </row>
    <row r="342" customFormat="false" ht="12.8" hidden="false" customHeight="false" outlineLevel="0" collapsed="false">
      <c r="A342" s="70" t="s">
        <v>91</v>
      </c>
      <c r="B342" s="60"/>
      <c r="C342" s="60"/>
      <c r="D342" s="60"/>
      <c r="E342" s="60"/>
      <c r="F342" s="60"/>
      <c r="G342" s="60"/>
      <c r="H342" s="60"/>
      <c r="I342" s="64" t="n">
        <f aca="false">AO342+AQ342+AS342+AU342+AW342</f>
        <v>0.0727690629683793</v>
      </c>
      <c r="J342" s="63" t="n">
        <f aca="false">ROUND(AP342+AR342+AT342+AV342+AX342,0)</f>
        <v>566759</v>
      </c>
      <c r="K342" s="64" t="n">
        <f aca="false">I342-DatosMinisterio!J342</f>
        <v>0</v>
      </c>
      <c r="L342" s="63" t="n">
        <f aca="false">J342-DatosMinisterio!K342</f>
        <v>0</v>
      </c>
      <c r="M342" s="64" t="n">
        <f aca="false">P377/P$390</f>
        <v>0.0225537076225742</v>
      </c>
      <c r="N342" s="63" t="n">
        <f aca="false">ROUND((N$355*M342),0)</f>
        <v>3337517</v>
      </c>
      <c r="O342" s="63" t="n">
        <f aca="false">N342-DatosMinisterio!L342</f>
        <v>0</v>
      </c>
      <c r="P342" s="65" t="n">
        <f aca="false">N342+J342</f>
        <v>3904276</v>
      </c>
      <c r="Q342" s="63" t="n">
        <f aca="false">P342-DatosMinisterio!M342</f>
        <v>0</v>
      </c>
      <c r="S342" s="65" t="n">
        <f aca="false">B342+DatosMinisterio!B342</f>
        <v>7098</v>
      </c>
      <c r="T342" s="65" t="n">
        <f aca="false">C342+DatosMinisterio!C342</f>
        <v>47</v>
      </c>
      <c r="U342" s="65" t="n">
        <f aca="false">D342+DatosMinisterio!D342</f>
        <v>317.462790422634</v>
      </c>
      <c r="V342" s="65" t="n">
        <f aca="false">E342+DatosMinisterio!E342</f>
        <v>189.87987012987</v>
      </c>
      <c r="W342" s="65" t="n">
        <f aca="false">F342+DatosMinisterio!F342</f>
        <v>68</v>
      </c>
      <c r="X342" s="65" t="n">
        <f aca="false">G342+DatosMinisterio!G342</f>
        <v>175</v>
      </c>
      <c r="Y342" s="65" t="n">
        <f aca="false">H342+DatosMinisterio!H342</f>
        <v>21</v>
      </c>
      <c r="Z342" s="65" t="n">
        <f aca="false">X342+0.33*Y342</f>
        <v>181.93</v>
      </c>
      <c r="AC342" s="71" t="n">
        <f aca="false">IF(T342&gt;0,S342/T342,0)</f>
        <v>151.021276595745</v>
      </c>
      <c r="AD342" s="72" t="n">
        <f aca="false">EXP((((AC342-AC$355)/AC$356+2)/4-1.9)^3)</f>
        <v>0.0318769887568624</v>
      </c>
      <c r="AE342" s="73" t="n">
        <f aca="false">S342/U342</f>
        <v>22.3585258308557</v>
      </c>
      <c r="AF342" s="72" t="n">
        <f aca="false">EXP((((AE342-AE$355)/AE$356+2)/4-1.9)^3)</f>
        <v>0.0671790811527073</v>
      </c>
      <c r="AG342" s="72" t="n">
        <f aca="false">V342/U342</f>
        <v>0.598116931679097</v>
      </c>
      <c r="AH342" s="72" t="n">
        <f aca="false">EXP((((AG342-AG$355)/AG$356+2)/4-1.9)^3)</f>
        <v>0.0840370904336215</v>
      </c>
      <c r="AI342" s="72" t="n">
        <f aca="false">W342/U342</f>
        <v>0.214198331431134</v>
      </c>
      <c r="AJ342" s="72" t="n">
        <f aca="false">EXP((((AI342-AI$355)/AI$356+2)/4-1.9)^3)</f>
        <v>0.247870457236527</v>
      </c>
      <c r="AK342" s="72" t="n">
        <f aca="false">Z342/U342</f>
        <v>0.57307503584215</v>
      </c>
      <c r="AL342" s="72" t="n">
        <f aca="false">EXP((((AK342-AK$355)/AK$356+2)/4-1.9)^3)</f>
        <v>0.32656496226057</v>
      </c>
      <c r="AM342" s="72" t="n">
        <f aca="false">0.01*AD342+0.15*AF342+0.24*AH342+0.25*AJ342+0.35*AL342</f>
        <v>0.206829884864875</v>
      </c>
      <c r="AO342" s="64" t="n">
        <f aca="false">0.01*AD342/$AM$355</f>
        <v>0.000112152970718226</v>
      </c>
      <c r="AP342" s="63" t="n">
        <f aca="false">AO342*$J$355</f>
        <v>873.499711390869</v>
      </c>
      <c r="AQ342" s="64" t="n">
        <f aca="false">0.15*AF342/$AM$355</f>
        <v>0.00354534751331003</v>
      </c>
      <c r="AR342" s="63" t="n">
        <f aca="false">AQ342*$J$355</f>
        <v>27612.8221109472</v>
      </c>
      <c r="AS342" s="64" t="n">
        <f aca="false">0.24*AH342/$AM$355</f>
        <v>0.00709603488424951</v>
      </c>
      <c r="AT342" s="63" t="n">
        <f aca="false">AS342*$J$355</f>
        <v>55267.2335268261</v>
      </c>
      <c r="AU342" s="64" t="n">
        <f aca="false">0.25*AJ342/$AM$355</f>
        <v>0.0218020970741605</v>
      </c>
      <c r="AV342" s="63" t="n">
        <f aca="false">AU342*$J$355</f>
        <v>169804.913592896</v>
      </c>
      <c r="AW342" s="64" t="n">
        <f aca="false">0.35*AL342/$AM$355</f>
        <v>0.040213430525941</v>
      </c>
      <c r="AX342" s="63" t="n">
        <f aca="false">AW342*$J$355</f>
        <v>313200.976608084</v>
      </c>
    </row>
    <row r="343" customFormat="false" ht="12.8" hidden="false" customHeight="false" outlineLevel="0" collapsed="false">
      <c r="A343" s="70" t="s">
        <v>92</v>
      </c>
      <c r="B343" s="60"/>
      <c r="C343" s="60"/>
      <c r="D343" s="60"/>
      <c r="E343" s="60"/>
      <c r="F343" s="60"/>
      <c r="G343" s="60"/>
      <c r="H343" s="60"/>
      <c r="I343" s="64" t="n">
        <f aca="false">AO343+AQ343+AS343+AU343+AW343</f>
        <v>0.0110985755480977</v>
      </c>
      <c r="J343" s="63" t="n">
        <f aca="false">ROUND(AP343+AR343+AT343+AV343+AX343,0)</f>
        <v>86441</v>
      </c>
      <c r="K343" s="64" t="n">
        <f aca="false">I343-DatosMinisterio!J343</f>
        <v>-4.16333634234434E-017</v>
      </c>
      <c r="L343" s="63" t="n">
        <f aca="false">J343-DatosMinisterio!K343</f>
        <v>0</v>
      </c>
      <c r="M343" s="64" t="n">
        <f aca="false">P378/P$390</f>
        <v>0.0102415051737722</v>
      </c>
      <c r="N343" s="63" t="n">
        <f aca="false">ROUND((N$355*M343),0)</f>
        <v>1515547</v>
      </c>
      <c r="O343" s="63" t="n">
        <f aca="false">N343-DatosMinisterio!L343</f>
        <v>0</v>
      </c>
      <c r="P343" s="65" t="n">
        <f aca="false">N343+J343</f>
        <v>1601988</v>
      </c>
      <c r="Q343" s="63" t="n">
        <f aca="false">P343-DatosMinisterio!M343</f>
        <v>0</v>
      </c>
      <c r="S343" s="65" t="n">
        <f aca="false">B343+DatosMinisterio!B343</f>
        <v>3820</v>
      </c>
      <c r="T343" s="65" t="n">
        <f aca="false">C343+DatosMinisterio!C343</f>
        <v>53</v>
      </c>
      <c r="U343" s="65" t="n">
        <f aca="false">D343+DatosMinisterio!D343</f>
        <v>172.854058775816</v>
      </c>
      <c r="V343" s="65" t="n">
        <f aca="false">E343+DatosMinisterio!E343</f>
        <v>54.2840909090909</v>
      </c>
      <c r="W343" s="65" t="n">
        <f aca="false">F343+DatosMinisterio!F343</f>
        <v>9</v>
      </c>
      <c r="X343" s="65" t="n">
        <f aca="false">G343+DatosMinisterio!G343</f>
        <v>42</v>
      </c>
      <c r="Y343" s="65" t="n">
        <f aca="false">H343+DatosMinisterio!H343</f>
        <v>0</v>
      </c>
      <c r="Z343" s="65" t="n">
        <f aca="false">X343+0.33*Y343</f>
        <v>42</v>
      </c>
      <c r="AC343" s="71" t="n">
        <f aca="false">IF(T343&gt;0,S343/T343,0)</f>
        <v>72.0754716981132</v>
      </c>
      <c r="AD343" s="72" t="n">
        <f aca="false">EXP((((AC343-AC$355)/AC$356+2)/4-1.9)^3)</f>
        <v>0.00490665756038298</v>
      </c>
      <c r="AE343" s="73" t="n">
        <f aca="false">S343/U343</f>
        <v>22.0995678496295</v>
      </c>
      <c r="AF343" s="72" t="n">
        <f aca="false">EXP((((AE343-AE$355)/AE$356+2)/4-1.9)^3)</f>
        <v>0.0630779266434698</v>
      </c>
      <c r="AG343" s="72" t="n">
        <f aca="false">V343/U343</f>
        <v>0.314045798481914</v>
      </c>
      <c r="AH343" s="72" t="n">
        <f aca="false">EXP((((AG343-AG$355)/AG$356+2)/4-1.9)^3)</f>
        <v>0.000783986480980284</v>
      </c>
      <c r="AI343" s="72" t="n">
        <f aca="false">W343/U343</f>
        <v>0.0520670446719021</v>
      </c>
      <c r="AJ343" s="72" t="n">
        <f aca="false">EXP((((AI343-AI$355)/AI$356+2)/4-1.9)^3)</f>
        <v>0.0210960233219394</v>
      </c>
      <c r="AK343" s="72" t="n">
        <f aca="false">Z343/U343</f>
        <v>0.24297954180221</v>
      </c>
      <c r="AL343" s="72" t="n">
        <f aca="false">EXP((((AK343-AK$355)/AK$356+2)/4-1.9)^3)</f>
        <v>0.0473494731854881</v>
      </c>
      <c r="AM343" s="72" t="n">
        <f aca="false">0.01*AD343+0.15*AF343+0.24*AH343+0.25*AJ343+0.35*AL343</f>
        <v>0.0315452337729653</v>
      </c>
      <c r="AO343" s="64" t="n">
        <f aca="false">0.01*AD343/$AM$355</f>
        <v>1.72631181035106E-005</v>
      </c>
      <c r="AP343" s="63" t="n">
        <f aca="false">AO343*$J$355</f>
        <v>134.453225666295</v>
      </c>
      <c r="AQ343" s="64" t="n">
        <f aca="false">0.15*AF343/$AM$355</f>
        <v>0.00332891082362125</v>
      </c>
      <c r="AR343" s="63" t="n">
        <f aca="false">AQ343*$J$355</f>
        <v>25927.1120957169</v>
      </c>
      <c r="AS343" s="64" t="n">
        <f aca="false">0.24*AH343/$AM$355</f>
        <v>6.61992863997394E-005</v>
      </c>
      <c r="AT343" s="63" t="n">
        <f aca="false">AS343*$J$355</f>
        <v>515.590957547919</v>
      </c>
      <c r="AU343" s="64" t="n">
        <f aca="false">0.25*AJ343/$AM$355</f>
        <v>0.00185555613795794</v>
      </c>
      <c r="AV343" s="63" t="n">
        <f aca="false">AU343*$J$355</f>
        <v>14451.9377471328</v>
      </c>
      <c r="AW343" s="64" t="n">
        <f aca="false">0.35*AL343/$AM$355</f>
        <v>0.00583064618201522</v>
      </c>
      <c r="AX343" s="63" t="n">
        <f aca="false">AW343*$J$355</f>
        <v>45411.7953773015</v>
      </c>
    </row>
    <row r="344" customFormat="false" ht="12.8" hidden="false" customHeight="false" outlineLevel="0" collapsed="false">
      <c r="A344" s="70" t="s">
        <v>93</v>
      </c>
      <c r="B344" s="60"/>
      <c r="C344" s="60"/>
      <c r="D344" s="60"/>
      <c r="E344" s="60"/>
      <c r="F344" s="60"/>
      <c r="G344" s="60"/>
      <c r="H344" s="60"/>
      <c r="I344" s="64" t="n">
        <f aca="false">AO344+AQ344+AS344+AU344+AW344</f>
        <v>0.0921678308114554</v>
      </c>
      <c r="J344" s="63" t="n">
        <f aca="false">ROUND(AP344+AR344+AT344+AV344+AX344,0)</f>
        <v>717846</v>
      </c>
      <c r="K344" s="64" t="n">
        <f aca="false">I344-DatosMinisterio!J344</f>
        <v>0</v>
      </c>
      <c r="L344" s="63" t="n">
        <f aca="false">J344-DatosMinisterio!K344</f>
        <v>0</v>
      </c>
      <c r="M344" s="64" t="n">
        <f aca="false">P379/P$390</f>
        <v>0.0589523728220391</v>
      </c>
      <c r="N344" s="63" t="n">
        <f aca="false">ROUND((N$355*M344),0)</f>
        <v>8723824</v>
      </c>
      <c r="O344" s="63" t="n">
        <f aca="false">N344-DatosMinisterio!L344</f>
        <v>0</v>
      </c>
      <c r="P344" s="65" t="n">
        <f aca="false">N344+J344</f>
        <v>9441670</v>
      </c>
      <c r="Q344" s="63" t="n">
        <f aca="false">P344-DatosMinisterio!M344</f>
        <v>0</v>
      </c>
      <c r="S344" s="65" t="n">
        <f aca="false">B344+DatosMinisterio!B344</f>
        <v>7000</v>
      </c>
      <c r="T344" s="65" t="n">
        <f aca="false">C344+DatosMinisterio!C344</f>
        <v>26</v>
      </c>
      <c r="U344" s="65" t="n">
        <f aca="false">D344+DatosMinisterio!D344</f>
        <v>310.381631329472</v>
      </c>
      <c r="V344" s="65" t="n">
        <f aca="false">E344+DatosMinisterio!E344</f>
        <v>273.972540420381</v>
      </c>
      <c r="W344" s="65" t="n">
        <f aca="false">F344+DatosMinisterio!F344</f>
        <v>56</v>
      </c>
      <c r="X344" s="65" t="n">
        <f aca="false">G344+DatosMinisterio!G344</f>
        <v>128</v>
      </c>
      <c r="Y344" s="65" t="n">
        <f aca="false">H344+DatosMinisterio!H344</f>
        <v>15</v>
      </c>
      <c r="Z344" s="65" t="n">
        <f aca="false">X344+0.33*Y344</f>
        <v>132.95</v>
      </c>
      <c r="AC344" s="71" t="n">
        <f aca="false">IF(T344&gt;0,S344/T344,0)</f>
        <v>269.230769230769</v>
      </c>
      <c r="AD344" s="72" t="n">
        <f aca="false">EXP((((AC344-AC$355)/AC$356+2)/4-1.9)^3)</f>
        <v>0.211136667270257</v>
      </c>
      <c r="AE344" s="73" t="n">
        <f aca="false">S344/U344</f>
        <v>22.552881013018</v>
      </c>
      <c r="AF344" s="72" t="n">
        <f aca="false">EXP((((AE344-AE$355)/AE$356+2)/4-1.9)^3)</f>
        <v>0.070386702375236</v>
      </c>
      <c r="AG344" s="72" t="n">
        <f aca="false">V344/U344</f>
        <v>0.882695729276445</v>
      </c>
      <c r="AH344" s="72" t="n">
        <f aca="false">EXP((((AG344-AG$355)/AG$356+2)/4-1.9)^3)</f>
        <v>0.624137907503523</v>
      </c>
      <c r="AI344" s="72" t="n">
        <f aca="false">W344/U344</f>
        <v>0.180423048104144</v>
      </c>
      <c r="AJ344" s="72" t="n">
        <f aca="false">EXP((((AI344-AI$355)/AI$356+2)/4-1.9)^3)</f>
        <v>0.169096198081375</v>
      </c>
      <c r="AK344" s="72" t="n">
        <f aca="false">Z344/U344</f>
        <v>0.428343647240106</v>
      </c>
      <c r="AL344" s="72" t="n">
        <f aca="false">EXP((((AK344-AK$355)/AK$356+2)/4-1.9)^3)</f>
        <v>0.163514430704409</v>
      </c>
      <c r="AM344" s="72" t="n">
        <f aca="false">0.01*AD344+0.15*AF344+0.24*AH344+0.25*AJ344+0.35*AL344</f>
        <v>0.26196657009672</v>
      </c>
      <c r="AO344" s="64" t="n">
        <f aca="false">0.01*AD344/$AM$355</f>
        <v>0.000742843203996402</v>
      </c>
      <c r="AP344" s="63" t="n">
        <f aca="false">AO344*$J$355</f>
        <v>5785.60978050024</v>
      </c>
      <c r="AQ344" s="64" t="n">
        <f aca="false">0.15*AF344/$AM$355</f>
        <v>0.00371462836279176</v>
      </c>
      <c r="AR344" s="63" t="n">
        <f aca="false">AQ344*$J$355</f>
        <v>28931.2604208677</v>
      </c>
      <c r="AS344" s="64" t="n">
        <f aca="false">0.24*AH344/$AM$355</f>
        <v>0.0527017813369652</v>
      </c>
      <c r="AT344" s="63" t="n">
        <f aca="false">AS344*$J$355</f>
        <v>410466.08478417</v>
      </c>
      <c r="AU344" s="64" t="n">
        <f aca="false">0.25*AJ344/$AM$355</f>
        <v>0.014873300217152</v>
      </c>
      <c r="AV344" s="63" t="n">
        <f aca="false">AU344*$J$355</f>
        <v>115840.207922381</v>
      </c>
      <c r="AW344" s="64" t="n">
        <f aca="false">0.35*AL344/$AM$355</f>
        <v>0.02013527769055</v>
      </c>
      <c r="AX344" s="63" t="n">
        <f aca="false">AW344*$J$355</f>
        <v>156822.945828685</v>
      </c>
    </row>
    <row r="345" customFormat="false" ht="12.8" hidden="false" customHeight="false" outlineLevel="0" collapsed="false">
      <c r="A345" s="70" t="s">
        <v>94</v>
      </c>
      <c r="B345" s="60"/>
      <c r="C345" s="60"/>
      <c r="D345" s="60"/>
      <c r="E345" s="60"/>
      <c r="F345" s="60"/>
      <c r="G345" s="60"/>
      <c r="H345" s="60"/>
      <c r="I345" s="64" t="n">
        <f aca="false">AO345+AQ345+AS345+AU345+AW345</f>
        <v>0.00234425695625787</v>
      </c>
      <c r="J345" s="63" t="n">
        <f aca="false">ROUND(AP345+AR345+AT345+AV345+AX345,0)</f>
        <v>18258</v>
      </c>
      <c r="K345" s="64" t="n">
        <f aca="false">I345-DatosMinisterio!J345</f>
        <v>1.25767452008319E-017</v>
      </c>
      <c r="L345" s="63" t="n">
        <f aca="false">J345-DatosMinisterio!K345</f>
        <v>0</v>
      </c>
      <c r="M345" s="64" t="n">
        <f aca="false">P380/P$390</f>
        <v>0.009631199005191</v>
      </c>
      <c r="N345" s="63" t="n">
        <f aca="false">ROUND((N$355*M345),0)</f>
        <v>1425233</v>
      </c>
      <c r="O345" s="63" t="n">
        <f aca="false">N345-DatosMinisterio!L345</f>
        <v>0</v>
      </c>
      <c r="P345" s="65" t="n">
        <f aca="false">N345+J345</f>
        <v>1443491</v>
      </c>
      <c r="Q345" s="63" t="n">
        <f aca="false">P345-DatosMinisterio!M345</f>
        <v>0</v>
      </c>
      <c r="S345" s="65" t="n">
        <f aca="false">B345+DatosMinisterio!B345</f>
        <v>3115</v>
      </c>
      <c r="T345" s="65" t="n">
        <f aca="false">C345+DatosMinisterio!C345</f>
        <v>50</v>
      </c>
      <c r="U345" s="65" t="n">
        <f aca="false">D345+DatosMinisterio!D345</f>
        <v>188.604603174603</v>
      </c>
      <c r="V345" s="65" t="n">
        <f aca="false">E345+DatosMinisterio!E345</f>
        <v>68.0209090909091</v>
      </c>
      <c r="W345" s="65" t="n">
        <f aca="false">F345+DatosMinisterio!F345</f>
        <v>2</v>
      </c>
      <c r="X345" s="65" t="n">
        <f aca="false">G345+DatosMinisterio!G345</f>
        <v>4</v>
      </c>
      <c r="Y345" s="65" t="n">
        <f aca="false">H345+DatosMinisterio!H345</f>
        <v>2</v>
      </c>
      <c r="Z345" s="65" t="n">
        <f aca="false">X345+0.33*Y345</f>
        <v>4.66</v>
      </c>
      <c r="AC345" s="71" t="n">
        <f aca="false">IF(T345&gt;0,S345/T345,0)</f>
        <v>62.3</v>
      </c>
      <c r="AD345" s="72" t="n">
        <f aca="false">EXP((((AC345-AC$355)/AC$356+2)/4-1.9)^3)</f>
        <v>0.00374429475441457</v>
      </c>
      <c r="AE345" s="73" t="n">
        <f aca="false">S345/U345</f>
        <v>16.5160337954013</v>
      </c>
      <c r="AF345" s="72" t="n">
        <f aca="false">EXP((((AE345-AE$355)/AE$356+2)/4-1.9)^3)</f>
        <v>0.0126461141382929</v>
      </c>
      <c r="AG345" s="72" t="n">
        <f aca="false">V345/U345</f>
        <v>0.360653493848917</v>
      </c>
      <c r="AH345" s="72" t="n">
        <f aca="false">EXP((((AG345-AG$355)/AG$356+2)/4-1.9)^3)</f>
        <v>0.00212618704735313</v>
      </c>
      <c r="AI345" s="72" t="n">
        <f aca="false">W345/U345</f>
        <v>0.0106041950532272</v>
      </c>
      <c r="AJ345" s="72" t="n">
        <f aca="false">EXP((((AI345-AI$355)/AI$356+2)/4-1.9)^3)</f>
        <v>0.00844320401027406</v>
      </c>
      <c r="AK345" s="72" t="n">
        <f aca="false">Z345/U345</f>
        <v>0.0247077744740193</v>
      </c>
      <c r="AL345" s="72" t="n">
        <f aca="false">EXP((((AK345-AK$355)/AK$356+2)/4-1.9)^3)</f>
        <v>0.00602166658767403</v>
      </c>
      <c r="AM345" s="72" t="n">
        <f aca="false">0.01*AD345+0.15*AF345+0.24*AH345+0.25*AJ345+0.35*AL345</f>
        <v>0.00666302926790726</v>
      </c>
      <c r="AO345" s="64" t="n">
        <f aca="false">0.01*AD345/$AM$355</f>
        <v>1.31735711661869E-005</v>
      </c>
      <c r="AP345" s="63" t="n">
        <f aca="false">AO345*$J$355</f>
        <v>102.601924299998</v>
      </c>
      <c r="AQ345" s="64" t="n">
        <f aca="false">0.15*AF345/$AM$355</f>
        <v>0.000667393309701807</v>
      </c>
      <c r="AR345" s="63" t="n">
        <f aca="false">AQ345*$J$355</f>
        <v>5197.97076863331</v>
      </c>
      <c r="AS345" s="64" t="n">
        <f aca="false">0.24*AH345/$AM$355</f>
        <v>0.000179533791336749</v>
      </c>
      <c r="AT345" s="63" t="n">
        <f aca="false">AS345*$J$355</f>
        <v>1398.29300921115</v>
      </c>
      <c r="AU345" s="64" t="n">
        <f aca="false">0.25*AJ345/$AM$355</f>
        <v>0.000742644183987127</v>
      </c>
      <c r="AV345" s="63" t="n">
        <f aca="false">AU345*$J$355</f>
        <v>5784.05971972567</v>
      </c>
      <c r="AW345" s="64" t="n">
        <f aca="false">0.35*AL345/$AM$355</f>
        <v>0.000741512100066003</v>
      </c>
      <c r="AX345" s="63" t="n">
        <f aca="false">AW345*$J$355</f>
        <v>5775.24252146476</v>
      </c>
    </row>
    <row r="346" customFormat="false" ht="12.8" hidden="false" customHeight="false" outlineLevel="0" collapsed="false">
      <c r="A346" s="70" t="s">
        <v>95</v>
      </c>
      <c r="B346" s="60"/>
      <c r="C346" s="60"/>
      <c r="D346" s="60"/>
      <c r="E346" s="60"/>
      <c r="F346" s="60"/>
      <c r="G346" s="60"/>
      <c r="H346" s="60"/>
      <c r="I346" s="64" t="n">
        <f aca="false">AO346+AQ346+AS346+AU346+AW346</f>
        <v>0.054678991761434</v>
      </c>
      <c r="J346" s="63" t="n">
        <f aca="false">ROUND(AP346+AR346+AT346+AV346+AX346,0)</f>
        <v>425866</v>
      </c>
      <c r="K346" s="64" t="n">
        <f aca="false">I346-DatosMinisterio!J346</f>
        <v>-5.13478148889135E-016</v>
      </c>
      <c r="L346" s="63" t="n">
        <f aca="false">J346-DatosMinisterio!K346</f>
        <v>0</v>
      </c>
      <c r="M346" s="64" t="n">
        <f aca="false">P381/P$390</f>
        <v>0.038841998722661</v>
      </c>
      <c r="N346" s="63" t="n">
        <f aca="false">ROUND((N$355*M346),0)</f>
        <v>5747873</v>
      </c>
      <c r="O346" s="63" t="n">
        <f aca="false">N346-DatosMinisterio!L346</f>
        <v>0</v>
      </c>
      <c r="P346" s="65" t="n">
        <f aca="false">N346+J346</f>
        <v>6173739</v>
      </c>
      <c r="Q346" s="63" t="n">
        <f aca="false">P346-DatosMinisterio!M346</f>
        <v>0</v>
      </c>
      <c r="S346" s="65" t="n">
        <f aca="false">B346+DatosMinisterio!B346</f>
        <v>8828</v>
      </c>
      <c r="T346" s="65" t="n">
        <f aca="false">C346+DatosMinisterio!C346</f>
        <v>84</v>
      </c>
      <c r="U346" s="65" t="n">
        <f aca="false">D346+DatosMinisterio!D346</f>
        <v>312.649047619048</v>
      </c>
      <c r="V346" s="65" t="n">
        <f aca="false">E346+DatosMinisterio!E346</f>
        <v>246.87632034632</v>
      </c>
      <c r="W346" s="65" t="n">
        <f aca="false">F346+DatosMinisterio!F346</f>
        <v>18</v>
      </c>
      <c r="X346" s="65" t="n">
        <f aca="false">G346+DatosMinisterio!G346</f>
        <v>77</v>
      </c>
      <c r="Y346" s="65" t="n">
        <f aca="false">H346+DatosMinisterio!H346</f>
        <v>14</v>
      </c>
      <c r="Z346" s="65" t="n">
        <f aca="false">X346+0.33*Y346</f>
        <v>81.62</v>
      </c>
      <c r="AC346" s="71" t="n">
        <f aca="false">IF(T346&gt;0,S346/T346,0)</f>
        <v>105.095238095238</v>
      </c>
      <c r="AD346" s="72" t="n">
        <f aca="false">EXP((((AC346-AC$355)/AC$356+2)/4-1.9)^3)</f>
        <v>0.0114631790254597</v>
      </c>
      <c r="AE346" s="73" t="n">
        <f aca="false">S346/U346</f>
        <v>28.2361327092754</v>
      </c>
      <c r="AF346" s="72" t="n">
        <f aca="false">EXP((((AE346-AE$355)/AE$356+2)/4-1.9)^3)</f>
        <v>0.219674378133843</v>
      </c>
      <c r="AG346" s="72" t="n">
        <f aca="false">V346/U346</f>
        <v>0.789627610339406</v>
      </c>
      <c r="AH346" s="72" t="n">
        <f aca="false">EXP((((AG346-AG$355)/AG$356+2)/4-1.9)^3)</f>
        <v>0.405758188088683</v>
      </c>
      <c r="AI346" s="72" t="n">
        <f aca="false">W346/U346</f>
        <v>0.0575725406396644</v>
      </c>
      <c r="AJ346" s="72" t="n">
        <f aca="false">EXP((((AI346-AI$355)/AI$356+2)/4-1.9)^3)</f>
        <v>0.0235954338711997</v>
      </c>
      <c r="AK346" s="72" t="n">
        <f aca="false">Z346/U346</f>
        <v>0.261059487056078</v>
      </c>
      <c r="AL346" s="72" t="n">
        <f aca="false">EXP((((AK346-AK$355)/AK$356+2)/4-1.9)^3)</f>
        <v>0.0544750479356404</v>
      </c>
      <c r="AM346" s="72" t="n">
        <f aca="false">0.01*AD346+0.15*AF346+0.24*AH346+0.25*AJ346+0.35*AL346</f>
        <v>0.155412878896889</v>
      </c>
      <c r="AO346" s="64" t="n">
        <f aca="false">0.01*AD346/$AM$355</f>
        <v>4.03309607248708E-005</v>
      </c>
      <c r="AP346" s="63" t="n">
        <f aca="false">AO346*$J$355</f>
        <v>314.116356683952</v>
      </c>
      <c r="AQ346" s="64" t="n">
        <f aca="false">0.15*AF346/$AM$355</f>
        <v>0.0115932221294361</v>
      </c>
      <c r="AR346" s="63" t="n">
        <f aca="false">AQ346*$J$355</f>
        <v>90293.4279787826</v>
      </c>
      <c r="AS346" s="64" t="n">
        <f aca="false">0.24*AH346/$AM$355</f>
        <v>0.034261946033477</v>
      </c>
      <c r="AT346" s="63" t="n">
        <f aca="false">AS346*$J$355</f>
        <v>266848.036037517</v>
      </c>
      <c r="AU346" s="64" t="n">
        <f aca="false">0.25*AJ346/$AM$355</f>
        <v>0.0020753983572796</v>
      </c>
      <c r="AV346" s="63" t="n">
        <f aca="false">AU346*$J$355</f>
        <v>16164.1716175264</v>
      </c>
      <c r="AW346" s="64" t="n">
        <f aca="false">0.35*AL346/$AM$355</f>
        <v>0.00670809428051641</v>
      </c>
      <c r="AX346" s="63" t="n">
        <f aca="false">AW346*$J$355</f>
        <v>52245.7709366908</v>
      </c>
    </row>
    <row r="347" customFormat="false" ht="12.8" hidden="false" customHeight="false" outlineLevel="0" collapsed="false">
      <c r="A347" s="70" t="s">
        <v>96</v>
      </c>
      <c r="B347" s="60"/>
      <c r="C347" s="60"/>
      <c r="D347" s="60"/>
      <c r="E347" s="60"/>
      <c r="F347" s="60"/>
      <c r="G347" s="60"/>
      <c r="H347" s="60"/>
      <c r="I347" s="64" t="n">
        <f aca="false">AO347+AQ347+AS347+AU347+AW347</f>
        <v>0.0231821886845471</v>
      </c>
      <c r="J347" s="63" t="n">
        <f aca="false">ROUND(AP347+AR347+AT347+AV347+AX347,0)</f>
        <v>180554</v>
      </c>
      <c r="K347" s="64" t="n">
        <f aca="false">I347-DatosMinisterio!J347</f>
        <v>1.04083408558608E-016</v>
      </c>
      <c r="L347" s="63" t="n">
        <f aca="false">J347-DatosMinisterio!K347</f>
        <v>0</v>
      </c>
      <c r="M347" s="64" t="n">
        <f aca="false">P382/P$390</f>
        <v>0.012859163572047</v>
      </c>
      <c r="N347" s="63" t="n">
        <f aca="false">ROUND((N$355*M347),0)</f>
        <v>1902910</v>
      </c>
      <c r="O347" s="63" t="n">
        <f aca="false">N347-DatosMinisterio!L347</f>
        <v>0</v>
      </c>
      <c r="P347" s="65" t="n">
        <f aca="false">N347+J347</f>
        <v>2083464</v>
      </c>
      <c r="Q347" s="63" t="n">
        <f aca="false">P347-DatosMinisterio!M347</f>
        <v>0</v>
      </c>
      <c r="S347" s="65" t="n">
        <f aca="false">B347+DatosMinisterio!B347</f>
        <v>12015</v>
      </c>
      <c r="T347" s="65" t="n">
        <f aca="false">C347+DatosMinisterio!C347</f>
        <v>201</v>
      </c>
      <c r="U347" s="65" t="n">
        <f aca="false">D347+DatosMinisterio!D347</f>
        <v>384.212384276223</v>
      </c>
      <c r="V347" s="65" t="n">
        <f aca="false">E347+DatosMinisterio!E347</f>
        <v>191.340842774247</v>
      </c>
      <c r="W347" s="65" t="n">
        <f aca="false">F347+DatosMinisterio!F347</f>
        <v>20</v>
      </c>
      <c r="X347" s="65" t="n">
        <f aca="false">G347+DatosMinisterio!G347</f>
        <v>27</v>
      </c>
      <c r="Y347" s="65" t="n">
        <f aca="false">H347+DatosMinisterio!H347</f>
        <v>3</v>
      </c>
      <c r="Z347" s="65" t="n">
        <f aca="false">X347+0.33*Y347</f>
        <v>27.99</v>
      </c>
      <c r="AC347" s="71" t="n">
        <f aca="false">IF(T347&gt;0,S347/T347,0)</f>
        <v>59.7761194029851</v>
      </c>
      <c r="AD347" s="72" t="n">
        <f aca="false">EXP((((AC347-AC$355)/AC$356+2)/4-1.9)^3)</f>
        <v>0.00348675857818214</v>
      </c>
      <c r="AE347" s="73" t="n">
        <f aca="false">S347/U347</f>
        <v>31.2717665846034</v>
      </c>
      <c r="AF347" s="72" t="n">
        <f aca="false">EXP((((AE347-AE$355)/AE$356+2)/4-1.9)^3)</f>
        <v>0.343107768450669</v>
      </c>
      <c r="AG347" s="72" t="n">
        <f aca="false">V347/U347</f>
        <v>0.498008004439247</v>
      </c>
      <c r="AH347" s="72" t="n">
        <f aca="false">EXP((((AG347-AG$355)/AG$356+2)/4-1.9)^3)</f>
        <v>0.0232655969040149</v>
      </c>
      <c r="AI347" s="72" t="n">
        <f aca="false">W347/U347</f>
        <v>0.0520545427958442</v>
      </c>
      <c r="AJ347" s="72" t="n">
        <f aca="false">EXP((((AI347-AI$355)/AI$356+2)/4-1.9)^3)</f>
        <v>0.021090607322668</v>
      </c>
      <c r="AK347" s="72" t="n">
        <f aca="false">Z347/U347</f>
        <v>0.072850332642784</v>
      </c>
      <c r="AL347" s="72" t="n">
        <f aca="false">EXP((((AK347-AK$355)/AK$356+2)/4-1.9)^3)</f>
        <v>0.0100936856432542</v>
      </c>
      <c r="AM347" s="72" t="n">
        <f aca="false">0.01*AD347+0.15*AF347+0.24*AH347+0.25*AJ347+0.35*AL347</f>
        <v>0.0658902179161518</v>
      </c>
      <c r="AO347" s="64" t="n">
        <f aca="false">0.01*AD347/$AM$355</f>
        <v>1.22674803352058E-005</v>
      </c>
      <c r="AP347" s="63" t="n">
        <f aca="false">AO347*$J$355</f>
        <v>95.5448657638993</v>
      </c>
      <c r="AQ347" s="64" t="n">
        <f aca="false">0.15*AF347/$AM$355</f>
        <v>0.0181073669481844</v>
      </c>
      <c r="AR347" s="63" t="n">
        <f aca="false">AQ347*$J$355</f>
        <v>141028.629932825</v>
      </c>
      <c r="AS347" s="64" t="n">
        <f aca="false">0.24*AH347/$AM$355</f>
        <v>0.00196453121332395</v>
      </c>
      <c r="AT347" s="63" t="n">
        <f aca="false">AS347*$J$355</f>
        <v>15300.6865254436</v>
      </c>
      <c r="AU347" s="64" t="n">
        <f aca="false">0.25*AJ347/$AM$355</f>
        <v>0.00185507975951742</v>
      </c>
      <c r="AV347" s="63" t="n">
        <f aca="false">AU347*$J$355</f>
        <v>14448.2274893694</v>
      </c>
      <c r="AW347" s="64" t="n">
        <f aca="false">0.35*AL347/$AM$355</f>
        <v>0.00124294328318608</v>
      </c>
      <c r="AX347" s="63" t="n">
        <f aca="false">AW347*$J$355</f>
        <v>9680.62274396647</v>
      </c>
    </row>
    <row r="348" customFormat="false" ht="12.8" hidden="false" customHeight="false" outlineLevel="0" collapsed="false">
      <c r="A348" s="70" t="s">
        <v>97</v>
      </c>
      <c r="B348" s="60"/>
      <c r="C348" s="60"/>
      <c r="D348" s="60"/>
      <c r="E348" s="60"/>
      <c r="F348" s="60"/>
      <c r="G348" s="60"/>
      <c r="H348" s="60"/>
      <c r="I348" s="64" t="n">
        <f aca="false">AO348+AQ348+AS348+AU348+AW348</f>
        <v>0.00483500060037333</v>
      </c>
      <c r="J348" s="63" t="n">
        <f aca="false">ROUND(AP348+AR348+AT348+AV348+AX348,0)</f>
        <v>37657</v>
      </c>
      <c r="K348" s="64" t="n">
        <f aca="false">I348-DatosMinisterio!J348</f>
        <v>0</v>
      </c>
      <c r="L348" s="63" t="n">
        <f aca="false">J348-DatosMinisterio!K348</f>
        <v>0</v>
      </c>
      <c r="M348" s="64" t="n">
        <f aca="false">P383/P$390</f>
        <v>0.0252233113454007</v>
      </c>
      <c r="N348" s="63" t="n">
        <f aca="false">ROUND((N$355*M348),0)</f>
        <v>3732568</v>
      </c>
      <c r="O348" s="63" t="n">
        <f aca="false">N348-DatosMinisterio!L348</f>
        <v>2</v>
      </c>
      <c r="P348" s="65" t="n">
        <f aca="false">N348+J348</f>
        <v>3770225</v>
      </c>
      <c r="Q348" s="63" t="n">
        <f aca="false">P348-DatosMinisterio!M348</f>
        <v>2</v>
      </c>
      <c r="S348" s="65" t="n">
        <f aca="false">B348+DatosMinisterio!B348</f>
        <v>5323</v>
      </c>
      <c r="T348" s="65" t="n">
        <f aca="false">C348+DatosMinisterio!C348</f>
        <v>31</v>
      </c>
      <c r="U348" s="65" t="n">
        <f aca="false">D348+DatosMinisterio!D348</f>
        <v>287.174714873388</v>
      </c>
      <c r="V348" s="65" t="n">
        <f aca="false">E348+DatosMinisterio!E348</f>
        <v>136.399185444341</v>
      </c>
      <c r="W348" s="65" t="n">
        <f aca="false">F348+DatosMinisterio!F348</f>
        <v>5</v>
      </c>
      <c r="X348" s="65" t="n">
        <f aca="false">G348+DatosMinisterio!G348</f>
        <v>18</v>
      </c>
      <c r="Y348" s="65" t="n">
        <f aca="false">H348+DatosMinisterio!H348</f>
        <v>2</v>
      </c>
      <c r="Z348" s="65" t="n">
        <f aca="false">X348+0.33*Y348</f>
        <v>18.66</v>
      </c>
      <c r="AC348" s="71" t="n">
        <f aca="false">IF(T348&gt;0,S348/T348,0)</f>
        <v>171.709677419355</v>
      </c>
      <c r="AD348" s="72" t="n">
        <f aca="false">EXP((((AC348-AC$355)/AC$356+2)/4-1.9)^3)</f>
        <v>0.047768514259333</v>
      </c>
      <c r="AE348" s="73" t="n">
        <f aca="false">S348/U348</f>
        <v>18.5357544529881</v>
      </c>
      <c r="AF348" s="72" t="n">
        <f aca="false">EXP((((AE348-AE$355)/AE$356+2)/4-1.9)^3)</f>
        <v>0.0239393919534696</v>
      </c>
      <c r="AG348" s="72" t="n">
        <f aca="false">V348/U348</f>
        <v>0.474969342285158</v>
      </c>
      <c r="AH348" s="72" t="n">
        <f aca="false">EXP((((AG348-AG$355)/AG$356+2)/4-1.9)^3)</f>
        <v>0.0164321417456188</v>
      </c>
      <c r="AI348" s="72" t="n">
        <f aca="false">W348/U348</f>
        <v>0.0174110036191886</v>
      </c>
      <c r="AJ348" s="72" t="n">
        <f aca="false">EXP((((AI348-AI$355)/AI$356+2)/4-1.9)^3)</f>
        <v>0.00990138874822579</v>
      </c>
      <c r="AK348" s="72" t="n">
        <f aca="false">Z348/U348</f>
        <v>0.0649778655068117</v>
      </c>
      <c r="AL348" s="72" t="n">
        <f aca="false">EXP((((AK348-AK$355)/AK$356+2)/4-1.9)^3)</f>
        <v>0.0092993121151983</v>
      </c>
      <c r="AM348" s="72" t="n">
        <f aca="false">0.01*AD348+0.15*AF348+0.24*AH348+0.25*AJ348+0.35*AL348</f>
        <v>0.0137424143819381</v>
      </c>
      <c r="AO348" s="64" t="n">
        <f aca="false">0.01*AD348/$AM$355</f>
        <v>0.000168064205243565</v>
      </c>
      <c r="AP348" s="63" t="n">
        <f aca="false">AO348*$J$355</f>
        <v>1308.96251642073</v>
      </c>
      <c r="AQ348" s="64" t="n">
        <f aca="false">0.15*AF348/$AM$355</f>
        <v>0.00126339125626709</v>
      </c>
      <c r="AR348" s="63" t="n">
        <f aca="false">AQ348*$J$355</f>
        <v>9839.88110752474</v>
      </c>
      <c r="AS348" s="64" t="n">
        <f aca="false">0.24*AH348/$AM$355</f>
        <v>0.00138751889728911</v>
      </c>
      <c r="AT348" s="63" t="n">
        <f aca="false">AS348*$J$355</f>
        <v>10806.6451434126</v>
      </c>
      <c r="AU348" s="64" t="n">
        <f aca="false">0.25*AJ348/$AM$355</f>
        <v>0.000870902652395673</v>
      </c>
      <c r="AV348" s="63" t="n">
        <f aca="false">AU348*$J$355</f>
        <v>6782.99656839617</v>
      </c>
      <c r="AW348" s="64" t="n">
        <f aca="false">0.35*AL348/$AM$355</f>
        <v>0.0011451235891779</v>
      </c>
      <c r="AX348" s="63" t="n">
        <f aca="false">AW348*$J$355</f>
        <v>8918.75728523362</v>
      </c>
    </row>
    <row r="349" customFormat="false" ht="12.8" hidden="false" customHeight="false" outlineLevel="0" collapsed="false">
      <c r="A349" s="70" t="s">
        <v>98</v>
      </c>
      <c r="B349" s="60"/>
      <c r="C349" s="60"/>
      <c r="D349" s="60"/>
      <c r="E349" s="60"/>
      <c r="F349" s="60"/>
      <c r="G349" s="60"/>
      <c r="H349" s="60"/>
      <c r="I349" s="64" t="n">
        <f aca="false">AO349+AQ349+AS349+AU349+AW349</f>
        <v>0.0106333028021802</v>
      </c>
      <c r="J349" s="63" t="n">
        <f aca="false">ROUND(AP349+AR349+AT349+AV349+AX349,0)</f>
        <v>82817</v>
      </c>
      <c r="K349" s="64" t="n">
        <f aca="false">I349-DatosMinisterio!J349</f>
        <v>-7.80625564189563E-017</v>
      </c>
      <c r="L349" s="63" t="n">
        <f aca="false">J349-DatosMinisterio!K349</f>
        <v>0</v>
      </c>
      <c r="M349" s="64" t="n">
        <f aca="false">P384/P$390</f>
        <v>0.0117366524969928</v>
      </c>
      <c r="N349" s="63" t="n">
        <f aca="false">ROUND((N$355*M349),0)</f>
        <v>1736800</v>
      </c>
      <c r="O349" s="63" t="n">
        <f aca="false">N349-DatosMinisterio!L349</f>
        <v>-1</v>
      </c>
      <c r="P349" s="65" t="n">
        <f aca="false">N349+J349</f>
        <v>1819617</v>
      </c>
      <c r="Q349" s="63" t="n">
        <f aca="false">P349-DatosMinisterio!M349</f>
        <v>-1</v>
      </c>
      <c r="S349" s="65" t="n">
        <f aca="false">B349+DatosMinisterio!B349</f>
        <v>7474</v>
      </c>
      <c r="T349" s="65" t="n">
        <f aca="false">C349+DatosMinisterio!C349</f>
        <v>60</v>
      </c>
      <c r="U349" s="65" t="n">
        <f aca="false">D349+DatosMinisterio!D349</f>
        <v>302.998771028891</v>
      </c>
      <c r="V349" s="65" t="n">
        <f aca="false">E349+DatosMinisterio!E349</f>
        <v>161.167937741202</v>
      </c>
      <c r="W349" s="65" t="n">
        <f aca="false">F349+DatosMinisterio!F349</f>
        <v>2</v>
      </c>
      <c r="X349" s="65" t="n">
        <f aca="false">G349+DatosMinisterio!G349</f>
        <v>6</v>
      </c>
      <c r="Y349" s="65" t="n">
        <f aca="false">H349+DatosMinisterio!H349</f>
        <v>8</v>
      </c>
      <c r="Z349" s="65" t="n">
        <f aca="false">X349+0.33*Y349</f>
        <v>8.64</v>
      </c>
      <c r="AC349" s="71" t="n">
        <f aca="false">IF(T349&gt;0,S349/T349,0)</f>
        <v>124.566666666667</v>
      </c>
      <c r="AD349" s="72" t="n">
        <f aca="false">EXP((((AC349-AC$355)/AC$356+2)/4-1.9)^3)</f>
        <v>0.0180729444853002</v>
      </c>
      <c r="AE349" s="73" t="n">
        <f aca="false">S349/U349</f>
        <v>24.6667667153256</v>
      </c>
      <c r="AF349" s="72" t="n">
        <f aca="false">EXP((((AE349-AE$355)/AE$356+2)/4-1.9)^3)</f>
        <v>0.112965886686074</v>
      </c>
      <c r="AG349" s="72" t="n">
        <f aca="false">V349/U349</f>
        <v>0.531909542715058</v>
      </c>
      <c r="AH349" s="72" t="n">
        <f aca="false">EXP((((AG349-AG$355)/AG$356+2)/4-1.9)^3)</f>
        <v>0.0374167793648889</v>
      </c>
      <c r="AI349" s="72" t="n">
        <f aca="false">W349/U349</f>
        <v>0.00660068683846015</v>
      </c>
      <c r="AJ349" s="72" t="n">
        <f aca="false">EXP((((AI349-AI$355)/AI$356+2)/4-1.9)^3)</f>
        <v>0.00767500942153958</v>
      </c>
      <c r="AK349" s="72" t="n">
        <f aca="false">Z349/U349</f>
        <v>0.0285149671421478</v>
      </c>
      <c r="AL349" s="72" t="n">
        <f aca="false">EXP((((AK349-AK$355)/AK$356+2)/4-1.9)^3)</f>
        <v>0.00628116449282284</v>
      </c>
      <c r="AM349" s="72" t="n">
        <f aca="false">0.01*AD349+0.15*AF349+0.24*AH349+0.25*AJ349+0.35*AL349</f>
        <v>0.0302227994232103</v>
      </c>
      <c r="AO349" s="64" t="n">
        <f aca="false">0.01*AD349/$AM$355</f>
        <v>6.35861319622181E-005</v>
      </c>
      <c r="AP349" s="63" t="n">
        <f aca="false">AO349*$J$355</f>
        <v>495.238490445381</v>
      </c>
      <c r="AQ349" s="64" t="n">
        <f aca="false">0.15*AF349/$AM$355</f>
        <v>0.00596172675450762</v>
      </c>
      <c r="AR349" s="63" t="n">
        <f aca="false">AQ349*$J$355</f>
        <v>46432.7120904997</v>
      </c>
      <c r="AS349" s="64" t="n">
        <f aca="false">0.24*AH349/$AM$355</f>
        <v>0.0031594474565875</v>
      </c>
      <c r="AT349" s="63" t="n">
        <f aca="false">AS349*$J$355</f>
        <v>24607.2522538657</v>
      </c>
      <c r="AU349" s="64" t="n">
        <f aca="false">0.25*AJ349/$AM$355</f>
        <v>0.000675075611345765</v>
      </c>
      <c r="AV349" s="63" t="n">
        <f aca="false">AU349*$J$355</f>
        <v>5257.80412147131</v>
      </c>
      <c r="AW349" s="64" t="n">
        <f aca="false">0.35*AL349/$AM$355</f>
        <v>0.000773466847777126</v>
      </c>
      <c r="AX349" s="63" t="n">
        <f aca="false">AW349*$J$355</f>
        <v>6024.12101950617</v>
      </c>
    </row>
    <row r="350" customFormat="false" ht="12.8" hidden="false" customHeight="false" outlineLevel="0" collapsed="false">
      <c r="A350" s="70" t="s">
        <v>99</v>
      </c>
      <c r="B350" s="60"/>
      <c r="C350" s="60"/>
      <c r="D350" s="60"/>
      <c r="E350" s="60"/>
      <c r="F350" s="60"/>
      <c r="G350" s="60"/>
      <c r="H350" s="60"/>
      <c r="I350" s="64" t="n">
        <f aca="false">AO350+AQ350+AS350+AU350+AW350</f>
        <v>0.0359259133918014</v>
      </c>
      <c r="J350" s="63" t="n">
        <f aca="false">ROUND(AP350+AR350+AT350+AV350+AX350,0)</f>
        <v>279808</v>
      </c>
      <c r="K350" s="64" t="n">
        <f aca="false">I350-DatosMinisterio!J350</f>
        <v>2.28983498828939E-016</v>
      </c>
      <c r="L350" s="63" t="n">
        <f aca="false">J350-DatosMinisterio!K350</f>
        <v>0</v>
      </c>
      <c r="M350" s="64" t="n">
        <f aca="false">P385/P$390</f>
        <v>0.0164022485183297</v>
      </c>
      <c r="N350" s="63" t="n">
        <f aca="false">ROUND((N$355*M350),0)</f>
        <v>2427219</v>
      </c>
      <c r="O350" s="63" t="n">
        <f aca="false">N350-DatosMinisterio!L350</f>
        <v>0</v>
      </c>
      <c r="P350" s="65" t="n">
        <f aca="false">N350+J350</f>
        <v>2707027</v>
      </c>
      <c r="Q350" s="63" t="n">
        <f aca="false">P350-DatosMinisterio!M350</f>
        <v>0</v>
      </c>
      <c r="S350" s="65" t="n">
        <f aca="false">B350+DatosMinisterio!B350</f>
        <v>9001</v>
      </c>
      <c r="T350" s="65" t="n">
        <f aca="false">C350+DatosMinisterio!C350</f>
        <v>58</v>
      </c>
      <c r="U350" s="65" t="n">
        <f aca="false">D350+DatosMinisterio!D350</f>
        <v>259.964656716384</v>
      </c>
      <c r="V350" s="65" t="n">
        <f aca="false">E350+DatosMinisterio!E350</f>
        <v>155.916630643079</v>
      </c>
      <c r="W350" s="65" t="n">
        <f aca="false">F350+DatosMinisterio!F350</f>
        <v>5</v>
      </c>
      <c r="X350" s="65" t="n">
        <f aca="false">G350+DatosMinisterio!G350</f>
        <v>18</v>
      </c>
      <c r="Y350" s="65" t="n">
        <f aca="false">H350+DatosMinisterio!H350</f>
        <v>0</v>
      </c>
      <c r="Z350" s="65" t="n">
        <f aca="false">X350+0.33*Y350</f>
        <v>18</v>
      </c>
      <c r="AC350" s="71" t="n">
        <f aca="false">IF(T350&gt;0,S350/T350,0)</f>
        <v>155.189655172414</v>
      </c>
      <c r="AD350" s="72" t="n">
        <f aca="false">EXP((((AC350-AC$355)/AC$356+2)/4-1.9)^3)</f>
        <v>0.0346778104609976</v>
      </c>
      <c r="AE350" s="73" t="n">
        <f aca="false">S350/U350</f>
        <v>34.623937398613</v>
      </c>
      <c r="AF350" s="72" t="n">
        <f aca="false">EXP((((AE350-AE$355)/AE$356+2)/4-1.9)^3)</f>
        <v>0.501607343664968</v>
      </c>
      <c r="AG350" s="72" t="n">
        <f aca="false">V350/U350</f>
        <v>0.599760877545676</v>
      </c>
      <c r="AH350" s="72" t="n">
        <f aca="false">EXP((((AG350-AG$355)/AG$356+2)/4-1.9)^3)</f>
        <v>0.0855793310104226</v>
      </c>
      <c r="AI350" s="72" t="n">
        <f aca="false">W350/U350</f>
        <v>0.0192333837343701</v>
      </c>
      <c r="AJ350" s="72" t="n">
        <f aca="false">EXP((((AI350-AI$355)/AI$356+2)/4-1.9)^3)</f>
        <v>0.0103265460974581</v>
      </c>
      <c r="AK350" s="72" t="n">
        <f aca="false">Z350/U350</f>
        <v>0.0692401814437323</v>
      </c>
      <c r="AL350" s="72" t="n">
        <f aca="false">EXP((((AK350-AK$355)/AK$356+2)/4-1.9)^3)</f>
        <v>0.00972247667080916</v>
      </c>
      <c r="AM350" s="72" t="n">
        <f aca="false">0.01*AD350+0.15*AF350+0.24*AH350+0.25*AJ350+0.35*AL350</f>
        <v>0.102111422456004</v>
      </c>
      <c r="AO350" s="64" t="n">
        <f aca="false">0.01*AD350/$AM$355</f>
        <v>0.00012200711588127</v>
      </c>
      <c r="AP350" s="63" t="n">
        <f aca="false">AO350*$J$355</f>
        <v>950.24839580645</v>
      </c>
      <c r="AQ350" s="64" t="n">
        <f aca="false">0.15*AF350/$AM$355</f>
        <v>0.0264721148013048</v>
      </c>
      <c r="AR350" s="63" t="n">
        <f aca="false">AQ350*$J$355</f>
        <v>206177.192550174</v>
      </c>
      <c r="AS350" s="64" t="n">
        <f aca="false">0.24*AH350/$AM$355</f>
        <v>0.00722626063190946</v>
      </c>
      <c r="AT350" s="63" t="n">
        <f aca="false">AS350*$J$355</f>
        <v>56281.492465026</v>
      </c>
      <c r="AU350" s="64" t="n">
        <f aca="false">0.25*AJ350/$AM$355</f>
        <v>0.0009082984836823</v>
      </c>
      <c r="AV350" s="63" t="n">
        <f aca="false">AU350*$J$355</f>
        <v>7074.25276630963</v>
      </c>
      <c r="AW350" s="64" t="n">
        <f aca="false">0.35*AL350/$AM$355</f>
        <v>0.00119723235902358</v>
      </c>
      <c r="AX350" s="63" t="n">
        <f aca="false">AW350*$J$355</f>
        <v>9324.60471958727</v>
      </c>
    </row>
    <row r="351" customFormat="false" ht="12.8" hidden="false" customHeight="false" outlineLevel="0" collapsed="false">
      <c r="A351" s="70" t="s">
        <v>100</v>
      </c>
      <c r="B351" s="60"/>
      <c r="C351" s="60"/>
      <c r="D351" s="60"/>
      <c r="E351" s="60"/>
      <c r="F351" s="60"/>
      <c r="G351" s="60"/>
      <c r="H351" s="60"/>
      <c r="I351" s="64" t="n">
        <f aca="false">AO351+AQ351+AS351+AU351+AW351</f>
        <v>0.0165697226224585</v>
      </c>
      <c r="J351" s="63" t="n">
        <f aca="false">ROUND(AP351+AR351+AT351+AV351+AX351,0)</f>
        <v>129053</v>
      </c>
      <c r="K351" s="64" t="n">
        <f aca="false">I351-DatosMinisterio!J351</f>
        <v>1.35308431126191E-016</v>
      </c>
      <c r="L351" s="63" t="n">
        <f aca="false">J351-DatosMinisterio!K351</f>
        <v>0</v>
      </c>
      <c r="M351" s="64" t="n">
        <f aca="false">P386/P$390</f>
        <v>0.0140678987132089</v>
      </c>
      <c r="N351" s="63" t="n">
        <f aca="false">ROUND((N$355*M351),0)</f>
        <v>2081780</v>
      </c>
      <c r="O351" s="63" t="n">
        <f aca="false">N351-DatosMinisterio!L351</f>
        <v>0</v>
      </c>
      <c r="P351" s="65" t="n">
        <f aca="false">N351+J351</f>
        <v>2210833</v>
      </c>
      <c r="Q351" s="63" t="n">
        <f aca="false">P351-DatosMinisterio!M351</f>
        <v>0</v>
      </c>
      <c r="S351" s="65" t="n">
        <f aca="false">B351+DatosMinisterio!B351</f>
        <v>4440</v>
      </c>
      <c r="T351" s="65" t="n">
        <f aca="false">C351+DatosMinisterio!C351</f>
        <v>30</v>
      </c>
      <c r="U351" s="65" t="n">
        <f aca="false">D351+DatosMinisterio!D351</f>
        <v>239.819153568538</v>
      </c>
      <c r="V351" s="65" t="n">
        <f aca="false">E351+DatosMinisterio!E351</f>
        <v>133.231292517007</v>
      </c>
      <c r="W351" s="65" t="n">
        <f aca="false">F351+DatosMinisterio!F351</f>
        <v>30</v>
      </c>
      <c r="X351" s="65" t="n">
        <f aca="false">G351+DatosMinisterio!G351</f>
        <v>47</v>
      </c>
      <c r="Y351" s="65" t="n">
        <f aca="false">H351+DatosMinisterio!H351</f>
        <v>1</v>
      </c>
      <c r="Z351" s="65" t="n">
        <f aca="false">X351+0.33*Y351</f>
        <v>47.33</v>
      </c>
      <c r="AC351" s="71" t="n">
        <f aca="false">IF(T351&gt;0,S351/T351,0)</f>
        <v>148</v>
      </c>
      <c r="AD351" s="72" t="n">
        <f aca="false">EXP((((AC351-AC$355)/AC$356+2)/4-1.9)^3)</f>
        <v>0.0299632889930916</v>
      </c>
      <c r="AE351" s="73" t="n">
        <f aca="false">S351/U351</f>
        <v>18.5139507580286</v>
      </c>
      <c r="AF351" s="72" t="n">
        <f aca="false">EXP((((AE351-AE$355)/AE$356+2)/4-1.9)^3)</f>
        <v>0.0237834814737134</v>
      </c>
      <c r="AG351" s="72" t="n">
        <f aca="false">V351/U351</f>
        <v>0.555549006551434</v>
      </c>
      <c r="AH351" s="72" t="n">
        <f aca="false">EXP((((AG351-AG$355)/AG$356+2)/4-1.9)^3)</f>
        <v>0.0508347998109358</v>
      </c>
      <c r="AI351" s="72" t="n">
        <f aca="false">W351/U351</f>
        <v>0.125094261878571</v>
      </c>
      <c r="AJ351" s="72" t="n">
        <f aca="false">EXP((((AI351-AI$355)/AI$356+2)/4-1.9)^3)</f>
        <v>0.0784892535123826</v>
      </c>
      <c r="AK351" s="72" t="n">
        <f aca="false">Z351/U351</f>
        <v>0.197357047157093</v>
      </c>
      <c r="AL351" s="72" t="n">
        <f aca="false">EXP((((AK351-AK$355)/AK$356+2)/4-1.9)^3)</f>
        <v>0.0325883789931964</v>
      </c>
      <c r="AM351" s="72" t="n">
        <f aca="false">0.01*AD351+0.15*AF351+0.24*AH351+0.25*AJ351+0.35*AL351</f>
        <v>0.0470957530913269</v>
      </c>
      <c r="AO351" s="64" t="n">
        <f aca="false">0.01*AD351/$AM$355</f>
        <v>0.000105419991163391</v>
      </c>
      <c r="AP351" s="63" t="n">
        <f aca="false">AO351*$J$355</f>
        <v>821.060122316362</v>
      </c>
      <c r="AQ351" s="64" t="n">
        <f aca="false">0.15*AF351/$AM$355</f>
        <v>0.00125516314682858</v>
      </c>
      <c r="AR351" s="63" t="n">
        <f aca="false">AQ351*$J$355</f>
        <v>9775.79674869056</v>
      </c>
      <c r="AS351" s="64" t="n">
        <f aca="false">0.24*AH351/$AM$355</f>
        <v>0.00429245599688113</v>
      </c>
      <c r="AT351" s="63" t="n">
        <f aca="false">AS351*$J$355</f>
        <v>33431.6518806608</v>
      </c>
      <c r="AU351" s="64" t="n">
        <f aca="false">0.25*AJ351/$AM$355</f>
        <v>0.00690372843715879</v>
      </c>
      <c r="AV351" s="63" t="n">
        <f aca="false">AU351*$J$355</f>
        <v>53769.4611097728</v>
      </c>
      <c r="AW351" s="64" t="n">
        <f aca="false">0.35*AL351/$AM$355</f>
        <v>0.00401295505042665</v>
      </c>
      <c r="AX351" s="63" t="n">
        <f aca="false">AW351*$J$355</f>
        <v>31254.7679827313</v>
      </c>
    </row>
    <row r="352" customFormat="false" ht="12.8" hidden="false" customHeight="false" outlineLevel="0" collapsed="false">
      <c r="A352" s="70" t="s">
        <v>101</v>
      </c>
      <c r="B352" s="60"/>
      <c r="C352" s="60"/>
      <c r="D352" s="60"/>
      <c r="E352" s="60"/>
      <c r="F352" s="60"/>
      <c r="G352" s="60"/>
      <c r="H352" s="60"/>
      <c r="I352" s="64" t="n">
        <f aca="false">AO352+AQ352+AS352+AU352+AW352</f>
        <v>0.0165236228076641</v>
      </c>
      <c r="J352" s="63" t="n">
        <f aca="false">ROUND(AP352+AR352+AT352+AV352+AX352,0)</f>
        <v>128694</v>
      </c>
      <c r="K352" s="64" t="n">
        <f aca="false">I352-DatosMinisterio!J352</f>
        <v>2.1163626406917E-016</v>
      </c>
      <c r="L352" s="63" t="n">
        <f aca="false">J352-DatosMinisterio!K352</f>
        <v>0</v>
      </c>
      <c r="M352" s="64" t="n">
        <f aca="false">P387/P$390</f>
        <v>0.00893124686478665</v>
      </c>
      <c r="N352" s="63" t="n">
        <f aca="false">ROUND((N$355*M352),0)</f>
        <v>1321654</v>
      </c>
      <c r="O352" s="63" t="n">
        <f aca="false">N352-DatosMinisterio!L352</f>
        <v>-1</v>
      </c>
      <c r="P352" s="65" t="n">
        <f aca="false">N352+J352</f>
        <v>1450348</v>
      </c>
      <c r="Q352" s="63" t="n">
        <f aca="false">P352-DatosMinisterio!M352</f>
        <v>-1</v>
      </c>
      <c r="S352" s="65" t="n">
        <f aca="false">B352+DatosMinisterio!B352</f>
        <v>5486</v>
      </c>
      <c r="T352" s="65" t="n">
        <f aca="false">C352+DatosMinisterio!C352</f>
        <v>23</v>
      </c>
      <c r="U352" s="65" t="n">
        <f aca="false">D352+DatosMinisterio!D352</f>
        <v>258.822455817386</v>
      </c>
      <c r="V352" s="65" t="n">
        <f aca="false">E352+DatosMinisterio!E352</f>
        <v>165.686092181023</v>
      </c>
      <c r="W352" s="65" t="n">
        <f aca="false">F352+DatosMinisterio!F352</f>
        <v>6</v>
      </c>
      <c r="X352" s="65" t="n">
        <f aca="false">G352+DatosMinisterio!G352</f>
        <v>19</v>
      </c>
      <c r="Y352" s="65" t="n">
        <f aca="false">H352+DatosMinisterio!H352</f>
        <v>8</v>
      </c>
      <c r="Z352" s="65" t="n">
        <f aca="false">X352+0.33*Y352</f>
        <v>21.64</v>
      </c>
      <c r="AC352" s="71" t="n">
        <f aca="false">IF(T352&gt;0,S352/T352,0)</f>
        <v>238.521739130435</v>
      </c>
      <c r="AD352" s="72" t="n">
        <f aca="false">EXP((((AC352-AC$355)/AC$356+2)/4-1.9)^3)</f>
        <v>0.141830864936044</v>
      </c>
      <c r="AE352" s="73" t="n">
        <f aca="false">S352/U352</f>
        <v>21.1959970114443</v>
      </c>
      <c r="AF352" s="72" t="n">
        <f aca="false">EXP((((AE352-AE$355)/AE$356+2)/4-1.9)^3)</f>
        <v>0.0502453308746969</v>
      </c>
      <c r="AG352" s="72" t="n">
        <f aca="false">V352/U352</f>
        <v>0.640153466042081</v>
      </c>
      <c r="AH352" s="72" t="n">
        <f aca="false">EXP((((AG352-AG$355)/AG$356+2)/4-1.9)^3)</f>
        <v>0.130161743848904</v>
      </c>
      <c r="AI352" s="72" t="n">
        <f aca="false">W352/U352</f>
        <v>0.0231819143398954</v>
      </c>
      <c r="AJ352" s="72" t="n">
        <f aca="false">EXP((((AI352-AI$355)/AI$356+2)/4-1.9)^3)</f>
        <v>0.0113014840033501</v>
      </c>
      <c r="AK352" s="72" t="n">
        <f aca="false">Z352/U352</f>
        <v>0.0836094377192227</v>
      </c>
      <c r="AL352" s="72" t="n">
        <f aca="false">EXP((((AK352-AK$355)/AK$356+2)/4-1.9)^3)</f>
        <v>0.0112726480304607</v>
      </c>
      <c r="AM352" s="72" t="n">
        <f aca="false">0.01*AD352+0.15*AF352+0.24*AH352+0.25*AJ352+0.35*AL352</f>
        <v>0.0469647246158006</v>
      </c>
      <c r="AO352" s="64" t="n">
        <f aca="false">0.01*AD352/$AM$355</f>
        <v>0.000499004249223148</v>
      </c>
      <c r="AP352" s="63" t="n">
        <f aca="false">AO352*$J$355</f>
        <v>3886.47812793426</v>
      </c>
      <c r="AQ352" s="64" t="n">
        <f aca="false">0.15*AF352/$AM$355</f>
        <v>0.00265167602496848</v>
      </c>
      <c r="AR352" s="63" t="n">
        <f aca="false">AQ352*$J$355</f>
        <v>20652.4912151582</v>
      </c>
      <c r="AS352" s="64" t="n">
        <f aca="false">0.24*AH352/$AM$355</f>
        <v>0.0109907693160334</v>
      </c>
      <c r="AT352" s="63" t="n">
        <f aca="false">AS352*$J$355</f>
        <v>85601.2441225385</v>
      </c>
      <c r="AU352" s="64" t="n">
        <f aca="false">0.25*AJ352/$AM$355</f>
        <v>0.000994051707775694</v>
      </c>
      <c r="AV352" s="63" t="n">
        <f aca="false">AU352*$J$355</f>
        <v>7742.13892230463</v>
      </c>
      <c r="AW352" s="64" t="n">
        <f aca="false">0.35*AL352/$AM$355</f>
        <v>0.00138812150966342</v>
      </c>
      <c r="AX352" s="63" t="n">
        <f aca="false">AW352*$J$355</f>
        <v>10811.3385700037</v>
      </c>
    </row>
    <row r="353" customFormat="false" ht="12.8" hidden="false" customHeight="false" outlineLevel="0" collapsed="false">
      <c r="A353" s="70" t="s">
        <v>102</v>
      </c>
      <c r="B353" s="60"/>
      <c r="C353" s="60"/>
      <c r="D353" s="60"/>
      <c r="E353" s="60"/>
      <c r="F353" s="60"/>
      <c r="G353" s="60"/>
      <c r="H353" s="60"/>
      <c r="I353" s="64" t="n">
        <f aca="false">AO353+AQ353+AS353+AU353+AW353</f>
        <v>0.0117478297237268</v>
      </c>
      <c r="J353" s="63" t="n">
        <f aca="false">ROUND(AP353+AR353+AT353+AV353+AX353,0)</f>
        <v>91498</v>
      </c>
      <c r="K353" s="64" t="n">
        <f aca="false">I353-DatosMinisterio!J353</f>
        <v>0</v>
      </c>
      <c r="L353" s="63" t="n">
        <f aca="false">J353-DatosMinisterio!K353</f>
        <v>0</v>
      </c>
      <c r="M353" s="64" t="n">
        <f aca="false">P388/P$390</f>
        <v>0.00530516081010488</v>
      </c>
      <c r="N353" s="63" t="n">
        <f aca="false">ROUND((N$355*M353),0)</f>
        <v>785062</v>
      </c>
      <c r="O353" s="63" t="n">
        <f aca="false">N353-DatosMinisterio!L353</f>
        <v>-2</v>
      </c>
      <c r="P353" s="65" t="n">
        <f aca="false">N353+J353</f>
        <v>876560</v>
      </c>
      <c r="Q353" s="63" t="n">
        <f aca="false">P353-DatosMinisterio!M353</f>
        <v>-2</v>
      </c>
      <c r="S353" s="65" t="n">
        <f aca="false">B353+DatosMinisterio!B353</f>
        <v>5611</v>
      </c>
      <c r="T353" s="65" t="n">
        <f aca="false">C353+DatosMinisterio!C353</f>
        <v>43</v>
      </c>
      <c r="U353" s="65" t="n">
        <f aca="false">D353+DatosMinisterio!D353</f>
        <v>290.488241531169</v>
      </c>
      <c r="V353" s="65" t="n">
        <f aca="false">E353+DatosMinisterio!E353</f>
        <v>145.793177558199</v>
      </c>
      <c r="W353" s="65" t="n">
        <f aca="false">F353+DatosMinisterio!F353</f>
        <v>31</v>
      </c>
      <c r="X353" s="65" t="n">
        <f aca="false">G353+DatosMinisterio!G353</f>
        <v>45</v>
      </c>
      <c r="Y353" s="65" t="n">
        <f aca="false">H353+DatosMinisterio!H353</f>
        <v>4</v>
      </c>
      <c r="Z353" s="65" t="n">
        <f aca="false">X353+0.33*Y353</f>
        <v>46.32</v>
      </c>
      <c r="AC353" s="71" t="n">
        <f aca="false">IF(T353&gt;0,S353/T353,0)</f>
        <v>130.488372093023</v>
      </c>
      <c r="AD353" s="72" t="n">
        <f aca="false">EXP((((AC353-AC$355)/AC$356+2)/4-1.9)^3)</f>
        <v>0.0206243339366706</v>
      </c>
      <c r="AE353" s="73" t="n">
        <f aca="false">S353/U353</f>
        <v>19.3157560196733</v>
      </c>
      <c r="AF353" s="72" t="n">
        <f aca="false">EXP((((AE353-AE$355)/AE$356+2)/4-1.9)^3)</f>
        <v>0.0300930906772453</v>
      </c>
      <c r="AG353" s="72" t="n">
        <f aca="false">V353/U353</f>
        <v>0.501890117099819</v>
      </c>
      <c r="AH353" s="72" t="n">
        <f aca="false">EXP((((AG353-AG$355)/AG$356+2)/4-1.9)^3)</f>
        <v>0.0246201695957768</v>
      </c>
      <c r="AI353" s="72" t="n">
        <f aca="false">W353/U353</f>
        <v>0.106716884086593</v>
      </c>
      <c r="AJ353" s="72" t="n">
        <f aca="false">EXP((((AI353-AI$355)/AI$356+2)/4-1.9)^3)</f>
        <v>0.0583321944094322</v>
      </c>
      <c r="AK353" s="72" t="n">
        <f aca="false">Z353/U353</f>
        <v>0.159455679706161</v>
      </c>
      <c r="AL353" s="72" t="n">
        <f aca="false">EXP((((AK353-AK$355)/AK$356+2)/4-1.9)^3)</f>
        <v>0.0233671376890119</v>
      </c>
      <c r="AM353" s="72" t="n">
        <f aca="false">0.01*AD353+0.15*AF353+0.24*AH353+0.25*AJ353+0.35*AL353</f>
        <v>0.0333905944374522</v>
      </c>
      <c r="AO353" s="64" t="n">
        <f aca="false">0.01*AD353/$AM$355</f>
        <v>7.25626983691922E-005</v>
      </c>
      <c r="AP353" s="63" t="n">
        <f aca="false">AO353*$J$355</f>
        <v>565.152181679408</v>
      </c>
      <c r="AQ353" s="64" t="n">
        <f aca="false">0.15*AF353/$AM$355</f>
        <v>0.0015881500962757</v>
      </c>
      <c r="AR353" s="63" t="n">
        <f aca="false">AQ353*$J$355</f>
        <v>12369.2546158901</v>
      </c>
      <c r="AS353" s="64" t="n">
        <f aca="false">0.24*AH353/$AM$355</f>
        <v>0.00207891041213244</v>
      </c>
      <c r="AT353" s="63" t="n">
        <f aca="false">AS353*$J$355</f>
        <v>16191.5251408499</v>
      </c>
      <c r="AU353" s="64" t="n">
        <f aca="false">0.25*AJ353/$AM$355</f>
        <v>0.00513076136318126</v>
      </c>
      <c r="AV353" s="63" t="n">
        <f aca="false">AU353*$J$355</f>
        <v>39960.7655620123</v>
      </c>
      <c r="AW353" s="64" t="n">
        <f aca="false">0.35*AL353/$AM$355</f>
        <v>0.00287744515376823</v>
      </c>
      <c r="AX353" s="63" t="n">
        <f aca="false">AW353*$J$355</f>
        <v>22410.8866244338</v>
      </c>
    </row>
    <row r="354" customFormat="false" ht="12.8" hidden="false" customHeight="false" outlineLevel="0" collapsed="false">
      <c r="A354" s="74" t="s">
        <v>103</v>
      </c>
      <c r="B354" s="60"/>
      <c r="C354" s="60"/>
      <c r="D354" s="60"/>
      <c r="E354" s="60"/>
      <c r="F354" s="60"/>
      <c r="G354" s="60"/>
      <c r="H354" s="60"/>
      <c r="I354" s="75" t="n">
        <f aca="false">AO354+AQ354+AS354+AU354+AW354</f>
        <v>0.00808755770239544</v>
      </c>
      <c r="J354" s="76" t="n">
        <f aca="false">ROUND(AP354+AR354+AT354+AV354+AX354,0)</f>
        <v>62990</v>
      </c>
      <c r="K354" s="64" t="n">
        <f aca="false">I354-DatosMinisterio!J354</f>
        <v>-4.68375338513738E-017</v>
      </c>
      <c r="L354" s="63" t="n">
        <f aca="false">J354-DatosMinisterio!K354</f>
        <v>0</v>
      </c>
      <c r="M354" s="64" t="n">
        <f aca="false">P389/P$390</f>
        <v>0.00652865789336463</v>
      </c>
      <c r="N354" s="63" t="n">
        <f aca="false">ROUND((N$355*M354),0)</f>
        <v>966117</v>
      </c>
      <c r="O354" s="63" t="n">
        <f aca="false">N354-DatosMinisterio!L354</f>
        <v>0</v>
      </c>
      <c r="P354" s="65" t="n">
        <f aca="false">N354+J354</f>
        <v>1029107</v>
      </c>
      <c r="Q354" s="63" t="n">
        <f aca="false">P354-DatosMinisterio!M354</f>
        <v>0</v>
      </c>
      <c r="S354" s="77" t="n">
        <f aca="false">B354+DatosMinisterio!B354</f>
        <v>6627</v>
      </c>
      <c r="T354" s="77" t="n">
        <f aca="false">C354+DatosMinisterio!C354</f>
        <v>29</v>
      </c>
      <c r="U354" s="77" t="n">
        <f aca="false">D354+DatosMinisterio!D354</f>
        <v>324.498062071982</v>
      </c>
      <c r="V354" s="77" t="n">
        <f aca="false">E354+DatosMinisterio!E354</f>
        <v>168.024227795023</v>
      </c>
      <c r="W354" s="77" t="n">
        <f aca="false">F354+DatosMinisterio!F354</f>
        <v>9</v>
      </c>
      <c r="X354" s="77" t="n">
        <f aca="false">G354+DatosMinisterio!G354</f>
        <v>34</v>
      </c>
      <c r="Y354" s="77" t="n">
        <f aca="false">H354+DatosMinisterio!H354</f>
        <v>4</v>
      </c>
      <c r="Z354" s="77" t="n">
        <f aca="false">X354+0.33*Y354</f>
        <v>35.32</v>
      </c>
      <c r="AC354" s="71" t="n">
        <f aca="false">IF(T354&gt;0,S354/T354,0)</f>
        <v>228.51724137931</v>
      </c>
      <c r="AD354" s="72" t="n">
        <f aca="false">EXP((((AC354-AC$355)/AC$356+2)/4-1.9)^3)</f>
        <v>0.122941337053117</v>
      </c>
      <c r="AE354" s="73" t="n">
        <f aca="false">S354/U354</f>
        <v>20.4223099444272</v>
      </c>
      <c r="AF354" s="72" t="n">
        <f aca="false">EXP((((AE354-AE$355)/AE$356+2)/4-1.9)^3)</f>
        <v>0.0409566979068959</v>
      </c>
      <c r="AG354" s="72" t="n">
        <f aca="false">V354/U354</f>
        <v>0.517797322801117</v>
      </c>
      <c r="AH354" s="72" t="n">
        <f aca="false">EXP((((AG354-AG$355)/AG$356+2)/4-1.9)^3)</f>
        <v>0.0308618444720003</v>
      </c>
      <c r="AI354" s="72" t="n">
        <f aca="false">W354/U354</f>
        <v>0.0277351425229885</v>
      </c>
      <c r="AJ354" s="72" t="n">
        <f aca="false">EXP((((AI354-AI$355)/AI$356+2)/4-1.9)^3)</f>
        <v>0.0125219626348166</v>
      </c>
      <c r="AK354" s="72" t="n">
        <f aca="false">Z354/U354</f>
        <v>0.108845025990217</v>
      </c>
      <c r="AL354" s="72" t="n">
        <f aca="false">EXP((((AK354-AK$355)/AK$356+2)/4-1.9)^3)</f>
        <v>0.0145052385993102</v>
      </c>
      <c r="AM354" s="72" t="n">
        <f aca="false">0.01*AD354+0.15*AF354+0.24*AH354+0.25*AJ354+0.35*AL354</f>
        <v>0.0229870848983084</v>
      </c>
      <c r="AO354" s="64" t="n">
        <f aca="false">0.01*AD354/$AM$355</f>
        <v>0.000432545127764287</v>
      </c>
      <c r="AP354" s="63" t="n">
        <f aca="false">AO354*$J$355</f>
        <v>3368.86345360294</v>
      </c>
      <c r="AQ354" s="64" t="n">
        <f aca="false">0.15*AF354/$AM$355</f>
        <v>0.00216147235993792</v>
      </c>
      <c r="AR354" s="63" t="n">
        <f aca="false">AQ354*$J$355</f>
        <v>16834.5561467886</v>
      </c>
      <c r="AS354" s="64" t="n">
        <f aca="false">0.24*AH354/$AM$355</f>
        <v>0.00260595320275369</v>
      </c>
      <c r="AT354" s="63" t="n">
        <f aca="false">AS354*$J$355</f>
        <v>20296.3805231914</v>
      </c>
      <c r="AU354" s="64" t="n">
        <f aca="false">0.25*AJ354/$AM$355</f>
        <v>0.0011014021112761</v>
      </c>
      <c r="AV354" s="63" t="n">
        <f aca="false">AU354*$J$355</f>
        <v>8578.23399740422</v>
      </c>
      <c r="AW354" s="64" t="n">
        <f aca="false">0.35*AL354/$AM$355</f>
        <v>0.00178618490066345</v>
      </c>
      <c r="AX354" s="63" t="n">
        <f aca="false">AW354*$J$355</f>
        <v>13911.6421547156</v>
      </c>
    </row>
    <row r="355" customFormat="false" ht="12.8" hidden="false" customHeight="false" outlineLevel="0" collapsed="false">
      <c r="A355" s="81" t="s">
        <v>49</v>
      </c>
      <c r="B355" s="60"/>
      <c r="C355" s="60"/>
      <c r="D355" s="60"/>
      <c r="E355" s="60"/>
      <c r="F355" s="60"/>
      <c r="G355" s="60"/>
      <c r="H355" s="60"/>
      <c r="I355" s="86" t="n">
        <f aca="false">SUM(I328:I354)</f>
        <v>1</v>
      </c>
      <c r="J355" s="84" t="n">
        <f aca="false">DatosMinisterio!K355</f>
        <v>7788467</v>
      </c>
      <c r="K355" s="82" t="n">
        <f aca="false">I355-DatosMinisterio!J355</f>
        <v>0</v>
      </c>
      <c r="L355" s="84" t="n">
        <f aca="false">J355-DatosMinisterio!K355</f>
        <v>0</v>
      </c>
      <c r="M355" s="82"/>
      <c r="N355" s="84" t="n">
        <f aca="false">DatosMinisterio!L355</f>
        <v>147980875</v>
      </c>
      <c r="O355" s="84"/>
      <c r="P355" s="86" t="n">
        <f aca="false">DatosMinisterio!M355</f>
        <v>155769342</v>
      </c>
      <c r="Q355" s="84"/>
      <c r="S355" s="86"/>
      <c r="T355" s="86"/>
      <c r="U355" s="86"/>
      <c r="V355" s="86"/>
      <c r="W355" s="86"/>
      <c r="X355" s="86"/>
      <c r="Y355" s="86"/>
      <c r="Z355" s="86"/>
      <c r="AB355" s="87" t="s">
        <v>232</v>
      </c>
      <c r="AC355" s="87" t="n">
        <f aca="false">AVERAGE(AC330:AC354)</f>
        <v>188.123271802464</v>
      </c>
      <c r="AD355" s="86"/>
      <c r="AE355" s="87" t="n">
        <f aca="false">AVERAGE(AE330:AE354)</f>
        <v>22.1788346786414</v>
      </c>
      <c r="AF355" s="86"/>
      <c r="AG355" s="89" t="n">
        <f aca="false">AVERAGE(AG330:AG354)</f>
        <v>0.574814252042055</v>
      </c>
      <c r="AH355" s="86"/>
      <c r="AI355" s="89" t="n">
        <f aca="false">AVERAGE(AI330:AI354)</f>
        <v>0.112612496866693</v>
      </c>
      <c r="AJ355" s="86"/>
      <c r="AK355" s="89" t="n">
        <f aca="false">AVERAGE(AK330:AK354)</f>
        <v>0.283237611825261</v>
      </c>
      <c r="AL355" s="86"/>
      <c r="AM355" s="89" t="n">
        <f aca="false">SUM(AM330:AM354)</f>
        <v>2.84227769917485</v>
      </c>
      <c r="AO355" s="82" t="n">
        <f aca="false">SUM(AO328:AO354)</f>
        <v>0.00979008313852654</v>
      </c>
      <c r="AP355" s="84" t="n">
        <f aca="false">SUM(AP328:AP354)</f>
        <v>76249.7394516704</v>
      </c>
      <c r="AQ355" s="82" t="n">
        <f aca="false">SUM(AQ328:AQ354)</f>
        <v>0.149060141501742</v>
      </c>
      <c r="AR355" s="84" t="n">
        <f aca="false">SUM(AR328:AR354)</f>
        <v>1160949.99310165</v>
      </c>
      <c r="AS355" s="82" t="n">
        <f aca="false">SUM(AS328:AS354)</f>
        <v>0.234050825626287</v>
      </c>
      <c r="AT355" s="84" t="n">
        <f aca="false">SUM(AT328:AT354)</f>
        <v>1822897.13171309</v>
      </c>
      <c r="AU355" s="82" t="n">
        <f aca="false">SUM(AU328:AU354)</f>
        <v>0.254521904557435</v>
      </c>
      <c r="AV355" s="84" t="n">
        <f aca="false">SUM(AV328:AV354)</f>
        <v>1982335.45442273</v>
      </c>
      <c r="AW355" s="82" t="n">
        <f aca="false">SUM(AW328:AW354)</f>
        <v>0.35257704517601</v>
      </c>
      <c r="AX355" s="84" t="n">
        <f aca="false">SUM(AX328:AX354)</f>
        <v>2746034.68131086</v>
      </c>
    </row>
    <row r="356" customFormat="false" ht="12.8" hidden="false" customHeight="false" outlineLevel="0" collapsed="false">
      <c r="A356" s="31" t="s">
        <v>50</v>
      </c>
      <c r="B356" s="25"/>
      <c r="C356" s="25"/>
      <c r="D356" s="25"/>
      <c r="E356" s="25"/>
      <c r="F356" s="25"/>
      <c r="G356" s="25"/>
      <c r="H356" s="25"/>
      <c r="I356" s="25"/>
      <c r="S356" s="25"/>
      <c r="T356" s="25"/>
      <c r="U356" s="25"/>
      <c r="V356" s="25"/>
      <c r="W356" s="25"/>
      <c r="X356" s="25"/>
      <c r="Y356" s="25"/>
      <c r="Z356" s="25"/>
      <c r="AB356" s="87" t="s">
        <v>233</v>
      </c>
      <c r="AC356" s="87" t="n">
        <f aca="false">_xlfn.STDEV.P(AC330:AC354)</f>
        <v>83.9968510179745</v>
      </c>
      <c r="AD356" s="86"/>
      <c r="AE356" s="87" t="n">
        <f aca="false">_xlfn.STDEV.P(AE330:AE354)</f>
        <v>6.02527161252568</v>
      </c>
      <c r="AF356" s="86"/>
      <c r="AG356" s="89" t="n">
        <f aca="false">_xlfn.STDEV.P(AG330:AG354)</f>
        <v>0.123798399444781</v>
      </c>
      <c r="AH356" s="86"/>
      <c r="AI356" s="89" t="n">
        <f aca="false">_xlfn.STDEV.P(AI330:AI354)</f>
        <v>0.0898402207733681</v>
      </c>
      <c r="AJ356" s="86"/>
      <c r="AK356" s="89" t="n">
        <f aca="false">_xlfn.STDEV.P(AK330:AK354)</f>
        <v>0.200290523719095</v>
      </c>
      <c r="AL356" s="86"/>
      <c r="AM356" s="89"/>
    </row>
    <row r="357" customFormat="false" ht="12.8" hidden="false" customHeight="false" outlineLevel="0" collapsed="false">
      <c r="A357" s="31" t="s">
        <v>51</v>
      </c>
      <c r="B357" s="25"/>
      <c r="C357" s="25"/>
      <c r="D357" s="25"/>
      <c r="E357" s="25"/>
      <c r="F357" s="25"/>
      <c r="G357" s="25"/>
      <c r="H357" s="25"/>
      <c r="I357" s="25"/>
      <c r="S357" s="25"/>
      <c r="T357" s="25"/>
      <c r="U357" s="25"/>
      <c r="V357" s="25"/>
      <c r="W357" s="25"/>
      <c r="X357" s="25"/>
      <c r="Y357" s="25"/>
      <c r="Z357" s="25"/>
      <c r="AB357" s="1" t="n">
        <f aca="false">MIN(AC357:AL357)</f>
        <v>-2.1063960013187</v>
      </c>
      <c r="AC357" s="1" t="n">
        <f aca="false">(MIN(AC330:AC354)-AC355)/AC356</f>
        <v>-1.5279995719365</v>
      </c>
      <c r="AE357" s="1" t="n">
        <f aca="false">(MIN(AE330:AE354)-AE355)/AE356</f>
        <v>-1.82141721297989</v>
      </c>
      <c r="AG357" s="1" t="n">
        <f aca="false">(MIN(AG330:AG354)-AG355)/AG356</f>
        <v>-2.1063960013187</v>
      </c>
      <c r="AI357" s="1" t="n">
        <f aca="false">(MIN(AI330:AI354)-AI355)/AI356</f>
        <v>-1.18000389041407</v>
      </c>
      <c r="AK357" s="1" t="n">
        <f aca="false">(MIN(AK330:AK354)-AK355)/AK356</f>
        <v>-1.29077418417371</v>
      </c>
    </row>
    <row r="358" customFormat="false" ht="12.8" hidden="false" customHeight="false" outlineLevel="0" collapsed="false">
      <c r="B358" s="25"/>
      <c r="C358" s="25"/>
      <c r="D358" s="25"/>
      <c r="E358" s="25"/>
      <c r="F358" s="25"/>
      <c r="G358" s="25"/>
      <c r="H358" s="25"/>
      <c r="I358" s="25"/>
      <c r="S358" s="25"/>
      <c r="T358" s="25"/>
      <c r="U358" s="25"/>
      <c r="V358" s="25"/>
      <c r="W358" s="25"/>
      <c r="X358" s="25"/>
      <c r="Y358" s="25"/>
      <c r="Z358" s="25"/>
      <c r="AB358" s="1" t="n">
        <f aca="false">MAX(AC358:AM358)</f>
        <v>2.86133815674556</v>
      </c>
      <c r="AC358" s="1" t="n">
        <f aca="false">(MAX(AC330:AC354)-AC355)/AC356</f>
        <v>2.86133815674556</v>
      </c>
      <c r="AE358" s="1" t="n">
        <f aca="false">(MAX(AE330:AE354)-AE355)/AE356</f>
        <v>2.68446486636662</v>
      </c>
      <c r="AG358" s="1" t="n">
        <f aca="false">(MAX(AG330:AG354)-AG355)/AG356</f>
        <v>2.48695846323698</v>
      </c>
      <c r="AI358" s="1" t="n">
        <f aca="false">(MAX(AI330:AI354)-AI355)/AI356</f>
        <v>2.35793146055179</v>
      </c>
      <c r="AK358" s="1" t="n">
        <f aca="false">(MAX(AK330:AK354)-AK355)/AK356</f>
        <v>2.53838085420268</v>
      </c>
    </row>
    <row r="359" customFormat="false" ht="12.8" hidden="false" customHeight="false" outlineLevel="0" collapsed="false">
      <c r="B359" s="25"/>
      <c r="C359" s="25"/>
      <c r="D359" s="25"/>
      <c r="E359" s="25"/>
      <c r="F359" s="25"/>
      <c r="G359" s="25"/>
      <c r="H359" s="25"/>
      <c r="I359" s="25"/>
      <c r="S359" s="25"/>
      <c r="T359" s="25"/>
      <c r="U359" s="25"/>
      <c r="V359" s="25"/>
      <c r="W359" s="25"/>
      <c r="X359" s="25"/>
      <c r="Y359" s="25"/>
      <c r="Z359" s="25"/>
    </row>
    <row r="360" customFormat="false" ht="12.8" hidden="false" customHeight="false" outlineLevel="0" collapsed="false">
      <c r="B360" s="25"/>
      <c r="C360" s="25"/>
      <c r="D360" s="25"/>
      <c r="E360" s="25"/>
      <c r="F360" s="25"/>
      <c r="G360" s="25"/>
      <c r="H360" s="25"/>
      <c r="I360" s="25"/>
      <c r="S360" s="25"/>
      <c r="T360" s="25"/>
      <c r="U360" s="25"/>
      <c r="V360" s="25"/>
      <c r="W360" s="25"/>
      <c r="X360" s="25"/>
      <c r="Y360" s="25"/>
      <c r="Z360" s="25"/>
    </row>
    <row r="361" customFormat="false" ht="12.8" hidden="false" customHeight="false" outlineLevel="0" collapsed="false">
      <c r="A361" s="50" t="s">
        <v>158</v>
      </c>
      <c r="B361" s="50"/>
      <c r="C361" s="50"/>
      <c r="D361" s="50"/>
      <c r="E361" s="50"/>
      <c r="F361" s="50"/>
      <c r="G361" s="50"/>
      <c r="H361" s="50"/>
      <c r="I361" s="50"/>
      <c r="J361" s="50"/>
      <c r="S361" s="50"/>
      <c r="T361" s="50"/>
      <c r="U361" s="50"/>
      <c r="V361" s="50"/>
      <c r="W361" s="50"/>
      <c r="X361" s="50"/>
      <c r="Y361" s="50"/>
      <c r="Z361" s="50"/>
    </row>
    <row r="362" customFormat="false" ht="12.8" hidden="false" customHeight="false" outlineLevel="0" collapsed="false">
      <c r="A362" s="50" t="s">
        <v>159</v>
      </c>
      <c r="B362" s="50"/>
      <c r="C362" s="50"/>
      <c r="D362" s="50"/>
      <c r="E362" s="50"/>
      <c r="F362" s="50"/>
      <c r="G362" s="50"/>
      <c r="H362" s="50"/>
      <c r="I362" s="50"/>
      <c r="J362" s="50"/>
      <c r="S362" s="50"/>
      <c r="T362" s="50"/>
      <c r="U362" s="50"/>
      <c r="V362" s="50"/>
      <c r="W362" s="50"/>
      <c r="X362" s="50"/>
      <c r="Y362" s="50"/>
      <c r="Z362" s="50"/>
    </row>
    <row r="363" customFormat="false" ht="15.8" hidden="false" customHeight="true" outlineLevel="0" collapsed="false">
      <c r="A363" s="51" t="s">
        <v>8</v>
      </c>
      <c r="B363" s="55" t="s">
        <v>213</v>
      </c>
      <c r="C363" s="55"/>
      <c r="D363" s="55"/>
      <c r="E363" s="55"/>
      <c r="F363" s="55"/>
      <c r="G363" s="55"/>
      <c r="H363" s="55"/>
      <c r="I363" s="51" t="s">
        <v>10</v>
      </c>
      <c r="J363" s="53" t="s">
        <v>11</v>
      </c>
      <c r="K363" s="54" t="s">
        <v>214</v>
      </c>
      <c r="L363" s="53" t="s">
        <v>215</v>
      </c>
      <c r="M363" s="54" t="s">
        <v>216</v>
      </c>
      <c r="N363" s="53" t="s">
        <v>12</v>
      </c>
      <c r="O363" s="53" t="s">
        <v>217</v>
      </c>
      <c r="P363" s="51" t="s">
        <v>218</v>
      </c>
      <c r="Q363" s="53" t="s">
        <v>219</v>
      </c>
      <c r="S363" s="55" t="s">
        <v>213</v>
      </c>
      <c r="T363" s="55"/>
      <c r="U363" s="55"/>
      <c r="V363" s="55"/>
      <c r="W363" s="55"/>
      <c r="X363" s="55"/>
      <c r="Y363" s="55"/>
      <c r="Z363" s="55"/>
      <c r="AC363" s="56" t="s">
        <v>221</v>
      </c>
      <c r="AD363" s="56"/>
      <c r="AE363" s="56" t="s">
        <v>222</v>
      </c>
      <c r="AF363" s="56"/>
      <c r="AG363" s="56" t="s">
        <v>223</v>
      </c>
      <c r="AH363" s="56"/>
      <c r="AI363" s="56" t="s">
        <v>224</v>
      </c>
      <c r="AJ363" s="56"/>
      <c r="AK363" s="56" t="s">
        <v>225</v>
      </c>
      <c r="AL363" s="56"/>
      <c r="AM363" s="57" t="s">
        <v>226</v>
      </c>
      <c r="AO363" s="56" t="s">
        <v>221</v>
      </c>
      <c r="AP363" s="56"/>
      <c r="AQ363" s="56" t="s">
        <v>222</v>
      </c>
      <c r="AR363" s="56"/>
      <c r="AS363" s="56" t="s">
        <v>223</v>
      </c>
      <c r="AT363" s="56"/>
      <c r="AU363" s="56" t="s">
        <v>224</v>
      </c>
      <c r="AV363" s="56"/>
      <c r="AW363" s="57" t="s">
        <v>225</v>
      </c>
      <c r="AX363" s="57"/>
    </row>
    <row r="364" customFormat="false" ht="37.3" hidden="false" customHeight="false" outlineLevel="0" collapsed="false">
      <c r="A364" s="51"/>
      <c r="B364" s="56" t="s">
        <v>160</v>
      </c>
      <c r="C364" s="56" t="s">
        <v>161</v>
      </c>
      <c r="D364" s="56" t="s">
        <v>162</v>
      </c>
      <c r="E364" s="56" t="s">
        <v>163</v>
      </c>
      <c r="F364" s="56" t="s">
        <v>164</v>
      </c>
      <c r="G364" s="56" t="s">
        <v>165</v>
      </c>
      <c r="H364" s="56" t="s">
        <v>166</v>
      </c>
      <c r="I364" s="51"/>
      <c r="J364" s="53"/>
      <c r="K364" s="54"/>
      <c r="L364" s="53"/>
      <c r="M364" s="54"/>
      <c r="N364" s="53"/>
      <c r="O364" s="53"/>
      <c r="P364" s="51"/>
      <c r="Q364" s="53"/>
      <c r="S364" s="56" t="s">
        <v>160</v>
      </c>
      <c r="T364" s="56" t="s">
        <v>161</v>
      </c>
      <c r="U364" s="56" t="s">
        <v>162</v>
      </c>
      <c r="V364" s="56" t="s">
        <v>163</v>
      </c>
      <c r="W364" s="56" t="s">
        <v>164</v>
      </c>
      <c r="X364" s="56" t="s">
        <v>165</v>
      </c>
      <c r="Y364" s="56" t="s">
        <v>166</v>
      </c>
      <c r="Z364" s="51" t="s">
        <v>21</v>
      </c>
      <c r="AC364" s="56" t="s">
        <v>227</v>
      </c>
      <c r="AD364" s="56" t="s">
        <v>228</v>
      </c>
      <c r="AE364" s="56" t="s">
        <v>227</v>
      </c>
      <c r="AF364" s="56" t="s">
        <v>228</v>
      </c>
      <c r="AG364" s="56" t="s">
        <v>227</v>
      </c>
      <c r="AH364" s="56" t="s">
        <v>228</v>
      </c>
      <c r="AI364" s="56" t="s">
        <v>227</v>
      </c>
      <c r="AJ364" s="56" t="s">
        <v>228</v>
      </c>
      <c r="AK364" s="56" t="s">
        <v>227</v>
      </c>
      <c r="AL364" s="56" t="s">
        <v>228</v>
      </c>
      <c r="AM364" s="58" t="s">
        <v>229</v>
      </c>
      <c r="AO364" s="56" t="s">
        <v>230</v>
      </c>
      <c r="AP364" s="56" t="s">
        <v>231</v>
      </c>
      <c r="AQ364" s="56" t="s">
        <v>230</v>
      </c>
      <c r="AR364" s="56" t="s">
        <v>231</v>
      </c>
      <c r="AS364" s="56" t="s">
        <v>230</v>
      </c>
      <c r="AT364" s="56" t="s">
        <v>231</v>
      </c>
      <c r="AU364" s="56" t="s">
        <v>230</v>
      </c>
      <c r="AV364" s="56" t="s">
        <v>231</v>
      </c>
      <c r="AW364" s="56" t="s">
        <v>230</v>
      </c>
      <c r="AX364" s="58" t="s">
        <v>231</v>
      </c>
    </row>
    <row r="365" customFormat="false" ht="12.8" hidden="false" customHeight="false" outlineLevel="0" collapsed="false">
      <c r="A365" s="59" t="s">
        <v>22</v>
      </c>
      <c r="B365" s="60" t="n">
        <v>0</v>
      </c>
      <c r="C365" s="60"/>
      <c r="D365" s="60"/>
      <c r="E365" s="60"/>
      <c r="F365" s="60"/>
      <c r="G365" s="60"/>
      <c r="H365" s="60"/>
      <c r="I365" s="61" t="n">
        <f aca="false">AO365+AQ365+AS365+AU365+AW365</f>
        <v>0.155779277937187</v>
      </c>
      <c r="J365" s="62" t="n">
        <f aca="false">ROUND(AP365+AR365+AT365+AV365+AX365,0)</f>
        <v>1174523</v>
      </c>
      <c r="K365" s="61" t="n">
        <f aca="false">I365-DatosMinisterio!J365</f>
        <v>0</v>
      </c>
      <c r="L365" s="62" t="n">
        <f aca="false">J365-DatosMinisterio!K365</f>
        <v>1</v>
      </c>
      <c r="M365" s="64" t="n">
        <f aca="false">M400</f>
        <v>0.204540457826193</v>
      </c>
      <c r="N365" s="63" t="n">
        <f aca="false">ROUND((N$390*M365),0)</f>
        <v>29301138</v>
      </c>
      <c r="O365" s="63" t="n">
        <f aca="false">N365-DatosMinisterio!L365</f>
        <v>0</v>
      </c>
      <c r="P365" s="65" t="n">
        <f aca="false">N365+J365</f>
        <v>30475661</v>
      </c>
      <c r="Q365" s="63" t="n">
        <f aca="false">P365-DatosMinisterio!M365</f>
        <v>1</v>
      </c>
      <c r="S365" s="66" t="n">
        <f aca="false">B365+DatosMinisterio!B365</f>
        <v>24649</v>
      </c>
      <c r="T365" s="66" t="n">
        <f aca="false">C365+DatosMinisterio!C365</f>
        <v>65</v>
      </c>
      <c r="U365" s="66" t="n">
        <f aca="false">D365+DatosMinisterio!D365</f>
        <v>1835.18092424597</v>
      </c>
      <c r="V365" s="66" t="n">
        <f aca="false">E365+DatosMinisterio!E365</f>
        <v>1060.51046970052</v>
      </c>
      <c r="W365" s="66" t="n">
        <f aca="false">F365+DatosMinisterio!F365</f>
        <v>502</v>
      </c>
      <c r="X365" s="66" t="n">
        <f aca="false">G365+DatosMinisterio!G365</f>
        <v>1363</v>
      </c>
      <c r="Y365" s="66" t="n">
        <f aca="false">H365+DatosMinisterio!H365</f>
        <v>135</v>
      </c>
      <c r="Z365" s="66" t="n">
        <f aca="false">X365+0.33*Y365</f>
        <v>1407.55</v>
      </c>
      <c r="AC365" s="67" t="n">
        <f aca="false">IF(T365&gt;0,S365/T365,0)</f>
        <v>379.215384615385</v>
      </c>
      <c r="AD365" s="68" t="n">
        <f aca="false">EXP((((AC365-AC$390)/AC$391+2)/4-1.9)^3)</f>
        <v>0.546441088832671</v>
      </c>
      <c r="AE365" s="69" t="n">
        <f aca="false">S365/U365</f>
        <v>13.4313732637166</v>
      </c>
      <c r="AF365" s="68" t="n">
        <f aca="false">EXP((((AE365-AE$390)/AE$391+2)/4-1.9)^3)</f>
        <v>0.00926123546420298</v>
      </c>
      <c r="AG365" s="68" t="n">
        <f aca="false">V365/U365</f>
        <v>0.57787788423981</v>
      </c>
      <c r="AH365" s="68" t="n">
        <f aca="false">EXP((((AG365-AG$390)/AG$391+2)/4-1.9)^3)</f>
        <v>0.0752919475430739</v>
      </c>
      <c r="AI365" s="68" t="n">
        <f aca="false">W365/U365</f>
        <v>0.273542512003965</v>
      </c>
      <c r="AJ365" s="68" t="n">
        <f aca="false">EXP((((AI365-AI$390)/AI$391+2)/4-1.9)^3)</f>
        <v>0.62338986963573</v>
      </c>
      <c r="AK365" s="68" t="n">
        <f aca="false">Z365/U365</f>
        <v>0.766981599145777</v>
      </c>
      <c r="AL365" s="68" t="n">
        <f aca="false">EXP((((AK365-AK$390)/AK$391+2)/4-1.9)^3)</f>
        <v>0.603749591645993</v>
      </c>
      <c r="AM365" s="68" t="n">
        <f aca="false">0.01*AD365+0.15*AF365+0.24*AH365+0.25*AJ365+0.35*AL365</f>
        <v>0.392083488103325</v>
      </c>
      <c r="AO365" s="61" t="n">
        <f aca="false">AO400</f>
        <v>0.00193711218151395</v>
      </c>
      <c r="AP365" s="62" t="n">
        <f aca="false">AO365*$J$390</f>
        <v>14605.1652933613</v>
      </c>
      <c r="AQ365" s="61" t="n">
        <f aca="false">AQ400</f>
        <v>0.00044730541259881</v>
      </c>
      <c r="AR365" s="62" t="n">
        <f aca="false">AQ365*$J$390</f>
        <v>3372.53027984933</v>
      </c>
      <c r="AS365" s="61" t="n">
        <f aca="false">AS400</f>
        <v>0.00578956448710779</v>
      </c>
      <c r="AT365" s="62" t="n">
        <f aca="false">AS365*$J$390</f>
        <v>43651.3419913027</v>
      </c>
      <c r="AU365" s="61" t="n">
        <f aca="false">AU400</f>
        <v>0.0564108640193268</v>
      </c>
      <c r="AV365" s="62" t="n">
        <f aca="false">AU365*$J$390</f>
        <v>425318.678601094</v>
      </c>
      <c r="AW365" s="61" t="n">
        <f aca="false">AW400</f>
        <v>0.0911944318366396</v>
      </c>
      <c r="AX365" s="62" t="n">
        <f aca="false">AW365*$J$390</f>
        <v>687574.918747007</v>
      </c>
    </row>
    <row r="366" customFormat="false" ht="12.8" hidden="false" customHeight="false" outlineLevel="0" collapsed="false">
      <c r="A366" s="70" t="s">
        <v>23</v>
      </c>
      <c r="B366" s="60"/>
      <c r="C366" s="60"/>
      <c r="D366" s="60"/>
      <c r="E366" s="60"/>
      <c r="F366" s="60"/>
      <c r="G366" s="60"/>
      <c r="H366" s="60"/>
      <c r="I366" s="64" t="n">
        <f aca="false">AO366+AQ366+AS366+AU366+AW366</f>
        <v>0.119055386363082</v>
      </c>
      <c r="J366" s="63" t="n">
        <f aca="false">ROUND(AP366+AR366+AT366+AV366+AX366,0)</f>
        <v>897637</v>
      </c>
      <c r="K366" s="64" t="n">
        <f aca="false">I366-DatosMinisterio!J366</f>
        <v>0</v>
      </c>
      <c r="L366" s="63" t="n">
        <f aca="false">J366-DatosMinisterio!K366</f>
        <v>0</v>
      </c>
      <c r="M366" s="64" t="n">
        <f aca="false">M401</f>
        <v>0.127897137103807</v>
      </c>
      <c r="N366" s="63" t="n">
        <f aca="false">ROUND((N$390*M366),0)</f>
        <v>18321714</v>
      </c>
      <c r="O366" s="63" t="n">
        <f aca="false">N366-DatosMinisterio!L366</f>
        <v>0</v>
      </c>
      <c r="P366" s="65" t="n">
        <f aca="false">N366+J366</f>
        <v>19219351</v>
      </c>
      <c r="Q366" s="63" t="n">
        <f aca="false">P366-DatosMinisterio!M366</f>
        <v>0</v>
      </c>
      <c r="S366" s="65" t="n">
        <f aca="false">B366+DatosMinisterio!B366</f>
        <v>18771</v>
      </c>
      <c r="T366" s="65" t="n">
        <f aca="false">C366+DatosMinisterio!C366</f>
        <v>43</v>
      </c>
      <c r="U366" s="65" t="n">
        <f aca="false">D366+DatosMinisterio!D366</f>
        <v>1720.2262239714</v>
      </c>
      <c r="V366" s="65" t="n">
        <f aca="false">E366+DatosMinisterio!E366</f>
        <v>1024.88531488049</v>
      </c>
      <c r="W366" s="65" t="n">
        <f aca="false">F366+DatosMinisterio!F366</f>
        <v>350</v>
      </c>
      <c r="X366" s="65" t="n">
        <f aca="false">G366+DatosMinisterio!G366</f>
        <v>1059</v>
      </c>
      <c r="Y366" s="65" t="n">
        <f aca="false">H366+DatosMinisterio!H366</f>
        <v>102</v>
      </c>
      <c r="Z366" s="65" t="n">
        <f aca="false">X366+0.33*Y366</f>
        <v>1092.66</v>
      </c>
      <c r="AC366" s="71" t="n">
        <f aca="false">IF(T366&gt;0,S366/T366,0)</f>
        <v>436.53488372093</v>
      </c>
      <c r="AD366" s="72" t="n">
        <f aca="false">EXP((((AC366-AC$390)/AC$391+2)/4-1.9)^3)</f>
        <v>0.73730989868343</v>
      </c>
      <c r="AE366" s="73" t="n">
        <f aca="false">S366/U366</f>
        <v>10.9119368943605</v>
      </c>
      <c r="AF366" s="72" t="n">
        <f aca="false">EXP((((AE366-AE$390)/AE$391+2)/4-1.9)^3)</f>
        <v>0.00425449125474517</v>
      </c>
      <c r="AG366" s="72" t="n">
        <f aca="false">V366/U366</f>
        <v>0.595785194178931</v>
      </c>
      <c r="AH366" s="72" t="n">
        <f aca="false">EXP((((AG366-AG$390)/AG$391+2)/4-1.9)^3)</f>
        <v>0.0936642779457668</v>
      </c>
      <c r="AI366" s="72" t="n">
        <f aca="false">W366/U366</f>
        <v>0.203461611689637</v>
      </c>
      <c r="AJ366" s="72" t="n">
        <f aca="false">EXP((((AI366-AI$390)/AI$391+2)/4-1.9)^3)</f>
        <v>0.348191770666836</v>
      </c>
      <c r="AK366" s="72" t="n">
        <f aca="false">Z366/U366</f>
        <v>0.635183898939426</v>
      </c>
      <c r="AL366" s="72" t="n">
        <f aca="false">EXP((((AK366-AK$390)/AK$391+2)/4-1.9)^3)</f>
        <v>0.412038933444469</v>
      </c>
      <c r="AM366" s="72" t="n">
        <f aca="false">0.01*AD366+0.15*AF366+0.24*AH366+0.25*AJ366+0.35*AL366</f>
        <v>0.261752268754303</v>
      </c>
      <c r="AO366" s="64" t="n">
        <f aca="false">AO401</f>
        <v>0.00276529384305105</v>
      </c>
      <c r="AP366" s="63" t="n">
        <f aca="false">AO366*$J$390</f>
        <v>20849.3726114044</v>
      </c>
      <c r="AQ366" s="64" t="n">
        <f aca="false">AQ401</f>
        <v>0.000128851283655494</v>
      </c>
      <c r="AR366" s="63" t="n">
        <f aca="false">AQ366*$J$390</f>
        <v>971.4947404747</v>
      </c>
      <c r="AS366" s="64" t="n">
        <f aca="false">AS401</f>
        <v>0.00901577040261763</v>
      </c>
      <c r="AT366" s="63" t="n">
        <f aca="false">AS366*$J$390</f>
        <v>67975.8344580297</v>
      </c>
      <c r="AU366" s="64" t="n">
        <f aca="false">AU401</f>
        <v>0.039590810792679</v>
      </c>
      <c r="AV366" s="63" t="n">
        <f aca="false">AU366*$J$390</f>
        <v>298501.21291032</v>
      </c>
      <c r="AW366" s="64" t="n">
        <f aca="false">AW401</f>
        <v>0.0675546600410788</v>
      </c>
      <c r="AX366" s="63" t="n">
        <f aca="false">AW366*$J$390</f>
        <v>509339.10057066</v>
      </c>
    </row>
    <row r="367" customFormat="false" ht="12.8" hidden="false" customHeight="false" outlineLevel="0" collapsed="false">
      <c r="A367" s="70" t="s">
        <v>24</v>
      </c>
      <c r="B367" s="60"/>
      <c r="C367" s="60"/>
      <c r="D367" s="60"/>
      <c r="E367" s="60"/>
      <c r="F367" s="60"/>
      <c r="G367" s="60"/>
      <c r="H367" s="60"/>
      <c r="I367" s="64" t="n">
        <f aca="false">AO367+AQ367+AS367+AU367+AW367</f>
        <v>0.0764342840581935</v>
      </c>
      <c r="J367" s="63" t="n">
        <f aca="false">ROUND(AP367+AR367+AT367+AV367+AX367,0)</f>
        <v>576288</v>
      </c>
      <c r="K367" s="64" t="n">
        <f aca="false">I367-DatosMinisterio!J367</f>
        <v>4.02455846426619E-016</v>
      </c>
      <c r="L367" s="63" t="n">
        <f aca="false">J367-DatosMinisterio!K367</f>
        <v>0</v>
      </c>
      <c r="M367" s="64" t="n">
        <f aca="false">M402</f>
        <v>0.0748167221011733</v>
      </c>
      <c r="N367" s="63" t="n">
        <f aca="false">ROUND((N$390*M367),0)</f>
        <v>10717758</v>
      </c>
      <c r="O367" s="63" t="n">
        <f aca="false">N367-DatosMinisterio!L367</f>
        <v>0</v>
      </c>
      <c r="P367" s="65" t="n">
        <f aca="false">N367+J367</f>
        <v>11294046</v>
      </c>
      <c r="Q367" s="63" t="n">
        <f aca="false">P367-DatosMinisterio!M367</f>
        <v>0</v>
      </c>
      <c r="S367" s="65" t="n">
        <f aca="false">B367+DatosMinisterio!B367</f>
        <v>21780</v>
      </c>
      <c r="T367" s="65" t="n">
        <f aca="false">C367+DatosMinisterio!C367</f>
        <v>97</v>
      </c>
      <c r="U367" s="65" t="n">
        <f aca="false">D367+DatosMinisterio!D367</f>
        <v>1300.36110638825</v>
      </c>
      <c r="V367" s="65" t="n">
        <f aca="false">E367+DatosMinisterio!E367</f>
        <v>881.383833660982</v>
      </c>
      <c r="W367" s="65" t="n">
        <f aca="false">F367+DatosMinisterio!F367</f>
        <v>227</v>
      </c>
      <c r="X367" s="65" t="n">
        <f aca="false">G367+DatosMinisterio!G367</f>
        <v>677</v>
      </c>
      <c r="Y367" s="65" t="n">
        <f aca="false">H367+DatosMinisterio!H367</f>
        <v>21</v>
      </c>
      <c r="Z367" s="65" t="n">
        <f aca="false">X367+0.33*Y367</f>
        <v>683.93</v>
      </c>
      <c r="AC367" s="71" t="n">
        <f aca="false">IF(T367&gt;0,S367/T367,0)</f>
        <v>224.536082474227</v>
      </c>
      <c r="AD367" s="72" t="n">
        <f aca="false">EXP((((AC367-AC$390)/AC$391+2)/4-1.9)^3)</f>
        <v>0.105066368279263</v>
      </c>
      <c r="AE367" s="73" t="n">
        <f aca="false">S367/U367</f>
        <v>16.7491936609008</v>
      </c>
      <c r="AF367" s="72" t="n">
        <f aca="false">EXP((((AE367-AE$390)/AE$391+2)/4-1.9)^3)</f>
        <v>0.02292953977942</v>
      </c>
      <c r="AG367" s="72" t="n">
        <f aca="false">V367/U367</f>
        <v>0.677799289236683</v>
      </c>
      <c r="AH367" s="72" t="n">
        <f aca="false">EXP((((AG367-AG$390)/AG$391+2)/4-1.9)^3)</f>
        <v>0.217860899732072</v>
      </c>
      <c r="AI367" s="72" t="n">
        <f aca="false">W367/U367</f>
        <v>0.174566894445568</v>
      </c>
      <c r="AJ367" s="72" t="n">
        <f aca="false">EXP((((AI367-AI$390)/AI$391+2)/4-1.9)^3)</f>
        <v>0.248548933437989</v>
      </c>
      <c r="AK367" s="72" t="n">
        <f aca="false">Z367/U367</f>
        <v>0.525953903604218</v>
      </c>
      <c r="AL367" s="72" t="n">
        <f aca="false">EXP((((AK367-AK$390)/AK$391+2)/4-1.9)^3)</f>
        <v>0.267028952277535</v>
      </c>
      <c r="AM367" s="72" t="n">
        <f aca="false">0.01*AD367+0.15*AF367+0.24*AH367+0.25*AJ367+0.35*AL367</f>
        <v>0.212374077242038</v>
      </c>
      <c r="AO367" s="64" t="n">
        <f aca="false">AO402</f>
        <v>0.000350674106146677</v>
      </c>
      <c r="AP367" s="63" t="n">
        <f aca="false">AO367*$J$390</f>
        <v>2643.96318047575</v>
      </c>
      <c r="AQ367" s="64" t="n">
        <f aca="false">AQ402</f>
        <v>0.00127191079195995</v>
      </c>
      <c r="AR367" s="63" t="n">
        <f aca="false">AQ367*$J$390</f>
        <v>9589.77364979799</v>
      </c>
      <c r="AS367" s="64" t="n">
        <f aca="false">AS402</f>
        <v>0.0192736366069742</v>
      </c>
      <c r="AT367" s="63" t="n">
        <f aca="false">AS367*$J$390</f>
        <v>145316.647706503</v>
      </c>
      <c r="AU367" s="64" t="n">
        <f aca="false">AU402</f>
        <v>0.0219097563303469</v>
      </c>
      <c r="AV367" s="63" t="n">
        <f aca="false">AU367*$J$390</f>
        <v>165192.091503907</v>
      </c>
      <c r="AW367" s="64" t="n">
        <f aca="false">AW402</f>
        <v>0.0336283062227657</v>
      </c>
      <c r="AX367" s="63" t="n">
        <f aca="false">AW367*$J$390</f>
        <v>253545.961667232</v>
      </c>
    </row>
    <row r="368" customFormat="false" ht="12.8" hidden="false" customHeight="false" outlineLevel="0" collapsed="false">
      <c r="A368" s="70" t="s">
        <v>25</v>
      </c>
      <c r="B368" s="60"/>
      <c r="C368" s="60"/>
      <c r="D368" s="60"/>
      <c r="E368" s="60"/>
      <c r="F368" s="60"/>
      <c r="G368" s="60"/>
      <c r="H368" s="60"/>
      <c r="I368" s="64" t="n">
        <f aca="false">AO368+AQ368+AS368+AU368+AW368</f>
        <v>0.0565733087757286</v>
      </c>
      <c r="J368" s="63" t="n">
        <f aca="false">ROUND(AP368+AR368+AT368+AV368+AX368,0)</f>
        <v>426543</v>
      </c>
      <c r="K368" s="64" t="n">
        <f aca="false">I368-DatosMinisterio!J368</f>
        <v>0</v>
      </c>
      <c r="L368" s="63" t="n">
        <f aca="false">J368-DatosMinisterio!K368</f>
        <v>0</v>
      </c>
      <c r="M368" s="64" t="n">
        <f aca="false">M403</f>
        <v>0.0566261199776075</v>
      </c>
      <c r="N368" s="63" t="n">
        <f aca="false">ROUND((N$390*M368),0)</f>
        <v>8111890</v>
      </c>
      <c r="O368" s="63" t="n">
        <f aca="false">N368-DatosMinisterio!L368</f>
        <v>0</v>
      </c>
      <c r="P368" s="65" t="n">
        <f aca="false">N368+J368</f>
        <v>8538433</v>
      </c>
      <c r="Q368" s="63" t="n">
        <f aca="false">P368-DatosMinisterio!M368</f>
        <v>0</v>
      </c>
      <c r="S368" s="65" t="n">
        <f aca="false">B368+DatosMinisterio!B368</f>
        <v>12981</v>
      </c>
      <c r="T368" s="65" t="n">
        <f aca="false">C368+DatosMinisterio!C368</f>
        <v>54</v>
      </c>
      <c r="U368" s="65" t="n">
        <f aca="false">D368+DatosMinisterio!D368</f>
        <v>550.885123871891</v>
      </c>
      <c r="V368" s="65" t="n">
        <f aca="false">E368+DatosMinisterio!E368</f>
        <v>355.261817553425</v>
      </c>
      <c r="W368" s="65" t="n">
        <f aca="false">F368+DatosMinisterio!F368</f>
        <v>88</v>
      </c>
      <c r="X368" s="65" t="n">
        <f aca="false">G368+DatosMinisterio!G368</f>
        <v>199</v>
      </c>
      <c r="Y368" s="65" t="n">
        <f aca="false">H368+DatosMinisterio!H368</f>
        <v>60</v>
      </c>
      <c r="Z368" s="65" t="n">
        <f aca="false">X368+0.33*Y368</f>
        <v>218.8</v>
      </c>
      <c r="AC368" s="71" t="n">
        <f aca="false">IF(T368&gt;0,S368/T368,0)</f>
        <v>240.388888888889</v>
      </c>
      <c r="AD368" s="72" t="n">
        <f aca="false">EXP((((AC368-AC$390)/AC$391+2)/4-1.9)^3)</f>
        <v>0.133186280219768</v>
      </c>
      <c r="AE368" s="73" t="n">
        <f aca="false">S368/U368</f>
        <v>23.5638964232019</v>
      </c>
      <c r="AF368" s="72" t="n">
        <f aca="false">EXP((((AE368-AE$390)/AE$391+2)/4-1.9)^3)</f>
        <v>0.100664492144993</v>
      </c>
      <c r="AG368" s="72" t="n">
        <f aca="false">V368/U368</f>
        <v>0.644892741079067</v>
      </c>
      <c r="AH368" s="72" t="n">
        <f aca="false">EXP((((AG368-AG$390)/AG$391+2)/4-1.9)^3)</f>
        <v>0.159925730530335</v>
      </c>
      <c r="AI368" s="72" t="n">
        <f aca="false">W368/U368</f>
        <v>0.159742923137029</v>
      </c>
      <c r="AJ368" s="72" t="n">
        <f aca="false">EXP((((AI368-AI$390)/AI$391+2)/4-1.9)^3)</f>
        <v>0.203931402999723</v>
      </c>
      <c r="AK368" s="72" t="n">
        <f aca="false">Z368/U368</f>
        <v>0.397178995254339</v>
      </c>
      <c r="AL368" s="72" t="n">
        <f aca="false">EXP((((AK368-AK$390)/AK$391+2)/4-1.9)^3)</f>
        <v>0.136668154002265</v>
      </c>
      <c r="AM368" s="72" t="n">
        <f aca="false">0.01*AD368+0.15*AF368+0.24*AH368+0.25*AJ368+0.35*AL368</f>
        <v>0.153630416601951</v>
      </c>
      <c r="AO368" s="64" t="n">
        <f aca="false">AO403</f>
        <v>0.000489763691634145</v>
      </c>
      <c r="AP368" s="63" t="n">
        <f aca="false">AO368*$J$390</f>
        <v>3692.65122550261</v>
      </c>
      <c r="AQ368" s="64" t="n">
        <f aca="false">AQ403</f>
        <v>0.00898993239803099</v>
      </c>
      <c r="AR368" s="63" t="n">
        <f aca="false">AQ368*$J$390</f>
        <v>67781.0247142059</v>
      </c>
      <c r="AS368" s="64" t="n">
        <f aca="false">AS403</f>
        <v>0.0154436870110921</v>
      </c>
      <c r="AT368" s="63" t="n">
        <f aca="false">AS368*$J$390</f>
        <v>116440.133766364</v>
      </c>
      <c r="AU368" s="64" t="n">
        <f aca="false">AU403</f>
        <v>0.0221107325384848</v>
      </c>
      <c r="AV368" s="63" t="n">
        <f aca="false">AU368*$J$390</f>
        <v>166707.38358038</v>
      </c>
      <c r="AW368" s="64" t="n">
        <f aca="false">AW403</f>
        <v>0.00953919313648654</v>
      </c>
      <c r="AX368" s="63" t="n">
        <f aca="false">AW368*$J$390</f>
        <v>71922.2633842489</v>
      </c>
    </row>
    <row r="369" customFormat="false" ht="12.8" hidden="false" customHeight="false" outlineLevel="0" collapsed="false">
      <c r="A369" s="70" t="s">
        <v>26</v>
      </c>
      <c r="B369" s="60"/>
      <c r="C369" s="60"/>
      <c r="D369" s="60"/>
      <c r="E369" s="60"/>
      <c r="F369" s="60"/>
      <c r="G369" s="60"/>
      <c r="H369" s="60"/>
      <c r="I369" s="64" t="n">
        <f aca="false">AO369+AQ369+AS369+AU369+AW369</f>
        <v>0.0516145741579119</v>
      </c>
      <c r="J369" s="63" t="n">
        <f aca="false">ROUND(AP369+AR369+AT369+AV369+AX369,0)</f>
        <v>389156</v>
      </c>
      <c r="K369" s="64" t="n">
        <f aca="false">I369-DatosMinisterio!J369</f>
        <v>0</v>
      </c>
      <c r="L369" s="63" t="n">
        <f aca="false">J369-DatosMinisterio!K369</f>
        <v>0</v>
      </c>
      <c r="M369" s="64" t="n">
        <f aca="false">M404</f>
        <v>0.0514194951943273</v>
      </c>
      <c r="N369" s="63" t="n">
        <f aca="false">ROUND((N$390*M369),0)</f>
        <v>7366023</v>
      </c>
      <c r="O369" s="63" t="n">
        <f aca="false">N369-DatosMinisterio!L369</f>
        <v>0</v>
      </c>
      <c r="P369" s="65" t="n">
        <f aca="false">N369+J369</f>
        <v>7755179</v>
      </c>
      <c r="Q369" s="63" t="n">
        <f aca="false">P369-DatosMinisterio!M369</f>
        <v>0</v>
      </c>
      <c r="S369" s="65" t="n">
        <f aca="false">B369+DatosMinisterio!B369</f>
        <v>14462</v>
      </c>
      <c r="T369" s="65" t="n">
        <f aca="false">C369+DatosMinisterio!C369</f>
        <v>76</v>
      </c>
      <c r="U369" s="65" t="n">
        <f aca="false">D369+DatosMinisterio!D369</f>
        <v>372.996176517972</v>
      </c>
      <c r="V369" s="65" t="n">
        <f aca="false">E369+DatosMinisterio!E369</f>
        <v>212.85934073052</v>
      </c>
      <c r="W369" s="65" t="n">
        <f aca="false">F369+DatosMinisterio!F369</f>
        <v>76</v>
      </c>
      <c r="X369" s="65" t="n">
        <f aca="false">G369+DatosMinisterio!G369</f>
        <v>191</v>
      </c>
      <c r="Y369" s="65" t="n">
        <f aca="false">H369+DatosMinisterio!H369</f>
        <v>6</v>
      </c>
      <c r="Z369" s="65" t="n">
        <f aca="false">X369+0.33*Y369</f>
        <v>192.98</v>
      </c>
      <c r="AC369" s="71" t="n">
        <f aca="false">IF(T369&gt;0,S369/T369,0)</f>
        <v>190.289473684211</v>
      </c>
      <c r="AD369" s="72" t="n">
        <f aca="false">EXP((((AC369-AC$390)/AC$391+2)/4-1.9)^3)</f>
        <v>0.0591622638046009</v>
      </c>
      <c r="AE369" s="73" t="n">
        <f aca="false">S369/U369</f>
        <v>38.7725154048682</v>
      </c>
      <c r="AF369" s="72" t="n">
        <f aca="false">EXP((((AE369-AE$390)/AE$391+2)/4-1.9)^3)</f>
        <v>0.612638309695384</v>
      </c>
      <c r="AG369" s="72" t="n">
        <f aca="false">V369/U369</f>
        <v>0.570674323575174</v>
      </c>
      <c r="AH369" s="72" t="n">
        <f aca="false">EXP((((AG369-AG$390)/AG$391+2)/4-1.9)^3)</f>
        <v>0.0687095196841207</v>
      </c>
      <c r="AI369" s="72" t="n">
        <f aca="false">W369/U369</f>
        <v>0.20375543982644</v>
      </c>
      <c r="AJ369" s="72" t="n">
        <f aca="false">EXP((((AI369-AI$390)/AI$391+2)/4-1.9)^3)</f>
        <v>0.349277550617694</v>
      </c>
      <c r="AK369" s="72" t="n">
        <f aca="false">Z369/U369</f>
        <v>0.517377957601401</v>
      </c>
      <c r="AL369" s="72" t="n">
        <f aca="false">EXP((((AK369-AK$390)/AK$391+2)/4-1.9)^3)</f>
        <v>0.256804593647676</v>
      </c>
      <c r="AM369" s="72" t="n">
        <f aca="false">0.01*AD369+0.15*AF369+0.24*AH369+0.25*AJ369+0.35*AL369</f>
        <v>0.286178649247652</v>
      </c>
      <c r="AO369" s="64" t="n">
        <f aca="false">AO404</f>
        <v>0.000140605731811674</v>
      </c>
      <c r="AP369" s="63" t="n">
        <f aca="false">AO369*$J$390</f>
        <v>1060.11927130548</v>
      </c>
      <c r="AQ369" s="64" t="n">
        <f aca="false">AQ404</f>
        <v>0.00878266591892789</v>
      </c>
      <c r="AR369" s="63" t="n">
        <f aca="false">AQ369*$J$390</f>
        <v>66218.3061396379</v>
      </c>
      <c r="AS369" s="64" t="n">
        <f aca="false">AS404</f>
        <v>0.00434842444702809</v>
      </c>
      <c r="AT369" s="63" t="n">
        <f aca="false">AS369*$J$390</f>
        <v>32785.6375178554</v>
      </c>
      <c r="AU369" s="64" t="n">
        <f aca="false">AU404</f>
        <v>0.0204486772868931</v>
      </c>
      <c r="AV369" s="63" t="n">
        <f aca="false">AU369*$J$390</f>
        <v>154176.053744219</v>
      </c>
      <c r="AW369" s="64" t="n">
        <f aca="false">AW404</f>
        <v>0.0178942007732511</v>
      </c>
      <c r="AX369" s="63" t="n">
        <f aca="false">AW369*$J$390</f>
        <v>134916.17190785</v>
      </c>
    </row>
    <row r="370" customFormat="false" ht="12.8" hidden="false" customHeight="false" outlineLevel="0" collapsed="false">
      <c r="A370" s="70" t="s">
        <v>27</v>
      </c>
      <c r="B370" s="60"/>
      <c r="C370" s="60"/>
      <c r="D370" s="60"/>
      <c r="E370" s="60"/>
      <c r="F370" s="60"/>
      <c r="G370" s="60"/>
      <c r="H370" s="60"/>
      <c r="I370" s="64" t="n">
        <f aca="false">AO370+AQ370+AS370+AU370+AW370</f>
        <v>0.0422675305111948</v>
      </c>
      <c r="J370" s="63" t="n">
        <f aca="false">ROUND(AP370+AR370+AT370+AV370+AX370,0)</f>
        <v>318683</v>
      </c>
      <c r="K370" s="64" t="n">
        <f aca="false">I370-DatosMinisterio!J370</f>
        <v>0</v>
      </c>
      <c r="L370" s="63" t="n">
        <f aca="false">J370-DatosMinisterio!K370</f>
        <v>0</v>
      </c>
      <c r="M370" s="64" t="n">
        <f aca="false">M405</f>
        <v>0.0662280739234256</v>
      </c>
      <c r="N370" s="63" t="n">
        <f aca="false">ROUND((N$390*M370),0)</f>
        <v>9487404</v>
      </c>
      <c r="O370" s="63" t="n">
        <f aca="false">N370-DatosMinisterio!L370</f>
        <v>0</v>
      </c>
      <c r="P370" s="65" t="n">
        <f aca="false">N370+J370</f>
        <v>9806087</v>
      </c>
      <c r="Q370" s="63" t="n">
        <f aca="false">P370-DatosMinisterio!M370</f>
        <v>0</v>
      </c>
      <c r="S370" s="65" t="n">
        <f aca="false">B370+DatosMinisterio!B370</f>
        <v>18538</v>
      </c>
      <c r="T370" s="65" t="n">
        <f aca="false">C370+DatosMinisterio!C370</f>
        <v>98</v>
      </c>
      <c r="U370" s="65" t="n">
        <f aca="false">D370+DatosMinisterio!D370</f>
        <v>916.584001027221</v>
      </c>
      <c r="V370" s="65" t="n">
        <f aca="false">E370+DatosMinisterio!E370</f>
        <v>561.402182845403</v>
      </c>
      <c r="W370" s="65" t="n">
        <f aca="false">F370+DatosMinisterio!F370</f>
        <v>136</v>
      </c>
      <c r="X370" s="65" t="n">
        <f aca="false">G370+DatosMinisterio!G370</f>
        <v>286</v>
      </c>
      <c r="Y370" s="65" t="n">
        <f aca="false">H370+DatosMinisterio!H370</f>
        <v>12</v>
      </c>
      <c r="Z370" s="65" t="n">
        <f aca="false">X370+0.33*Y370</f>
        <v>289.96</v>
      </c>
      <c r="AC370" s="71" t="n">
        <f aca="false">IF(T370&gt;0,S370/T370,0)</f>
        <v>189.163265306122</v>
      </c>
      <c r="AD370" s="72" t="n">
        <f aca="false">EXP((((AC370-AC$390)/AC$391+2)/4-1.9)^3)</f>
        <v>0.0579686791544368</v>
      </c>
      <c r="AE370" s="73" t="n">
        <f aca="false">S370/U370</f>
        <v>20.2250966405963</v>
      </c>
      <c r="AF370" s="72" t="n">
        <f aca="false">EXP((((AE370-AE$390)/AE$391+2)/4-1.9)^3)</f>
        <v>0.0518297956866799</v>
      </c>
      <c r="AG370" s="72" t="n">
        <f aca="false">V370/U370</f>
        <v>0.612493980056641</v>
      </c>
      <c r="AH370" s="72" t="n">
        <f aca="false">EXP((((AG370-AG$390)/AG$391+2)/4-1.9)^3)</f>
        <v>0.113526127730478</v>
      </c>
      <c r="AI370" s="72" t="n">
        <f aca="false">W370/U370</f>
        <v>0.148377017106543</v>
      </c>
      <c r="AJ370" s="72" t="n">
        <f aca="false">EXP((((AI370-AI$390)/AI$391+2)/4-1.9)^3)</f>
        <v>0.173121244510073</v>
      </c>
      <c r="AK370" s="72" t="n">
        <f aca="false">Z370/U370</f>
        <v>0.31634852853098</v>
      </c>
      <c r="AL370" s="72" t="n">
        <f aca="false">EXP((((AK370-AK$390)/AK$391+2)/4-1.9)^3)</f>
        <v>0.0813725468737445</v>
      </c>
      <c r="AM370" s="72" t="n">
        <f aca="false">0.01*AD370+0.15*AF370+0.24*AH370+0.25*AJ370+0.35*AL370</f>
        <v>0.10736112933319</v>
      </c>
      <c r="AO370" s="64" t="n">
        <f aca="false">AO405</f>
        <v>0.00018586256487521</v>
      </c>
      <c r="AP370" s="63" t="n">
        <f aca="false">AO370*$J$390</f>
        <v>1401.34036002446</v>
      </c>
      <c r="AQ370" s="64" t="n">
        <f aca="false">AQ405</f>
        <v>0.00321080427318294</v>
      </c>
      <c r="AR370" s="63" t="n">
        <f aca="false">AQ370*$J$390</f>
        <v>24208.3693355422</v>
      </c>
      <c r="AS370" s="64" t="n">
        <f aca="false">AS405</f>
        <v>0.00781268085715092</v>
      </c>
      <c r="AT370" s="63" t="n">
        <f aca="false">AS370*$J$390</f>
        <v>58904.9495387456</v>
      </c>
      <c r="AU370" s="64" t="n">
        <f aca="false">AU405</f>
        <v>0.0185335885655754</v>
      </c>
      <c r="AV370" s="63" t="n">
        <f aca="false">AU370*$J$390</f>
        <v>139736.937830738</v>
      </c>
      <c r="AW370" s="64" t="n">
        <f aca="false">AW405</f>
        <v>0.0125245942504103</v>
      </c>
      <c r="AX370" s="63" t="n">
        <f aca="false">AW370*$J$390</f>
        <v>94431.1697614541</v>
      </c>
    </row>
    <row r="371" customFormat="false" ht="12.8" hidden="false" customHeight="false" outlineLevel="0" collapsed="false">
      <c r="A371" s="70" t="s">
        <v>28</v>
      </c>
      <c r="B371" s="60"/>
      <c r="C371" s="60"/>
      <c r="D371" s="60"/>
      <c r="E371" s="60"/>
      <c r="F371" s="60"/>
      <c r="G371" s="60"/>
      <c r="H371" s="60"/>
      <c r="I371" s="64" t="n">
        <f aca="false">AO371+AQ371+AS371+AU371+AW371</f>
        <v>0.0244217302594379</v>
      </c>
      <c r="J371" s="63" t="n">
        <f aca="false">ROUND(AP371+AR371+AT371+AV371+AX371,0)</f>
        <v>184132</v>
      </c>
      <c r="K371" s="64" t="n">
        <f aca="false">I371-DatosMinisterio!J371</f>
        <v>0</v>
      </c>
      <c r="L371" s="63" t="n">
        <f aca="false">J371-DatosMinisterio!K371</f>
        <v>1</v>
      </c>
      <c r="M371" s="64" t="n">
        <f aca="false">M406</f>
        <v>0.050717376529435</v>
      </c>
      <c r="N371" s="63" t="n">
        <f aca="false">ROUND((N$390*M371),0)</f>
        <v>7265442</v>
      </c>
      <c r="O371" s="63" t="n">
        <f aca="false">N371-DatosMinisterio!L371</f>
        <v>0</v>
      </c>
      <c r="P371" s="65" t="n">
        <f aca="false">N371+J371</f>
        <v>7449574</v>
      </c>
      <c r="Q371" s="63" t="n">
        <f aca="false">P371-DatosMinisterio!M371</f>
        <v>1</v>
      </c>
      <c r="S371" s="65" t="n">
        <f aca="false">B371+DatosMinisterio!B371</f>
        <v>11081</v>
      </c>
      <c r="T371" s="65" t="n">
        <f aca="false">C371+DatosMinisterio!C371</f>
        <v>58</v>
      </c>
      <c r="U371" s="65" t="n">
        <f aca="false">D371+DatosMinisterio!D371</f>
        <v>761.910839160839</v>
      </c>
      <c r="V371" s="65" t="n">
        <f aca="false">E371+DatosMinisterio!E371</f>
        <v>406.433566433566</v>
      </c>
      <c r="W371" s="65" t="n">
        <f aca="false">F371+DatosMinisterio!F371</f>
        <v>124</v>
      </c>
      <c r="X371" s="65" t="n">
        <f aca="false">G371+DatosMinisterio!G371</f>
        <v>315</v>
      </c>
      <c r="Y371" s="65" t="n">
        <f aca="false">H371+DatosMinisterio!H371</f>
        <v>18</v>
      </c>
      <c r="Z371" s="65" t="n">
        <f aca="false">X371+0.33*Y371</f>
        <v>320.94</v>
      </c>
      <c r="AC371" s="71" t="n">
        <f aca="false">IF(T371&gt;0,S371/T371,0)</f>
        <v>191.051724137931</v>
      </c>
      <c r="AD371" s="72" t="n">
        <f aca="false">EXP((((AC371-AC$390)/AC$391+2)/4-1.9)^3)</f>
        <v>0.0599807131730534</v>
      </c>
      <c r="AE371" s="73" t="n">
        <f aca="false">S371/U371</f>
        <v>14.5436964936796</v>
      </c>
      <c r="AF371" s="72" t="n">
        <f aca="false">EXP((((AE371-AE$390)/AE$391+2)/4-1.9)^3)</f>
        <v>0.0127345267575003</v>
      </c>
      <c r="AG371" s="72" t="n">
        <f aca="false">V371/U371</f>
        <v>0.533439801015573</v>
      </c>
      <c r="AH371" s="72" t="n">
        <f aca="false">EXP((((AG371-AG$390)/AG$391+2)/4-1.9)^3)</f>
        <v>0.0413663675331033</v>
      </c>
      <c r="AI371" s="72" t="n">
        <f aca="false">W371/U371</f>
        <v>0.162748701851482</v>
      </c>
      <c r="AJ371" s="72" t="n">
        <f aca="false">EXP((((AI371-AI$390)/AI$391+2)/4-1.9)^3)</f>
        <v>0.212581288668992</v>
      </c>
      <c r="AK371" s="72" t="n">
        <f aca="false">Z371/U371</f>
        <v>0.421230390098506</v>
      </c>
      <c r="AL371" s="72" t="n">
        <f aca="false">EXP((((AK371-AK$390)/AK$391+2)/4-1.9)^3)</f>
        <v>0.157075030059378</v>
      </c>
      <c r="AM371" s="72" t="n">
        <f aca="false">0.01*AD371+0.15*AF371+0.24*AH371+0.25*AJ371+0.35*AL371</f>
        <v>0.12055949704133</v>
      </c>
      <c r="AO371" s="64" t="n">
        <f aca="false">AO406</f>
        <v>0.000210363269387336</v>
      </c>
      <c r="AP371" s="63" t="n">
        <f aca="false">AO371*$J$390</f>
        <v>1586.06731730565</v>
      </c>
      <c r="AQ371" s="64" t="n">
        <f aca="false">AQ406</f>
        <v>0.000250116057930283</v>
      </c>
      <c r="AR371" s="63" t="n">
        <f aca="false">AQ371*$J$390</f>
        <v>1885.78978721858</v>
      </c>
      <c r="AS371" s="64" t="n">
        <f aca="false">AS406</f>
        <v>0.00134881059726324</v>
      </c>
      <c r="AT371" s="63" t="n">
        <f aca="false">AS371*$J$390</f>
        <v>10169.5719589512</v>
      </c>
      <c r="AU371" s="64" t="n">
        <f aca="false">AU406</f>
        <v>0.0108141719575625</v>
      </c>
      <c r="AV371" s="63" t="n">
        <f aca="false">AU371*$J$390</f>
        <v>81535.1689273841</v>
      </c>
      <c r="AW371" s="64" t="n">
        <f aca="false">AW406</f>
        <v>0.0117982683772945</v>
      </c>
      <c r="AX371" s="63" t="n">
        <f aca="false">AW371*$J$390</f>
        <v>88954.9203552837</v>
      </c>
    </row>
    <row r="372" customFormat="false" ht="12.8" hidden="false" customHeight="false" outlineLevel="0" collapsed="false">
      <c r="A372" s="70" t="s">
        <v>29</v>
      </c>
      <c r="B372" s="60"/>
      <c r="C372" s="60"/>
      <c r="D372" s="60"/>
      <c r="E372" s="60"/>
      <c r="F372" s="60"/>
      <c r="G372" s="60"/>
      <c r="H372" s="60"/>
      <c r="I372" s="64" t="n">
        <f aca="false">AO372+AQ372+AS372+AU372+AW372</f>
        <v>0.0400787356790277</v>
      </c>
      <c r="J372" s="63" t="n">
        <f aca="false">ROUND(AP372+AR372+AT372+AV372+AX372,0)</f>
        <v>302180</v>
      </c>
      <c r="K372" s="64" t="n">
        <f aca="false">I372-DatosMinisterio!J372</f>
        <v>-3.12250225675825E-016</v>
      </c>
      <c r="L372" s="63" t="n">
        <f aca="false">J372-DatosMinisterio!K372</f>
        <v>0</v>
      </c>
      <c r="M372" s="64" t="n">
        <f aca="false">M407</f>
        <v>0.0490709785826631</v>
      </c>
      <c r="N372" s="63" t="n">
        <f aca="false">ROUND((N$390*M372),0)</f>
        <v>7029590</v>
      </c>
      <c r="O372" s="63" t="n">
        <f aca="false">N372-DatosMinisterio!L372</f>
        <v>0</v>
      </c>
      <c r="P372" s="65" t="n">
        <f aca="false">N372+J372</f>
        <v>7331770</v>
      </c>
      <c r="Q372" s="63" t="n">
        <f aca="false">P372-DatosMinisterio!M372</f>
        <v>0</v>
      </c>
      <c r="S372" s="65" t="n">
        <f aca="false">B372+DatosMinisterio!B372</f>
        <v>9953</v>
      </c>
      <c r="T372" s="65" t="n">
        <f aca="false">C372+DatosMinisterio!C372</f>
        <v>41</v>
      </c>
      <c r="U372" s="65" t="n">
        <f aca="false">D372+DatosMinisterio!D372</f>
        <v>489.714397798014</v>
      </c>
      <c r="V372" s="65" t="n">
        <f aca="false">E372+DatosMinisterio!E372</f>
        <v>284.851714513557</v>
      </c>
      <c r="W372" s="65" t="n">
        <f aca="false">F372+DatosMinisterio!F372</f>
        <v>44</v>
      </c>
      <c r="X372" s="65" t="n">
        <f aca="false">G372+DatosMinisterio!G372</f>
        <v>164</v>
      </c>
      <c r="Y372" s="65" t="n">
        <f aca="false">H372+DatosMinisterio!H372</f>
        <v>17</v>
      </c>
      <c r="Z372" s="65" t="n">
        <f aca="false">X372+0.33*Y372</f>
        <v>169.61</v>
      </c>
      <c r="AC372" s="71" t="n">
        <f aca="false">IF(T372&gt;0,S372/T372,0)</f>
        <v>242.756097560976</v>
      </c>
      <c r="AD372" s="72" t="n">
        <f aca="false">EXP((((AC372-AC$390)/AC$391+2)/4-1.9)^3)</f>
        <v>0.137781009871999</v>
      </c>
      <c r="AE372" s="73" t="n">
        <f aca="false">S372/U372</f>
        <v>20.324091030922</v>
      </c>
      <c r="AF372" s="72" t="n">
        <f aca="false">EXP((((AE372-AE$390)/AE$391+2)/4-1.9)^3)</f>
        <v>0.0529465963028881</v>
      </c>
      <c r="AG372" s="72" t="n">
        <f aca="false">V372/U372</f>
        <v>0.58166906220112</v>
      </c>
      <c r="AH372" s="72" t="n">
        <f aca="false">EXP((((AG372-AG$390)/AG$391+2)/4-1.9)^3)</f>
        <v>0.0789388227355139</v>
      </c>
      <c r="AI372" s="72" t="n">
        <f aca="false">W372/U372</f>
        <v>0.089848287487247</v>
      </c>
      <c r="AJ372" s="72" t="n">
        <f aca="false">EXP((((AI372-AI$390)/AI$391+2)/4-1.9)^3)</f>
        <v>0.0622171784264967</v>
      </c>
      <c r="AK372" s="72" t="n">
        <f aca="false">Z372/U372</f>
        <v>0.346344728197999</v>
      </c>
      <c r="AL372" s="72" t="n">
        <f aca="false">EXP((((AK372-AK$390)/AK$391+2)/4-1.9)^3)</f>
        <v>0.0995660659723322</v>
      </c>
      <c r="AM372" s="72" t="n">
        <f aca="false">0.01*AD372+0.15*AF372+0.24*AH372+0.25*AJ372+0.35*AL372</f>
        <v>0.078667534697617</v>
      </c>
      <c r="AO372" s="64" t="n">
        <f aca="false">AO407</f>
        <v>0.000423387442849482</v>
      </c>
      <c r="AP372" s="63" t="n">
        <f aca="false">AO372*$J$390</f>
        <v>3192.19694396708</v>
      </c>
      <c r="AQ372" s="64" t="n">
        <f aca="false">AQ407</f>
        <v>0.00488609526457255</v>
      </c>
      <c r="AR372" s="63" t="n">
        <f aca="false">AQ372*$J$390</f>
        <v>36839.4921363918</v>
      </c>
      <c r="AS372" s="64" t="n">
        <f aca="false">AS407</f>
        <v>0.0106108805578128</v>
      </c>
      <c r="AT372" s="63" t="n">
        <f aca="false">AS372*$J$390</f>
        <v>80002.4210956383</v>
      </c>
      <c r="AU372" s="64" t="n">
        <f aca="false">AU407</f>
        <v>0.00664275379138894</v>
      </c>
      <c r="AV372" s="63" t="n">
        <f aca="false">AU372*$J$390</f>
        <v>50084.0984080297</v>
      </c>
      <c r="AW372" s="64" t="n">
        <f aca="false">AW407</f>
        <v>0.0175156186224039</v>
      </c>
      <c r="AX372" s="63" t="n">
        <f aca="false">AW372*$J$390</f>
        <v>132061.791586975</v>
      </c>
    </row>
    <row r="373" customFormat="false" ht="12.8" hidden="false" customHeight="false" outlineLevel="0" collapsed="false">
      <c r="A373" s="70" t="s">
        <v>30</v>
      </c>
      <c r="B373" s="60"/>
      <c r="C373" s="60"/>
      <c r="D373" s="60"/>
      <c r="E373" s="60"/>
      <c r="F373" s="60"/>
      <c r="G373" s="60"/>
      <c r="H373" s="60"/>
      <c r="I373" s="64" t="n">
        <f aca="false">AO373+AQ373+AS373+AU373+AW373</f>
        <v>0.0165725650681057</v>
      </c>
      <c r="J373" s="63" t="n">
        <f aca="false">ROUND(AP373+AR373+AT373+AV373+AX373,0)</f>
        <v>124951</v>
      </c>
      <c r="K373" s="64" t="n">
        <f aca="false">I373-DatosMinisterio!J373</f>
        <v>0</v>
      </c>
      <c r="L373" s="63" t="n">
        <f aca="false">J373-DatosMinisterio!K373</f>
        <v>0</v>
      </c>
      <c r="M373" s="64" t="n">
        <f aca="false">M408</f>
        <v>0.0210168231840018</v>
      </c>
      <c r="N373" s="63" t="n">
        <f aca="false">ROUND((N$390*M373),0)</f>
        <v>3010734</v>
      </c>
      <c r="O373" s="63" t="n">
        <f aca="false">N373-DatosMinisterio!L373</f>
        <v>0</v>
      </c>
      <c r="P373" s="65" t="n">
        <f aca="false">N373+J373</f>
        <v>3135685</v>
      </c>
      <c r="Q373" s="63" t="n">
        <f aca="false">P373-DatosMinisterio!M373</f>
        <v>0</v>
      </c>
      <c r="S373" s="65" t="n">
        <f aca="false">B373+DatosMinisterio!B373</f>
        <v>17106</v>
      </c>
      <c r="T373" s="65" t="n">
        <f aca="false">C373+DatosMinisterio!C373</f>
        <v>74</v>
      </c>
      <c r="U373" s="65" t="n">
        <f aca="false">D373+DatosMinisterio!D373</f>
        <v>725.610138405051</v>
      </c>
      <c r="V373" s="65" t="n">
        <f aca="false">E373+DatosMinisterio!E373</f>
        <v>291.534290947424</v>
      </c>
      <c r="W373" s="65" t="n">
        <f aca="false">F373+DatosMinisterio!F373</f>
        <v>41</v>
      </c>
      <c r="X373" s="65" t="n">
        <f aca="false">G373+DatosMinisterio!G373</f>
        <v>138</v>
      </c>
      <c r="Y373" s="65" t="n">
        <f aca="false">H373+DatosMinisterio!H373</f>
        <v>26</v>
      </c>
      <c r="Z373" s="65" t="n">
        <f aca="false">X373+0.33*Y373</f>
        <v>146.58</v>
      </c>
      <c r="AC373" s="71" t="n">
        <f aca="false">IF(T373&gt;0,S373/T373,0)</f>
        <v>231.162162162162</v>
      </c>
      <c r="AD373" s="72" t="n">
        <f aca="false">EXP((((AC373-AC$390)/AC$391+2)/4-1.9)^3)</f>
        <v>0.116263395821065</v>
      </c>
      <c r="AE373" s="73" t="n">
        <f aca="false">S373/U373</f>
        <v>23.5746430412347</v>
      </c>
      <c r="AF373" s="72" t="n">
        <f aca="false">EXP((((AE373-AE$390)/AE$391+2)/4-1.9)^3)</f>
        <v>0.100861785643746</v>
      </c>
      <c r="AG373" s="72" t="n">
        <f aca="false">V373/U373</f>
        <v>0.40177813886151</v>
      </c>
      <c r="AH373" s="72" t="n">
        <f aca="false">EXP((((AG373-AG$390)/AG$391+2)/4-1.9)^3)</f>
        <v>0.00414184892618785</v>
      </c>
      <c r="AI373" s="72" t="n">
        <f aca="false">W373/U373</f>
        <v>0.0565041719098927</v>
      </c>
      <c r="AJ373" s="72" t="n">
        <f aca="false">EXP((((AI373-AI$390)/AI$391+2)/4-1.9)^3)</f>
        <v>0.029973954118992</v>
      </c>
      <c r="AK373" s="72" t="n">
        <f aca="false">Z373/U373</f>
        <v>0.202009305330538</v>
      </c>
      <c r="AL373" s="72" t="n">
        <f aca="false">EXP((((AK373-AK$390)/AK$391+2)/4-1.9)^3)</f>
        <v>0.033862020739534</v>
      </c>
      <c r="AM373" s="72" t="n">
        <f aca="false">0.01*AD373+0.15*AF373+0.24*AH373+0.25*AJ373+0.35*AL373</f>
        <v>0.0366311413356425</v>
      </c>
      <c r="AO373" s="64" t="n">
        <f aca="false">AO408</f>
        <v>0.000273103725405417</v>
      </c>
      <c r="AP373" s="63" t="n">
        <f aca="false">AO373*$J$390</f>
        <v>2059.10896118648</v>
      </c>
      <c r="AQ373" s="64" t="n">
        <f aca="false">AQ408</f>
        <v>0.00753844941996362</v>
      </c>
      <c r="AR373" s="63" t="n">
        <f aca="false">AQ373*$J$390</f>
        <v>56837.3380152735</v>
      </c>
      <c r="AS373" s="64" t="n">
        <f aca="false">AS408</f>
        <v>0.000360196046863503</v>
      </c>
      <c r="AT373" s="63" t="n">
        <f aca="false">AS373*$J$390</f>
        <v>2715.75536649883</v>
      </c>
      <c r="AU373" s="64" t="n">
        <f aca="false">AU408</f>
        <v>0.00276225516551644</v>
      </c>
      <c r="AV373" s="63" t="n">
        <f aca="false">AU373*$J$390</f>
        <v>20826.4620189825</v>
      </c>
      <c r="AW373" s="64" t="n">
        <f aca="false">AW408</f>
        <v>0.00563856071035669</v>
      </c>
      <c r="AX373" s="63" t="n">
        <f aca="false">AW373*$J$390</f>
        <v>42512.8250068872</v>
      </c>
    </row>
    <row r="374" customFormat="false" ht="12.8" hidden="false" customHeight="false" outlineLevel="0" collapsed="false">
      <c r="A374" s="70" t="s">
        <v>31</v>
      </c>
      <c r="B374" s="60"/>
      <c r="C374" s="60"/>
      <c r="D374" s="60"/>
      <c r="E374" s="60"/>
      <c r="F374" s="60"/>
      <c r="G374" s="60"/>
      <c r="H374" s="60"/>
      <c r="I374" s="64" t="n">
        <f aca="false">AO374+AQ374+AS374+AU374+AW374</f>
        <v>0.0137379821019447</v>
      </c>
      <c r="J374" s="63" t="n">
        <f aca="false">ROUND(AP374+AR374+AT374+AV374+AX374,0)</f>
        <v>103580</v>
      </c>
      <c r="K374" s="64" t="n">
        <f aca="false">I374-DatosMinisterio!J374</f>
        <v>0</v>
      </c>
      <c r="L374" s="63" t="n">
        <f aca="false">J374-DatosMinisterio!K374</f>
        <v>0</v>
      </c>
      <c r="M374" s="64" t="n">
        <f aca="false">M409</f>
        <v>0.0203113656344103</v>
      </c>
      <c r="N374" s="63" t="n">
        <f aca="false">ROUND((N$390*M374),0)</f>
        <v>2909674</v>
      </c>
      <c r="O374" s="63" t="n">
        <f aca="false">N374-DatosMinisterio!L374</f>
        <v>0</v>
      </c>
      <c r="P374" s="65" t="n">
        <f aca="false">N374+J374</f>
        <v>3013254</v>
      </c>
      <c r="Q374" s="63" t="n">
        <f aca="false">P374-DatosMinisterio!M374</f>
        <v>0</v>
      </c>
      <c r="S374" s="65" t="n">
        <f aca="false">B374+DatosMinisterio!B374</f>
        <v>6457</v>
      </c>
      <c r="T374" s="65" t="n">
        <f aca="false">C374+DatosMinisterio!C374</f>
        <v>42</v>
      </c>
      <c r="U374" s="65" t="n">
        <f aca="false">D374+DatosMinisterio!D374</f>
        <v>369.112571898956</v>
      </c>
      <c r="V374" s="65" t="n">
        <f aca="false">E374+DatosMinisterio!E374</f>
        <v>197.974573365231</v>
      </c>
      <c r="W374" s="65" t="n">
        <f aca="false">F374+DatosMinisterio!F374</f>
        <v>18</v>
      </c>
      <c r="X374" s="65" t="n">
        <f aca="false">G374+DatosMinisterio!G374</f>
        <v>74</v>
      </c>
      <c r="Y374" s="65" t="n">
        <f aca="false">H374+DatosMinisterio!H374</f>
        <v>6</v>
      </c>
      <c r="Z374" s="65" t="n">
        <f aca="false">X374+0.33*Y374</f>
        <v>75.98</v>
      </c>
      <c r="AC374" s="71" t="n">
        <f aca="false">IF(T374&gt;0,S374/T374,0)</f>
        <v>153.738095238095</v>
      </c>
      <c r="AD374" s="72" t="n">
        <f aca="false">EXP((((AC374-AC$390)/AC$391+2)/4-1.9)^3)</f>
        <v>0.0290125177262674</v>
      </c>
      <c r="AE374" s="73" t="n">
        <f aca="false">S374/U374</f>
        <v>17.493308252225</v>
      </c>
      <c r="AF374" s="72" t="n">
        <f aca="false">EXP((((AE374-AE$390)/AE$391+2)/4-1.9)^3)</f>
        <v>0.0276111582075844</v>
      </c>
      <c r="AG374" s="72" t="n">
        <f aca="false">V374/U374</f>
        <v>0.536352832272064</v>
      </c>
      <c r="AH374" s="72" t="n">
        <f aca="false">EXP((((AG374-AG$390)/AG$391+2)/4-1.9)^3)</f>
        <v>0.0431334374716904</v>
      </c>
      <c r="AI374" s="72" t="n">
        <f aca="false">W374/U374</f>
        <v>0.0487656107387409</v>
      </c>
      <c r="AJ374" s="72" t="n">
        <f aca="false">EXP((((AI374-AI$390)/AI$391+2)/4-1.9)^3)</f>
        <v>0.0248857643470296</v>
      </c>
      <c r="AK374" s="72" t="n">
        <f aca="false">Z374/U374</f>
        <v>0.205845061329419</v>
      </c>
      <c r="AL374" s="72" t="n">
        <f aca="false">EXP((((AK374-AK$390)/AK$391+2)/4-1.9)^3)</f>
        <v>0.0349733205566583</v>
      </c>
      <c r="AM374" s="72" t="n">
        <f aca="false">0.01*AD374+0.15*AF374+0.24*AH374+0.25*AJ374+0.35*AL374</f>
        <v>0.0332459271831938</v>
      </c>
      <c r="AO374" s="64" t="n">
        <f aca="false">AO409</f>
        <v>7.85059370724695E-005</v>
      </c>
      <c r="AP374" s="63" t="n">
        <f aca="false">AO374*$J$390</f>
        <v>591.907995001878</v>
      </c>
      <c r="AQ374" s="64" t="n">
        <f aca="false">AQ409</f>
        <v>0.00175791071170021</v>
      </c>
      <c r="AR374" s="63" t="n">
        <f aca="false">AQ374*$J$390</f>
        <v>13254.0473186669</v>
      </c>
      <c r="AS374" s="64" t="n">
        <f aca="false">AS409</f>
        <v>0.00223099813733694</v>
      </c>
      <c r="AT374" s="63" t="n">
        <f aca="false">AS374*$J$390</f>
        <v>16820.9651851557</v>
      </c>
      <c r="AU374" s="64" t="n">
        <f aca="false">AU409</f>
        <v>0.0026116063558473</v>
      </c>
      <c r="AV374" s="63" t="n">
        <f aca="false">AU374*$J$390</f>
        <v>19690.6213653213</v>
      </c>
      <c r="AW374" s="64" t="n">
        <f aca="false">AW409</f>
        <v>0.00705896095998773</v>
      </c>
      <c r="AX374" s="63" t="n">
        <f aca="false">AW374*$J$390</f>
        <v>53222.1585326201</v>
      </c>
    </row>
    <row r="375" customFormat="false" ht="12.8" hidden="false" customHeight="false" outlineLevel="0" collapsed="false">
      <c r="A375" s="70" t="s">
        <v>32</v>
      </c>
      <c r="B375" s="60"/>
      <c r="C375" s="60"/>
      <c r="D375" s="60"/>
      <c r="E375" s="60"/>
      <c r="F375" s="60"/>
      <c r="G375" s="60"/>
      <c r="H375" s="60"/>
      <c r="I375" s="64" t="n">
        <f aca="false">AO375+AQ375+AS375+AU375+AW375</f>
        <v>0.0167932096178382</v>
      </c>
      <c r="J375" s="63" t="n">
        <f aca="false">ROUND(AP375+AR375+AT375+AV375+AX375,0)</f>
        <v>126615</v>
      </c>
      <c r="K375" s="64" t="n">
        <f aca="false">I375-DatosMinisterio!J375</f>
        <v>0</v>
      </c>
      <c r="L375" s="63" t="n">
        <f aca="false">J375-DatosMinisterio!K375</f>
        <v>0</v>
      </c>
      <c r="M375" s="64" t="n">
        <f aca="false">M410</f>
        <v>0.0209441986302812</v>
      </c>
      <c r="N375" s="63" t="n">
        <f aca="false">ROUND((N$390*M375),0)</f>
        <v>3000330</v>
      </c>
      <c r="O375" s="63" t="n">
        <f aca="false">N375-DatosMinisterio!L375</f>
        <v>0</v>
      </c>
      <c r="P375" s="65" t="n">
        <f aca="false">N375+J375</f>
        <v>3126945</v>
      </c>
      <c r="Q375" s="63" t="n">
        <f aca="false">P375-DatosMinisterio!M375</f>
        <v>0</v>
      </c>
      <c r="S375" s="65" t="n">
        <f aca="false">B375+DatosMinisterio!B375</f>
        <v>7982</v>
      </c>
      <c r="T375" s="65" t="n">
        <f aca="false">C375+DatosMinisterio!C375</f>
        <v>38</v>
      </c>
      <c r="U375" s="65" t="n">
        <f aca="false">D375+DatosMinisterio!D375</f>
        <v>313.839393939394</v>
      </c>
      <c r="V375" s="65" t="n">
        <f aca="false">E375+DatosMinisterio!E375</f>
        <v>163.112121212121</v>
      </c>
      <c r="W375" s="65" t="n">
        <f aca="false">F375+DatosMinisterio!F375</f>
        <v>12</v>
      </c>
      <c r="X375" s="65" t="n">
        <f aca="false">G375+DatosMinisterio!G375</f>
        <v>66</v>
      </c>
      <c r="Y375" s="65" t="n">
        <f aca="false">H375+DatosMinisterio!H375</f>
        <v>3</v>
      </c>
      <c r="Z375" s="65" t="n">
        <f aca="false">X375+0.33*Y375</f>
        <v>66.99</v>
      </c>
      <c r="AC375" s="71" t="n">
        <f aca="false">IF(T375&gt;0,S375/T375,0)</f>
        <v>210.052631578947</v>
      </c>
      <c r="AD375" s="72" t="n">
        <f aca="false">EXP((((AC375-AC$390)/AC$391+2)/4-1.9)^3)</f>
        <v>0.083286390257438</v>
      </c>
      <c r="AE375" s="73" t="n">
        <f aca="false">S375/U375</f>
        <v>25.4333909449921</v>
      </c>
      <c r="AF375" s="72" t="n">
        <f aca="false">EXP((((AE375-AE$390)/AE$391+2)/4-1.9)^3)</f>
        <v>0.139202447791308</v>
      </c>
      <c r="AG375" s="72" t="n">
        <f aca="false">V375/U375</f>
        <v>0.519731188505991</v>
      </c>
      <c r="AH375" s="72" t="n">
        <f aca="false">EXP((((AG375-AG$390)/AG$391+2)/4-1.9)^3)</f>
        <v>0.033805683671383</v>
      </c>
      <c r="AI375" s="72" t="n">
        <f aca="false">W375/U375</f>
        <v>0.0382361176822733</v>
      </c>
      <c r="AJ375" s="72" t="n">
        <f aca="false">EXP((((AI375-AI$390)/AI$391+2)/4-1.9)^3)</f>
        <v>0.0191206037656897</v>
      </c>
      <c r="AK375" s="72" t="n">
        <f aca="false">Z375/U375</f>
        <v>0.213453126961291</v>
      </c>
      <c r="AL375" s="72" t="n">
        <f aca="false">EXP((((AK375-AK$390)/AK$391+2)/4-1.9)^3)</f>
        <v>0.0372639146402254</v>
      </c>
      <c r="AM375" s="72" t="n">
        <f aca="false">0.01*AD375+0.15*AF375+0.24*AH375+0.25*AJ375+0.35*AL375</f>
        <v>0.0476491162179039</v>
      </c>
      <c r="AO375" s="64" t="n">
        <f aca="false">AO410</f>
        <v>0.000234705470122192</v>
      </c>
      <c r="AP375" s="63" t="n">
        <f aca="false">AO375*$J$390</f>
        <v>1769.59921015601</v>
      </c>
      <c r="AQ375" s="64" t="n">
        <f aca="false">AQ410</f>
        <v>0.00862207556150319</v>
      </c>
      <c r="AR375" s="63" t="n">
        <f aca="false">AQ375*$J$390</f>
        <v>65007.5096059676</v>
      </c>
      <c r="AS375" s="64" t="n">
        <f aca="false">AS410</f>
        <v>0.00294225495004883</v>
      </c>
      <c r="AT375" s="63" t="n">
        <f aca="false">AS375*$J$390</f>
        <v>22183.5990144302</v>
      </c>
      <c r="AU375" s="64" t="n">
        <f aca="false">AU410</f>
        <v>0.00220616428592328</v>
      </c>
      <c r="AV375" s="63" t="n">
        <f aca="false">AU375*$J$390</f>
        <v>16633.7264138401</v>
      </c>
      <c r="AW375" s="64" t="n">
        <f aca="false">AW410</f>
        <v>0.00278800935024068</v>
      </c>
      <c r="AX375" s="63" t="n">
        <f aca="false">AW375*$J$390</f>
        <v>21020.6397896263</v>
      </c>
    </row>
    <row r="376" customFormat="false" ht="12.8" hidden="false" customHeight="false" outlineLevel="0" collapsed="false">
      <c r="A376" s="70" t="s">
        <v>33</v>
      </c>
      <c r="B376" s="60"/>
      <c r="C376" s="60"/>
      <c r="D376" s="60"/>
      <c r="E376" s="60"/>
      <c r="F376" s="60"/>
      <c r="G376" s="60"/>
      <c r="H376" s="60"/>
      <c r="I376" s="64" t="n">
        <f aca="false">AO376+AQ376+AS376+AU376+AW376</f>
        <v>0.0338077317198951</v>
      </c>
      <c r="J376" s="63" t="n">
        <f aca="false">ROUND(AP376+AR376+AT376+AV376+AX376,0)</f>
        <v>254899</v>
      </c>
      <c r="K376" s="64" t="n">
        <f aca="false">I376-DatosMinisterio!J376</f>
        <v>3.12250225675825E-016</v>
      </c>
      <c r="L376" s="63" t="n">
        <f aca="false">J376-DatosMinisterio!K376</f>
        <v>0</v>
      </c>
      <c r="M376" s="64" t="n">
        <f aca="false">M411</f>
        <v>0.0210092001595743</v>
      </c>
      <c r="N376" s="63" t="n">
        <f aca="false">ROUND((N$390*M376),0)</f>
        <v>3009642</v>
      </c>
      <c r="O376" s="63" t="n">
        <f aca="false">N376-DatosMinisterio!L376</f>
        <v>0</v>
      </c>
      <c r="P376" s="65" t="n">
        <f aca="false">N376+J376</f>
        <v>3264541</v>
      </c>
      <c r="Q376" s="63" t="n">
        <f aca="false">P376-DatosMinisterio!M376</f>
        <v>0</v>
      </c>
      <c r="S376" s="65" t="n">
        <f aca="false">B376+DatosMinisterio!B376</f>
        <v>9702</v>
      </c>
      <c r="T376" s="65" t="n">
        <f aca="false">C376+DatosMinisterio!C376</f>
        <v>41</v>
      </c>
      <c r="U376" s="65" t="n">
        <f aca="false">D376+DatosMinisterio!D376</f>
        <v>439.086124541735</v>
      </c>
      <c r="V376" s="65" t="n">
        <f aca="false">E376+DatosMinisterio!E376</f>
        <v>312.919196642049</v>
      </c>
      <c r="W376" s="65" t="n">
        <f aca="false">F376+DatosMinisterio!F376</f>
        <v>20</v>
      </c>
      <c r="X376" s="65" t="n">
        <f aca="false">G376+DatosMinisterio!G376</f>
        <v>75</v>
      </c>
      <c r="Y376" s="65" t="n">
        <f aca="false">H376+DatosMinisterio!H376</f>
        <v>13</v>
      </c>
      <c r="Z376" s="65" t="n">
        <f aca="false">X376+0.33*Y376</f>
        <v>79.29</v>
      </c>
      <c r="AC376" s="71" t="n">
        <f aca="false">IF(T376&gt;0,S376/T376,0)</f>
        <v>236.634146341463</v>
      </c>
      <c r="AD376" s="72" t="n">
        <f aca="false">EXP((((AC376-AC$390)/AC$391+2)/4-1.9)^3)</f>
        <v>0.126110912208941</v>
      </c>
      <c r="AE376" s="73" t="n">
        <f aca="false">S376/U376</f>
        <v>22.0958929415631</v>
      </c>
      <c r="AF376" s="72" t="n">
        <f aca="false">EXP((((AE376-AE$390)/AE$391+2)/4-1.9)^3)</f>
        <v>0.0762277766202764</v>
      </c>
      <c r="AG376" s="72" t="n">
        <f aca="false">V376/U376</f>
        <v>0.712660180206414</v>
      </c>
      <c r="AH376" s="72" t="n">
        <f aca="false">EXP((((AG376-AG$390)/AG$391+2)/4-1.9)^3)</f>
        <v>0.290380524072791</v>
      </c>
      <c r="AI376" s="72" t="n">
        <f aca="false">W376/U376</f>
        <v>0.0455491505701156</v>
      </c>
      <c r="AJ376" s="72" t="n">
        <f aca="false">EXP((((AI376-AI$390)/AI$391+2)/4-1.9)^3)</f>
        <v>0.0229904198434294</v>
      </c>
      <c r="AK376" s="72" t="n">
        <f aca="false">Z376/U376</f>
        <v>0.180579607435223</v>
      </c>
      <c r="AL376" s="72" t="n">
        <f aca="false">EXP((((AK376-AK$390)/AK$391+2)/4-1.9)^3)</f>
        <v>0.0281646183725547</v>
      </c>
      <c r="AM376" s="72" t="n">
        <f aca="false">0.01*AD376+0.15*AF376+0.24*AH376+0.25*AJ376+0.35*AL376</f>
        <v>0.0979918227838523</v>
      </c>
      <c r="AO376" s="64" t="n">
        <f aca="false">AO411</f>
        <v>0.000428768711769141</v>
      </c>
      <c r="AP376" s="63" t="n">
        <f aca="false">AO376*$J$390</f>
        <v>3232.76987660861</v>
      </c>
      <c r="AQ376" s="64" t="n">
        <f aca="false">AQ411</f>
        <v>0.00623146729277591</v>
      </c>
      <c r="AR376" s="63" t="n">
        <f aca="false">AQ376*$J$390</f>
        <v>46983.1384571835</v>
      </c>
      <c r="AS376" s="64" t="n">
        <f aca="false">AS411</f>
        <v>0.0189148046189144</v>
      </c>
      <c r="AT376" s="63" t="n">
        <f aca="false">AS376*$J$390</f>
        <v>142611.17687824</v>
      </c>
      <c r="AU376" s="64" t="n">
        <f aca="false">AU411</f>
        <v>0.00289135502437941</v>
      </c>
      <c r="AV376" s="63" t="n">
        <f aca="false">AU376*$J$390</f>
        <v>21799.8309317575</v>
      </c>
      <c r="AW376" s="64" t="n">
        <f aca="false">AW411</f>
        <v>0.00534133607205622</v>
      </c>
      <c r="AX376" s="63" t="n">
        <f aca="false">AW376*$J$390</f>
        <v>40271.8525877034</v>
      </c>
    </row>
    <row r="377" customFormat="false" ht="12.8" hidden="false" customHeight="false" outlineLevel="0" collapsed="false">
      <c r="A377" s="70" t="s">
        <v>34</v>
      </c>
      <c r="B377" s="60"/>
      <c r="C377" s="60"/>
      <c r="D377" s="60"/>
      <c r="E377" s="60"/>
      <c r="F377" s="60"/>
      <c r="G377" s="60"/>
      <c r="H377" s="60"/>
      <c r="I377" s="64" t="n">
        <f aca="false">AO377+AQ377+AS377+AU377+AW377</f>
        <v>0.0347834771104768</v>
      </c>
      <c r="J377" s="63" t="n">
        <f aca="false">ROUND(AP377+AR377+AT377+AV377+AX377,0)</f>
        <v>262256</v>
      </c>
      <c r="K377" s="64" t="n">
        <f aca="false">I377-DatosMinisterio!J377</f>
        <v>0</v>
      </c>
      <c r="L377" s="63" t="n">
        <f aca="false">J377-DatosMinisterio!K377</f>
        <v>0</v>
      </c>
      <c r="M377" s="64" t="n">
        <f aca="false">M412</f>
        <v>0.0219100358252418</v>
      </c>
      <c r="N377" s="63" t="n">
        <f aca="false">ROUND((N$390*M377),0)</f>
        <v>3138689</v>
      </c>
      <c r="O377" s="63" t="n">
        <f aca="false">N377-DatosMinisterio!L377</f>
        <v>-1</v>
      </c>
      <c r="P377" s="65" t="n">
        <f aca="false">N377+J377</f>
        <v>3400945</v>
      </c>
      <c r="Q377" s="63" t="n">
        <f aca="false">P377-DatosMinisterio!M377</f>
        <v>-1</v>
      </c>
      <c r="S377" s="65" t="n">
        <f aca="false">B377+DatosMinisterio!B377</f>
        <v>6983</v>
      </c>
      <c r="T377" s="65" t="n">
        <f aca="false">C377+DatosMinisterio!C377</f>
        <v>48</v>
      </c>
      <c r="U377" s="65" t="n">
        <f aca="false">D377+DatosMinisterio!D377</f>
        <v>367.848484848485</v>
      </c>
      <c r="V377" s="65" t="n">
        <f aca="false">E377+DatosMinisterio!E377</f>
        <v>221.416666666667</v>
      </c>
      <c r="W377" s="65" t="n">
        <f aca="false">F377+DatosMinisterio!F377</f>
        <v>56</v>
      </c>
      <c r="X377" s="65" t="n">
        <f aca="false">G377+DatosMinisterio!G377</f>
        <v>171</v>
      </c>
      <c r="Y377" s="65" t="n">
        <f aca="false">H377+DatosMinisterio!H377</f>
        <v>22</v>
      </c>
      <c r="Z377" s="65" t="n">
        <f aca="false">X377+0.33*Y377</f>
        <v>178.26</v>
      </c>
      <c r="AC377" s="71" t="n">
        <f aca="false">IF(T377&gt;0,S377/T377,0)</f>
        <v>145.479166666667</v>
      </c>
      <c r="AD377" s="72" t="n">
        <f aca="false">EXP((((AC377-AC$390)/AC$391+2)/4-1.9)^3)</f>
        <v>0.0243292908317309</v>
      </c>
      <c r="AE377" s="73" t="n">
        <f aca="false">S377/U377</f>
        <v>18.9833594200511</v>
      </c>
      <c r="AF377" s="72" t="n">
        <f aca="false">EXP((((AE377-AE$390)/AE$391+2)/4-1.9)^3)</f>
        <v>0.0393201422831627</v>
      </c>
      <c r="AG377" s="72" t="n">
        <f aca="false">V377/U377</f>
        <v>0.601923552187166</v>
      </c>
      <c r="AH377" s="72" t="n">
        <f aca="false">EXP((((AG377-AG$390)/AG$391+2)/4-1.9)^3)</f>
        <v>0.100648273192304</v>
      </c>
      <c r="AI377" s="72" t="n">
        <f aca="false">W377/U377</f>
        <v>0.152236592800066</v>
      </c>
      <c r="AJ377" s="72" t="n">
        <f aca="false">EXP((((AI377-AI$390)/AI$391+2)/4-1.9)^3)</f>
        <v>0.18324316655198</v>
      </c>
      <c r="AK377" s="72" t="n">
        <f aca="false">Z377/U377</f>
        <v>0.484601697009638</v>
      </c>
      <c r="AL377" s="72" t="n">
        <f aca="false">EXP((((AK377-AK$390)/AK$391+2)/4-1.9)^3)</f>
        <v>0.219645922286432</v>
      </c>
      <c r="AM377" s="72" t="n">
        <f aca="false">0.01*AD377+0.15*AF377+0.24*AH377+0.25*AJ377+0.35*AL377</f>
        <v>0.152983764255191</v>
      </c>
      <c r="AO377" s="64" t="n">
        <f aca="false">AO412</f>
        <v>9.47039179558198E-005</v>
      </c>
      <c r="AP377" s="63" t="n">
        <f aca="false">AO377*$J$390</f>
        <v>714.035247350859</v>
      </c>
      <c r="AQ377" s="64" t="n">
        <f aca="false">AQ412</f>
        <v>0.000809275101189929</v>
      </c>
      <c r="AR377" s="63" t="n">
        <f aca="false">AQ377*$J$390</f>
        <v>6101.65830016256</v>
      </c>
      <c r="AS377" s="64" t="n">
        <f aca="false">AS412</f>
        <v>0.00874139778312101</v>
      </c>
      <c r="AT377" s="63" t="n">
        <f aca="false">AS377*$J$390</f>
        <v>65907.1584680884</v>
      </c>
      <c r="AU377" s="64" t="n">
        <f aca="false">AU412</f>
        <v>0.0110083820070626</v>
      </c>
      <c r="AV377" s="63" t="n">
        <f aca="false">AU377*$J$390</f>
        <v>82999.4464749878</v>
      </c>
      <c r="AW377" s="64" t="n">
        <f aca="false">AW412</f>
        <v>0.0141297183011474</v>
      </c>
      <c r="AX377" s="63" t="n">
        <f aca="false">AW377*$J$390</f>
        <v>106533.257756711</v>
      </c>
    </row>
    <row r="378" customFormat="false" ht="12.8" hidden="false" customHeight="false" outlineLevel="0" collapsed="false">
      <c r="A378" s="70" t="s">
        <v>35</v>
      </c>
      <c r="B378" s="60"/>
      <c r="C378" s="60"/>
      <c r="D378" s="60"/>
      <c r="E378" s="60"/>
      <c r="F378" s="60"/>
      <c r="G378" s="60"/>
      <c r="H378" s="60"/>
      <c r="I378" s="64" t="n">
        <f aca="false">AO378+AQ378+AS378+AU378+AW378</f>
        <v>0.00935743163081573</v>
      </c>
      <c r="J378" s="63" t="n">
        <f aca="false">ROUND(AP378+AR378+AT378+AV378+AX378,0)</f>
        <v>70552</v>
      </c>
      <c r="K378" s="64" t="n">
        <f aca="false">I378-DatosMinisterio!J378</f>
        <v>-6.2450045135165E-017</v>
      </c>
      <c r="L378" s="63" t="n">
        <f aca="false">J378-DatosMinisterio!K378</f>
        <v>0</v>
      </c>
      <c r="M378" s="64" t="n">
        <f aca="false">M413</f>
        <v>0.0102880337673149</v>
      </c>
      <c r="N378" s="63" t="n">
        <f aca="false">ROUND((N$390*M378),0)</f>
        <v>1473797</v>
      </c>
      <c r="O378" s="63" t="n">
        <f aca="false">N378-DatosMinisterio!L378</f>
        <v>0</v>
      </c>
      <c r="P378" s="65" t="n">
        <f aca="false">N378+J378</f>
        <v>1544349</v>
      </c>
      <c r="Q378" s="63" t="n">
        <f aca="false">P378-DatosMinisterio!M378</f>
        <v>0</v>
      </c>
      <c r="S378" s="65" t="n">
        <f aca="false">B378+DatosMinisterio!B378</f>
        <v>3715</v>
      </c>
      <c r="T378" s="65" t="n">
        <f aca="false">C378+DatosMinisterio!C378</f>
        <v>54</v>
      </c>
      <c r="U378" s="65" t="n">
        <f aca="false">D378+DatosMinisterio!D378</f>
        <v>256.976306818757</v>
      </c>
      <c r="V378" s="65" t="n">
        <f aca="false">E378+DatosMinisterio!E378</f>
        <v>80.9545454545455</v>
      </c>
      <c r="W378" s="65" t="n">
        <f aca="false">F378+DatosMinisterio!F378</f>
        <v>7</v>
      </c>
      <c r="X378" s="65" t="n">
        <f aca="false">G378+DatosMinisterio!G378</f>
        <v>46</v>
      </c>
      <c r="Y378" s="65" t="n">
        <f aca="false">H378+DatosMinisterio!H378</f>
        <v>13</v>
      </c>
      <c r="Z378" s="65" t="n">
        <f aca="false">X378+0.33*Y378</f>
        <v>50.29</v>
      </c>
      <c r="AC378" s="71" t="n">
        <f aca="false">IF(T378&gt;0,S378/T378,0)</f>
        <v>68.7962962962963</v>
      </c>
      <c r="AD378" s="72" t="n">
        <f aca="false">EXP((((AC378-AC$390)/AC$391+2)/4-1.9)^3)</f>
        <v>0.00356374670027833</v>
      </c>
      <c r="AE378" s="73" t="n">
        <f aca="false">S378/U378</f>
        <v>14.4565856906806</v>
      </c>
      <c r="AF378" s="72" t="n">
        <f aca="false">EXP((((AE378-AE$390)/AE$391+2)/4-1.9)^3)</f>
        <v>0.0124275209117506</v>
      </c>
      <c r="AG378" s="72" t="n">
        <f aca="false">V378/U378</f>
        <v>0.315027274135596</v>
      </c>
      <c r="AH378" s="72" t="n">
        <f aca="false">EXP((((AG378-AG$390)/AG$391+2)/4-1.9)^3)</f>
        <v>0.000559727832495273</v>
      </c>
      <c r="AI378" s="72" t="n">
        <f aca="false">W378/U378</f>
        <v>0.02723986536602</v>
      </c>
      <c r="AJ378" s="72" t="n">
        <f aca="false">EXP((((AI378-AI$390)/AI$391+2)/4-1.9)^3)</f>
        <v>0.0143317611360256</v>
      </c>
      <c r="AK378" s="72" t="n">
        <f aca="false">Z378/U378</f>
        <v>0.195698975608164</v>
      </c>
      <c r="AL378" s="72" t="n">
        <f aca="false">EXP((((AK378-AK$390)/AK$391+2)/4-1.9)^3)</f>
        <v>0.032095645983095</v>
      </c>
      <c r="AM378" s="72" t="n">
        <f aca="false">0.01*AD378+0.15*AF378+0.24*AH378+0.25*AJ378+0.35*AL378</f>
        <v>0.0168505166616539</v>
      </c>
      <c r="AO378" s="64" t="n">
        <f aca="false">AO413</f>
        <v>1.09826390759974E-005</v>
      </c>
      <c r="AP378" s="63" t="n">
        <f aca="false">AO378*$J$390</f>
        <v>82.8053535530955</v>
      </c>
      <c r="AQ378" s="64" t="n">
        <f aca="false">AQ413</f>
        <v>0.00130612205439925</v>
      </c>
      <c r="AR378" s="63" t="n">
        <f aca="false">AQ378*$J$390</f>
        <v>9847.7149025498</v>
      </c>
      <c r="AS378" s="64" t="n">
        <f aca="false">AS413</f>
        <v>0.000472390459862553</v>
      </c>
      <c r="AT378" s="63" t="n">
        <f aca="false">AS378*$J$390</f>
        <v>3561.66298221683</v>
      </c>
      <c r="AU378" s="64" t="n">
        <f aca="false">AU413</f>
        <v>0.00220639350702697</v>
      </c>
      <c r="AV378" s="63" t="n">
        <f aca="false">AU378*$J$390</f>
        <v>16635.4546627975</v>
      </c>
      <c r="AW378" s="64" t="n">
        <f aca="false">AW413</f>
        <v>0.00536154297045095</v>
      </c>
      <c r="AX378" s="63" t="n">
        <f aca="false">AW378*$J$390</f>
        <v>40424.2057110473</v>
      </c>
    </row>
    <row r="379" customFormat="false" ht="12.8" hidden="false" customHeight="false" outlineLevel="0" collapsed="false">
      <c r="A379" s="70" t="s">
        <v>36</v>
      </c>
      <c r="B379" s="60"/>
      <c r="C379" s="60"/>
      <c r="D379" s="60"/>
      <c r="E379" s="60"/>
      <c r="F379" s="60"/>
      <c r="G379" s="60"/>
      <c r="H379" s="60"/>
      <c r="I379" s="64" t="n">
        <f aca="false">AO379+AQ379+AS379+AU379+AW379</f>
        <v>0.10073561824903</v>
      </c>
      <c r="J379" s="63" t="n">
        <f aca="false">ROUND(AP379+AR379+AT379+AV379+AX379,0)</f>
        <v>759512</v>
      </c>
      <c r="K379" s="64" t="n">
        <f aca="false">I379-DatosMinisterio!J379</f>
        <v>0</v>
      </c>
      <c r="L379" s="63" t="n">
        <f aca="false">J379-DatosMinisterio!K379</f>
        <v>0</v>
      </c>
      <c r="M379" s="64" t="n">
        <f aca="false">M414</f>
        <v>0.0567532567790089</v>
      </c>
      <c r="N379" s="63" t="n">
        <f aca="false">ROUND((N$390*M379),0)</f>
        <v>8130103</v>
      </c>
      <c r="O379" s="63" t="n">
        <f aca="false">N379-DatosMinisterio!L379</f>
        <v>0</v>
      </c>
      <c r="P379" s="65" t="n">
        <f aca="false">N379+J379</f>
        <v>8889615</v>
      </c>
      <c r="Q379" s="63" t="n">
        <f aca="false">P379-DatosMinisterio!M379</f>
        <v>0</v>
      </c>
      <c r="S379" s="65" t="n">
        <f aca="false">B379+DatosMinisterio!B379</f>
        <v>6853</v>
      </c>
      <c r="T379" s="65" t="n">
        <f aca="false">C379+DatosMinisterio!C379</f>
        <v>25</v>
      </c>
      <c r="U379" s="65" t="n">
        <f aca="false">D379+DatosMinisterio!D379</f>
        <v>295.374242424242</v>
      </c>
      <c r="V379" s="65" t="n">
        <f aca="false">E379+DatosMinisterio!E379</f>
        <v>249.578787878788</v>
      </c>
      <c r="W379" s="65" t="n">
        <f aca="false">F379+DatosMinisterio!F379</f>
        <v>35</v>
      </c>
      <c r="X379" s="65" t="n">
        <f aca="false">G379+DatosMinisterio!G379</f>
        <v>154</v>
      </c>
      <c r="Y379" s="65" t="n">
        <f aca="false">H379+DatosMinisterio!H379</f>
        <v>39</v>
      </c>
      <c r="Z379" s="65" t="n">
        <f aca="false">X379+0.33*Y379</f>
        <v>166.87</v>
      </c>
      <c r="AC379" s="71" t="n">
        <f aca="false">IF(T379&gt;0,S379/T379,0)</f>
        <v>274.12</v>
      </c>
      <c r="AD379" s="72" t="n">
        <f aca="false">EXP((((AC379-AC$390)/AC$391+2)/4-1.9)^3)</f>
        <v>0.20846355235496</v>
      </c>
      <c r="AE379" s="73" t="n">
        <f aca="false">S379/U379</f>
        <v>23.201075164019</v>
      </c>
      <c r="AF379" s="72" t="n">
        <f aca="false">EXP((((AE379-AE$390)/AE$391+2)/4-1.9)^3)</f>
        <v>0.0941635197868717</v>
      </c>
      <c r="AG379" s="72" t="n">
        <f aca="false">V379/U379</f>
        <v>0.84495786034153</v>
      </c>
      <c r="AH379" s="72" t="n">
        <f aca="false">EXP((((AG379-AG$390)/AG$391+2)/4-1.9)^3)</f>
        <v>0.622684933742827</v>
      </c>
      <c r="AI379" s="72" t="n">
        <f aca="false">W379/U379</f>
        <v>0.118493744453621</v>
      </c>
      <c r="AJ379" s="72" t="n">
        <f aca="false">EXP((((AI379-AI$390)/AI$391+2)/4-1.9)^3)</f>
        <v>0.106755412530295</v>
      </c>
      <c r="AK379" s="72" t="n">
        <f aca="false">Z379/U379</f>
        <v>0.564944318199306</v>
      </c>
      <c r="AL379" s="72" t="n">
        <f aca="false">EXP((((AK379-AK$390)/AK$391+2)/4-1.9)^3)</f>
        <v>0.315908615537407</v>
      </c>
      <c r="AM379" s="72" t="n">
        <f aca="false">0.01*AD379+0.15*AF379+0.24*AH379+0.25*AJ379+0.35*AL379</f>
        <v>0.302910416160525</v>
      </c>
      <c r="AO379" s="64" t="n">
        <f aca="false">AO414</f>
        <v>0.000763060786452132</v>
      </c>
      <c r="AP379" s="63" t="n">
        <f aca="false">AO379*$J$390</f>
        <v>5753.2181261209</v>
      </c>
      <c r="AQ379" s="64" t="n">
        <f aca="false">AQ414</f>
        <v>0.00493686844817528</v>
      </c>
      <c r="AR379" s="63" t="n">
        <f aca="false">AQ379*$J$390</f>
        <v>37222.3046271008</v>
      </c>
      <c r="AS379" s="64" t="n">
        <f aca="false">AS414</f>
        <v>0.0595165831874624</v>
      </c>
      <c r="AT379" s="63" t="n">
        <f aca="false">AS379*$J$390</f>
        <v>448734.742078599</v>
      </c>
      <c r="AU379" s="64" t="n">
        <f aca="false">AU414</f>
        <v>0.014787450657323</v>
      </c>
      <c r="AV379" s="63" t="n">
        <f aca="false">AU379*$J$390</f>
        <v>111492.335435541</v>
      </c>
      <c r="AW379" s="64" t="n">
        <f aca="false">AW414</f>
        <v>0.0207316551696171</v>
      </c>
      <c r="AX379" s="63" t="n">
        <f aca="false">AW379*$J$390</f>
        <v>156309.6104845</v>
      </c>
    </row>
    <row r="380" customFormat="false" ht="12.8" hidden="false" customHeight="false" outlineLevel="0" collapsed="false">
      <c r="A380" s="70" t="s">
        <v>37</v>
      </c>
      <c r="B380" s="60"/>
      <c r="C380" s="60"/>
      <c r="D380" s="60"/>
      <c r="E380" s="60"/>
      <c r="F380" s="60"/>
      <c r="G380" s="60"/>
      <c r="H380" s="60"/>
      <c r="I380" s="64" t="n">
        <f aca="false">AO380+AQ380+AS380+AU380+AW380</f>
        <v>0.00750763063142962</v>
      </c>
      <c r="J380" s="63" t="n">
        <f aca="false">ROUND(AP380+AR380+AT380+AV380+AX380,0)</f>
        <v>56605</v>
      </c>
      <c r="K380" s="64" t="n">
        <f aca="false">I380-DatosMinisterio!J380</f>
        <v>-1.07552855510562E-016</v>
      </c>
      <c r="L380" s="63" t="n">
        <f aca="false">J380-DatosMinisterio!K380</f>
        <v>0</v>
      </c>
      <c r="M380" s="64" t="n">
        <f aca="false">M415</f>
        <v>0.00974296465167745</v>
      </c>
      <c r="N380" s="63" t="n">
        <f aca="false">ROUND((N$390*M380),0)</f>
        <v>1395714</v>
      </c>
      <c r="O380" s="63" t="n">
        <f aca="false">N380-DatosMinisterio!L380</f>
        <v>0</v>
      </c>
      <c r="P380" s="65" t="n">
        <f aca="false">N380+J380</f>
        <v>1452319</v>
      </c>
      <c r="Q380" s="63" t="n">
        <f aca="false">P380-DatosMinisterio!M380</f>
        <v>0</v>
      </c>
      <c r="S380" s="65" t="n">
        <f aca="false">B380+DatosMinisterio!B380</f>
        <v>2966</v>
      </c>
      <c r="T380" s="65" t="n">
        <f aca="false">C380+DatosMinisterio!C380</f>
        <v>38</v>
      </c>
      <c r="U380" s="65" t="n">
        <f aca="false">D380+DatosMinisterio!D380</f>
        <v>172.494607087827</v>
      </c>
      <c r="V380" s="65" t="n">
        <f aca="false">E380+DatosMinisterio!E380</f>
        <v>70.4772727272727</v>
      </c>
      <c r="W380" s="65" t="n">
        <f aca="false">F380+DatosMinisterio!F380</f>
        <v>0</v>
      </c>
      <c r="X380" s="65" t="n">
        <f aca="false">G380+DatosMinisterio!G380</f>
        <v>12</v>
      </c>
      <c r="Y380" s="65" t="n">
        <f aca="false">H380+DatosMinisterio!H380</f>
        <v>1</v>
      </c>
      <c r="Z380" s="65" t="n">
        <f aca="false">X380+0.33*Y380</f>
        <v>12.33</v>
      </c>
      <c r="AC380" s="71" t="n">
        <f aca="false">IF(T380&gt;0,S380/T380,0)</f>
        <v>78.0526315789474</v>
      </c>
      <c r="AD380" s="72" t="n">
        <f aca="false">EXP((((AC380-AC$390)/AC$391+2)/4-1.9)^3)</f>
        <v>0.00462464794053728</v>
      </c>
      <c r="AE380" s="73" t="n">
        <f aca="false">S380/U380</f>
        <v>17.1947404621748</v>
      </c>
      <c r="AF380" s="72" t="n">
        <f aca="false">EXP((((AE380-AE$390)/AE$391+2)/4-1.9)^3)</f>
        <v>0.0256468972827025</v>
      </c>
      <c r="AG380" s="72" t="n">
        <f aca="false">V380/U380</f>
        <v>0.408576673306596</v>
      </c>
      <c r="AH380" s="72" t="n">
        <f aca="false">EXP((((AG380-AG$390)/AG$391+2)/4-1.9)^3)</f>
        <v>0.00476281621467267</v>
      </c>
      <c r="AI380" s="72" t="n">
        <f aca="false">W380/U380</f>
        <v>0</v>
      </c>
      <c r="AJ380" s="72" t="n">
        <f aca="false">EXP((((AI380-AI$390)/AI$391+2)/4-1.9)^3)</f>
        <v>0.00661125146968685</v>
      </c>
      <c r="AK380" s="72" t="n">
        <f aca="false">Z380/U380</f>
        <v>0.0714804955828102</v>
      </c>
      <c r="AL380" s="72" t="n">
        <f aca="false">EXP((((AK380-AK$390)/AK$391+2)/4-1.9)^3)</f>
        <v>0.00993376609135648</v>
      </c>
      <c r="AM380" s="72" t="n">
        <f aca="false">0.01*AD380+0.15*AF380+0.24*AH380+0.25*AJ380+0.35*AL380</f>
        <v>0.0101659879627287</v>
      </c>
      <c r="AO380" s="64" t="n">
        <f aca="false">AO415</f>
        <v>2.16176162202214E-005</v>
      </c>
      <c r="AP380" s="63" t="n">
        <f aca="false">AO380*$J$390</f>
        <v>162.989454693338</v>
      </c>
      <c r="AQ380" s="64" t="n">
        <f aca="false">AQ415</f>
        <v>0.00534692148444037</v>
      </c>
      <c r="AR380" s="63" t="n">
        <f aca="false">AQ380*$J$390</f>
        <v>40313.9646924542</v>
      </c>
      <c r="AS380" s="64" t="n">
        <f aca="false">AS415</f>
        <v>0.000313481597396268</v>
      </c>
      <c r="AT380" s="63" t="n">
        <f aca="false">AS380*$J$390</f>
        <v>2363.54434714315</v>
      </c>
      <c r="AU380" s="64" t="n">
        <f aca="false">AU415</f>
        <v>0.000574289142800649</v>
      </c>
      <c r="AV380" s="63" t="n">
        <f aca="false">AU380*$J$390</f>
        <v>4329.9443041192</v>
      </c>
      <c r="AW380" s="64" t="n">
        <f aca="false">AW415</f>
        <v>0.00125132079057212</v>
      </c>
      <c r="AX380" s="63" t="n">
        <f aca="false">AW380*$J$390</f>
        <v>9434.53206052419</v>
      </c>
    </row>
    <row r="381" customFormat="false" ht="12.8" hidden="false" customHeight="false" outlineLevel="0" collapsed="false">
      <c r="A381" s="70" t="s">
        <v>38</v>
      </c>
      <c r="B381" s="60"/>
      <c r="C381" s="60"/>
      <c r="D381" s="60"/>
      <c r="E381" s="60"/>
      <c r="F381" s="60"/>
      <c r="G381" s="60"/>
      <c r="H381" s="60"/>
      <c r="I381" s="64" t="n">
        <f aca="false">AO381+AQ381+AS381+AU381+AW381</f>
        <v>0.0781712247858681</v>
      </c>
      <c r="J381" s="63" t="n">
        <f aca="false">ROUND(AP381+AR381+AT381+AV381+AX381,0)</f>
        <v>589384</v>
      </c>
      <c r="K381" s="64" t="n">
        <f aca="false">I381-DatosMinisterio!J381</f>
        <v>0</v>
      </c>
      <c r="L381" s="63" t="n">
        <f aca="false">J381-DatosMinisterio!K381</f>
        <v>0</v>
      </c>
      <c r="M381" s="64" t="n">
        <f aca="false">M416</f>
        <v>0.0367720443325523</v>
      </c>
      <c r="N381" s="63" t="n">
        <f aca="false">ROUND((N$390*M381),0)</f>
        <v>5267724</v>
      </c>
      <c r="O381" s="63" t="n">
        <f aca="false">N381-DatosMinisterio!L381</f>
        <v>0</v>
      </c>
      <c r="P381" s="65" t="n">
        <f aca="false">N381+J381</f>
        <v>5857108</v>
      </c>
      <c r="Q381" s="63" t="n">
        <f aca="false">P381-DatosMinisterio!M381</f>
        <v>0</v>
      </c>
      <c r="S381" s="65" t="n">
        <f aca="false">B381+DatosMinisterio!B381</f>
        <v>8874</v>
      </c>
      <c r="T381" s="65" t="n">
        <f aca="false">C381+DatosMinisterio!C381</f>
        <v>72</v>
      </c>
      <c r="U381" s="65" t="n">
        <f aca="false">D381+DatosMinisterio!D381</f>
        <v>300.727272727273</v>
      </c>
      <c r="V381" s="65" t="n">
        <f aca="false">E381+DatosMinisterio!E381</f>
        <v>229.204545454545</v>
      </c>
      <c r="W381" s="65" t="n">
        <f aca="false">F381+DatosMinisterio!F381</f>
        <v>15</v>
      </c>
      <c r="X381" s="65" t="n">
        <f aca="false">G381+DatosMinisterio!G381</f>
        <v>73</v>
      </c>
      <c r="Y381" s="65" t="n">
        <f aca="false">H381+DatosMinisterio!H381</f>
        <v>10</v>
      </c>
      <c r="Z381" s="65" t="n">
        <f aca="false">X381+0.33*Y381</f>
        <v>76.3</v>
      </c>
      <c r="AC381" s="71" t="n">
        <f aca="false">IF(T381&gt;0,S381/T381,0)</f>
        <v>123.25</v>
      </c>
      <c r="AD381" s="72" t="n">
        <f aca="false">EXP((((AC381-AC$390)/AC$391+2)/4-1.9)^3)</f>
        <v>0.0147178818877749</v>
      </c>
      <c r="AE381" s="73" t="n">
        <f aca="false">S381/U381</f>
        <v>29.5084643288996</v>
      </c>
      <c r="AF381" s="72" t="n">
        <f aca="false">EXP((((AE381-AE$390)/AE$391+2)/4-1.9)^3)</f>
        <v>0.253080861096366</v>
      </c>
      <c r="AG381" s="72" t="n">
        <f aca="false">V381/U381</f>
        <v>0.762167472793226</v>
      </c>
      <c r="AH381" s="72" t="n">
        <f aca="false">EXP((((AG381-AG$390)/AG$391+2)/4-1.9)^3)</f>
        <v>0.408947835785812</v>
      </c>
      <c r="AI381" s="72" t="n">
        <f aca="false">W381/U381</f>
        <v>0.0498790810157194</v>
      </c>
      <c r="AJ381" s="72" t="n">
        <f aca="false">EXP((((AI381-AI$390)/AI$391+2)/4-1.9)^3)</f>
        <v>0.0255710028461565</v>
      </c>
      <c r="AK381" s="72" t="n">
        <f aca="false">Z381/U381</f>
        <v>0.253718258766626</v>
      </c>
      <c r="AL381" s="72" t="n">
        <f aca="false">EXP((((AK381-AK$390)/AK$391+2)/4-1.9)^3)</f>
        <v>0.0514438424419029</v>
      </c>
      <c r="AM381" s="72" t="n">
        <f aca="false">0.01*AD381+0.15*AF381+0.24*AH381+0.25*AJ381+0.35*AL381</f>
        <v>0.160654884138133</v>
      </c>
      <c r="AO381" s="64" t="n">
        <f aca="false">AO416</f>
        <v>5.88223265922107E-005</v>
      </c>
      <c r="AP381" s="63" t="n">
        <f aca="false">AO381*$J$390</f>
        <v>443.500284091901</v>
      </c>
      <c r="AQ381" s="64" t="n">
        <f aca="false">AQ416</f>
        <v>0.0253102993189506</v>
      </c>
      <c r="AR381" s="63" t="n">
        <f aca="false">AQ381*$J$390</f>
        <v>190831.02605282</v>
      </c>
      <c r="AS381" s="64" t="n">
        <f aca="false">AS416</f>
        <v>0.0379797734838912</v>
      </c>
      <c r="AT381" s="63" t="n">
        <f aca="false">AS381*$J$390</f>
        <v>286354.540965782</v>
      </c>
      <c r="AU381" s="64" t="n">
        <f aca="false">AU416</f>
        <v>0.00275113285883877</v>
      </c>
      <c r="AV381" s="63" t="n">
        <f aca="false">AU381*$J$390</f>
        <v>20742.6036193394</v>
      </c>
      <c r="AW381" s="64" t="n">
        <f aca="false">AW416</f>
        <v>0.0120711967975953</v>
      </c>
      <c r="AX381" s="63" t="n">
        <f aca="false">AW381*$J$390</f>
        <v>91012.7075757604</v>
      </c>
    </row>
    <row r="382" customFormat="false" ht="12.8" hidden="false" customHeight="false" outlineLevel="0" collapsed="false">
      <c r="A382" s="70" t="s">
        <v>39</v>
      </c>
      <c r="B382" s="60"/>
      <c r="C382" s="60"/>
      <c r="D382" s="60"/>
      <c r="E382" s="60"/>
      <c r="F382" s="60"/>
      <c r="G382" s="60"/>
      <c r="H382" s="60"/>
      <c r="I382" s="64" t="n">
        <f aca="false">AO382+AQ382+AS382+AU382+AW382</f>
        <v>0.00987890387909272</v>
      </c>
      <c r="J382" s="63" t="n">
        <f aca="false">ROUND(AP382+AR382+AT382+AV382+AX382,0)</f>
        <v>74484</v>
      </c>
      <c r="K382" s="64" t="n">
        <f aca="false">I382-DatosMinisterio!J382</f>
        <v>3.64291929955129E-017</v>
      </c>
      <c r="L382" s="63" t="n">
        <f aca="false">J382-DatosMinisterio!K382</f>
        <v>0</v>
      </c>
      <c r="M382" s="64" t="n">
        <f aca="false">M417</f>
        <v>0.0130160169119541</v>
      </c>
      <c r="N382" s="63" t="n">
        <f aca="false">ROUND((N$390*M382),0)</f>
        <v>1864590</v>
      </c>
      <c r="O382" s="63" t="n">
        <f aca="false">N382-DatosMinisterio!L382</f>
        <v>0</v>
      </c>
      <c r="P382" s="65" t="n">
        <f aca="false">N382+J382</f>
        <v>1939074</v>
      </c>
      <c r="Q382" s="63" t="n">
        <f aca="false">P382-DatosMinisterio!M382</f>
        <v>0</v>
      </c>
      <c r="S382" s="65" t="n">
        <f aca="false">B382+DatosMinisterio!B382</f>
        <v>17362</v>
      </c>
      <c r="T382" s="65" t="n">
        <f aca="false">C382+DatosMinisterio!C382</f>
        <v>185</v>
      </c>
      <c r="U382" s="65" t="n">
        <f aca="false">D382+DatosMinisterio!D382</f>
        <v>423.4718798151</v>
      </c>
      <c r="V382" s="65" t="n">
        <f aca="false">E382+DatosMinisterio!E382</f>
        <v>200.062788906009</v>
      </c>
      <c r="W382" s="65" t="n">
        <f aca="false">F382+DatosMinisterio!F382</f>
        <v>20</v>
      </c>
      <c r="X382" s="65" t="n">
        <f aca="false">G382+DatosMinisterio!G382</f>
        <v>31</v>
      </c>
      <c r="Y382" s="65" t="n">
        <f aca="false">H382+DatosMinisterio!H382</f>
        <v>2</v>
      </c>
      <c r="Z382" s="65" t="n">
        <f aca="false">X382+0.33*Y382</f>
        <v>31.66</v>
      </c>
      <c r="AC382" s="71" t="n">
        <f aca="false">IF(T382&gt;0,S382/T382,0)</f>
        <v>93.8486486486486</v>
      </c>
      <c r="AD382" s="72" t="n">
        <f aca="false">EXP((((AC382-AC$390)/AC$391+2)/4-1.9)^3)</f>
        <v>0.00708038228964856</v>
      </c>
      <c r="AE382" s="73" t="n">
        <f aca="false">S382/U382</f>
        <v>40.9991804121226</v>
      </c>
      <c r="AF382" s="72" t="n">
        <f aca="false">EXP((((AE382-AE$390)/AE$391+2)/4-1.9)^3)</f>
        <v>0.698458975386573</v>
      </c>
      <c r="AG382" s="72" t="n">
        <f aca="false">V382/U382</f>
        <v>0.472434649009899</v>
      </c>
      <c r="AH382" s="72" t="n">
        <f aca="false">EXP((((AG382-AG$390)/AG$391+2)/4-1.9)^3)</f>
        <v>0.0157853770160962</v>
      </c>
      <c r="AI382" s="72" t="n">
        <f aca="false">W382/U382</f>
        <v>0.0472286377285136</v>
      </c>
      <c r="AJ382" s="72" t="n">
        <f aca="false">EXP((((AI382-AI$390)/AI$391+2)/4-1.9)^3)</f>
        <v>0.0239646916998484</v>
      </c>
      <c r="AK382" s="72" t="n">
        <f aca="false">Z382/U382</f>
        <v>0.074762933524237</v>
      </c>
      <c r="AL382" s="72" t="n">
        <f aca="false">EXP((((AK382-AK$390)/AK$391+2)/4-1.9)^3)</f>
        <v>0.010277138932561</v>
      </c>
      <c r="AM382" s="72" t="n">
        <f aca="false">0.01*AD382+0.15*AF382+0.24*AH382+0.25*AJ382+0.35*AL382</f>
        <v>0.118216312166104</v>
      </c>
      <c r="AO382" s="64" t="n">
        <f aca="false">AO417</f>
        <v>2.68286332315652E-005</v>
      </c>
      <c r="AP382" s="63" t="n">
        <f aca="false">AO382*$J$390</f>
        <v>202.278746002069</v>
      </c>
      <c r="AQ382" s="64" t="n">
        <f aca="false">AQ417</f>
        <v>0.00140954672257135</v>
      </c>
      <c r="AR382" s="63" t="n">
        <f aca="false">AQ382*$J$390</f>
        <v>10627.5016327556</v>
      </c>
      <c r="AS382" s="64" t="n">
        <f aca="false">AS417</f>
        <v>0.00354004001596041</v>
      </c>
      <c r="AT382" s="63" t="n">
        <f aca="false">AS382*$J$390</f>
        <v>26690.6945666961</v>
      </c>
      <c r="AU382" s="64" t="n">
        <f aca="false">AU417</f>
        <v>0.00307731004846951</v>
      </c>
      <c r="AV382" s="63" t="n">
        <f aca="false">AU382*$J$390</f>
        <v>23201.8684027336</v>
      </c>
      <c r="AW382" s="64" t="n">
        <f aca="false">AW417</f>
        <v>0.00182517845885988</v>
      </c>
      <c r="AX382" s="63" t="n">
        <f aca="false">AW382*$J$390</f>
        <v>13761.223193949</v>
      </c>
    </row>
    <row r="383" customFormat="false" ht="12.8" hidden="false" customHeight="false" outlineLevel="0" collapsed="false">
      <c r="A383" s="70" t="s">
        <v>40</v>
      </c>
      <c r="B383" s="60"/>
      <c r="C383" s="60"/>
      <c r="D383" s="60"/>
      <c r="E383" s="60"/>
      <c r="F383" s="60"/>
      <c r="G383" s="60"/>
      <c r="H383" s="60"/>
      <c r="I383" s="64" t="n">
        <f aca="false">AO383+AQ383+AS383+AU383+AW383</f>
        <v>0.010025431459217</v>
      </c>
      <c r="J383" s="63" t="n">
        <f aca="false">ROUND(AP383+AR383+AT383+AV383+AX383,0)</f>
        <v>75588</v>
      </c>
      <c r="K383" s="64" t="n">
        <f aca="false">I383-DatosMinisterio!J383</f>
        <v>-8.32667268468867E-017</v>
      </c>
      <c r="L383" s="63" t="n">
        <f aca="false">J383-DatosMinisterio!K383</f>
        <v>0</v>
      </c>
      <c r="M383" s="64" t="n">
        <f aca="false">M418</f>
        <v>0.0260231987385968</v>
      </c>
      <c r="N383" s="63" t="n">
        <f aca="false">ROUND((N$390*M383),0)</f>
        <v>3727915</v>
      </c>
      <c r="O383" s="63" t="n">
        <f aca="false">N383-DatosMinisterio!L383</f>
        <v>2</v>
      </c>
      <c r="P383" s="65" t="n">
        <f aca="false">N383+J383</f>
        <v>3803503</v>
      </c>
      <c r="Q383" s="63" t="n">
        <f aca="false">P383-DatosMinisterio!M383</f>
        <v>2</v>
      </c>
      <c r="S383" s="65" t="n">
        <f aca="false">B383+DatosMinisterio!B383</f>
        <v>5847</v>
      </c>
      <c r="T383" s="65" t="n">
        <f aca="false">C383+DatosMinisterio!C383</f>
        <v>34</v>
      </c>
      <c r="U383" s="65" t="n">
        <f aca="false">D383+DatosMinisterio!D383</f>
        <v>292.355265946175</v>
      </c>
      <c r="V383" s="65" t="n">
        <f aca="false">E383+DatosMinisterio!E383</f>
        <v>165.833333333333</v>
      </c>
      <c r="W383" s="65" t="n">
        <f aca="false">F383+DatosMinisterio!F383</f>
        <v>6</v>
      </c>
      <c r="X383" s="65" t="n">
        <f aca="false">G383+DatosMinisterio!G383</f>
        <v>17</v>
      </c>
      <c r="Y383" s="65" t="n">
        <f aca="false">H383+DatosMinisterio!H383</f>
        <v>6</v>
      </c>
      <c r="Z383" s="65" t="n">
        <f aca="false">X383+0.33*Y383</f>
        <v>18.98</v>
      </c>
      <c r="AC383" s="71" t="n">
        <f aca="false">IF(T383&gt;0,S383/T383,0)</f>
        <v>171.970588235294</v>
      </c>
      <c r="AD383" s="72" t="n">
        <f aca="false">EXP((((AC383-AC$390)/AC$391+2)/4-1.9)^3)</f>
        <v>0.0419507828408791</v>
      </c>
      <c r="AE383" s="73" t="n">
        <f aca="false">S383/U383</f>
        <v>19.9996397570498</v>
      </c>
      <c r="AF383" s="72" t="n">
        <f aca="false">EXP((((AE383-AE$390)/AE$391+2)/4-1.9)^3)</f>
        <v>0.0493544730180012</v>
      </c>
      <c r="AG383" s="72" t="n">
        <f aca="false">V383/U383</f>
        <v>0.567232243266192</v>
      </c>
      <c r="AH383" s="72" t="n">
        <f aca="false">EXP((((AG383-AG$390)/AG$391+2)/4-1.9)^3)</f>
        <v>0.0657212216464714</v>
      </c>
      <c r="AI383" s="72" t="n">
        <f aca="false">W383/U383</f>
        <v>0.0205229756357618</v>
      </c>
      <c r="AJ383" s="72" t="n">
        <f aca="false">EXP((((AI383-AI$390)/AI$391+2)/4-1.9)^3)</f>
        <v>0.0119373862585062</v>
      </c>
      <c r="AK383" s="72" t="n">
        <f aca="false">Z383/U383</f>
        <v>0.0649210129277931</v>
      </c>
      <c r="AL383" s="72" t="n">
        <f aca="false">EXP((((AK383-AK$390)/AK$391+2)/4-1.9)^3)</f>
        <v>0.0092769055443267</v>
      </c>
      <c r="AM383" s="72" t="n">
        <f aca="false">0.01*AD383+0.15*AF383+0.24*AH383+0.25*AJ383+0.35*AL383</f>
        <v>0.029827035481403</v>
      </c>
      <c r="AO383" s="64" t="n">
        <f aca="false">AO418</f>
        <v>0.000136073483494913</v>
      </c>
      <c r="AP383" s="63" t="n">
        <f aca="false">AO383*$J$390</f>
        <v>1025.94766449377</v>
      </c>
      <c r="AQ383" s="64" t="n">
        <f aca="false">AQ418</f>
        <v>0.00315672975230094</v>
      </c>
      <c r="AR383" s="63" t="n">
        <f aca="false">AQ383*$J$390</f>
        <v>23800.6658875035</v>
      </c>
      <c r="AS383" s="64" t="n">
        <f aca="false">AS418</f>
        <v>0.00464924036652037</v>
      </c>
      <c r="AT383" s="63" t="n">
        <f aca="false">AS383*$J$390</f>
        <v>35053.6869725986</v>
      </c>
      <c r="AU383" s="64" t="n">
        <f aca="false">AU418</f>
        <v>0.000794065851360173</v>
      </c>
      <c r="AV383" s="63" t="n">
        <f aca="false">AU383*$J$390</f>
        <v>5986.98574280039</v>
      </c>
      <c r="AW383" s="64" t="n">
        <f aca="false">AW418</f>
        <v>0.00128932200554062</v>
      </c>
      <c r="AX383" s="63" t="n">
        <f aca="false">AW383*$J$390</f>
        <v>9721.04826297238</v>
      </c>
    </row>
    <row r="384" customFormat="false" ht="12.8" hidden="false" customHeight="false" outlineLevel="0" collapsed="false">
      <c r="A384" s="70" t="s">
        <v>41</v>
      </c>
      <c r="B384" s="60"/>
      <c r="C384" s="60"/>
      <c r="D384" s="60"/>
      <c r="E384" s="60"/>
      <c r="F384" s="60"/>
      <c r="G384" s="60"/>
      <c r="H384" s="60"/>
      <c r="I384" s="64" t="n">
        <f aca="false">AO384+AQ384+AS384+AU384+AW384</f>
        <v>0.0121239119108901</v>
      </c>
      <c r="J384" s="63" t="n">
        <f aca="false">ROUND(AP384+AR384+AT384+AV384+AX384,0)</f>
        <v>91410</v>
      </c>
      <c r="K384" s="64" t="n">
        <f aca="false">I384-DatosMinisterio!J384</f>
        <v>-6.76542155630955E-017</v>
      </c>
      <c r="L384" s="63" t="n">
        <f aca="false">J384-DatosMinisterio!K384</f>
        <v>0</v>
      </c>
      <c r="M384" s="64" t="n">
        <f aca="false">M419</f>
        <v>0.011716268377997</v>
      </c>
      <c r="N384" s="63" t="n">
        <f aca="false">ROUND((N$390*M384),0)</f>
        <v>1678397</v>
      </c>
      <c r="O384" s="63" t="n">
        <f aca="false">N384-DatosMinisterio!L384</f>
        <v>0</v>
      </c>
      <c r="P384" s="65" t="n">
        <f aca="false">N384+J384</f>
        <v>1769807</v>
      </c>
      <c r="Q384" s="63" t="n">
        <f aca="false">P384-DatosMinisterio!M384</f>
        <v>0</v>
      </c>
      <c r="S384" s="65" t="n">
        <f aca="false">B384+DatosMinisterio!B384</f>
        <v>6581</v>
      </c>
      <c r="T384" s="65" t="n">
        <f aca="false">C384+DatosMinisterio!C384</f>
        <v>58</v>
      </c>
      <c r="U384" s="65" t="n">
        <f aca="false">D384+DatosMinisterio!D384</f>
        <v>388.041402562851</v>
      </c>
      <c r="V384" s="65" t="n">
        <f aca="false">E384+DatosMinisterio!E384</f>
        <v>219.335409099792</v>
      </c>
      <c r="W384" s="65" t="n">
        <f aca="false">F384+DatosMinisterio!F384</f>
        <v>0</v>
      </c>
      <c r="X384" s="65" t="n">
        <f aca="false">G384+DatosMinisterio!G384</f>
        <v>6</v>
      </c>
      <c r="Y384" s="65" t="n">
        <f aca="false">H384+DatosMinisterio!H384</f>
        <v>3</v>
      </c>
      <c r="Z384" s="65" t="n">
        <f aca="false">X384+0.33*Y384</f>
        <v>6.99</v>
      </c>
      <c r="AC384" s="71" t="n">
        <f aca="false">IF(T384&gt;0,S384/T384,0)</f>
        <v>113.465517241379</v>
      </c>
      <c r="AD384" s="72" t="n">
        <f aca="false">EXP((((AC384-AC$390)/AC$391+2)/4-1.9)^3)</f>
        <v>0.0116369058098751</v>
      </c>
      <c r="AE384" s="73" t="n">
        <f aca="false">S384/U384</f>
        <v>16.9595304947752</v>
      </c>
      <c r="AF384" s="72" t="n">
        <f aca="false">EXP((((AE384-AE$390)/AE$391+2)/4-1.9)^3)</f>
        <v>0.0241812696456046</v>
      </c>
      <c r="AG384" s="72" t="n">
        <f aca="false">V384/U384</f>
        <v>0.565237131015334</v>
      </c>
      <c r="AH384" s="72" t="n">
        <f aca="false">EXP((((AG384-AG$390)/AG$391+2)/4-1.9)^3)</f>
        <v>0.0640346575485839</v>
      </c>
      <c r="AI384" s="72" t="n">
        <f aca="false">W384/U384</f>
        <v>0</v>
      </c>
      <c r="AJ384" s="72" t="n">
        <f aca="false">EXP((((AI384-AI$390)/AI$391+2)/4-1.9)^3)</f>
        <v>0.00661125146968685</v>
      </c>
      <c r="AK384" s="72" t="n">
        <f aca="false">Z384/U384</f>
        <v>0.0180135417350674</v>
      </c>
      <c r="AL384" s="72" t="n">
        <f aca="false">EXP((((AK384-AK$390)/AK$391+2)/4-1.9)^3)</f>
        <v>0.00557611510262087</v>
      </c>
      <c r="AM384" s="72" t="n">
        <f aca="false">0.01*AD384+0.15*AF384+0.24*AH384+0.25*AJ384+0.35*AL384</f>
        <v>0.0227163304699386</v>
      </c>
      <c r="AO384" s="64" t="n">
        <f aca="false">AO419</f>
        <v>5.0338072826862E-005</v>
      </c>
      <c r="AP384" s="63" t="n">
        <f aca="false">AO384*$J$390</f>
        <v>379.531903831706</v>
      </c>
      <c r="AQ384" s="64" t="n">
        <f aca="false">AQ419</f>
        <v>0.00746762689482231</v>
      </c>
      <c r="AR384" s="63" t="n">
        <f aca="false">AQ384*$J$390</f>
        <v>56303.3603261891</v>
      </c>
      <c r="AS384" s="64" t="n">
        <f aca="false">AS419</f>
        <v>0.00317266988367234</v>
      </c>
      <c r="AT384" s="63" t="n">
        <f aca="false">AS384*$J$390</f>
        <v>23920.8490424591</v>
      </c>
      <c r="AU384" s="64" t="n">
        <f aca="false">AU419</f>
        <v>0.000510378954417899</v>
      </c>
      <c r="AV384" s="63" t="n">
        <f aca="false">AU384*$J$390</f>
        <v>3848.0832770875</v>
      </c>
      <c r="AW384" s="64" t="n">
        <f aca="false">AW419</f>
        <v>0.000922898105150721</v>
      </c>
      <c r="AX384" s="63" t="n">
        <f aca="false">AW384*$J$390</f>
        <v>6958.33700458258</v>
      </c>
    </row>
    <row r="385" customFormat="false" ht="12.8" hidden="false" customHeight="false" outlineLevel="0" collapsed="false">
      <c r="A385" s="70" t="s">
        <v>42</v>
      </c>
      <c r="B385" s="60"/>
      <c r="C385" s="60"/>
      <c r="D385" s="60"/>
      <c r="E385" s="60"/>
      <c r="F385" s="60"/>
      <c r="G385" s="60"/>
      <c r="H385" s="60"/>
      <c r="I385" s="64" t="n">
        <f aca="false">AO385+AQ385+AS385+AU385+AW385</f>
        <v>0.0411588941441097</v>
      </c>
      <c r="J385" s="63" t="n">
        <f aca="false">ROUND(AP385+AR385+AT385+AV385+AX385,0)</f>
        <v>310324</v>
      </c>
      <c r="K385" s="64" t="n">
        <f aca="false">I385-DatosMinisterio!J385</f>
        <v>-1.52655665885959E-016</v>
      </c>
      <c r="L385" s="63" t="n">
        <f aca="false">J385-DatosMinisterio!K385</f>
        <v>0</v>
      </c>
      <c r="M385" s="64" t="n">
        <f aca="false">M420</f>
        <v>0.0150992675195911</v>
      </c>
      <c r="N385" s="63" t="n">
        <f aca="false">ROUND((N$390*M385),0)</f>
        <v>2163023</v>
      </c>
      <c r="O385" s="63" t="n">
        <f aca="false">N385-DatosMinisterio!L385</f>
        <v>0</v>
      </c>
      <c r="P385" s="65" t="n">
        <f aca="false">N385+J385</f>
        <v>2473347</v>
      </c>
      <c r="Q385" s="63" t="n">
        <f aca="false">P385-DatosMinisterio!M385</f>
        <v>0</v>
      </c>
      <c r="S385" s="65" t="n">
        <f aca="false">B385+DatosMinisterio!B385</f>
        <v>10165</v>
      </c>
      <c r="T385" s="65" t="n">
        <f aca="false">C385+DatosMinisterio!C385</f>
        <v>63</v>
      </c>
      <c r="U385" s="65" t="n">
        <f aca="false">D385+DatosMinisterio!D385</f>
        <v>332.727272727273</v>
      </c>
      <c r="V385" s="65" t="n">
        <f aca="false">E385+DatosMinisterio!E385</f>
        <v>148.909090909091</v>
      </c>
      <c r="W385" s="65" t="n">
        <f aca="false">F385+DatosMinisterio!F385</f>
        <v>4</v>
      </c>
      <c r="X385" s="65" t="n">
        <f aca="false">G385+DatosMinisterio!G385</f>
        <v>20</v>
      </c>
      <c r="Y385" s="65" t="n">
        <f aca="false">H385+DatosMinisterio!H385</f>
        <v>0</v>
      </c>
      <c r="Z385" s="65" t="n">
        <f aca="false">X385+0.33*Y385</f>
        <v>20</v>
      </c>
      <c r="AC385" s="71" t="n">
        <f aca="false">IF(T385&gt;0,S385/T385,0)</f>
        <v>161.349206349206</v>
      </c>
      <c r="AD385" s="72" t="n">
        <f aca="false">EXP((((AC385-AC$390)/AC$391+2)/4-1.9)^3)</f>
        <v>0.0339524302144578</v>
      </c>
      <c r="AE385" s="73" t="n">
        <f aca="false">S385/U385</f>
        <v>30.5505464480874</v>
      </c>
      <c r="AF385" s="72" t="n">
        <f aca="false">EXP((((AE385-AE$390)/AE$391+2)/4-1.9)^3)</f>
        <v>0.288361972353024</v>
      </c>
      <c r="AG385" s="72" t="n">
        <f aca="false">V385/U385</f>
        <v>0.447540983606557</v>
      </c>
      <c r="AH385" s="72" t="n">
        <f aca="false">EXP((((AG385-AG$390)/AG$391+2)/4-1.9)^3)</f>
        <v>0.0101348140602265</v>
      </c>
      <c r="AI385" s="72" t="n">
        <f aca="false">W385/U385</f>
        <v>0.0120218579234973</v>
      </c>
      <c r="AJ385" s="72" t="n">
        <f aca="false">EXP((((AI385-AI$390)/AI$391+2)/4-1.9)^3)</f>
        <v>0.00940166433127211</v>
      </c>
      <c r="AK385" s="72" t="n">
        <f aca="false">Z385/U385</f>
        <v>0.0601092896174863</v>
      </c>
      <c r="AL385" s="72" t="n">
        <f aca="false">EXP((((AK385-AK$390)/AK$391+2)/4-1.9)^3)</f>
        <v>0.00881907212739151</v>
      </c>
      <c r="AM385" s="72" t="n">
        <f aca="false">0.01*AD385+0.15*AF385+0.24*AH385+0.25*AJ385+0.35*AL385</f>
        <v>0.0514632668569575</v>
      </c>
      <c r="AO385" s="64" t="n">
        <f aca="false">AO420</f>
        <v>0.000357736762297065</v>
      </c>
      <c r="AP385" s="63" t="n">
        <f aca="false">AO385*$J$390</f>
        <v>2697.21319948393</v>
      </c>
      <c r="AQ385" s="64" t="n">
        <f aca="false">AQ420</f>
        <v>0.0383871276768055</v>
      </c>
      <c r="AR385" s="63" t="n">
        <f aca="false">AQ385*$J$390</f>
        <v>289425.852672576</v>
      </c>
      <c r="AS385" s="64" t="n">
        <f aca="false">AS420</f>
        <v>0.000537290212601761</v>
      </c>
      <c r="AT385" s="63" t="n">
        <f aca="false">AS385*$J$390</f>
        <v>4050.98498705478</v>
      </c>
      <c r="AU385" s="64" t="n">
        <f aca="false">AU420</f>
        <v>0.00056666622513891</v>
      </c>
      <c r="AV385" s="63" t="n">
        <f aca="false">AU385*$J$390</f>
        <v>4272.47010436461</v>
      </c>
      <c r="AW385" s="64" t="n">
        <f aca="false">AW420</f>
        <v>0.00131007326726644</v>
      </c>
      <c r="AX385" s="63" t="n">
        <f aca="false">AW385*$J$390</f>
        <v>9877.50570020481</v>
      </c>
    </row>
    <row r="386" customFormat="false" ht="12.8" hidden="false" customHeight="false" outlineLevel="0" collapsed="false">
      <c r="A386" s="70" t="s">
        <v>43</v>
      </c>
      <c r="B386" s="60"/>
      <c r="C386" s="60"/>
      <c r="D386" s="60"/>
      <c r="E386" s="60"/>
      <c r="F386" s="60"/>
      <c r="G386" s="60"/>
      <c r="H386" s="60"/>
      <c r="I386" s="64" t="n">
        <f aca="false">AO386+AQ386+AS386+AU386+AW386</f>
        <v>0.0152191474621069</v>
      </c>
      <c r="J386" s="63" t="n">
        <f aca="false">ROUND(AP386+AR386+AT386+AV386+AX386,0)</f>
        <v>114747</v>
      </c>
      <c r="K386" s="64" t="n">
        <f aca="false">I386-DatosMinisterio!J386</f>
        <v>1.56125112837913E-016</v>
      </c>
      <c r="L386" s="63" t="n">
        <f aca="false">J386-DatosMinisterio!K386</f>
        <v>0</v>
      </c>
      <c r="M386" s="64" t="n">
        <f aca="false">M421</f>
        <v>0.014007307385478</v>
      </c>
      <c r="N386" s="63" t="n">
        <f aca="false">ROUND((N$390*M386),0)</f>
        <v>2006596</v>
      </c>
      <c r="O386" s="63" t="n">
        <f aca="false">N386-DatosMinisterio!L386</f>
        <v>0</v>
      </c>
      <c r="P386" s="65" t="n">
        <f aca="false">N386+J386</f>
        <v>2121343</v>
      </c>
      <c r="Q386" s="63" t="n">
        <f aca="false">P386-DatosMinisterio!M386</f>
        <v>0</v>
      </c>
      <c r="S386" s="65" t="n">
        <f aca="false">B386+DatosMinisterio!B386</f>
        <v>4411</v>
      </c>
      <c r="T386" s="65" t="n">
        <f aca="false">C386+DatosMinisterio!C386</f>
        <v>32</v>
      </c>
      <c r="U386" s="65" t="n">
        <f aca="false">D386+DatosMinisterio!D386</f>
        <v>288.307954545455</v>
      </c>
      <c r="V386" s="65" t="n">
        <f aca="false">E386+DatosMinisterio!E386</f>
        <v>159.215909090909</v>
      </c>
      <c r="W386" s="65" t="n">
        <f aca="false">F386+DatosMinisterio!F386</f>
        <v>33</v>
      </c>
      <c r="X386" s="65" t="n">
        <f aca="false">G386+DatosMinisterio!G386</f>
        <v>44</v>
      </c>
      <c r="Y386" s="65" t="n">
        <f aca="false">H386+DatosMinisterio!H386</f>
        <v>1</v>
      </c>
      <c r="Z386" s="65" t="n">
        <f aca="false">X386+0.33*Y386</f>
        <v>44.33</v>
      </c>
      <c r="AC386" s="71" t="n">
        <f aca="false">IF(T386&gt;0,S386/T386,0)</f>
        <v>137.84375</v>
      </c>
      <c r="AD386" s="72" t="n">
        <f aca="false">EXP((((AC386-AC$390)/AC$391+2)/4-1.9)^3)</f>
        <v>0.0205697054928261</v>
      </c>
      <c r="AE386" s="73" t="n">
        <f aca="false">S386/U386</f>
        <v>15.2996125512886</v>
      </c>
      <c r="AF386" s="72" t="n">
        <f aca="false">EXP((((AE386-AE$390)/AE$391+2)/4-1.9)^3)</f>
        <v>0.0156785496384449</v>
      </c>
      <c r="AG386" s="72" t="n">
        <f aca="false">V386/U386</f>
        <v>0.552242512149649</v>
      </c>
      <c r="AH386" s="72" t="n">
        <f aca="false">EXP((((AG386-AG$390)/AG$391+2)/4-1.9)^3)</f>
        <v>0.0538410965013733</v>
      </c>
      <c r="AI386" s="72" t="n">
        <f aca="false">W386/U386</f>
        <v>0.114460941780214</v>
      </c>
      <c r="AJ386" s="72" t="n">
        <f aca="false">EXP((((AI386-AI$390)/AI$391+2)/4-1.9)^3)</f>
        <v>0.0994039439070083</v>
      </c>
      <c r="AK386" s="72" t="n">
        <f aca="false">Z386/U386</f>
        <v>0.153759198458088</v>
      </c>
      <c r="AL386" s="72" t="n">
        <f aca="false">EXP((((AK386-AK$390)/AK$391+2)/4-1.9)^3)</f>
        <v>0.0221587487947037</v>
      </c>
      <c r="AM386" s="72" t="n">
        <f aca="false">0.01*AD386+0.15*AF386+0.24*AH386+0.25*AJ386+0.35*AL386</f>
        <v>0.0480858907159229</v>
      </c>
      <c r="AO386" s="64" t="n">
        <f aca="false">AO421</f>
        <v>9.98885554874268E-005</v>
      </c>
      <c r="AP386" s="63" t="n">
        <f aca="false">AO386*$J$390</f>
        <v>753.125646377777</v>
      </c>
      <c r="AQ386" s="64" t="n">
        <f aca="false">AQ421</f>
        <v>0.000354602582855604</v>
      </c>
      <c r="AR386" s="63" t="n">
        <f aca="false">AQ386*$J$390</f>
        <v>2673.5825552505</v>
      </c>
      <c r="AS386" s="64" t="n">
        <f aca="false">AS421</f>
        <v>0.0071685996304677</v>
      </c>
      <c r="AT386" s="63" t="n">
        <f aca="false">AS386*$J$390</f>
        <v>54048.7967212525</v>
      </c>
      <c r="AU386" s="64" t="n">
        <f aca="false">AU421</f>
        <v>0.00534197151560348</v>
      </c>
      <c r="AV386" s="63" t="n">
        <f aca="false">AU386*$J$390</f>
        <v>40276.6436153634</v>
      </c>
      <c r="AW386" s="64" t="n">
        <f aca="false">AW421</f>
        <v>0.00225408517769264</v>
      </c>
      <c r="AX386" s="63" t="n">
        <f aca="false">AW386*$J$390</f>
        <v>16995.0335967569</v>
      </c>
    </row>
    <row r="387" customFormat="false" ht="12.8" hidden="false" customHeight="false" outlineLevel="0" collapsed="false">
      <c r="A387" s="70" t="s">
        <v>44</v>
      </c>
      <c r="B387" s="60"/>
      <c r="C387" s="60"/>
      <c r="D387" s="60"/>
      <c r="E387" s="60"/>
      <c r="F387" s="60"/>
      <c r="G387" s="60"/>
      <c r="H387" s="60"/>
      <c r="I387" s="64" t="n">
        <f aca="false">AO387+AQ387+AS387+AU387+AW387</f>
        <v>0.0176135496845209</v>
      </c>
      <c r="J387" s="63" t="n">
        <f aca="false">ROUND(AP387+AR387+AT387+AV387+AX387,0)</f>
        <v>132800</v>
      </c>
      <c r="K387" s="64" t="n">
        <f aca="false">I387-DatosMinisterio!J387</f>
        <v>0</v>
      </c>
      <c r="L387" s="63" t="n">
        <f aca="false">J387-DatosMinisterio!K387</f>
        <v>0</v>
      </c>
      <c r="M387" s="64" t="n">
        <f aca="false">M422</f>
        <v>0.00847428756528673</v>
      </c>
      <c r="N387" s="63" t="n">
        <f aca="false">ROUND((N$390*M387),0)</f>
        <v>1213971</v>
      </c>
      <c r="O387" s="63" t="n">
        <f aca="false">N387-DatosMinisterio!L387</f>
        <v>0</v>
      </c>
      <c r="P387" s="65" t="n">
        <f aca="false">N387+J387</f>
        <v>1346771</v>
      </c>
      <c r="Q387" s="63" t="n">
        <f aca="false">P387-DatosMinisterio!M387</f>
        <v>0</v>
      </c>
      <c r="S387" s="65" t="n">
        <f aca="false">B387+DatosMinisterio!B387</f>
        <v>5248</v>
      </c>
      <c r="T387" s="65" t="n">
        <f aca="false">C387+DatosMinisterio!C387</f>
        <v>23</v>
      </c>
      <c r="U387" s="65" t="n">
        <f aca="false">D387+DatosMinisterio!D387</f>
        <v>248.966666666667</v>
      </c>
      <c r="V387" s="65" t="n">
        <f aca="false">E387+DatosMinisterio!E387</f>
        <v>158.512121212121</v>
      </c>
      <c r="W387" s="65" t="n">
        <f aca="false">F387+DatosMinisterio!F387</f>
        <v>7</v>
      </c>
      <c r="X387" s="65" t="n">
        <f aca="false">G387+DatosMinisterio!G387</f>
        <v>28</v>
      </c>
      <c r="Y387" s="65" t="n">
        <f aca="false">H387+DatosMinisterio!H387</f>
        <v>5</v>
      </c>
      <c r="Z387" s="65" t="n">
        <f aca="false">X387+0.33*Y387</f>
        <v>29.65</v>
      </c>
      <c r="AC387" s="71" t="n">
        <f aca="false">IF(T387&gt;0,S387/T387,0)</f>
        <v>228.173913043478</v>
      </c>
      <c r="AD387" s="72" t="n">
        <f aca="false">EXP((((AC387-AC$390)/AC$391+2)/4-1.9)^3)</f>
        <v>0.11111583674223</v>
      </c>
      <c r="AE387" s="73" t="n">
        <f aca="false">S387/U387</f>
        <v>21.0791270585085</v>
      </c>
      <c r="AF387" s="72" t="n">
        <f aca="false">EXP((((AE387-AE$390)/AE$391+2)/4-1.9)^3)</f>
        <v>0.0620862161965374</v>
      </c>
      <c r="AG387" s="72" t="n">
        <f aca="false">V387/U387</f>
        <v>0.636680095911584</v>
      </c>
      <c r="AH387" s="72" t="n">
        <f aca="false">EXP((((AG387-AG$390)/AG$391+2)/4-1.9)^3)</f>
        <v>0.147161514109607</v>
      </c>
      <c r="AI387" s="72" t="n">
        <f aca="false">W387/U387</f>
        <v>0.028116213683224</v>
      </c>
      <c r="AJ387" s="72" t="n">
        <f aca="false">EXP((((AI387-AI$390)/AI$391+2)/4-1.9)^3)</f>
        <v>0.014672141409792</v>
      </c>
      <c r="AK387" s="72" t="n">
        <f aca="false">Z387/U387</f>
        <v>0.119092247958227</v>
      </c>
      <c r="AL387" s="72" t="n">
        <f aca="false">EXP((((AK387-AK$390)/AK$391+2)/4-1.9)^3)</f>
        <v>0.0160006615946934</v>
      </c>
      <c r="AM387" s="72" t="n">
        <f aca="false">0.01*AD387+0.15*AF387+0.24*AH387+0.25*AJ387+0.35*AL387</f>
        <v>0.0550111210937993</v>
      </c>
      <c r="AO387" s="64" t="n">
        <f aca="false">AO422</f>
        <v>0.000340201277108697</v>
      </c>
      <c r="AP387" s="63" t="n">
        <f aca="false">AO387*$J$390</f>
        <v>2565.00162076408</v>
      </c>
      <c r="AQ387" s="64" t="n">
        <f aca="false">AQ422</f>
        <v>0.00382422241404916</v>
      </c>
      <c r="AR387" s="63" t="n">
        <f aca="false">AQ387*$J$390</f>
        <v>28833.3329420875</v>
      </c>
      <c r="AS387" s="64" t="n">
        <f aca="false">AS422</f>
        <v>0.0108362101748913</v>
      </c>
      <c r="AT387" s="63" t="n">
        <f aca="false">AS387*$J$390</f>
        <v>81701.3295710109</v>
      </c>
      <c r="AU387" s="64" t="n">
        <f aca="false">AU422</f>
        <v>0.00097363069267706</v>
      </c>
      <c r="AV387" s="63" t="n">
        <f aca="false">AU387*$J$390</f>
        <v>7340.84341471883</v>
      </c>
      <c r="AW387" s="64" t="n">
        <f aca="false">AW422</f>
        <v>0.00163928512579466</v>
      </c>
      <c r="AX387" s="63" t="n">
        <f aca="false">AW387*$J$390</f>
        <v>12359.6508522639</v>
      </c>
    </row>
    <row r="388" customFormat="false" ht="12.8" hidden="false" customHeight="false" outlineLevel="0" collapsed="false">
      <c r="A388" s="70" t="s">
        <v>45</v>
      </c>
      <c r="B388" s="60"/>
      <c r="C388" s="60"/>
      <c r="D388" s="60"/>
      <c r="E388" s="60"/>
      <c r="F388" s="60"/>
      <c r="G388" s="60"/>
      <c r="H388" s="60"/>
      <c r="I388" s="64" t="n">
        <f aca="false">AO388+AQ388+AS388+AU388+AW388</f>
        <v>0.00676717060833666</v>
      </c>
      <c r="J388" s="63" t="n">
        <f aca="false">ROUND(AP388+AR388+AT388+AV388+AX388,0)</f>
        <v>51022</v>
      </c>
      <c r="K388" s="64" t="n">
        <f aca="false">I388-DatosMinisterio!J388</f>
        <v>0</v>
      </c>
      <c r="L388" s="63" t="n">
        <f aca="false">J388-DatosMinisterio!K388</f>
        <v>0</v>
      </c>
      <c r="M388" s="64" t="n">
        <f aca="false">M423</f>
        <v>0.00522821318845887</v>
      </c>
      <c r="N388" s="63" t="n">
        <f aca="false">ROUND((N$390*M388),0)</f>
        <v>748960</v>
      </c>
      <c r="O388" s="63" t="n">
        <f aca="false">N388-DatosMinisterio!L388</f>
        <v>-1</v>
      </c>
      <c r="P388" s="65" t="n">
        <f aca="false">N388+J388</f>
        <v>799982</v>
      </c>
      <c r="Q388" s="63" t="n">
        <f aca="false">P388-DatosMinisterio!M388</f>
        <v>-1</v>
      </c>
      <c r="S388" s="65" t="n">
        <f aca="false">B388+DatosMinisterio!B388</f>
        <v>5110</v>
      </c>
      <c r="T388" s="65" t="n">
        <f aca="false">C388+DatosMinisterio!C388</f>
        <v>37</v>
      </c>
      <c r="U388" s="65" t="n">
        <f aca="false">D388+DatosMinisterio!D388</f>
        <v>307.910462842243</v>
      </c>
      <c r="V388" s="65" t="n">
        <f aca="false">E388+DatosMinisterio!E388</f>
        <v>155.451371933152</v>
      </c>
      <c r="W388" s="65" t="n">
        <f aca="false">F388+DatosMinisterio!F388</f>
        <v>23</v>
      </c>
      <c r="X388" s="65" t="n">
        <f aca="false">G388+DatosMinisterio!G388</f>
        <v>39</v>
      </c>
      <c r="Y388" s="65" t="n">
        <f aca="false">H388+DatosMinisterio!H388</f>
        <v>11</v>
      </c>
      <c r="Z388" s="65" t="n">
        <f aca="false">X388+0.33*Y388</f>
        <v>42.63</v>
      </c>
      <c r="AC388" s="71" t="n">
        <f aca="false">IF(T388&gt;0,S388/T388,0)</f>
        <v>138.108108108108</v>
      </c>
      <c r="AD388" s="72" t="n">
        <f aca="false">EXP((((AC388-AC$390)/AC$391+2)/4-1.9)^3)</f>
        <v>0.0206913141986393</v>
      </c>
      <c r="AE388" s="73" t="n">
        <f aca="false">S388/U388</f>
        <v>16.5957335545889</v>
      </c>
      <c r="AF388" s="72" t="n">
        <f aca="false">EXP((((AE388-AE$390)/AE$391+2)/4-1.9)^3)</f>
        <v>0.0220503590761724</v>
      </c>
      <c r="AG388" s="72" t="n">
        <f aca="false">V388/U388</f>
        <v>0.504859011604283</v>
      </c>
      <c r="AH388" s="72" t="n">
        <f aca="false">EXP((((AG388-AG$390)/AG$391+2)/4-1.9)^3)</f>
        <v>0.0269021937788355</v>
      </c>
      <c r="AI388" s="72" t="n">
        <f aca="false">W388/U388</f>
        <v>0.0746970394824939</v>
      </c>
      <c r="AJ388" s="72" t="n">
        <f aca="false">EXP((((AI388-AI$390)/AI$391+2)/4-1.9)^3)</f>
        <v>0.0452792146595404</v>
      </c>
      <c r="AK388" s="72" t="n">
        <f aca="false">Z388/U388</f>
        <v>0.138449338832118</v>
      </c>
      <c r="AL388" s="72" t="n">
        <f aca="false">EXP((((AK388-AK$390)/AK$391+2)/4-1.9)^3)</f>
        <v>0.019233069821864</v>
      </c>
      <c r="AM388" s="72" t="n">
        <f aca="false">0.01*AD388+0.15*AF388+0.24*AH388+0.25*AJ388+0.35*AL388</f>
        <v>0.0280223716128702</v>
      </c>
      <c r="AO388" s="64" t="n">
        <f aca="false">AO423</f>
        <v>8.63562747167266E-005</v>
      </c>
      <c r="AP388" s="63" t="n">
        <f aca="false">AO388*$J$390</f>
        <v>651.09686387444</v>
      </c>
      <c r="AQ388" s="64" t="n">
        <f aca="false">AQ423</f>
        <v>0.000894110257266741</v>
      </c>
      <c r="AR388" s="63" t="n">
        <f aca="false">AQ388*$J$390</f>
        <v>6741.2864481935</v>
      </c>
      <c r="AS388" s="64" t="n">
        <f aca="false">AS423</f>
        <v>0.00144178471448128</v>
      </c>
      <c r="AT388" s="63" t="n">
        <f aca="false">AS388*$J$390</f>
        <v>10870.5650986012</v>
      </c>
      <c r="AU388" s="64" t="n">
        <f aca="false">AU423</f>
        <v>0.0021612337246358</v>
      </c>
      <c r="AV388" s="63" t="n">
        <f aca="false">AU388*$J$390</f>
        <v>16294.9653030538</v>
      </c>
      <c r="AW388" s="64" t="n">
        <f aca="false">AW423</f>
        <v>0.00218368563723611</v>
      </c>
      <c r="AX388" s="63" t="n">
        <f aca="false">AW388*$J$390</f>
        <v>16464.245067958</v>
      </c>
    </row>
    <row r="389" customFormat="false" ht="12.8" hidden="false" customHeight="false" outlineLevel="0" collapsed="false">
      <c r="A389" s="74" t="s">
        <v>46</v>
      </c>
      <c r="B389" s="60"/>
      <c r="C389" s="60"/>
      <c r="D389" s="60"/>
      <c r="E389" s="60"/>
      <c r="F389" s="60"/>
      <c r="G389" s="60"/>
      <c r="H389" s="60"/>
      <c r="I389" s="75" t="n">
        <f aca="false">AO389+AQ389+AS389+AU389+AW389</f>
        <v>0.00952129219455884</v>
      </c>
      <c r="J389" s="76" t="n">
        <f aca="false">ROUND(AP389+AR389+AT389+AV389+AX389,0)</f>
        <v>71787</v>
      </c>
      <c r="K389" s="64" t="n">
        <f aca="false">I389-DatosMinisterio!J389</f>
        <v>0</v>
      </c>
      <c r="L389" s="63" t="n">
        <f aca="false">J389-DatosMinisterio!K389</f>
        <v>-3</v>
      </c>
      <c r="M389" s="64" t="n">
        <f aca="false">M424</f>
        <v>0.00637115610994289</v>
      </c>
      <c r="N389" s="63" t="n">
        <f aca="false">ROUND((N$390*M389),0)</f>
        <v>912690</v>
      </c>
      <c r="O389" s="63" t="n">
        <f aca="false">N389-DatosMinisterio!L389</f>
        <v>0</v>
      </c>
      <c r="P389" s="65" t="n">
        <f aca="false">N389+J389</f>
        <v>984477</v>
      </c>
      <c r="Q389" s="63" t="n">
        <f aca="false">P389-DatosMinisterio!M389</f>
        <v>-3</v>
      </c>
      <c r="S389" s="77" t="n">
        <f aca="false">B389+DatosMinisterio!B389</f>
        <v>6206</v>
      </c>
      <c r="T389" s="77" t="n">
        <f aca="false">C389+DatosMinisterio!C389</f>
        <v>29</v>
      </c>
      <c r="U389" s="77" t="n">
        <f aca="false">D389+DatosMinisterio!D389</f>
        <v>321.477011494253</v>
      </c>
      <c r="V389" s="77" t="n">
        <f aca="false">E389+DatosMinisterio!E389</f>
        <v>159.189393939394</v>
      </c>
      <c r="W389" s="77" t="n">
        <f aca="false">F389+DatosMinisterio!F389</f>
        <v>12</v>
      </c>
      <c r="X389" s="77" t="n">
        <f aca="false">G389+DatosMinisterio!G389</f>
        <v>47</v>
      </c>
      <c r="Y389" s="77" t="n">
        <f aca="false">H389+DatosMinisterio!H389</f>
        <v>9</v>
      </c>
      <c r="Z389" s="77" t="n">
        <f aca="false">X389+0.33*Y389</f>
        <v>49.97</v>
      </c>
      <c r="AC389" s="71" t="n">
        <f aca="false">IF(T389&gt;0,S389/T389,0)</f>
        <v>214</v>
      </c>
      <c r="AD389" s="72" t="n">
        <f aca="false">EXP((((AC389-AC$390)/AC$391+2)/4-1.9)^3)</f>
        <v>0.088864157203659</v>
      </c>
      <c r="AE389" s="73" t="n">
        <f aca="false">S389/U389</f>
        <v>19.3046462985144</v>
      </c>
      <c r="AF389" s="72" t="n">
        <f aca="false">EXP((((AE389-AE$390)/AE$391+2)/4-1.9)^3)</f>
        <v>0.0423000128780018</v>
      </c>
      <c r="AG389" s="72" t="n">
        <f aca="false">V389/U389</f>
        <v>0.49518126723733</v>
      </c>
      <c r="AH389" s="72" t="n">
        <f aca="false">EXP((((AG389-AG$390)/AG$391+2)/4-1.9)^3)</f>
        <v>0.0230619960345286</v>
      </c>
      <c r="AI389" s="72" t="n">
        <f aca="false">W389/U389</f>
        <v>0.0373277079571661</v>
      </c>
      <c r="AJ389" s="72" t="n">
        <f aca="false">EXP((((AI389-AI$390)/AI$391+2)/4-1.9)^3)</f>
        <v>0.0186801446154094</v>
      </c>
      <c r="AK389" s="72" t="n">
        <f aca="false">Z389/U389</f>
        <v>0.155438797218299</v>
      </c>
      <c r="AL389" s="72" t="n">
        <f aca="false">EXP((((AK389-AK$390)/AK$391+2)/4-1.9)^3)</f>
        <v>0.0225009571419772</v>
      </c>
      <c r="AM389" s="72" t="n">
        <f aca="false">0.01*AD389+0.15*AF389+0.24*AH389+0.25*AJ389+0.35*AL389</f>
        <v>0.0253138937055681</v>
      </c>
      <c r="AO389" s="64" t="n">
        <f aca="false">AO424</f>
        <v>0.00022907915831098</v>
      </c>
      <c r="AP389" s="63" t="n">
        <f aca="false">AO389*$J$390</f>
        <v>1727.1787376718</v>
      </c>
      <c r="AQ389" s="64" t="n">
        <f aca="false">AQ424</f>
        <v>0.00244187442628819</v>
      </c>
      <c r="AR389" s="63" t="n">
        <f aca="false">AQ389*$J$390</f>
        <v>18410.9004950336</v>
      </c>
      <c r="AS389" s="64" t="n">
        <f aca="false">AS424</f>
        <v>0.00171365466466737</v>
      </c>
      <c r="AT389" s="63" t="n">
        <f aca="false">AS389*$J$390</f>
        <v>12920.3718153513</v>
      </c>
      <c r="AU389" s="64" t="n">
        <f aca="false">AU424</f>
        <v>0.00243001442116157</v>
      </c>
      <c r="AV389" s="63" t="n">
        <f aca="false">AU389*$J$390</f>
        <v>18321.4801006407</v>
      </c>
      <c r="AW389" s="64" t="n">
        <f aca="false">AW424</f>
        <v>0.00270666952413073</v>
      </c>
      <c r="AX389" s="63" t="n">
        <f aca="false">AW389*$J$390</f>
        <v>20407.365237638</v>
      </c>
    </row>
    <row r="390" customFormat="false" ht="12.8" hidden="false" customHeight="false" outlineLevel="0" collapsed="false">
      <c r="A390" s="81" t="s">
        <v>49</v>
      </c>
      <c r="B390" s="60"/>
      <c r="C390" s="60"/>
      <c r="D390" s="60"/>
      <c r="E390" s="60"/>
      <c r="F390" s="60"/>
      <c r="G390" s="60"/>
      <c r="H390" s="60"/>
      <c r="I390" s="86" t="n">
        <f aca="false">SUM(I363:I389)</f>
        <v>1</v>
      </c>
      <c r="J390" s="84" t="n">
        <f aca="false">DatosMinisterio!K390</f>
        <v>7539659</v>
      </c>
      <c r="K390" s="82" t="n">
        <f aca="false">I390-DatosMinisterio!J390</f>
        <v>0</v>
      </c>
      <c r="L390" s="84" t="n">
        <f aca="false">J390-DatosMinisterio!K390</f>
        <v>0</v>
      </c>
      <c r="M390" s="82"/>
      <c r="N390" s="84" t="n">
        <f aca="false">DatosMinisterio!L390</f>
        <v>143253508</v>
      </c>
      <c r="O390" s="84"/>
      <c r="P390" s="86" t="n">
        <f aca="false">DatosMinisterio!M390</f>
        <v>150793167</v>
      </c>
      <c r="Q390" s="84"/>
      <c r="S390" s="86"/>
      <c r="T390" s="86"/>
      <c r="U390" s="86"/>
      <c r="V390" s="86"/>
      <c r="W390" s="86"/>
      <c r="X390" s="86"/>
      <c r="Y390" s="86"/>
      <c r="Z390" s="86"/>
      <c r="AB390" s="87" t="s">
        <v>232</v>
      </c>
      <c r="AC390" s="87" t="n">
        <f aca="false">AVERAGE(AC365:AC389)</f>
        <v>194.959226475095</v>
      </c>
      <c r="AD390" s="86"/>
      <c r="AE390" s="87" t="n">
        <f aca="false">AVERAGE(AE365:AE389)</f>
        <v>21.2500510653209</v>
      </c>
      <c r="AF390" s="86"/>
      <c r="AG390" s="89" t="n">
        <f aca="false">AVERAGE(AG365:AG389)</f>
        <v>0.565568613679757</v>
      </c>
      <c r="AH390" s="86"/>
      <c r="AI390" s="89" t="n">
        <f aca="false">AVERAGE(AI365:AI389)</f>
        <v>0.0914929238510092</v>
      </c>
      <c r="AJ390" s="86"/>
      <c r="AK390" s="89" t="n">
        <f aca="false">AVERAGE(AK365:AK389)</f>
        <v>0.283339088314679</v>
      </c>
      <c r="AL390" s="86"/>
      <c r="AM390" s="89" t="n">
        <f aca="false">SUM(AM365:AM389)</f>
        <v>2.85034685982279</v>
      </c>
      <c r="AO390" s="82" t="n">
        <f aca="false">SUM(AO363:AO389)</f>
        <v>0.00979383617940936</v>
      </c>
      <c r="AP390" s="84" t="n">
        <f aca="false">SUM(AP363:AP389)</f>
        <v>73842.1850946094</v>
      </c>
      <c r="AQ390" s="82" t="n">
        <f aca="false">SUM(AQ363:AQ389)</f>
        <v>0.147762911520917</v>
      </c>
      <c r="AR390" s="84" t="n">
        <f aca="false">SUM(AR363:AR389)</f>
        <v>1114081.96571489</v>
      </c>
      <c r="AS390" s="82" t="n">
        <f aca="false">SUM(AS363:AS389)</f>
        <v>0.238174824895206</v>
      </c>
      <c r="AT390" s="84" t="n">
        <f aca="false">SUM(AT363:AT389)</f>
        <v>1795756.96209457</v>
      </c>
      <c r="AU390" s="82" t="n">
        <f aca="false">SUM(AU363:AU389)</f>
        <v>0.25411565572044</v>
      </c>
      <c r="AV390" s="84" t="n">
        <f aca="false">SUM(AV363:AV389)</f>
        <v>1915945.39069352</v>
      </c>
      <c r="AW390" s="82" t="n">
        <f aca="false">SUM(AW363:AW389)</f>
        <v>0.350152771684026</v>
      </c>
      <c r="AX390" s="84" t="n">
        <f aca="false">SUM(AX363:AX389)</f>
        <v>2640032.49640241</v>
      </c>
    </row>
    <row r="391" customFormat="false" ht="12.8" hidden="false" customHeight="false" outlineLevel="0" collapsed="false">
      <c r="A391" s="31" t="s">
        <v>50</v>
      </c>
      <c r="B391" s="25"/>
      <c r="C391" s="25"/>
      <c r="D391" s="25"/>
      <c r="E391" s="25"/>
      <c r="F391" s="25"/>
      <c r="G391" s="25"/>
      <c r="H391" s="25"/>
      <c r="I391" s="25"/>
      <c r="S391" s="25"/>
      <c r="T391" s="25"/>
      <c r="U391" s="25"/>
      <c r="V391" s="25"/>
      <c r="W391" s="25"/>
      <c r="X391" s="25"/>
      <c r="Y391" s="25"/>
      <c r="Z391" s="25"/>
      <c r="AB391" s="87" t="s">
        <v>233</v>
      </c>
      <c r="AC391" s="87" t="n">
        <f aca="false">_xlfn.STDEV.P(AC365:AC389)</f>
        <v>83.0665421481783</v>
      </c>
      <c r="AD391" s="86"/>
      <c r="AE391" s="87" t="n">
        <f aca="false">_xlfn.STDEV.P(AE365:AE389)</f>
        <v>7.16211853541581</v>
      </c>
      <c r="AF391" s="86"/>
      <c r="AG391" s="89" t="n">
        <f aca="false">_xlfn.STDEV.P(AG365:AG389)</f>
        <v>0.11257360220011</v>
      </c>
      <c r="AH391" s="86"/>
      <c r="AI391" s="89" t="n">
        <f aca="false">_xlfn.STDEV.P(AI365:AI389)</f>
        <v>0.0732794212357052</v>
      </c>
      <c r="AJ391" s="86"/>
      <c r="AK391" s="89" t="n">
        <f aca="false">_xlfn.STDEV.P(AK365:AK389)</f>
        <v>0.200224555744995</v>
      </c>
      <c r="AL391" s="86"/>
      <c r="AM391" s="89"/>
    </row>
    <row r="392" customFormat="false" ht="12.8" hidden="false" customHeight="false" outlineLevel="0" collapsed="false">
      <c r="A392" s="31" t="s">
        <v>167</v>
      </c>
      <c r="B392" s="25"/>
      <c r="C392" s="25"/>
      <c r="D392" s="25"/>
      <c r="E392" s="25"/>
      <c r="F392" s="25"/>
      <c r="G392" s="25"/>
      <c r="H392" s="25"/>
      <c r="I392" s="25"/>
      <c r="S392" s="25"/>
      <c r="T392" s="25"/>
      <c r="U392" s="25"/>
      <c r="V392" s="25"/>
      <c r="W392" s="25"/>
      <c r="X392" s="25"/>
      <c r="Y392" s="25"/>
      <c r="Z392" s="25"/>
      <c r="AB392" s="1" t="n">
        <f aca="false">MIN(AC392:AL392)</f>
        <v>-2.22557806313066</v>
      </c>
      <c r="AC392" s="1" t="n">
        <f aca="false">(MIN(AC365:AC389)-AC390)/AC391</f>
        <v>-1.51881764806993</v>
      </c>
      <c r="AE392" s="1" t="n">
        <f aca="false">(MIN(AE365:AE389)-AE390)/AE391</f>
        <v>-1.44344360119699</v>
      </c>
      <c r="AG392" s="1" t="n">
        <f aca="false">(MIN(AG365:AG389)-AG390)/AG391</f>
        <v>-2.22557806313066</v>
      </c>
      <c r="AI392" s="1" t="n">
        <f aca="false">(MIN(AI365:AI389)-AI390)/AI391</f>
        <v>-1.24854866902837</v>
      </c>
      <c r="AK392" s="1" t="n">
        <f aca="false">(MIN(AK365:AK389)-AK390)/AK391</f>
        <v>-1.32513989401744</v>
      </c>
    </row>
    <row r="393" customFormat="false" ht="12.8" hidden="false" customHeight="false" outlineLevel="0" collapsed="false">
      <c r="B393" s="25"/>
      <c r="C393" s="25"/>
      <c r="D393" s="25"/>
      <c r="E393" s="25"/>
      <c r="F393" s="25"/>
      <c r="G393" s="25"/>
      <c r="H393" s="25"/>
      <c r="I393" s="25"/>
      <c r="S393" s="25"/>
      <c r="T393" s="25"/>
      <c r="U393" s="25"/>
      <c r="V393" s="25"/>
      <c r="W393" s="25"/>
      <c r="X393" s="25"/>
      <c r="Y393" s="25"/>
      <c r="Z393" s="25"/>
      <c r="AB393" s="1" t="n">
        <f aca="false">MAX(AC393:AM393)</f>
        <v>2.90821853177542</v>
      </c>
      <c r="AC393" s="1" t="n">
        <f aca="false">(MAX(AC365:AC389)-AC390)/AC391</f>
        <v>2.90821853177542</v>
      </c>
      <c r="AE393" s="1" t="n">
        <f aca="false">(MAX(AE365:AE389)-AE390)/AE391</f>
        <v>2.75744240327003</v>
      </c>
      <c r="AG393" s="1" t="n">
        <f aca="false">(MAX(AG365:AG389)-AG390)/AG391</f>
        <v>2.48183624936452</v>
      </c>
      <c r="AI393" s="1" t="n">
        <f aca="false">(MAX(AI365:AI389)-AI390)/AI391</f>
        <v>2.4843207695021</v>
      </c>
      <c r="AK393" s="1" t="n">
        <f aca="false">(MAX(AK365:AK389)-AK390)/AK391</f>
        <v>2.41550048160458</v>
      </c>
    </row>
    <row r="394" customFormat="false" ht="12.8" hidden="false" customHeight="false" outlineLevel="0" collapsed="false">
      <c r="B394" s="25"/>
      <c r="C394" s="25"/>
      <c r="D394" s="25"/>
      <c r="E394" s="25"/>
      <c r="F394" s="25"/>
      <c r="G394" s="25"/>
      <c r="H394" s="25"/>
      <c r="I394" s="25"/>
      <c r="S394" s="25"/>
      <c r="T394" s="25"/>
      <c r="U394" s="25"/>
      <c r="V394" s="25"/>
      <c r="W394" s="25"/>
      <c r="X394" s="25"/>
      <c r="Y394" s="25"/>
      <c r="Z394" s="25"/>
    </row>
    <row r="395" customFormat="false" ht="12.8" hidden="false" customHeight="false" outlineLevel="0" collapsed="false">
      <c r="B395" s="25"/>
      <c r="C395" s="25"/>
      <c r="D395" s="25"/>
      <c r="E395" s="25"/>
      <c r="F395" s="25"/>
      <c r="G395" s="25"/>
      <c r="H395" s="25"/>
      <c r="I395" s="25"/>
      <c r="S395" s="25"/>
      <c r="T395" s="25"/>
      <c r="U395" s="25"/>
      <c r="V395" s="25"/>
      <c r="W395" s="25"/>
      <c r="X395" s="25"/>
      <c r="Y395" s="25"/>
      <c r="Z395" s="25"/>
    </row>
    <row r="396" customFormat="false" ht="12.8" hidden="false" customHeight="false" outlineLevel="0" collapsed="false">
      <c r="A396" s="50" t="s">
        <v>168</v>
      </c>
      <c r="B396" s="50"/>
      <c r="C396" s="50"/>
      <c r="D396" s="50"/>
      <c r="E396" s="50"/>
      <c r="F396" s="50"/>
      <c r="G396" s="50"/>
      <c r="H396" s="50"/>
      <c r="I396" s="50"/>
      <c r="J396" s="50"/>
      <c r="S396" s="50"/>
      <c r="T396" s="50"/>
      <c r="U396" s="50"/>
      <c r="V396" s="50"/>
      <c r="W396" s="50"/>
      <c r="X396" s="50"/>
      <c r="Y396" s="50"/>
      <c r="Z396" s="50"/>
    </row>
    <row r="397" customFormat="false" ht="12.8" hidden="false" customHeight="false" outlineLevel="0" collapsed="false">
      <c r="A397" s="50" t="s">
        <v>169</v>
      </c>
      <c r="B397" s="50"/>
      <c r="C397" s="50"/>
      <c r="D397" s="50"/>
      <c r="E397" s="50"/>
      <c r="F397" s="50"/>
      <c r="G397" s="50"/>
      <c r="H397" s="50"/>
      <c r="I397" s="50"/>
      <c r="J397" s="50"/>
      <c r="S397" s="50"/>
      <c r="T397" s="50"/>
      <c r="U397" s="50"/>
      <c r="V397" s="50"/>
      <c r="W397" s="50"/>
      <c r="X397" s="50"/>
      <c r="Y397" s="50"/>
      <c r="Z397" s="50"/>
    </row>
    <row r="398" customFormat="false" ht="15.8" hidden="false" customHeight="true" outlineLevel="0" collapsed="false">
      <c r="A398" s="51" t="s">
        <v>8</v>
      </c>
      <c r="B398" s="55" t="s">
        <v>213</v>
      </c>
      <c r="C398" s="55"/>
      <c r="D398" s="55"/>
      <c r="E398" s="55"/>
      <c r="F398" s="55"/>
      <c r="G398" s="55"/>
      <c r="H398" s="55"/>
      <c r="I398" s="51" t="s">
        <v>10</v>
      </c>
      <c r="J398" s="53" t="s">
        <v>11</v>
      </c>
      <c r="K398" s="54" t="s">
        <v>214</v>
      </c>
      <c r="L398" s="53" t="s">
        <v>215</v>
      </c>
      <c r="M398" s="54" t="s">
        <v>216</v>
      </c>
      <c r="N398" s="53" t="s">
        <v>12</v>
      </c>
      <c r="O398" s="53" t="s">
        <v>217</v>
      </c>
      <c r="P398" s="51" t="s">
        <v>218</v>
      </c>
      <c r="Q398" s="53" t="s">
        <v>219</v>
      </c>
      <c r="S398" s="55" t="s">
        <v>213</v>
      </c>
      <c r="T398" s="55"/>
      <c r="U398" s="55"/>
      <c r="V398" s="55"/>
      <c r="W398" s="55"/>
      <c r="X398" s="55"/>
      <c r="Y398" s="55"/>
      <c r="Z398" s="55"/>
      <c r="AC398" s="56" t="s">
        <v>221</v>
      </c>
      <c r="AD398" s="56"/>
      <c r="AE398" s="56" t="s">
        <v>222</v>
      </c>
      <c r="AF398" s="56"/>
      <c r="AG398" s="56" t="s">
        <v>223</v>
      </c>
      <c r="AH398" s="56"/>
      <c r="AI398" s="56" t="s">
        <v>224</v>
      </c>
      <c r="AJ398" s="56"/>
      <c r="AK398" s="56" t="s">
        <v>225</v>
      </c>
      <c r="AL398" s="56"/>
      <c r="AM398" s="57" t="s">
        <v>226</v>
      </c>
      <c r="AO398" s="56" t="s">
        <v>221</v>
      </c>
      <c r="AP398" s="56"/>
      <c r="AQ398" s="56" t="s">
        <v>222</v>
      </c>
      <c r="AR398" s="56"/>
      <c r="AS398" s="56" t="s">
        <v>223</v>
      </c>
      <c r="AT398" s="56"/>
      <c r="AU398" s="56" t="s">
        <v>224</v>
      </c>
      <c r="AV398" s="56"/>
      <c r="AW398" s="57" t="s">
        <v>225</v>
      </c>
      <c r="AX398" s="57"/>
    </row>
    <row r="399" customFormat="false" ht="37.3" hidden="false" customHeight="false" outlineLevel="0" collapsed="false">
      <c r="A399" s="51"/>
      <c r="B399" s="56" t="s">
        <v>170</v>
      </c>
      <c r="C399" s="56" t="s">
        <v>171</v>
      </c>
      <c r="D399" s="56" t="s">
        <v>172</v>
      </c>
      <c r="E399" s="56" t="s">
        <v>173</v>
      </c>
      <c r="F399" s="56" t="s">
        <v>174</v>
      </c>
      <c r="G399" s="56" t="s">
        <v>175</v>
      </c>
      <c r="H399" s="56" t="s">
        <v>176</v>
      </c>
      <c r="I399" s="51"/>
      <c r="J399" s="53"/>
      <c r="K399" s="54"/>
      <c r="L399" s="53"/>
      <c r="M399" s="54"/>
      <c r="N399" s="53"/>
      <c r="O399" s="53"/>
      <c r="P399" s="51"/>
      <c r="Q399" s="53"/>
      <c r="S399" s="56" t="s">
        <v>170</v>
      </c>
      <c r="T399" s="56" t="s">
        <v>171</v>
      </c>
      <c r="U399" s="56" t="s">
        <v>172</v>
      </c>
      <c r="V399" s="56" t="s">
        <v>173</v>
      </c>
      <c r="W399" s="56" t="s">
        <v>174</v>
      </c>
      <c r="X399" s="56" t="s">
        <v>175</v>
      </c>
      <c r="Y399" s="56" t="s">
        <v>176</v>
      </c>
      <c r="Z399" s="51" t="s">
        <v>21</v>
      </c>
      <c r="AC399" s="56" t="s">
        <v>227</v>
      </c>
      <c r="AD399" s="56" t="s">
        <v>228</v>
      </c>
      <c r="AE399" s="56" t="s">
        <v>227</v>
      </c>
      <c r="AF399" s="56" t="s">
        <v>228</v>
      </c>
      <c r="AG399" s="56" t="s">
        <v>227</v>
      </c>
      <c r="AH399" s="56" t="s">
        <v>228</v>
      </c>
      <c r="AI399" s="56" t="s">
        <v>227</v>
      </c>
      <c r="AJ399" s="56" t="s">
        <v>228</v>
      </c>
      <c r="AK399" s="56" t="s">
        <v>227</v>
      </c>
      <c r="AL399" s="56" t="s">
        <v>228</v>
      </c>
      <c r="AM399" s="58" t="s">
        <v>229</v>
      </c>
      <c r="AO399" s="56" t="s">
        <v>230</v>
      </c>
      <c r="AP399" s="56" t="s">
        <v>231</v>
      </c>
      <c r="AQ399" s="56" t="s">
        <v>230</v>
      </c>
      <c r="AR399" s="56" t="s">
        <v>231</v>
      </c>
      <c r="AS399" s="56" t="s">
        <v>230</v>
      </c>
      <c r="AT399" s="56" t="s">
        <v>231</v>
      </c>
      <c r="AU399" s="56" t="s">
        <v>230</v>
      </c>
      <c r="AV399" s="56" t="s">
        <v>231</v>
      </c>
      <c r="AW399" s="56" t="s">
        <v>230</v>
      </c>
      <c r="AX399" s="58" t="s">
        <v>231</v>
      </c>
    </row>
    <row r="400" customFormat="false" ht="12.8" hidden="false" customHeight="false" outlineLevel="0" collapsed="false">
      <c r="A400" s="59" t="s">
        <v>22</v>
      </c>
      <c r="B400" s="60" t="n">
        <v>0</v>
      </c>
      <c r="C400" s="60"/>
      <c r="D400" s="60"/>
      <c r="E400" s="60"/>
      <c r="F400" s="60"/>
      <c r="G400" s="60"/>
      <c r="H400" s="60"/>
      <c r="I400" s="61" t="n">
        <f aca="false">AO400+AQ400+AS400+AU400+AW400</f>
        <v>0.155779277937187</v>
      </c>
      <c r="J400" s="62" t="n">
        <f aca="false">ROUND(AP400+AR400+AT400+AV400+AX400,0)</f>
        <v>1123945</v>
      </c>
      <c r="K400" s="61" t="n">
        <f aca="false">I400-DatosMinisterio!J400</f>
        <v>2.12928559784054E-008</v>
      </c>
      <c r="L400" s="62" t="n">
        <f aca="false">J400-DatosMinisterio!K400</f>
        <v>0</v>
      </c>
      <c r="M400" s="64" t="n">
        <f aca="false">P435/P$460</f>
        <v>0.204540457826193</v>
      </c>
      <c r="N400" s="63" t="n">
        <f aca="false">ROUND(N$425*M400,0)</f>
        <v>28039367</v>
      </c>
      <c r="O400" s="63" t="n">
        <f aca="false">N400-DatosMinisterio!L400</f>
        <v>0</v>
      </c>
      <c r="P400" s="65" t="n">
        <f aca="false">N400+J400</f>
        <v>29163312</v>
      </c>
      <c r="Q400" s="63" t="n">
        <f aca="false">P400-DatosMinisterio!M400</f>
        <v>0</v>
      </c>
      <c r="S400" s="66" t="n">
        <f aca="false">B400+DatosMinisterio!B400</f>
        <v>24465</v>
      </c>
      <c r="T400" s="66" t="n">
        <f aca="false">C400+DatosMinisterio!C400</f>
        <v>65</v>
      </c>
      <c r="U400" s="66" t="n">
        <f aca="false">D400+DatosMinisterio!D400</f>
        <v>1752.68333333333</v>
      </c>
      <c r="V400" s="66" t="n">
        <f aca="false">E400+DatosMinisterio!E400</f>
        <v>965.425757575758</v>
      </c>
      <c r="W400" s="66" t="n">
        <f aca="false">F400+DatosMinisterio!F400</f>
        <v>485</v>
      </c>
      <c r="X400" s="66" t="n">
        <f aca="false">G400+DatosMinisterio!G400</f>
        <v>1329</v>
      </c>
      <c r="Y400" s="66" t="n">
        <f aca="false">H400+DatosMinisterio!H400</f>
        <v>209</v>
      </c>
      <c r="Z400" s="66" t="n">
        <f aca="false">X400+0.33*Y400</f>
        <v>1397.97</v>
      </c>
      <c r="AC400" s="67" t="n">
        <f aca="false">IF(T400&gt;0,S400/T400,0)</f>
        <v>376.384615384615</v>
      </c>
      <c r="AD400" s="68" t="n">
        <f aca="false">EXP((((AC400-AC$425)/AC$426+2)/4-1.9)^3)</f>
        <v>0.546469989457648</v>
      </c>
      <c r="AE400" s="69" t="n">
        <f aca="false">S400/U400</f>
        <v>13.9585968182121</v>
      </c>
      <c r="AF400" s="68" t="n">
        <f aca="false">EXP((((AE400-AE$425)/AE$426+2)/4-1.9)^3)</f>
        <v>0.0084124876345977</v>
      </c>
      <c r="AG400" s="68" t="n">
        <f aca="false">V400/U400</f>
        <v>0.550827259673696</v>
      </c>
      <c r="AH400" s="68" t="n">
        <f aca="false">EXP((((AG400-AG$425)/AG$426+2)/4-1.9)^3)</f>
        <v>0.0680528313062015</v>
      </c>
      <c r="AI400" s="68" t="n">
        <f aca="false">W400/U400</f>
        <v>0.276718555357975</v>
      </c>
      <c r="AJ400" s="68" t="n">
        <f aca="false">EXP((((AI400-AI$425)/AI$426+2)/4-1.9)^3)</f>
        <v>0.636552587095819</v>
      </c>
      <c r="AK400" s="68" t="n">
        <f aca="false">Z400/U400</f>
        <v>0.797616987286163</v>
      </c>
      <c r="AL400" s="68" t="n">
        <f aca="false">EXP((((AK400-AK$425)/AK$426+2)/4-1.9)^3)</f>
        <v>0.735041436274427</v>
      </c>
      <c r="AM400" s="68" t="n">
        <f aca="false">0.01*AD400+0.15*AF400+0.24*AH400+0.25*AJ400+0.35*AL400</f>
        <v>0.439461902023259</v>
      </c>
      <c r="AO400" s="61" t="n">
        <f aca="false">0.01*AD400/$AM$425</f>
        <v>0.00193711218151395</v>
      </c>
      <c r="AP400" s="62" t="n">
        <f aca="false">AO400*$J$425</f>
        <v>13976.2353329405</v>
      </c>
      <c r="AQ400" s="61" t="n">
        <f aca="false">0.15*AF400/$AM$425</f>
        <v>0.00044730541259881</v>
      </c>
      <c r="AR400" s="62" t="n">
        <f aca="false">AQ400*$J$425</f>
        <v>3227.30184231923</v>
      </c>
      <c r="AS400" s="61" t="n">
        <f aca="false">0.24*AH400/$AM$425</f>
        <v>0.00578956448710779</v>
      </c>
      <c r="AT400" s="62" t="n">
        <f aca="false">AS400*$J$425</f>
        <v>41771.6209310154</v>
      </c>
      <c r="AU400" s="61" t="n">
        <f aca="false">0.25*AJ400/$AM$425</f>
        <v>0.0564108640193268</v>
      </c>
      <c r="AV400" s="62" t="n">
        <f aca="false">AU400*$J$425</f>
        <v>407003.537736483</v>
      </c>
      <c r="AW400" s="61" t="n">
        <f aca="false">0.35*AL400/$AM$425</f>
        <v>0.0911944318366396</v>
      </c>
      <c r="AX400" s="62" t="n">
        <f aca="false">AW400*$J$425</f>
        <v>657966.457784877</v>
      </c>
    </row>
    <row r="401" customFormat="false" ht="12.8" hidden="false" customHeight="false" outlineLevel="0" collapsed="false">
      <c r="A401" s="70" t="s">
        <v>23</v>
      </c>
      <c r="B401" s="60"/>
      <c r="C401" s="60"/>
      <c r="D401" s="60"/>
      <c r="E401" s="60"/>
      <c r="F401" s="60"/>
      <c r="G401" s="60"/>
      <c r="H401" s="60"/>
      <c r="I401" s="64" t="n">
        <f aca="false">AO401+AQ401+AS401+AU401+AW401</f>
        <v>0.119055386363082</v>
      </c>
      <c r="J401" s="63" t="n">
        <f aca="false">ROUND(AP401+AR401+AT401+AV401+AX401,0)</f>
        <v>858983</v>
      </c>
      <c r="K401" s="64" t="n">
        <f aca="false">I401-DatosMinisterio!J401</f>
        <v>-2.40085270414303E-008</v>
      </c>
      <c r="L401" s="63" t="n">
        <f aca="false">J401-DatosMinisterio!K401</f>
        <v>0</v>
      </c>
      <c r="M401" s="64" t="n">
        <f aca="false">P436/P$460</f>
        <v>0.127897137103807</v>
      </c>
      <c r="N401" s="63" t="n">
        <f aca="false">ROUND(N$425*M401,0)</f>
        <v>17532740</v>
      </c>
      <c r="O401" s="63" t="n">
        <f aca="false">N401-DatosMinisterio!L401</f>
        <v>0</v>
      </c>
      <c r="P401" s="65" t="n">
        <f aca="false">N401+J401</f>
        <v>18391723</v>
      </c>
      <c r="Q401" s="63" t="n">
        <f aca="false">P401-DatosMinisterio!M401</f>
        <v>0</v>
      </c>
      <c r="S401" s="65" t="n">
        <f aca="false">B401+DatosMinisterio!B401</f>
        <v>18406</v>
      </c>
      <c r="T401" s="65" t="n">
        <f aca="false">C401+DatosMinisterio!C401</f>
        <v>41</v>
      </c>
      <c r="U401" s="65" t="n">
        <f aca="false">D401+DatosMinisterio!D401</f>
        <v>1654.90909090909</v>
      </c>
      <c r="V401" s="65" t="n">
        <f aca="false">E401+DatosMinisterio!E401</f>
        <v>974.875</v>
      </c>
      <c r="W401" s="65" t="n">
        <f aca="false">F401+DatosMinisterio!F401</f>
        <v>381</v>
      </c>
      <c r="X401" s="65" t="n">
        <f aca="false">G401+DatosMinisterio!G401</f>
        <v>1030</v>
      </c>
      <c r="Y401" s="65" t="n">
        <f aca="false">H401+DatosMinisterio!H401</f>
        <v>215</v>
      </c>
      <c r="Z401" s="65" t="n">
        <f aca="false">X401+0.33*Y401</f>
        <v>1100.95</v>
      </c>
      <c r="AC401" s="71" t="n">
        <f aca="false">IF(T401&gt;0,S401/T401,0)</f>
        <v>448.926829268293</v>
      </c>
      <c r="AD401" s="72" t="n">
        <f aca="false">EXP((((AC401-AC$425)/AC$426+2)/4-1.9)^3)</f>
        <v>0.780104586445976</v>
      </c>
      <c r="AE401" s="73" t="n">
        <f aca="false">S401/U401</f>
        <v>11.1220610854757</v>
      </c>
      <c r="AF401" s="72" t="n">
        <f aca="false">EXP((((AE401-AE$425)/AE$426+2)/4-1.9)^3)</f>
        <v>0.00242331033768664</v>
      </c>
      <c r="AG401" s="72" t="n">
        <f aca="false">V401/U401</f>
        <v>0.589080696550209</v>
      </c>
      <c r="AH401" s="72" t="n">
        <f aca="false">EXP((((AG401-AG$425)/AG$426+2)/4-1.9)^3)</f>
        <v>0.105974931909133</v>
      </c>
      <c r="AI401" s="72" t="n">
        <f aca="false">W401/U401</f>
        <v>0.23022412656559</v>
      </c>
      <c r="AJ401" s="72" t="n">
        <f aca="false">EXP((((AI401-AI$425)/AI$426+2)/4-1.9)^3)</f>
        <v>0.446751409917541</v>
      </c>
      <c r="AK401" s="72" t="n">
        <f aca="false">Z401/U401</f>
        <v>0.665263128982642</v>
      </c>
      <c r="AL401" s="72" t="n">
        <f aca="false">EXP((((AK401-AK$425)/AK$426+2)/4-1.9)^3)</f>
        <v>0.544501164638813</v>
      </c>
      <c r="AM401" s="72" t="n">
        <f aca="false">0.01*AD401+0.15*AF401+0.24*AH401+0.25*AJ401+0.35*AL401</f>
        <v>0.335861786176274</v>
      </c>
      <c r="AO401" s="64" t="n">
        <f aca="false">0.01*AD401/$AM$425</f>
        <v>0.00276529384305105</v>
      </c>
      <c r="AP401" s="63" t="n">
        <f aca="false">AO401*$J$425</f>
        <v>19951.5535982057</v>
      </c>
      <c r="AQ401" s="64" t="n">
        <f aca="false">0.15*AF401/$AM$425</f>
        <v>0.000128851283655494</v>
      </c>
      <c r="AR401" s="63" t="n">
        <f aca="false">AQ401*$J$425</f>
        <v>929.660078805136</v>
      </c>
      <c r="AS401" s="64" t="n">
        <f aca="false">0.24*AH401/$AM$425</f>
        <v>0.00901577040261763</v>
      </c>
      <c r="AT401" s="63" t="n">
        <f aca="false">AS401*$J$425</f>
        <v>65048.6482183302</v>
      </c>
      <c r="AU401" s="64" t="n">
        <f aca="false">0.25*AJ401/$AM$425</f>
        <v>0.039590810792679</v>
      </c>
      <c r="AV401" s="63" t="n">
        <f aca="false">AU401*$J$425</f>
        <v>285647.106007017</v>
      </c>
      <c r="AW401" s="64" t="n">
        <f aca="false">0.35*AL401/$AM$425</f>
        <v>0.0675546600410788</v>
      </c>
      <c r="AX401" s="63" t="n">
        <f aca="false">AW401*$J$425</f>
        <v>487405.858876483</v>
      </c>
    </row>
    <row r="402" customFormat="false" ht="12.8" hidden="false" customHeight="false" outlineLevel="0" collapsed="false">
      <c r="A402" s="70" t="s">
        <v>24</v>
      </c>
      <c r="B402" s="60"/>
      <c r="C402" s="60"/>
      <c r="D402" s="60"/>
      <c r="E402" s="60"/>
      <c r="F402" s="60"/>
      <c r="G402" s="60"/>
      <c r="H402" s="60"/>
      <c r="I402" s="64" t="n">
        <f aca="false">AO402+AQ402+AS402+AU402+AW402</f>
        <v>0.0764342840581935</v>
      </c>
      <c r="J402" s="63" t="n">
        <f aca="false">ROUND(AP402+AR402+AT402+AV402+AX402,0)</f>
        <v>551472</v>
      </c>
      <c r="K402" s="64" t="n">
        <f aca="false">I402-DatosMinisterio!J402</f>
        <v>2.95171238007264E-008</v>
      </c>
      <c r="L402" s="63" t="n">
        <f aca="false">J402-DatosMinisterio!K402</f>
        <v>0</v>
      </c>
      <c r="M402" s="64" t="n">
        <f aca="false">P437/P$460</f>
        <v>0.0748167221011733</v>
      </c>
      <c r="N402" s="63" t="n">
        <f aca="false">ROUND(N$425*M402,0)</f>
        <v>10256228</v>
      </c>
      <c r="O402" s="63" t="n">
        <f aca="false">N402-DatosMinisterio!L402</f>
        <v>0</v>
      </c>
      <c r="P402" s="65" t="n">
        <f aca="false">N402+J402</f>
        <v>10807700</v>
      </c>
      <c r="Q402" s="63" t="n">
        <f aca="false">P402-DatosMinisterio!M402</f>
        <v>0</v>
      </c>
      <c r="S402" s="65" t="n">
        <f aca="false">B402+DatosMinisterio!B402</f>
        <v>21029</v>
      </c>
      <c r="T402" s="65" t="n">
        <f aca="false">C402+DatosMinisterio!C402</f>
        <v>97</v>
      </c>
      <c r="U402" s="65" t="n">
        <f aca="false">D402+DatosMinisterio!D402</f>
        <v>1255.3678030303</v>
      </c>
      <c r="V402" s="65" t="n">
        <f aca="false">E402+DatosMinisterio!E402</f>
        <v>839.39053030303</v>
      </c>
      <c r="W402" s="65" t="n">
        <f aca="false">F402+DatosMinisterio!F402</f>
        <v>222</v>
      </c>
      <c r="X402" s="65" t="n">
        <f aca="false">G402+DatosMinisterio!G402</f>
        <v>555</v>
      </c>
      <c r="Y402" s="65" t="n">
        <f aca="false">H402+DatosMinisterio!H402</f>
        <v>129</v>
      </c>
      <c r="Z402" s="65" t="n">
        <f aca="false">X402+0.33*Y402</f>
        <v>597.57</v>
      </c>
      <c r="AC402" s="71" t="n">
        <f aca="false">IF(T402&gt;0,S402/T402,0)</f>
        <v>216.79381443299</v>
      </c>
      <c r="AD402" s="72" t="n">
        <f aca="false">EXP((((AC402-AC$425)/AC$426+2)/4-1.9)^3)</f>
        <v>0.0989270920485739</v>
      </c>
      <c r="AE402" s="73" t="n">
        <f aca="false">S402/U402</f>
        <v>16.7512660028707</v>
      </c>
      <c r="AF402" s="72" t="n">
        <f aca="false">EXP((((AE402-AE$425)/AE$426+2)/4-1.9)^3)</f>
        <v>0.0239208681770889</v>
      </c>
      <c r="AG402" s="72" t="n">
        <f aca="false">V402/U402</f>
        <v>0.668641117190394</v>
      </c>
      <c r="AH402" s="72" t="n">
        <f aca="false">EXP((((AG402-AG$425)/AG$426+2)/4-1.9)^3)</f>
        <v>0.226549949239217</v>
      </c>
      <c r="AI402" s="72" t="n">
        <f aca="false">W402/U402</f>
        <v>0.176840603577788</v>
      </c>
      <c r="AJ402" s="72" t="n">
        <f aca="false">EXP((((AI402-AI$425)/AI$426+2)/4-1.9)^3)</f>
        <v>0.247234505572243</v>
      </c>
      <c r="AK402" s="72" t="n">
        <f aca="false">Z402/U402</f>
        <v>0.476011889549454</v>
      </c>
      <c r="AL402" s="72" t="n">
        <f aca="false">EXP((((AK402-AK$425)/AK$426+2)/4-1.9)^3)</f>
        <v>0.271049427115645</v>
      </c>
      <c r="AM402" s="72" t="n">
        <f aca="false">0.01*AD402+0.15*AF402+0.24*AH402+0.25*AJ402+0.35*AL402</f>
        <v>0.215625314847998</v>
      </c>
      <c r="AO402" s="64" t="n">
        <f aca="false">0.01*AD402/$AM$425</f>
        <v>0.000350674106146677</v>
      </c>
      <c r="AP402" s="63" t="n">
        <f aca="false">AO402*$J$425</f>
        <v>2530.10841573668</v>
      </c>
      <c r="AQ402" s="64" t="n">
        <f aca="false">0.15*AF402/$AM$425</f>
        <v>0.00127191079195995</v>
      </c>
      <c r="AR402" s="63" t="n">
        <f aca="false">AQ402*$J$425</f>
        <v>9176.81728532919</v>
      </c>
      <c r="AS402" s="64" t="n">
        <f aca="false">0.24*AH402/$AM$425</f>
        <v>0.0192736366069742</v>
      </c>
      <c r="AT402" s="63" t="n">
        <f aca="false">AS402*$J$425</f>
        <v>139058.99901477</v>
      </c>
      <c r="AU402" s="64" t="n">
        <f aca="false">0.25*AJ402/$AM$425</f>
        <v>0.0219097563303469</v>
      </c>
      <c r="AV402" s="63" t="n">
        <f aca="false">AU402*$J$425</f>
        <v>158078.563277108</v>
      </c>
      <c r="AW402" s="64" t="n">
        <f aca="false">0.35*AL402/$AM$425</f>
        <v>0.0336283062227657</v>
      </c>
      <c r="AX402" s="63" t="n">
        <f aca="false">AW402*$J$425</f>
        <v>242627.724972661</v>
      </c>
    </row>
    <row r="403" customFormat="false" ht="12.8" hidden="false" customHeight="false" outlineLevel="0" collapsed="false">
      <c r="A403" s="70" t="s">
        <v>25</v>
      </c>
      <c r="B403" s="60"/>
      <c r="C403" s="60"/>
      <c r="D403" s="60"/>
      <c r="E403" s="60"/>
      <c r="F403" s="60"/>
      <c r="G403" s="60"/>
      <c r="H403" s="60"/>
      <c r="I403" s="64" t="n">
        <f aca="false">AO403+AQ403+AS403+AU403+AW403</f>
        <v>0.0565733087757286</v>
      </c>
      <c r="J403" s="63" t="n">
        <f aca="false">ROUND(AP403+AR403+AT403+AV403+AX403,0)</f>
        <v>408176</v>
      </c>
      <c r="K403" s="64" t="n">
        <f aca="false">I403-DatosMinisterio!J403</f>
        <v>-5.90136707973032E-008</v>
      </c>
      <c r="L403" s="63" t="n">
        <f aca="false">J403-DatosMinisterio!K403</f>
        <v>0</v>
      </c>
      <c r="M403" s="64" t="n">
        <f aca="false">P438/P$460</f>
        <v>0.0566261199776075</v>
      </c>
      <c r="N403" s="63" t="n">
        <f aca="false">ROUND(N$425*M403,0)</f>
        <v>7762574</v>
      </c>
      <c r="O403" s="63" t="n">
        <f aca="false">N403-DatosMinisterio!L403</f>
        <v>0</v>
      </c>
      <c r="P403" s="65" t="n">
        <f aca="false">N403+J403</f>
        <v>8170750</v>
      </c>
      <c r="Q403" s="63" t="n">
        <f aca="false">P403-DatosMinisterio!M403</f>
        <v>0</v>
      </c>
      <c r="S403" s="65" t="n">
        <f aca="false">B403+DatosMinisterio!B403</f>
        <v>12917</v>
      </c>
      <c r="T403" s="65" t="n">
        <f aca="false">C403+DatosMinisterio!C403</f>
        <v>54</v>
      </c>
      <c r="U403" s="65" t="n">
        <f aca="false">D403+DatosMinisterio!D403</f>
        <v>540.736742424242</v>
      </c>
      <c r="V403" s="65" t="n">
        <f aca="false">E403+DatosMinisterio!E403</f>
        <v>347.736742424242</v>
      </c>
      <c r="W403" s="65" t="n">
        <f aca="false">F403+DatosMinisterio!F403</f>
        <v>96</v>
      </c>
      <c r="X403" s="65" t="n">
        <f aca="false">G403+DatosMinisterio!G403</f>
        <v>124</v>
      </c>
      <c r="Y403" s="65" t="n">
        <f aca="false">H403+DatosMinisterio!H403</f>
        <v>56</v>
      </c>
      <c r="Z403" s="65" t="n">
        <f aca="false">X403+0.33*Y403</f>
        <v>142.48</v>
      </c>
      <c r="AC403" s="71" t="n">
        <f aca="false">IF(T403&gt;0,S403/T403,0)</f>
        <v>239.203703703704</v>
      </c>
      <c r="AD403" s="72" t="n">
        <f aca="false">EXP((((AC403-AC$425)/AC$426+2)/4-1.9)^3)</f>
        <v>0.138165028312854</v>
      </c>
      <c r="AE403" s="73" t="n">
        <f aca="false">S403/U403</f>
        <v>23.887779369477</v>
      </c>
      <c r="AF403" s="72" t="n">
        <f aca="false">EXP((((AE403-AE$425)/AE$426+2)/4-1.9)^3)</f>
        <v>0.169073954850923</v>
      </c>
      <c r="AG403" s="72" t="n">
        <f aca="false">V403/U403</f>
        <v>0.643079552658585</v>
      </c>
      <c r="AH403" s="72" t="n">
        <f aca="false">EXP((((AG403-AG$425)/AG$426+2)/4-1.9)^3)</f>
        <v>0.181531206579004</v>
      </c>
      <c r="AI403" s="72" t="n">
        <f aca="false">W403/U403</f>
        <v>0.177535559299357</v>
      </c>
      <c r="AJ403" s="72" t="n">
        <f aca="false">EXP((((AI403-AI$425)/AI$426+2)/4-1.9)^3)</f>
        <v>0.24950236527372</v>
      </c>
      <c r="AK403" s="72" t="n">
        <f aca="false">Z403/U403</f>
        <v>0.263492359260129</v>
      </c>
      <c r="AL403" s="72" t="n">
        <f aca="false">EXP((((AK403-AK$425)/AK$426+2)/4-1.9)^3)</f>
        <v>0.0768873941393984</v>
      </c>
      <c r="AM403" s="72" t="n">
        <f aca="false">0.01*AD403+0.15*AF403+0.24*AH403+0.25*AJ403+0.35*AL403</f>
        <v>0.159596412356947</v>
      </c>
      <c r="AO403" s="64" t="n">
        <f aca="false">0.01*AD403/$AM$425</f>
        <v>0.000489763691634145</v>
      </c>
      <c r="AP403" s="63" t="n">
        <f aca="false">AO403*$J$425</f>
        <v>3533.63768868498</v>
      </c>
      <c r="AQ403" s="64" t="n">
        <f aca="false">0.15*AF403/$AM$425</f>
        <v>0.00898993239803099</v>
      </c>
      <c r="AR403" s="63" t="n">
        <f aca="false">AQ403*$J$425</f>
        <v>64862.2274028076</v>
      </c>
      <c r="AS403" s="64" t="n">
        <f aca="false">0.24*AH403/$AM$425</f>
        <v>0.0154436870110921</v>
      </c>
      <c r="AT403" s="63" t="n">
        <f aca="false">AS403*$J$425</f>
        <v>111425.970129725</v>
      </c>
      <c r="AU403" s="64" t="n">
        <f aca="false">0.25*AJ403/$AM$425</f>
        <v>0.0221107325384848</v>
      </c>
      <c r="AV403" s="63" t="n">
        <f aca="false">AU403*$J$425</f>
        <v>159528.60360418</v>
      </c>
      <c r="AW403" s="64" t="n">
        <f aca="false">0.35*AL403/$AM$425</f>
        <v>0.00953919313648654</v>
      </c>
      <c r="AX403" s="63" t="n">
        <f aca="false">AW403*$J$425</f>
        <v>68825.1353918533</v>
      </c>
    </row>
    <row r="404" customFormat="false" ht="12.8" hidden="false" customHeight="false" outlineLevel="0" collapsed="false">
      <c r="A404" s="70" t="s">
        <v>26</v>
      </c>
      <c r="B404" s="60"/>
      <c r="C404" s="60"/>
      <c r="D404" s="60"/>
      <c r="E404" s="60"/>
      <c r="F404" s="60"/>
      <c r="G404" s="60"/>
      <c r="H404" s="60"/>
      <c r="I404" s="64" t="n">
        <f aca="false">AO404+AQ404+AS404+AU404+AW404</f>
        <v>0.0516145741579119</v>
      </c>
      <c r="J404" s="63" t="n">
        <f aca="false">ROUND(AP404+AR404+AT404+AV404+AX404,0)</f>
        <v>372398</v>
      </c>
      <c r="K404" s="64" t="n">
        <f aca="false">I404-DatosMinisterio!J404</f>
        <v>5.24367995066721E-008</v>
      </c>
      <c r="L404" s="63" t="n">
        <f aca="false">J404-DatosMinisterio!K404</f>
        <v>0</v>
      </c>
      <c r="M404" s="64" t="n">
        <f aca="false">P439/P$460</f>
        <v>0.0514194951943273</v>
      </c>
      <c r="N404" s="63" t="n">
        <f aca="false">ROUND(N$425*M404,0)</f>
        <v>7048826</v>
      </c>
      <c r="O404" s="63" t="n">
        <f aca="false">N404-DatosMinisterio!L404</f>
        <v>0</v>
      </c>
      <c r="P404" s="65" t="n">
        <f aca="false">N404+J404</f>
        <v>7421224</v>
      </c>
      <c r="Q404" s="63" t="n">
        <f aca="false">P404-DatosMinisterio!M404</f>
        <v>0</v>
      </c>
      <c r="S404" s="65" t="n">
        <f aca="false">B404+DatosMinisterio!B404</f>
        <v>10387</v>
      </c>
      <c r="T404" s="65" t="n">
        <f aca="false">C404+DatosMinisterio!C404</f>
        <v>63</v>
      </c>
      <c r="U404" s="65" t="n">
        <f aca="false">D404+DatosMinisterio!D404</f>
        <v>436.850378787879</v>
      </c>
      <c r="V404" s="65" t="n">
        <f aca="false">E404+DatosMinisterio!E404</f>
        <v>230.787878787879</v>
      </c>
      <c r="W404" s="65" t="n">
        <f aca="false">F404+DatosMinisterio!F404</f>
        <v>75</v>
      </c>
      <c r="X404" s="65" t="n">
        <f aca="false">G404+DatosMinisterio!G404</f>
        <v>155</v>
      </c>
      <c r="Y404" s="65" t="n">
        <f aca="false">H404+DatosMinisterio!H404</f>
        <v>4</v>
      </c>
      <c r="Z404" s="65" t="n">
        <f aca="false">X404+0.33*Y404</f>
        <v>156.32</v>
      </c>
      <c r="AC404" s="71" t="n">
        <f aca="false">IF(T404&gt;0,S404/T404,0)</f>
        <v>164.873015873016</v>
      </c>
      <c r="AD404" s="72" t="n">
        <f aca="false">EXP((((AC404-AC$425)/AC$426+2)/4-1.9)^3)</f>
        <v>0.0396656494724836</v>
      </c>
      <c r="AE404" s="73" t="n">
        <f aca="false">S404/U404</f>
        <v>23.777019557178</v>
      </c>
      <c r="AF404" s="72" t="n">
        <f aca="false">EXP((((AE404-AE$425)/AE$426+2)/4-1.9)^3)</f>
        <v>0.165175887348474</v>
      </c>
      <c r="AG404" s="72" t="n">
        <f aca="false">V404/U404</f>
        <v>0.528299596370368</v>
      </c>
      <c r="AH404" s="72" t="n">
        <f aca="false">EXP((((AG404-AG$425)/AG$426+2)/4-1.9)^3)</f>
        <v>0.0511131011668193</v>
      </c>
      <c r="AI404" s="72" t="n">
        <f aca="false">W404/U404</f>
        <v>0.171683495406599</v>
      </c>
      <c r="AJ404" s="72" t="n">
        <f aca="false">EXP((((AI404-AI$425)/AI$426+2)/4-1.9)^3)</f>
        <v>0.230747368542338</v>
      </c>
      <c r="AK404" s="72" t="n">
        <f aca="false">Z404/U404</f>
        <v>0.357834186692795</v>
      </c>
      <c r="AL404" s="72" t="n">
        <f aca="false">EXP((((AK404-AK$425)/AK$426+2)/4-1.9)^3)</f>
        <v>0.144230067257998</v>
      </c>
      <c r="AM404" s="72" t="n">
        <f aca="false">0.01*AD404+0.15*AF404+0.24*AH404+0.25*AJ404+0.35*AL404</f>
        <v>0.145607549552916</v>
      </c>
      <c r="AO404" s="64" t="n">
        <f aca="false">0.01*AD404/$AM$425</f>
        <v>0.000140605731811674</v>
      </c>
      <c r="AP404" s="63" t="n">
        <f aca="false">AO404*$J$425</f>
        <v>1014.46824593525</v>
      </c>
      <c r="AQ404" s="64" t="n">
        <f aca="false">0.15*AF404/$AM$425</f>
        <v>0.00878266591892789</v>
      </c>
      <c r="AR404" s="63" t="n">
        <f aca="false">AQ404*$J$425</f>
        <v>63366.802865076</v>
      </c>
      <c r="AS404" s="64" t="n">
        <f aca="false">0.24*AH404/$AM$425</f>
        <v>0.00434842444702809</v>
      </c>
      <c r="AT404" s="63" t="n">
        <f aca="false">AS404*$J$425</f>
        <v>31373.817158941</v>
      </c>
      <c r="AU404" s="64" t="n">
        <f aca="false">0.25*AJ404/$AM$425</f>
        <v>0.0204486772868931</v>
      </c>
      <c r="AV404" s="63" t="n">
        <f aca="false">AU404*$J$425</f>
        <v>147536.899894775</v>
      </c>
      <c r="AW404" s="64" t="n">
        <f aca="false">0.35*AL404/$AM$425</f>
        <v>0.0178942007732511</v>
      </c>
      <c r="AX404" s="63" t="n">
        <f aca="false">AW404*$J$425</f>
        <v>129106.390165995</v>
      </c>
    </row>
    <row r="405" customFormat="false" ht="12.8" hidden="false" customHeight="false" outlineLevel="0" collapsed="false">
      <c r="A405" s="70" t="s">
        <v>27</v>
      </c>
      <c r="B405" s="60"/>
      <c r="C405" s="60"/>
      <c r="D405" s="60"/>
      <c r="E405" s="60"/>
      <c r="F405" s="60"/>
      <c r="G405" s="60"/>
      <c r="H405" s="60"/>
      <c r="I405" s="64" t="n">
        <f aca="false">AO405+AQ405+AS405+AU405+AW405</f>
        <v>0.0422675305111948</v>
      </c>
      <c r="J405" s="63" t="n">
        <f aca="false">ROUND(AP405+AR405+AT405+AV405+AX405,0)</f>
        <v>304960</v>
      </c>
      <c r="K405" s="64" t="n">
        <f aca="false">I405-DatosMinisterio!J405</f>
        <v>-5.56307029470071E-008</v>
      </c>
      <c r="L405" s="63" t="n">
        <f aca="false">J405-DatosMinisterio!K405</f>
        <v>0</v>
      </c>
      <c r="M405" s="64" t="n">
        <f aca="false">P440/P$460</f>
        <v>0.0662280739234256</v>
      </c>
      <c r="N405" s="63" t="n">
        <f aca="false">ROUND(N$425*M405,0)</f>
        <v>9078855</v>
      </c>
      <c r="O405" s="63" t="n">
        <f aca="false">N405-DatosMinisterio!L405</f>
        <v>0</v>
      </c>
      <c r="P405" s="65" t="n">
        <f aca="false">N405+J405</f>
        <v>9383815</v>
      </c>
      <c r="Q405" s="63" t="n">
        <f aca="false">P405-DatosMinisterio!M405</f>
        <v>0</v>
      </c>
      <c r="S405" s="65" t="n">
        <f aca="false">B405+DatosMinisterio!B405</f>
        <v>17596</v>
      </c>
      <c r="T405" s="65" t="n">
        <f aca="false">C405+DatosMinisterio!C405</f>
        <v>98</v>
      </c>
      <c r="U405" s="65" t="n">
        <f aca="false">D405+DatosMinisterio!D405</f>
        <v>893.031611570248</v>
      </c>
      <c r="V405" s="65" t="n">
        <f aca="false">E405+DatosMinisterio!E405</f>
        <v>514.564566115702</v>
      </c>
      <c r="W405" s="65" t="n">
        <f aca="false">F405+DatosMinisterio!F405</f>
        <v>147</v>
      </c>
      <c r="X405" s="65" t="n">
        <f aca="false">G405+DatosMinisterio!G405</f>
        <v>256</v>
      </c>
      <c r="Y405" s="65" t="n">
        <f aca="false">H405+DatosMinisterio!H405</f>
        <v>42</v>
      </c>
      <c r="Z405" s="65" t="n">
        <f aca="false">X405+0.33*Y405</f>
        <v>269.86</v>
      </c>
      <c r="AC405" s="71" t="n">
        <f aca="false">IF(T405&gt;0,S405/T405,0)</f>
        <v>179.551020408163</v>
      </c>
      <c r="AD405" s="72" t="n">
        <f aca="false">EXP((((AC405-AC$425)/AC$426+2)/4-1.9)^3)</f>
        <v>0.05243285073379</v>
      </c>
      <c r="AE405" s="73" t="n">
        <f aca="false">S405/U405</f>
        <v>19.7036698052159</v>
      </c>
      <c r="AF405" s="72" t="n">
        <f aca="false">EXP((((AE405-AE$425)/AE$426+2)/4-1.9)^3)</f>
        <v>0.0603857017699248</v>
      </c>
      <c r="AG405" s="72" t="n">
        <f aca="false">V405/U405</f>
        <v>0.576199721766764</v>
      </c>
      <c r="AH405" s="72" t="n">
        <f aca="false">EXP((((AG405-AG$425)/AG$426+2)/4-1.9)^3)</f>
        <v>0.0918333414550983</v>
      </c>
      <c r="AI405" s="72" t="n">
        <f aca="false">W405/U405</f>
        <v>0.16460783481284</v>
      </c>
      <c r="AJ405" s="72" t="n">
        <f aca="false">EXP((((AI405-AI$425)/AI$426+2)/4-1.9)^3)</f>
        <v>0.209137086529016</v>
      </c>
      <c r="AK405" s="72" t="n">
        <f aca="false">Z405/U405</f>
        <v>0.30218415171832</v>
      </c>
      <c r="AL405" s="72" t="n">
        <f aca="false">EXP((((AK405-AK$425)/AK$426+2)/4-1.9)^3)</f>
        <v>0.100950195764882</v>
      </c>
      <c r="AM405" s="72" t="n">
        <f aca="false">0.01*AD405+0.15*AF405+0.24*AH405+0.25*AJ405+0.35*AL405</f>
        <v>0.119239025872013</v>
      </c>
      <c r="AO405" s="64" t="n">
        <f aca="false">0.01*AD405/$AM$425</f>
        <v>0.00018586256487521</v>
      </c>
      <c r="AP405" s="63" t="n">
        <f aca="false">AO405*$J$425</f>
        <v>1340.99561763617</v>
      </c>
      <c r="AQ405" s="64" t="n">
        <f aca="false">0.15*AF405/$AM$425</f>
        <v>0.00321080427318294</v>
      </c>
      <c r="AR405" s="63" t="n">
        <f aca="false">AQ405*$J$425</f>
        <v>23165.9046689508</v>
      </c>
      <c r="AS405" s="64" t="n">
        <f aca="false">0.24*AH405/$AM$425</f>
        <v>0.00781268085715092</v>
      </c>
      <c r="AT405" s="63" t="n">
        <f aca="false">AS405*$J$425</f>
        <v>56368.375194131</v>
      </c>
      <c r="AU405" s="64" t="n">
        <f aca="false">0.25*AJ405/$AM$425</f>
        <v>0.0185335885655754</v>
      </c>
      <c r="AV405" s="63" t="n">
        <f aca="false">AU405*$J$425</f>
        <v>133719.563496798</v>
      </c>
      <c r="AW405" s="64" t="n">
        <f aca="false">0.35*AL405/$AM$425</f>
        <v>0.0125245942504103</v>
      </c>
      <c r="AX405" s="63" t="n">
        <f aca="false">AW405*$J$425</f>
        <v>90364.7596477964</v>
      </c>
    </row>
    <row r="406" customFormat="false" ht="12.8" hidden="false" customHeight="false" outlineLevel="0" collapsed="false">
      <c r="A406" s="70" t="s">
        <v>28</v>
      </c>
      <c r="B406" s="60"/>
      <c r="C406" s="60"/>
      <c r="D406" s="60"/>
      <c r="E406" s="60"/>
      <c r="F406" s="60"/>
      <c r="G406" s="60"/>
      <c r="H406" s="60"/>
      <c r="I406" s="64" t="n">
        <f aca="false">AO406+AQ406+AS406+AU406+AW406</f>
        <v>0.0244217302594379</v>
      </c>
      <c r="J406" s="63" t="n">
        <f aca="false">ROUND(AP406+AR406+AT406+AV406+AX406,0)</f>
        <v>176202</v>
      </c>
      <c r="K406" s="64" t="n">
        <f aca="false">I406-DatosMinisterio!J406</f>
        <v>5.78651085762771E-008</v>
      </c>
      <c r="L406" s="63" t="n">
        <f aca="false">J406-DatosMinisterio!K406</f>
        <v>0</v>
      </c>
      <c r="M406" s="64" t="n">
        <f aca="false">P441/P$460</f>
        <v>0.050717376529435</v>
      </c>
      <c r="N406" s="63" t="n">
        <f aca="false">ROUND(N$425*M406,0)</f>
        <v>6952576</v>
      </c>
      <c r="O406" s="63" t="n">
        <f aca="false">N406-DatosMinisterio!L406</f>
        <v>0</v>
      </c>
      <c r="P406" s="65" t="n">
        <f aca="false">N406+J406</f>
        <v>7128778</v>
      </c>
      <c r="Q406" s="63" t="n">
        <f aca="false">P406-DatosMinisterio!M406</f>
        <v>0</v>
      </c>
      <c r="S406" s="65" t="n">
        <f aca="false">B406+DatosMinisterio!B406</f>
        <v>10809</v>
      </c>
      <c r="T406" s="65" t="n">
        <f aca="false">C406+DatosMinisterio!C406</f>
        <v>58</v>
      </c>
      <c r="U406" s="65" t="n">
        <f aca="false">D406+DatosMinisterio!D406</f>
        <v>859.281818181818</v>
      </c>
      <c r="V406" s="65" t="n">
        <f aca="false">E406+DatosMinisterio!E406</f>
        <v>385.690909090909</v>
      </c>
      <c r="W406" s="65" t="n">
        <f aca="false">F406+DatosMinisterio!F406</f>
        <v>112</v>
      </c>
      <c r="X406" s="65" t="n">
        <f aca="false">G406+DatosMinisterio!G406</f>
        <v>234</v>
      </c>
      <c r="Y406" s="65" t="n">
        <f aca="false">H406+DatosMinisterio!H406</f>
        <v>55</v>
      </c>
      <c r="Z406" s="65" t="n">
        <f aca="false">X406+0.33*Y406</f>
        <v>252.15</v>
      </c>
      <c r="AC406" s="71" t="n">
        <f aca="false">IF(T406&gt;0,S406/T406,0)</f>
        <v>186.362068965517</v>
      </c>
      <c r="AD406" s="72" t="n">
        <f aca="false">EXP((((AC406-AC$425)/AC$426+2)/4-1.9)^3)</f>
        <v>0.0593446340905919</v>
      </c>
      <c r="AE406" s="73" t="n">
        <f aca="false">S406/U406</f>
        <v>12.5791094042594</v>
      </c>
      <c r="AF406" s="72" t="n">
        <f aca="false">EXP((((AE406-AE$425)/AE$426+2)/4-1.9)^3)</f>
        <v>0.00470394094345557</v>
      </c>
      <c r="AG406" s="72" t="n">
        <f aca="false">V406/U406</f>
        <v>0.448852635922176</v>
      </c>
      <c r="AH406" s="72" t="n">
        <f aca="false">EXP((((AG406-AG$425)/AG$426+2)/4-1.9)^3)</f>
        <v>0.01585445334342</v>
      </c>
      <c r="AI406" s="72" t="n">
        <f aca="false">W406/U406</f>
        <v>0.130341405613567</v>
      </c>
      <c r="AJ406" s="72" t="n">
        <f aca="false">EXP((((AI406-AI$425)/AI$426+2)/4-1.9)^3)</f>
        <v>0.122029493016222</v>
      </c>
      <c r="AK406" s="72" t="n">
        <f aca="false">Z406/U406</f>
        <v>0.293442727013045</v>
      </c>
      <c r="AL406" s="72" t="n">
        <f aca="false">EXP((((AK406-AK$425)/AK$426+2)/4-1.9)^3)</f>
        <v>0.0950958952091788</v>
      </c>
      <c r="AM406" s="72" t="n">
        <f aca="false">0.01*AD406+0.15*AF406+0.24*AH406+0.25*AJ406+0.35*AL406</f>
        <v>0.0688950428621132</v>
      </c>
      <c r="AO406" s="64" t="n">
        <f aca="false">0.01*AD406/$AM$425</f>
        <v>0.000210363269387336</v>
      </c>
      <c r="AP406" s="63" t="n">
        <f aca="false">AO406*$J$425</f>
        <v>1517.76783318059</v>
      </c>
      <c r="AQ406" s="64" t="n">
        <f aca="false">0.15*AF406/$AM$425</f>
        <v>0.000250116057930283</v>
      </c>
      <c r="AR406" s="63" t="n">
        <f aca="false">AQ406*$J$425</f>
        <v>1804.58360622612</v>
      </c>
      <c r="AS406" s="64" t="n">
        <f aca="false">0.24*AH406/$AM$425</f>
        <v>0.00134881059726324</v>
      </c>
      <c r="AT406" s="63" t="n">
        <f aca="false">AS406*$J$425</f>
        <v>9731.6482270953</v>
      </c>
      <c r="AU406" s="64" t="n">
        <f aca="false">0.25*AJ406/$AM$425</f>
        <v>0.0108141719575625</v>
      </c>
      <c r="AV406" s="63" t="n">
        <f aca="false">AU406*$J$425</f>
        <v>78024.0884612344</v>
      </c>
      <c r="AW406" s="64" t="n">
        <f aca="false">0.35*AL406/$AM$425</f>
        <v>0.0117982683772945</v>
      </c>
      <c r="AX406" s="63" t="n">
        <f aca="false">AW406*$J$425</f>
        <v>85124.329368154</v>
      </c>
    </row>
    <row r="407" customFormat="false" ht="12.8" hidden="false" customHeight="false" outlineLevel="0" collapsed="false">
      <c r="A407" s="70" t="s">
        <v>29</v>
      </c>
      <c r="B407" s="60"/>
      <c r="C407" s="60"/>
      <c r="D407" s="60"/>
      <c r="E407" s="60"/>
      <c r="F407" s="60"/>
      <c r="G407" s="60"/>
      <c r="H407" s="60"/>
      <c r="I407" s="64" t="n">
        <f aca="false">AO407+AQ407+AS407+AU407+AW407</f>
        <v>0.0400787356790277</v>
      </c>
      <c r="J407" s="63" t="n">
        <f aca="false">ROUND(AP407+AR407+AT407+AV407+AX407,0)</f>
        <v>289167</v>
      </c>
      <c r="K407" s="64" t="n">
        <f aca="false">I407-DatosMinisterio!J407</f>
        <v>6.60768039936754E-008</v>
      </c>
      <c r="L407" s="63" t="n">
        <f aca="false">J407-DatosMinisterio!K407</f>
        <v>0</v>
      </c>
      <c r="M407" s="64" t="n">
        <f aca="false">P442/P$460</f>
        <v>0.0490709785826631</v>
      </c>
      <c r="N407" s="63" t="n">
        <f aca="false">ROUND(N$425*M407,0)</f>
        <v>6726880</v>
      </c>
      <c r="O407" s="63" t="n">
        <f aca="false">N407-DatosMinisterio!L407</f>
        <v>0</v>
      </c>
      <c r="P407" s="65" t="n">
        <f aca="false">N407+J407</f>
        <v>7016047</v>
      </c>
      <c r="Q407" s="63" t="n">
        <f aca="false">P407-DatosMinisterio!M407</f>
        <v>0</v>
      </c>
      <c r="S407" s="65" t="n">
        <f aca="false">B407+DatosMinisterio!B407</f>
        <v>9395</v>
      </c>
      <c r="T407" s="65" t="n">
        <f aca="false">C407+DatosMinisterio!C407</f>
        <v>41</v>
      </c>
      <c r="U407" s="65" t="n">
        <f aca="false">D407+DatosMinisterio!D407</f>
        <v>441.895454545455</v>
      </c>
      <c r="V407" s="65" t="n">
        <f aca="false">E407+DatosMinisterio!E407</f>
        <v>267.088636363636</v>
      </c>
      <c r="W407" s="65" t="n">
        <f aca="false">F407+DatosMinisterio!F407</f>
        <v>46</v>
      </c>
      <c r="X407" s="65" t="n">
        <f aca="false">G407+DatosMinisterio!G407</f>
        <v>147</v>
      </c>
      <c r="Y407" s="65" t="n">
        <f aca="false">H407+DatosMinisterio!H407</f>
        <v>29</v>
      </c>
      <c r="Z407" s="65" t="n">
        <f aca="false">X407+0.33*Y407</f>
        <v>156.57</v>
      </c>
      <c r="AC407" s="71" t="n">
        <f aca="false">IF(T407&gt;0,S407/T407,0)</f>
        <v>229.146341463415</v>
      </c>
      <c r="AD407" s="72" t="n">
        <f aca="false">EXP((((AC407-AC$425)/AC$426+2)/4-1.9)^3)</f>
        <v>0.119439923840462</v>
      </c>
      <c r="AE407" s="73" t="n">
        <f aca="false">S407/U407</f>
        <v>21.2606848596439</v>
      </c>
      <c r="AF407" s="72" t="n">
        <f aca="false">EXP((((AE407-AE$425)/AE$426+2)/4-1.9)^3)</f>
        <v>0.0918929546500915</v>
      </c>
      <c r="AG407" s="72" t="n">
        <f aca="false">V407/U407</f>
        <v>0.604415894339466</v>
      </c>
      <c r="AH407" s="72" t="n">
        <f aca="false">EXP((((AG407-AG$425)/AG$426+2)/4-1.9)^3)</f>
        <v>0.124724487691442</v>
      </c>
      <c r="AI407" s="72" t="n">
        <f aca="false">W407/U407</f>
        <v>0.104097020068506</v>
      </c>
      <c r="AJ407" s="72" t="n">
        <f aca="false">EXP((((AI407-AI$425)/AI$426+2)/4-1.9)^3)</f>
        <v>0.0749582936701782</v>
      </c>
      <c r="AK407" s="72" t="n">
        <f aca="false">Z407/U407</f>
        <v>0.354314574611436</v>
      </c>
      <c r="AL407" s="72" t="n">
        <f aca="false">EXP((((AK407-AK$425)/AK$426+2)/4-1.9)^3)</f>
        <v>0.141178635692472</v>
      </c>
      <c r="AM407" s="72" t="n">
        <f aca="false">0.01*AD407+0.15*AF407+0.24*AH407+0.25*AJ407+0.35*AL407</f>
        <v>0.113064315391774</v>
      </c>
      <c r="AO407" s="64" t="n">
        <f aca="false">0.01*AD407/$AM$425</f>
        <v>0.000423387442849482</v>
      </c>
      <c r="AP407" s="63" t="n">
        <f aca="false">AO407*$J$425</f>
        <v>3054.73404934737</v>
      </c>
      <c r="AQ407" s="64" t="n">
        <f aca="false">0.15*AF407/$AM$425</f>
        <v>0.00488609526457255</v>
      </c>
      <c r="AR407" s="63" t="n">
        <f aca="false">AQ407*$J$425</f>
        <v>35253.104042462</v>
      </c>
      <c r="AS407" s="64" t="n">
        <f aca="false">0.24*AH407/$AM$425</f>
        <v>0.0106108805578128</v>
      </c>
      <c r="AT407" s="63" t="n">
        <f aca="false">AS407*$J$425</f>
        <v>76557.344061411</v>
      </c>
      <c r="AU407" s="64" t="n">
        <f aca="false">0.25*AJ407/$AM$425</f>
        <v>0.00664275379138894</v>
      </c>
      <c r="AV407" s="63" t="n">
        <f aca="false">AU407*$J$425</f>
        <v>47927.3689635643</v>
      </c>
      <c r="AW407" s="64" t="n">
        <f aca="false">0.35*AL407/$AM$425</f>
        <v>0.0175156186224039</v>
      </c>
      <c r="AX407" s="63" t="n">
        <f aca="false">AW407*$J$425</f>
        <v>126374.925626365</v>
      </c>
    </row>
    <row r="408" customFormat="false" ht="12.8" hidden="false" customHeight="false" outlineLevel="0" collapsed="false">
      <c r="A408" s="70" t="s">
        <v>30</v>
      </c>
      <c r="B408" s="60"/>
      <c r="C408" s="60"/>
      <c r="D408" s="60"/>
      <c r="E408" s="60"/>
      <c r="F408" s="60"/>
      <c r="G408" s="60"/>
      <c r="H408" s="60"/>
      <c r="I408" s="64" t="n">
        <f aca="false">AO408+AQ408+AS408+AU408+AW408</f>
        <v>0.0165725650681057</v>
      </c>
      <c r="J408" s="63" t="n">
        <f aca="false">ROUND(AP408+AR408+AT408+AV408+AX408,0)</f>
        <v>119571</v>
      </c>
      <c r="K408" s="64" t="n">
        <f aca="false">I408-DatosMinisterio!J408</f>
        <v>-2.65589039337433E-008</v>
      </c>
      <c r="L408" s="63" t="n">
        <f aca="false">J408-DatosMinisterio!K408</f>
        <v>0</v>
      </c>
      <c r="M408" s="64" t="n">
        <f aca="false">P443/P$460</f>
        <v>0.0210168231840018</v>
      </c>
      <c r="N408" s="63" t="n">
        <f aca="false">ROUND(N$425*M408,0)</f>
        <v>2881085</v>
      </c>
      <c r="O408" s="63" t="n">
        <f aca="false">N408-DatosMinisterio!L408</f>
        <v>0</v>
      </c>
      <c r="P408" s="65" t="n">
        <f aca="false">N408+J408</f>
        <v>3000656</v>
      </c>
      <c r="Q408" s="63" t="n">
        <f aca="false">P408-DatosMinisterio!M408</f>
        <v>0</v>
      </c>
      <c r="S408" s="65" t="n">
        <f aca="false">B408+DatosMinisterio!B408</f>
        <v>15105</v>
      </c>
      <c r="T408" s="65" t="n">
        <f aca="false">C408+DatosMinisterio!C408</f>
        <v>75</v>
      </c>
      <c r="U408" s="65" t="n">
        <f aca="false">D408+DatosMinisterio!D408</f>
        <v>654.625</v>
      </c>
      <c r="V408" s="65" t="n">
        <f aca="false">E408+DatosMinisterio!E408</f>
        <v>245.878787878788</v>
      </c>
      <c r="W408" s="65" t="n">
        <f aca="false">F408+DatosMinisterio!F408</f>
        <v>42</v>
      </c>
      <c r="X408" s="65" t="n">
        <f aca="false">G408+DatosMinisterio!G408</f>
        <v>120</v>
      </c>
      <c r="Y408" s="65" t="n">
        <f aca="false">H408+DatosMinisterio!H408</f>
        <v>25</v>
      </c>
      <c r="Z408" s="65" t="n">
        <f aca="false">X408+0.33*Y408</f>
        <v>128.25</v>
      </c>
      <c r="AC408" s="71" t="n">
        <f aca="false">IF(T408&gt;0,S408/T408,0)</f>
        <v>201.4</v>
      </c>
      <c r="AD408" s="72" t="n">
        <f aca="false">EXP((((AC408-AC$425)/AC$426+2)/4-1.9)^3)</f>
        <v>0.0770440614474383</v>
      </c>
      <c r="AE408" s="73" t="n">
        <f aca="false">S408/U408</f>
        <v>23.0742791674623</v>
      </c>
      <c r="AF408" s="72" t="n">
        <f aca="false">EXP((((AE408-AE$425)/AE$426+2)/4-1.9)^3)</f>
        <v>0.141775866652352</v>
      </c>
      <c r="AG408" s="72" t="n">
        <f aca="false">V408/U408</f>
        <v>0.375602502010751</v>
      </c>
      <c r="AH408" s="72" t="n">
        <f aca="false">EXP((((AG408-AG$425)/AG$426+2)/4-1.9)^3)</f>
        <v>0.00423388682671153</v>
      </c>
      <c r="AI408" s="72" t="n">
        <f aca="false">W408/U408</f>
        <v>0.0641588695818217</v>
      </c>
      <c r="AJ408" s="72" t="n">
        <f aca="false">EXP((((AI408-AI$425)/AI$426+2)/4-1.9)^3)</f>
        <v>0.0311698943527237</v>
      </c>
      <c r="AK408" s="72" t="n">
        <f aca="false">Z408/U408</f>
        <v>0.195913691044491</v>
      </c>
      <c r="AL408" s="72" t="n">
        <f aca="false">EXP((((AK408-AK$425)/AK$426+2)/4-1.9)^3)</f>
        <v>0.0454476844648309</v>
      </c>
      <c r="AM408" s="72" t="n">
        <f aca="false">0.01*AD408+0.15*AF408+0.24*AH408+0.25*AJ408+0.35*AL408</f>
        <v>0.0467521166016097</v>
      </c>
      <c r="AO408" s="64" t="n">
        <f aca="false">0.01*AD408/$AM$425</f>
        <v>0.000273103725405417</v>
      </c>
      <c r="AP408" s="63" t="n">
        <f aca="false">AO408*$J$425</f>
        <v>1970.4392822442</v>
      </c>
      <c r="AQ408" s="64" t="n">
        <f aca="false">0.15*AF408/$AM$425</f>
        <v>0.00753844941996362</v>
      </c>
      <c r="AR408" s="63" t="n">
        <f aca="false">AQ408*$J$425</f>
        <v>54389.7994882962</v>
      </c>
      <c r="AS408" s="64" t="n">
        <f aca="false">0.24*AH408/$AM$425</f>
        <v>0.000360196046863503</v>
      </c>
      <c r="AT408" s="63" t="n">
        <f aca="false">AS408*$J$425</f>
        <v>2598.80907517947</v>
      </c>
      <c r="AU408" s="64" t="n">
        <f aca="false">0.25*AJ408/$AM$425</f>
        <v>0.00276225516551644</v>
      </c>
      <c r="AV408" s="63" t="n">
        <f aca="false">AU408*$J$425</f>
        <v>19929.6295853736</v>
      </c>
      <c r="AW408" s="64" t="n">
        <f aca="false">0.35*AL408/$AM$425</f>
        <v>0.00563856071035669</v>
      </c>
      <c r="AX408" s="63" t="n">
        <f aca="false">AW408*$J$425</f>
        <v>40682.1309468128</v>
      </c>
    </row>
    <row r="409" customFormat="false" ht="12.8" hidden="false" customHeight="false" outlineLevel="0" collapsed="false">
      <c r="A409" s="70" t="s">
        <v>31</v>
      </c>
      <c r="B409" s="60"/>
      <c r="C409" s="60"/>
      <c r="D409" s="60"/>
      <c r="E409" s="60"/>
      <c r="F409" s="60"/>
      <c r="G409" s="60"/>
      <c r="H409" s="60"/>
      <c r="I409" s="64" t="n">
        <f aca="false">AO409+AQ409+AS409+AU409+AW409</f>
        <v>0.0137379821019447</v>
      </c>
      <c r="J409" s="63" t="n">
        <f aca="false">ROUND(AP409+AR409+AT409+AV409+AX409,0)</f>
        <v>99119</v>
      </c>
      <c r="K409" s="64" t="n">
        <f aca="false">I409-DatosMinisterio!J409</f>
        <v>4.64028406498007E-008</v>
      </c>
      <c r="L409" s="63" t="n">
        <f aca="false">J409-DatosMinisterio!K409</f>
        <v>0</v>
      </c>
      <c r="M409" s="64" t="n">
        <f aca="false">P444/P$460</f>
        <v>0.0203113656344103</v>
      </c>
      <c r="N409" s="63" t="n">
        <f aca="false">ROUND(N$425*M409,0)</f>
        <v>2784377</v>
      </c>
      <c r="O409" s="63" t="n">
        <f aca="false">N409-DatosMinisterio!L409</f>
        <v>0</v>
      </c>
      <c r="P409" s="65" t="n">
        <f aca="false">N409+J409</f>
        <v>2883496</v>
      </c>
      <c r="Q409" s="63" t="n">
        <f aca="false">P409-DatosMinisterio!M409</f>
        <v>0</v>
      </c>
      <c r="S409" s="65" t="n">
        <f aca="false">B409+DatosMinisterio!B409</f>
        <v>6017</v>
      </c>
      <c r="T409" s="65" t="n">
        <f aca="false">C409+DatosMinisterio!C409</f>
        <v>44</v>
      </c>
      <c r="U409" s="65" t="n">
        <f aca="false">D409+DatosMinisterio!D409</f>
        <v>339.5425</v>
      </c>
      <c r="V409" s="65" t="n">
        <f aca="false">E409+DatosMinisterio!E409</f>
        <v>163.281818181818</v>
      </c>
      <c r="W409" s="65" t="n">
        <f aca="false">F409+DatosMinisterio!F409</f>
        <v>21</v>
      </c>
      <c r="X409" s="65" t="n">
        <f aca="false">G409+DatosMinisterio!G409</f>
        <v>74</v>
      </c>
      <c r="Y409" s="65" t="n">
        <f aca="false">H409+DatosMinisterio!H409</f>
        <v>6</v>
      </c>
      <c r="Z409" s="65" t="n">
        <f aca="false">X409+0.33*Y409</f>
        <v>75.98</v>
      </c>
      <c r="AC409" s="71" t="n">
        <f aca="false">IF(T409&gt;0,S409/T409,0)</f>
        <v>136.75</v>
      </c>
      <c r="AD409" s="72" t="n">
        <f aca="false">EXP((((AC409-AC$425)/AC$426+2)/4-1.9)^3)</f>
        <v>0.0221469561823857</v>
      </c>
      <c r="AE409" s="73" t="n">
        <f aca="false">S409/U409</f>
        <v>17.7209038632866</v>
      </c>
      <c r="AF409" s="72" t="n">
        <f aca="false">EXP((((AE409-AE$425)/AE$426+2)/4-1.9)^3)</f>
        <v>0.0330610846825782</v>
      </c>
      <c r="AG409" s="72" t="n">
        <f aca="false">V409/U409</f>
        <v>0.480887718567832</v>
      </c>
      <c r="AH409" s="72" t="n">
        <f aca="false">EXP((((AG409-AG$425)/AG$426+2)/4-1.9)^3)</f>
        <v>0.0262240346787269</v>
      </c>
      <c r="AI409" s="72" t="n">
        <f aca="false">W409/U409</f>
        <v>0.0618479277262787</v>
      </c>
      <c r="AJ409" s="72" t="n">
        <f aca="false">EXP((((AI409-AI$425)/AI$426+2)/4-1.9)^3)</f>
        <v>0.0294699400760982</v>
      </c>
      <c r="AK409" s="72" t="n">
        <f aca="false">Z409/U409</f>
        <v>0.223771692792508</v>
      </c>
      <c r="AL409" s="72" t="n">
        <f aca="false">EXP((((AK409-AK$425)/AK$426+2)/4-1.9)^3)</f>
        <v>0.0568963334508086</v>
      </c>
      <c r="AM409" s="72" t="n">
        <f aca="false">0.01*AD409+0.15*AF409+0.24*AH409+0.25*AJ409+0.35*AL409</f>
        <v>0.0387556023139126</v>
      </c>
      <c r="AO409" s="64" t="n">
        <f aca="false">0.01*AD409/$AM$425</f>
        <v>7.85059370724695E-005</v>
      </c>
      <c r="AP409" s="63" t="n">
        <f aca="false">AO409*$J$425</f>
        <v>566.419158388811</v>
      </c>
      <c r="AQ409" s="64" t="n">
        <f aca="false">0.15*AF409/$AM$425</f>
        <v>0.00175791071170021</v>
      </c>
      <c r="AR409" s="63" t="n">
        <f aca="false">AQ409*$J$425</f>
        <v>12683.2994162563</v>
      </c>
      <c r="AS409" s="64" t="n">
        <f aca="false">0.24*AH409/$AM$425</f>
        <v>0.00223099813733694</v>
      </c>
      <c r="AT409" s="63" t="n">
        <f aca="false">AS409*$J$425</f>
        <v>16096.618095914</v>
      </c>
      <c r="AU409" s="64" t="n">
        <f aca="false">0.25*AJ409/$AM$425</f>
        <v>0.0026116063558473</v>
      </c>
      <c r="AV409" s="63" t="n">
        <f aca="false">AU409*$J$425</f>
        <v>18842.700683343</v>
      </c>
      <c r="AW409" s="64" t="n">
        <f aca="false">0.35*AL409/$AM$425</f>
        <v>0.00705896095998773</v>
      </c>
      <c r="AX409" s="63" t="n">
        <f aca="false">AW409*$J$425</f>
        <v>50930.2974418971</v>
      </c>
    </row>
    <row r="410" customFormat="false" ht="12.8" hidden="false" customHeight="false" outlineLevel="0" collapsed="false">
      <c r="A410" s="70" t="s">
        <v>32</v>
      </c>
      <c r="B410" s="60"/>
      <c r="C410" s="60"/>
      <c r="D410" s="60"/>
      <c r="E410" s="60"/>
      <c r="F410" s="60"/>
      <c r="G410" s="60"/>
      <c r="H410" s="60"/>
      <c r="I410" s="64" t="n">
        <f aca="false">AO410+AQ410+AS410+AU410+AW410</f>
        <v>0.0167932096178382</v>
      </c>
      <c r="J410" s="63" t="n">
        <f aca="false">ROUND(AP410+AR410+AT410+AV410+AX410,0)</f>
        <v>121163</v>
      </c>
      <c r="K410" s="64" t="n">
        <f aca="false">I410-DatosMinisterio!J410</f>
        <v>-3.38885586224913E-008</v>
      </c>
      <c r="L410" s="63" t="n">
        <f aca="false">J410-DatosMinisterio!K410</f>
        <v>0</v>
      </c>
      <c r="M410" s="64" t="n">
        <f aca="false">P445/P$460</f>
        <v>0.0209441986302812</v>
      </c>
      <c r="N410" s="63" t="n">
        <f aca="false">ROUND(N$425*M410,0)</f>
        <v>2871129</v>
      </c>
      <c r="O410" s="63" t="n">
        <f aca="false">N410-DatosMinisterio!L410</f>
        <v>0</v>
      </c>
      <c r="P410" s="65" t="n">
        <f aca="false">N410+J410</f>
        <v>2992292</v>
      </c>
      <c r="Q410" s="63" t="n">
        <f aca="false">P410-DatosMinisterio!M410</f>
        <v>0</v>
      </c>
      <c r="S410" s="65" t="n">
        <f aca="false">B410+DatosMinisterio!B410</f>
        <v>7317</v>
      </c>
      <c r="T410" s="65" t="n">
        <f aca="false">C410+DatosMinisterio!C410</f>
        <v>38</v>
      </c>
      <c r="U410" s="65" t="n">
        <f aca="false">D410+DatosMinisterio!D410</f>
        <v>308.863636363636</v>
      </c>
      <c r="V410" s="65" t="n">
        <f aca="false">E410+DatosMinisterio!E410</f>
        <v>154.363636363636</v>
      </c>
      <c r="W410" s="65" t="n">
        <f aca="false">F410+DatosMinisterio!F410</f>
        <v>17</v>
      </c>
      <c r="X410" s="65" t="n">
        <f aca="false">G410+DatosMinisterio!G410</f>
        <v>34</v>
      </c>
      <c r="Y410" s="65" t="n">
        <f aca="false">H410+DatosMinisterio!H410</f>
        <v>6</v>
      </c>
      <c r="Z410" s="65" t="n">
        <f aca="false">X410+0.33*Y410</f>
        <v>35.98</v>
      </c>
      <c r="AC410" s="71" t="n">
        <f aca="false">IF(T410&gt;0,S410/T410,0)</f>
        <v>192.552631578947</v>
      </c>
      <c r="AD410" s="72" t="n">
        <f aca="false">EXP((((AC410-AC$425)/AC$426+2)/4-1.9)^3)</f>
        <v>0.0662117026609605</v>
      </c>
      <c r="AE410" s="73" t="n">
        <f aca="false">S410/U410</f>
        <v>23.6900662251656</v>
      </c>
      <c r="AF410" s="72" t="n">
        <f aca="false">EXP((((AE410-AE$425)/AE$426+2)/4-1.9)^3)</f>
        <v>0.162155659204526</v>
      </c>
      <c r="AG410" s="72" t="n">
        <f aca="false">V410/U410</f>
        <v>0.499779249448123</v>
      </c>
      <c r="AH410" s="72" t="n">
        <f aca="false">EXP((((AG410-AG$425)/AG$426+2)/4-1.9)^3)</f>
        <v>0.0345844286252236</v>
      </c>
      <c r="AI410" s="72" t="n">
        <f aca="false">W410/U410</f>
        <v>0.0550404709345107</v>
      </c>
      <c r="AJ410" s="72" t="n">
        <f aca="false">EXP((((AI410-AI$425)/AI$426+2)/4-1.9)^3)</f>
        <v>0.0248948426544527</v>
      </c>
      <c r="AK410" s="72" t="n">
        <f aca="false">Z410/U410</f>
        <v>0.116491537895512</v>
      </c>
      <c r="AL410" s="72" t="n">
        <f aca="false">EXP((((AK410-AK$425)/AK$426+2)/4-1.9)^3)</f>
        <v>0.0224717930237061</v>
      </c>
      <c r="AM410" s="72" t="n">
        <f aca="false">0.01*AD410+0.15*AF410+0.24*AH410+0.25*AJ410+0.35*AL410</f>
        <v>0.0473745669992525</v>
      </c>
      <c r="AO410" s="64" t="n">
        <f aca="false">0.01*AD410/$AM$425</f>
        <v>0.000234705470122192</v>
      </c>
      <c r="AP410" s="63" t="n">
        <f aca="false">AO410*$J$425</f>
        <v>1693.39644634956</v>
      </c>
      <c r="AQ410" s="64" t="n">
        <f aca="false">0.15*AF410/$AM$425</f>
        <v>0.00862207556150319</v>
      </c>
      <c r="AR410" s="63" t="n">
        <f aca="false">AQ410*$J$425</f>
        <v>62208.1458451121</v>
      </c>
      <c r="AS410" s="64" t="n">
        <f aca="false">0.24*AH410/$AM$425</f>
        <v>0.00294225495004883</v>
      </c>
      <c r="AT410" s="63" t="n">
        <f aca="false">AS410*$J$425</f>
        <v>21228.325330778</v>
      </c>
      <c r="AU410" s="64" t="n">
        <f aca="false">0.25*AJ410/$AM$425</f>
        <v>0.00220616428592328</v>
      </c>
      <c r="AV410" s="63" t="n">
        <f aca="false">AU410*$J$425</f>
        <v>15917.4422304722</v>
      </c>
      <c r="AW410" s="64" t="n">
        <f aca="false">0.35*AL410/$AM$425</f>
        <v>0.00278800935024068</v>
      </c>
      <c r="AX410" s="63" t="n">
        <f aca="false">AW410*$J$425</f>
        <v>20115.4456418463</v>
      </c>
    </row>
    <row r="411" customFormat="false" ht="12.8" hidden="false" customHeight="false" outlineLevel="0" collapsed="false">
      <c r="A411" s="70" t="s">
        <v>33</v>
      </c>
      <c r="B411" s="60"/>
      <c r="C411" s="60"/>
      <c r="D411" s="60"/>
      <c r="E411" s="60"/>
      <c r="F411" s="60"/>
      <c r="G411" s="60"/>
      <c r="H411" s="60"/>
      <c r="I411" s="64" t="n">
        <f aca="false">AO411+AQ411+AS411+AU411+AW411</f>
        <v>0.0338077317198951</v>
      </c>
      <c r="J411" s="63" t="n">
        <f aca="false">ROUND(AP411+AR411+AT411+AV411+AX411,0)</f>
        <v>243922</v>
      </c>
      <c r="K411" s="64" t="n">
        <f aca="false">I411-DatosMinisterio!J411</f>
        <v>3.84260075078635E-008</v>
      </c>
      <c r="L411" s="63" t="n">
        <f aca="false">J411-DatosMinisterio!K411</f>
        <v>0</v>
      </c>
      <c r="M411" s="64" t="n">
        <f aca="false">P446/P$460</f>
        <v>0.0210092001595743</v>
      </c>
      <c r="N411" s="63" t="n">
        <f aca="false">ROUND(N$425*M411,0)</f>
        <v>2880040</v>
      </c>
      <c r="O411" s="63" t="n">
        <f aca="false">N411-DatosMinisterio!L411</f>
        <v>0</v>
      </c>
      <c r="P411" s="65" t="n">
        <f aca="false">N411+J411</f>
        <v>3123962</v>
      </c>
      <c r="Q411" s="63" t="n">
        <f aca="false">P411-DatosMinisterio!M411</f>
        <v>0</v>
      </c>
      <c r="S411" s="65" t="n">
        <f aca="false">B411+DatosMinisterio!B411</f>
        <v>9430</v>
      </c>
      <c r="T411" s="65" t="n">
        <f aca="false">C411+DatosMinisterio!C411</f>
        <v>41</v>
      </c>
      <c r="U411" s="65" t="n">
        <f aca="false">D411+DatosMinisterio!D411</f>
        <v>423.859848484848</v>
      </c>
      <c r="V411" s="65" t="n">
        <f aca="false">E411+DatosMinisterio!E411</f>
        <v>282.450757575758</v>
      </c>
      <c r="W411" s="65" t="n">
        <f aca="false">F411+DatosMinisterio!F411</f>
        <v>28</v>
      </c>
      <c r="X411" s="65" t="n">
        <f aca="false">G411+DatosMinisterio!G411</f>
        <v>75</v>
      </c>
      <c r="Y411" s="65" t="n">
        <f aca="false">H411+DatosMinisterio!H411</f>
        <v>16</v>
      </c>
      <c r="Z411" s="65" t="n">
        <f aca="false">X411+0.33*Y411</f>
        <v>80.28</v>
      </c>
      <c r="AC411" s="71" t="n">
        <f aca="false">IF(T411&gt;0,S411/T411,0)</f>
        <v>230</v>
      </c>
      <c r="AD411" s="72" t="n">
        <f aca="false">EXP((((AC411-AC$425)/AC$426+2)/4-1.9)^3)</f>
        <v>0.12095800936894</v>
      </c>
      <c r="AE411" s="73" t="n">
        <f aca="false">S411/U411</f>
        <v>22.2479199992851</v>
      </c>
      <c r="AF411" s="72" t="n">
        <f aca="false">EXP((((AE411-AE$425)/AE$426+2)/4-1.9)^3)</f>
        <v>0.117195410717945</v>
      </c>
      <c r="AG411" s="72" t="n">
        <f aca="false">V411/U411</f>
        <v>0.666377715618551</v>
      </c>
      <c r="AH411" s="72" t="n">
        <f aca="false">EXP((((AG411-AG$425)/AG$426+2)/4-1.9)^3)</f>
        <v>0.2223320960993</v>
      </c>
      <c r="AI411" s="72" t="n">
        <f aca="false">W411/U411</f>
        <v>0.0660595715779409</v>
      </c>
      <c r="AJ411" s="72" t="n">
        <f aca="false">EXP((((AI411-AI$425)/AI$426+2)/4-1.9)^3)</f>
        <v>0.0326266855326066</v>
      </c>
      <c r="AK411" s="72" t="n">
        <f aca="false">Z411/U411</f>
        <v>0.189402228795611</v>
      </c>
      <c r="AL411" s="72" t="n">
        <f aca="false">EXP((((AK411-AK$425)/AK$426+2)/4-1.9)^3)</f>
        <v>0.0430520072219059</v>
      </c>
      <c r="AM411" s="72" t="n">
        <f aca="false">0.01*AD411+0.15*AF411+0.24*AH411+0.25*AJ411+0.35*AL411</f>
        <v>0.0953734686760318</v>
      </c>
      <c r="AO411" s="64" t="n">
        <f aca="false">0.01*AD411/$AM$425</f>
        <v>0.000428768711769141</v>
      </c>
      <c r="AP411" s="63" t="n">
        <f aca="false">AO411*$J$425</f>
        <v>3093.55982388368</v>
      </c>
      <c r="AQ411" s="64" t="n">
        <f aca="false">0.15*AF411/$AM$425</f>
        <v>0.00623146729277591</v>
      </c>
      <c r="AR411" s="63" t="n">
        <f aca="false">AQ411*$J$425</f>
        <v>44959.9430453688</v>
      </c>
      <c r="AS411" s="64" t="n">
        <f aca="false">0.24*AH411/$AM$425</f>
        <v>0.0189148046189144</v>
      </c>
      <c r="AT411" s="63" t="n">
        <f aca="false">AS411*$J$425</f>
        <v>136470.031603398</v>
      </c>
      <c r="AU411" s="64" t="n">
        <f aca="false">0.25*AJ411/$AM$425</f>
        <v>0.00289135502437941</v>
      </c>
      <c r="AV411" s="63" t="n">
        <f aca="false">AU411*$J$425</f>
        <v>20861.0831305721</v>
      </c>
      <c r="AW411" s="64" t="n">
        <f aca="false">0.35*AL411/$AM$425</f>
        <v>0.00534133607205622</v>
      </c>
      <c r="AX411" s="63" t="n">
        <f aca="false">AW411*$J$425</f>
        <v>38537.6596398446</v>
      </c>
    </row>
    <row r="412" customFormat="false" ht="12.8" hidden="false" customHeight="false" outlineLevel="0" collapsed="false">
      <c r="A412" s="70" t="s">
        <v>34</v>
      </c>
      <c r="B412" s="60"/>
      <c r="C412" s="60"/>
      <c r="D412" s="60"/>
      <c r="E412" s="60"/>
      <c r="F412" s="60"/>
      <c r="G412" s="60"/>
      <c r="H412" s="60"/>
      <c r="I412" s="64" t="n">
        <f aca="false">AO412+AQ412+AS412+AU412+AW412</f>
        <v>0.0347834771104768</v>
      </c>
      <c r="J412" s="63" t="n">
        <f aca="false">ROUND(AP412+AR412+AT412+AV412+AX412,0)</f>
        <v>250962</v>
      </c>
      <c r="K412" s="64" t="n">
        <f aca="false">I412-DatosMinisterio!J412</f>
        <v>3.68122641189461E-008</v>
      </c>
      <c r="L412" s="63" t="n">
        <f aca="false">J412-DatosMinisterio!K412</f>
        <v>0</v>
      </c>
      <c r="M412" s="64" t="n">
        <f aca="false">P447/P$460</f>
        <v>0.0219100358252418</v>
      </c>
      <c r="N412" s="63" t="n">
        <f aca="false">ROUND(N$425*M412,0)</f>
        <v>3003531</v>
      </c>
      <c r="O412" s="63" t="n">
        <f aca="false">N412-DatosMinisterio!L412</f>
        <v>0</v>
      </c>
      <c r="P412" s="65" t="n">
        <f aca="false">N412+J412</f>
        <v>3254493</v>
      </c>
      <c r="Q412" s="63" t="n">
        <f aca="false">P412-DatosMinisterio!M412</f>
        <v>0</v>
      </c>
      <c r="S412" s="65" t="n">
        <f aca="false">B412+DatosMinisterio!B412</f>
        <v>6837</v>
      </c>
      <c r="T412" s="65" t="n">
        <f aca="false">C412+DatosMinisterio!C412</f>
        <v>47</v>
      </c>
      <c r="U412" s="65" t="n">
        <f aca="false">D412+DatosMinisterio!D412</f>
        <v>441.489393939394</v>
      </c>
      <c r="V412" s="65" t="n">
        <f aca="false">E412+DatosMinisterio!E412</f>
        <v>258.825757575758</v>
      </c>
      <c r="W412" s="65" t="n">
        <f aca="false">F412+DatosMinisterio!F412</f>
        <v>58</v>
      </c>
      <c r="X412" s="65" t="n">
        <f aca="false">G412+DatosMinisterio!G412</f>
        <v>116</v>
      </c>
      <c r="Y412" s="65" t="n">
        <f aca="false">H412+DatosMinisterio!H412</f>
        <v>77</v>
      </c>
      <c r="Z412" s="65" t="n">
        <f aca="false">X412+0.33*Y412</f>
        <v>141.41</v>
      </c>
      <c r="AC412" s="71" t="n">
        <f aca="false">IF(T412&gt;0,S412/T412,0)</f>
        <v>145.468085106383</v>
      </c>
      <c r="AD412" s="72" t="n">
        <f aca="false">EXP((((AC412-AC$425)/AC$426+2)/4-1.9)^3)</f>
        <v>0.0267164955859538</v>
      </c>
      <c r="AE412" s="73" t="n">
        <f aca="false">S412/U412</f>
        <v>15.4862157366765</v>
      </c>
      <c r="AF412" s="72" t="n">
        <f aca="false">EXP((((AE412-AE$425)/AE$426+2)/4-1.9)^3)</f>
        <v>0.0152200634957534</v>
      </c>
      <c r="AG412" s="72" t="n">
        <f aca="false">V412/U412</f>
        <v>0.586255890014175</v>
      </c>
      <c r="AH412" s="72" t="n">
        <f aca="false">EXP((((AG412-AG$425)/AG$426+2)/4-1.9)^3)</f>
        <v>0.10274984759904</v>
      </c>
      <c r="AI412" s="72" t="n">
        <f aca="false">W412/U412</f>
        <v>0.131373484383097</v>
      </c>
      <c r="AJ412" s="72" t="n">
        <f aca="false">EXP((((AI412-AI$425)/AI$426+2)/4-1.9)^3)</f>
        <v>0.12422100189662</v>
      </c>
      <c r="AK412" s="72" t="n">
        <f aca="false">Z412/U412</f>
        <v>0.320302145286444</v>
      </c>
      <c r="AL412" s="72" t="n">
        <f aca="false">EXP((((AK412-AK$425)/AK$426+2)/4-1.9)^3)</f>
        <v>0.113887747585655</v>
      </c>
      <c r="AM412" s="72" t="n">
        <f aca="false">0.01*AD412+0.15*AF412+0.24*AH412+0.25*AJ412+0.35*AL412</f>
        <v>0.0981261000331265</v>
      </c>
      <c r="AO412" s="64" t="n">
        <f aca="false">0.01*AD412/$AM$425</f>
        <v>9.47039179558198E-005</v>
      </c>
      <c r="AP412" s="63" t="n">
        <f aca="false">AO412*$J$425</f>
        <v>683.287347492471</v>
      </c>
      <c r="AQ412" s="64" t="n">
        <f aca="false">0.15*AF412/$AM$425</f>
        <v>0.000809275101189929</v>
      </c>
      <c r="AR412" s="63" t="n">
        <f aca="false">AQ412*$J$425</f>
        <v>5838.90771595882</v>
      </c>
      <c r="AS412" s="64" t="n">
        <f aca="false">0.24*AH412/$AM$425</f>
        <v>0.00874139778312101</v>
      </c>
      <c r="AT412" s="63" t="n">
        <f aca="false">AS412*$J$425</f>
        <v>63069.0538842513</v>
      </c>
      <c r="AU412" s="64" t="n">
        <f aca="false">0.25*AJ412/$AM$425</f>
        <v>0.0110083820070626</v>
      </c>
      <c r="AV412" s="63" t="n">
        <f aca="false">AU412*$J$425</f>
        <v>79425.3110552267</v>
      </c>
      <c r="AW412" s="64" t="n">
        <f aca="false">0.35*AL412/$AM$425</f>
        <v>0.0141297183011474</v>
      </c>
      <c r="AX412" s="63" t="n">
        <f aca="false">AW412*$J$425</f>
        <v>101945.705597004</v>
      </c>
    </row>
    <row r="413" customFormat="false" ht="12.8" hidden="false" customHeight="false" outlineLevel="0" collapsed="false">
      <c r="A413" s="70" t="s">
        <v>35</v>
      </c>
      <c r="B413" s="60"/>
      <c r="C413" s="60"/>
      <c r="D413" s="60"/>
      <c r="E413" s="60"/>
      <c r="F413" s="60"/>
      <c r="G413" s="60"/>
      <c r="H413" s="60"/>
      <c r="I413" s="64" t="n">
        <f aca="false">AO413+AQ413+AS413+AU413+AW413</f>
        <v>0.00935743163081573</v>
      </c>
      <c r="J413" s="63" t="n">
        <f aca="false">ROUND(AP413+AR413+AT413+AV413+AX413,0)</f>
        <v>67514</v>
      </c>
      <c r="K413" s="64" t="n">
        <f aca="false">I413-DatosMinisterio!J413</f>
        <v>-3.75808319706683E-008</v>
      </c>
      <c r="L413" s="63" t="n">
        <f aca="false">J413-DatosMinisterio!K413</f>
        <v>0</v>
      </c>
      <c r="M413" s="64" t="n">
        <f aca="false">P448/P$460</f>
        <v>0.0102880337673149</v>
      </c>
      <c r="N413" s="63" t="n">
        <f aca="false">ROUND(N$425*M413,0)</f>
        <v>1410332</v>
      </c>
      <c r="O413" s="63" t="n">
        <f aca="false">N413-DatosMinisterio!L413</f>
        <v>0</v>
      </c>
      <c r="P413" s="65" t="n">
        <f aca="false">N413+J413</f>
        <v>1477846</v>
      </c>
      <c r="Q413" s="63" t="n">
        <f aca="false">P413-DatosMinisterio!M413</f>
        <v>0</v>
      </c>
      <c r="S413" s="65" t="n">
        <f aca="false">B413+DatosMinisterio!B413</f>
        <v>3363</v>
      </c>
      <c r="T413" s="65" t="n">
        <f aca="false">C413+DatosMinisterio!C413</f>
        <v>57</v>
      </c>
      <c r="U413" s="65" t="n">
        <f aca="false">D413+DatosMinisterio!D413</f>
        <v>199.837954545455</v>
      </c>
      <c r="V413" s="65" t="n">
        <f aca="false">E413+DatosMinisterio!E413</f>
        <v>77.8556818181818</v>
      </c>
      <c r="W413" s="65" t="n">
        <f aca="false">F413+DatosMinisterio!F413</f>
        <v>11</v>
      </c>
      <c r="X413" s="65" t="n">
        <f aca="false">G413+DatosMinisterio!G413</f>
        <v>32</v>
      </c>
      <c r="Y413" s="65" t="n">
        <f aca="false">H413+DatosMinisterio!H413</f>
        <v>18</v>
      </c>
      <c r="Z413" s="65" t="n">
        <f aca="false">X413+0.33*Y413</f>
        <v>37.94</v>
      </c>
      <c r="AC413" s="71" t="n">
        <f aca="false">IF(T413&gt;0,S413/T413,0)</f>
        <v>59</v>
      </c>
      <c r="AD413" s="72" t="n">
        <f aca="false">EXP((((AC413-AC$425)/AC$426+2)/4-1.9)^3)</f>
        <v>0.00309826282512292</v>
      </c>
      <c r="AE413" s="73" t="n">
        <f aca="false">S413/U413</f>
        <v>16.8286350190552</v>
      </c>
      <c r="AF413" s="72" t="n">
        <f aca="false">EXP((((AE413-AE$425)/AE$426+2)/4-1.9)^3)</f>
        <v>0.0245642805171329</v>
      </c>
      <c r="AG413" s="72" t="n">
        <f aca="false">V413/U413</f>
        <v>0.389594068830768</v>
      </c>
      <c r="AH413" s="72" t="n">
        <f aca="false">EXP((((AG413-AG$425)/AG$426+2)/4-1.9)^3)</f>
        <v>0.00555266434068941</v>
      </c>
      <c r="AI413" s="72" t="n">
        <f aca="false">W413/U413</f>
        <v>0.0550445986350303</v>
      </c>
      <c r="AJ413" s="72" t="n">
        <f aca="false">EXP((((AI413-AI$425)/AI$426+2)/4-1.9)^3)</f>
        <v>0.024897429235763</v>
      </c>
      <c r="AK413" s="72" t="n">
        <f aca="false">Z413/U413</f>
        <v>0.189853824746641</v>
      </c>
      <c r="AL413" s="72" t="n">
        <f aca="false">EXP((((AK413-AK$425)/AK$426+2)/4-1.9)^3)</f>
        <v>0.0432148779950395</v>
      </c>
      <c r="AM413" s="72" t="n">
        <f aca="false">0.01*AD413+0.15*AF413+0.24*AH413+0.25*AJ413+0.35*AL413</f>
        <v>0.0263978287547912</v>
      </c>
      <c r="AO413" s="64" t="n">
        <f aca="false">0.01*AD413/$AM$425</f>
        <v>1.09826390759974E-005</v>
      </c>
      <c r="AP413" s="63" t="n">
        <f aca="false">AO413*$J$425</f>
        <v>79.2395761937351</v>
      </c>
      <c r="AQ413" s="64" t="n">
        <f aca="false">0.15*AF413/$AM$425</f>
        <v>0.00130612205439925</v>
      </c>
      <c r="AR413" s="63" t="n">
        <f aca="false">AQ413*$J$425</f>
        <v>9423.65103065978</v>
      </c>
      <c r="AS413" s="64" t="n">
        <f aca="false">0.24*AH413/$AM$425</f>
        <v>0.000472390459862553</v>
      </c>
      <c r="AT413" s="63" t="n">
        <f aca="false">AS413*$J$425</f>
        <v>3408.29008205142</v>
      </c>
      <c r="AU413" s="64" t="n">
        <f aca="false">0.25*AJ413/$AM$425</f>
        <v>0.00220639350702697</v>
      </c>
      <c r="AV413" s="63" t="n">
        <f aca="false">AU413*$J$425</f>
        <v>15919.096057297</v>
      </c>
      <c r="AW413" s="64" t="n">
        <f aca="false">0.35*AL413/$AM$425</f>
        <v>0.00536154297045095</v>
      </c>
      <c r="AX413" s="63" t="n">
        <f aca="false">AW413*$J$425</f>
        <v>38683.4521086591</v>
      </c>
    </row>
    <row r="414" customFormat="false" ht="12.8" hidden="false" customHeight="false" outlineLevel="0" collapsed="false">
      <c r="A414" s="70" t="s">
        <v>36</v>
      </c>
      <c r="B414" s="60"/>
      <c r="C414" s="60"/>
      <c r="D414" s="60"/>
      <c r="E414" s="60"/>
      <c r="F414" s="60"/>
      <c r="G414" s="60"/>
      <c r="H414" s="60"/>
      <c r="I414" s="64" t="n">
        <f aca="false">AO414+AQ414+AS414+AU414+AW414</f>
        <v>0.10073561824903</v>
      </c>
      <c r="J414" s="63" t="n">
        <f aca="false">ROUND(AP414+AR414+AT414+AV414+AX414,0)</f>
        <v>726806</v>
      </c>
      <c r="K414" s="64" t="n">
        <f aca="false">I414-DatosMinisterio!J414</f>
        <v>-3.51594919845155E-009</v>
      </c>
      <c r="L414" s="63" t="n">
        <f aca="false">J414-DatosMinisterio!K414</f>
        <v>0</v>
      </c>
      <c r="M414" s="64" t="n">
        <f aca="false">P449/P$460</f>
        <v>0.0567532567790089</v>
      </c>
      <c r="N414" s="63" t="n">
        <f aca="false">ROUND(N$425*M414,0)</f>
        <v>7780003</v>
      </c>
      <c r="O414" s="63" t="n">
        <f aca="false">N414-DatosMinisterio!L414</f>
        <v>0</v>
      </c>
      <c r="P414" s="65" t="n">
        <f aca="false">N414+J414</f>
        <v>8506809</v>
      </c>
      <c r="Q414" s="63" t="n">
        <f aca="false">P414-DatosMinisterio!M414</f>
        <v>0</v>
      </c>
      <c r="S414" s="65" t="n">
        <f aca="false">B414+DatosMinisterio!B414</f>
        <v>6558</v>
      </c>
      <c r="T414" s="65" t="n">
        <f aca="false">C414+DatosMinisterio!C414</f>
        <v>24</v>
      </c>
      <c r="U414" s="65" t="n">
        <f aca="false">D414+DatosMinisterio!D414</f>
        <v>307.869318181818</v>
      </c>
      <c r="V414" s="65" t="n">
        <f aca="false">E414+DatosMinisterio!E414</f>
        <v>268.551136363636</v>
      </c>
      <c r="W414" s="65" t="n">
        <f aca="false">F414+DatosMinisterio!F414</f>
        <v>46</v>
      </c>
      <c r="X414" s="65" t="n">
        <f aca="false">G414+DatosMinisterio!G414</f>
        <v>103</v>
      </c>
      <c r="Y414" s="65" t="n">
        <f aca="false">H414+DatosMinisterio!H414</f>
        <v>45</v>
      </c>
      <c r="Z414" s="65" t="n">
        <f aca="false">X414+0.33*Y414</f>
        <v>117.85</v>
      </c>
      <c r="AC414" s="71" t="n">
        <f aca="false">IF(T414&gt;0,S414/T414,0)</f>
        <v>273.25</v>
      </c>
      <c r="AD414" s="72" t="n">
        <f aca="false">EXP((((AC414-AC$425)/AC$426+2)/4-1.9)^3)</f>
        <v>0.215263640334006</v>
      </c>
      <c r="AE414" s="73" t="n">
        <f aca="false">S414/U414</f>
        <v>21.3012457322137</v>
      </c>
      <c r="AF414" s="72" t="n">
        <f aca="false">EXP((((AE414-AE$425)/AE$426+2)/4-1.9)^3)</f>
        <v>0.0928478475872138</v>
      </c>
      <c r="AG414" s="72" t="n">
        <f aca="false">V414/U414</f>
        <v>0.872289378979422</v>
      </c>
      <c r="AH414" s="72" t="n">
        <f aca="false">EXP((((AG414-AG$425)/AG$426+2)/4-1.9)^3)</f>
        <v>0.699581463268443</v>
      </c>
      <c r="AI414" s="72" t="n">
        <f aca="false">W414/U414</f>
        <v>0.149414044477254</v>
      </c>
      <c r="AJ414" s="72" t="n">
        <f aca="false">EXP((((AI414-AI$425)/AI$426+2)/4-1.9)^3)</f>
        <v>0.166864843077847</v>
      </c>
      <c r="AK414" s="72" t="n">
        <f aca="false">Z414/U414</f>
        <v>0.382792285687921</v>
      </c>
      <c r="AL414" s="72" t="n">
        <f aca="false">EXP((((AK414-AK$425)/AK$426+2)/4-1.9)^3)</f>
        <v>0.16710039511534</v>
      </c>
      <c r="AM414" s="72" t="n">
        <f aca="false">0.01*AD414+0.15*AF414+0.24*AH414+0.25*AJ414+0.35*AL414</f>
        <v>0.284180713785679</v>
      </c>
      <c r="AO414" s="64" t="n">
        <f aca="false">0.01*AD414/$AM$425</f>
        <v>0.000763060786452132</v>
      </c>
      <c r="AP414" s="63" t="n">
        <f aca="false">AO414*$J$425</f>
        <v>5505.47212834034</v>
      </c>
      <c r="AQ414" s="64" t="n">
        <f aca="false">0.15*AF414/$AM$425</f>
        <v>0.00493686844817528</v>
      </c>
      <c r="AR414" s="63" t="n">
        <f aca="false">AQ414*$J$425</f>
        <v>35619.4318005579</v>
      </c>
      <c r="AS414" s="64" t="n">
        <f aca="false">0.24*AH414/$AM$425</f>
        <v>0.0595165831874624</v>
      </c>
      <c r="AT414" s="63" t="n">
        <f aca="false">AS414*$J$425</f>
        <v>429411.254948793</v>
      </c>
      <c r="AU414" s="64" t="n">
        <f aca="false">0.25*AJ414/$AM$425</f>
        <v>0.014787450657323</v>
      </c>
      <c r="AV414" s="63" t="n">
        <f aca="false">AU414*$J$425</f>
        <v>106691.234680825</v>
      </c>
      <c r="AW414" s="64" t="n">
        <f aca="false">0.35*AL414/$AM$425</f>
        <v>0.0207316551696171</v>
      </c>
      <c r="AX414" s="63" t="n">
        <f aca="false">AW414*$J$425</f>
        <v>149578.58107396</v>
      </c>
    </row>
    <row r="415" customFormat="false" ht="12.8" hidden="false" customHeight="false" outlineLevel="0" collapsed="false">
      <c r="A415" s="70" t="s">
        <v>37</v>
      </c>
      <c r="B415" s="60"/>
      <c r="C415" s="60"/>
      <c r="D415" s="60"/>
      <c r="E415" s="60"/>
      <c r="F415" s="60"/>
      <c r="G415" s="60"/>
      <c r="H415" s="60"/>
      <c r="I415" s="64" t="n">
        <f aca="false">AO415+AQ415+AS415+AU415+AW415</f>
        <v>0.00750763063142962</v>
      </c>
      <c r="J415" s="63" t="n">
        <f aca="false">ROUND(AP415+AR415+AT415+AV415+AX415,0)</f>
        <v>54167</v>
      </c>
      <c r="K415" s="64" t="n">
        <f aca="false">I415-DatosMinisterio!J415</f>
        <v>6.13156237025056E-008</v>
      </c>
      <c r="L415" s="63" t="n">
        <f aca="false">J415-DatosMinisterio!K415</f>
        <v>0</v>
      </c>
      <c r="M415" s="64" t="n">
        <f aca="false">P450/P$460</f>
        <v>0.00974296465167745</v>
      </c>
      <c r="N415" s="63" t="n">
        <f aca="false">ROUND(N$425*M415,0)</f>
        <v>1335611</v>
      </c>
      <c r="O415" s="63" t="n">
        <f aca="false">N415-DatosMinisterio!L415</f>
        <v>0</v>
      </c>
      <c r="P415" s="65" t="n">
        <f aca="false">N415+J415</f>
        <v>1389778</v>
      </c>
      <c r="Q415" s="63" t="n">
        <f aca="false">P415-DatosMinisterio!M415</f>
        <v>0</v>
      </c>
      <c r="S415" s="65" t="n">
        <f aca="false">B415+DatosMinisterio!B415</f>
        <v>3087</v>
      </c>
      <c r="T415" s="65" t="n">
        <f aca="false">C415+DatosMinisterio!C415</f>
        <v>37</v>
      </c>
      <c r="U415" s="65" t="n">
        <f aca="false">D415+DatosMinisterio!D415</f>
        <v>142.795454545455</v>
      </c>
      <c r="V415" s="65" t="n">
        <f aca="false">E415+DatosMinisterio!E415</f>
        <v>52.6363636363636</v>
      </c>
      <c r="W415" s="65" t="n">
        <f aca="false">F415+DatosMinisterio!F415</f>
        <v>1</v>
      </c>
      <c r="X415" s="65" t="n">
        <f aca="false">G415+DatosMinisterio!G415</f>
        <v>5</v>
      </c>
      <c r="Y415" s="65" t="n">
        <f aca="false">H415+DatosMinisterio!H415</f>
        <v>1</v>
      </c>
      <c r="Z415" s="65" t="n">
        <f aca="false">X415+0.33*Y415</f>
        <v>5.33</v>
      </c>
      <c r="AC415" s="71" t="n">
        <f aca="false">IF(T415&gt;0,S415/T415,0)</f>
        <v>83.4324324324324</v>
      </c>
      <c r="AD415" s="72" t="n">
        <f aca="false">EXP((((AC415-AC$425)/AC$426+2)/4-1.9)^3)</f>
        <v>0.00609844830913772</v>
      </c>
      <c r="AE415" s="73" t="n">
        <f aca="false">S415/U415</f>
        <v>21.6183351901957</v>
      </c>
      <c r="AF415" s="72" t="n">
        <f aca="false">EXP((((AE415-AE$425)/AE$426+2)/4-1.9)^3)</f>
        <v>0.100559728552542</v>
      </c>
      <c r="AG415" s="72" t="n">
        <f aca="false">V415/U415</f>
        <v>0.368613719560718</v>
      </c>
      <c r="AH415" s="72" t="n">
        <f aca="false">EXP((((AG415-AG$425)/AG$426+2)/4-1.9)^3)</f>
        <v>0.00368478670765509</v>
      </c>
      <c r="AI415" s="72" t="n">
        <f aca="false">W415/U415</f>
        <v>0.00700302403310518</v>
      </c>
      <c r="AJ415" s="72" t="n">
        <f aca="false">EXP((((AI415-AI$425)/AI$426+2)/4-1.9)^3)</f>
        <v>0.00648040489976448</v>
      </c>
      <c r="AK415" s="72" t="n">
        <f aca="false">Z415/U415</f>
        <v>0.0373261180964506</v>
      </c>
      <c r="AL415" s="72" t="n">
        <f aca="false">EXP((((AK415-AK$425)/AK$426+2)/4-1.9)^3)</f>
        <v>0.0100858420039264</v>
      </c>
      <c r="AM415" s="72" t="n">
        <f aca="false">0.01*AD415+0.15*AF415+0.24*AH415+0.25*AJ415+0.35*AL415</f>
        <v>0.0211794385021253</v>
      </c>
      <c r="AO415" s="64" t="n">
        <f aca="false">0.01*AD415/$AM$425</f>
        <v>2.16176162202214E-005</v>
      </c>
      <c r="AP415" s="63" t="n">
        <f aca="false">AO415*$J$425</f>
        <v>155.970776764654</v>
      </c>
      <c r="AQ415" s="64" t="n">
        <f aca="false">0.15*AF415/$AM$425</f>
        <v>0.00534692148444037</v>
      </c>
      <c r="AR415" s="63" t="n">
        <f aca="false">AQ415*$J$425</f>
        <v>38577.958306415</v>
      </c>
      <c r="AS415" s="64" t="n">
        <f aca="false">0.24*AH415/$AM$425</f>
        <v>0.000313481597396268</v>
      </c>
      <c r="AT415" s="63" t="n">
        <f aca="false">AS415*$J$425</f>
        <v>2261.76502299011</v>
      </c>
      <c r="AU415" s="64" t="n">
        <f aca="false">0.25*AJ415/$AM$425</f>
        <v>0.000574289142800649</v>
      </c>
      <c r="AV415" s="63" t="n">
        <f aca="false">AU415*$J$425</f>
        <v>4143.48755096954</v>
      </c>
      <c r="AW415" s="64" t="n">
        <f aca="false">0.35*AL415/$AM$425</f>
        <v>0.00125132079057212</v>
      </c>
      <c r="AX415" s="63" t="n">
        <f aca="false">AW415*$J$425</f>
        <v>9028.26073416598</v>
      </c>
    </row>
    <row r="416" customFormat="false" ht="12.8" hidden="false" customHeight="false" outlineLevel="0" collapsed="false">
      <c r="A416" s="70" t="s">
        <v>38</v>
      </c>
      <c r="B416" s="60"/>
      <c r="C416" s="60"/>
      <c r="D416" s="60"/>
      <c r="E416" s="60"/>
      <c r="F416" s="60"/>
      <c r="G416" s="60"/>
      <c r="H416" s="60"/>
      <c r="I416" s="64" t="n">
        <f aca="false">AO416+AQ416+AS416+AU416+AW416</f>
        <v>0.0781712247858681</v>
      </c>
      <c r="J416" s="63" t="n">
        <f aca="false">ROUND(AP416+AR416+AT416+AV416+AX416,0)</f>
        <v>564004</v>
      </c>
      <c r="K416" s="64" t="n">
        <f aca="false">I416-DatosMinisterio!J416</f>
        <v>2.96967583718333E-008</v>
      </c>
      <c r="L416" s="63" t="n">
        <f aca="false">J416-DatosMinisterio!K416</f>
        <v>0</v>
      </c>
      <c r="M416" s="64" t="n">
        <f aca="false">P451/P$460</f>
        <v>0.0367720443325523</v>
      </c>
      <c r="N416" s="63" t="n">
        <f aca="false">ROUND(N$425*M416,0)</f>
        <v>5040885</v>
      </c>
      <c r="O416" s="63" t="n">
        <f aca="false">N416-DatosMinisterio!L416</f>
        <v>0</v>
      </c>
      <c r="P416" s="65" t="n">
        <f aca="false">N416+J416</f>
        <v>5604889</v>
      </c>
      <c r="Q416" s="63" t="n">
        <f aca="false">P416-DatosMinisterio!M416</f>
        <v>0</v>
      </c>
      <c r="S416" s="65" t="n">
        <f aca="false">B416+DatosMinisterio!B416</f>
        <v>8052</v>
      </c>
      <c r="T416" s="65" t="n">
        <f aca="false">C416+DatosMinisterio!C416</f>
        <v>65</v>
      </c>
      <c r="U416" s="65" t="n">
        <f aca="false">D416+DatosMinisterio!D416</f>
        <v>265.659090909091</v>
      </c>
      <c r="V416" s="65" t="n">
        <f aca="false">E416+DatosMinisterio!E416</f>
        <v>203.977272727273</v>
      </c>
      <c r="W416" s="65" t="n">
        <f aca="false">F416+DatosMinisterio!F416</f>
        <v>17</v>
      </c>
      <c r="X416" s="65" t="n">
        <f aca="false">G416+DatosMinisterio!G416</f>
        <v>63</v>
      </c>
      <c r="Y416" s="65" t="n">
        <f aca="false">H416+DatosMinisterio!H416</f>
        <v>48</v>
      </c>
      <c r="Z416" s="65" t="n">
        <f aca="false">X416+0.33*Y416</f>
        <v>78.84</v>
      </c>
      <c r="AC416" s="71" t="n">
        <f aca="false">IF(T416&gt;0,S416/T416,0)</f>
        <v>123.876923076923</v>
      </c>
      <c r="AD416" s="72" t="n">
        <f aca="false">EXP((((AC416-AC$425)/AC$426+2)/4-1.9)^3)</f>
        <v>0.0165941015184763</v>
      </c>
      <c r="AE416" s="73" t="n">
        <f aca="false">S416/U416</f>
        <v>30.3095217726067</v>
      </c>
      <c r="AF416" s="72" t="n">
        <f aca="false">EXP((((AE416-AE$425)/AE$426+2)/4-1.9)^3)</f>
        <v>0.47601163333029</v>
      </c>
      <c r="AG416" s="72" t="n">
        <f aca="false">V416/U416</f>
        <v>0.767815895286167</v>
      </c>
      <c r="AH416" s="72" t="n">
        <f aca="false">EXP((((AG416-AG$425)/AG$426+2)/4-1.9)^3)</f>
        <v>0.446429282151093</v>
      </c>
      <c r="AI416" s="72" t="n">
        <f aca="false">W416/U416</f>
        <v>0.0639917871503122</v>
      </c>
      <c r="AJ416" s="72" t="n">
        <f aca="false">EXP((((AI416-AI$425)/AI$426+2)/4-1.9)^3)</f>
        <v>0.0310443877998065</v>
      </c>
      <c r="AK416" s="72" t="n">
        <f aca="false">Z416/U416</f>
        <v>0.296771323466507</v>
      </c>
      <c r="AL416" s="72" t="n">
        <f aca="false">EXP((((AK416-AK$425)/AK$426+2)/4-1.9)^3)</f>
        <v>0.0972957411210145</v>
      </c>
      <c r="AM416" s="72" t="n">
        <f aca="false">0.01*AD416+0.15*AF416+0.24*AH416+0.25*AJ416+0.35*AL416</f>
        <v>0.220525320073297</v>
      </c>
      <c r="AO416" s="64" t="n">
        <f aca="false">0.01*AD416/$AM$425</f>
        <v>5.88223265922107E-005</v>
      </c>
      <c r="AP416" s="63" t="n">
        <f aca="false">AO416*$J$425</f>
        <v>424.402204027901</v>
      </c>
      <c r="AQ416" s="64" t="n">
        <f aca="false">0.15*AF416/$AM$425</f>
        <v>0.0253102993189506</v>
      </c>
      <c r="AR416" s="63" t="n">
        <f aca="false">AQ416*$J$425</f>
        <v>182613.429931739</v>
      </c>
      <c r="AS416" s="64" t="n">
        <f aca="false">0.24*AH416/$AM$425</f>
        <v>0.0379797734838912</v>
      </c>
      <c r="AT416" s="63" t="n">
        <f aca="false">AS416*$J$425</f>
        <v>274023.495989673</v>
      </c>
      <c r="AU416" s="64" t="n">
        <f aca="false">0.25*AJ416/$AM$425</f>
        <v>0.00275113285883877</v>
      </c>
      <c r="AV416" s="63" t="n">
        <f aca="false">AU416*$J$425</f>
        <v>19849.3823095288</v>
      </c>
      <c r="AW416" s="64" t="n">
        <f aca="false">0.35*AL416/$AM$425</f>
        <v>0.0120711967975953</v>
      </c>
      <c r="AX416" s="63" t="n">
        <f aca="false">AW416*$J$425</f>
        <v>87093.503826698</v>
      </c>
    </row>
    <row r="417" customFormat="false" ht="12.8" hidden="false" customHeight="false" outlineLevel="0" collapsed="false">
      <c r="A417" s="70" t="s">
        <v>39</v>
      </c>
      <c r="B417" s="60"/>
      <c r="C417" s="60"/>
      <c r="D417" s="60"/>
      <c r="E417" s="60"/>
      <c r="F417" s="60"/>
      <c r="G417" s="60"/>
      <c r="H417" s="60"/>
      <c r="I417" s="64" t="n">
        <f aca="false">AO417+AQ417+AS417+AU417+AW417</f>
        <v>0.00987890387909272</v>
      </c>
      <c r="J417" s="63" t="n">
        <f aca="false">ROUND(AP417+AR417+AT417+AV417+AX417,0)</f>
        <v>71276</v>
      </c>
      <c r="K417" s="64" t="n">
        <f aca="false">I417-DatosMinisterio!J417</f>
        <v>1.98620088258383E-008</v>
      </c>
      <c r="L417" s="63" t="n">
        <f aca="false">J417-DatosMinisterio!K417</f>
        <v>0</v>
      </c>
      <c r="M417" s="64" t="n">
        <f aca="false">P452/P$460</f>
        <v>0.0130160169119541</v>
      </c>
      <c r="N417" s="63" t="n">
        <f aca="false">ROUND(N$425*M417,0)</f>
        <v>1784297</v>
      </c>
      <c r="O417" s="63" t="n">
        <f aca="false">N417-DatosMinisterio!L417</f>
        <v>0</v>
      </c>
      <c r="P417" s="65" t="n">
        <f aca="false">N417+J417</f>
        <v>1855573</v>
      </c>
      <c r="Q417" s="63" t="n">
        <f aca="false">P417-DatosMinisterio!M417</f>
        <v>0</v>
      </c>
      <c r="S417" s="65" t="n">
        <f aca="false">B417+DatosMinisterio!B417</f>
        <v>5959</v>
      </c>
      <c r="T417" s="65" t="n">
        <f aca="false">C417+DatosMinisterio!C417</f>
        <v>65</v>
      </c>
      <c r="U417" s="65" t="n">
        <f aca="false">D417+DatosMinisterio!D417</f>
        <v>349.443181818182</v>
      </c>
      <c r="V417" s="65" t="n">
        <f aca="false">E417+DatosMinisterio!E417</f>
        <v>179.261363636364</v>
      </c>
      <c r="W417" s="65" t="n">
        <f aca="false">F417+DatosMinisterio!F417</f>
        <v>24</v>
      </c>
      <c r="X417" s="65" t="n">
        <f aca="false">G417+DatosMinisterio!G417</f>
        <v>23</v>
      </c>
      <c r="Y417" s="65" t="n">
        <f aca="false">H417+DatosMinisterio!H417</f>
        <v>8</v>
      </c>
      <c r="Z417" s="65" t="n">
        <f aca="false">X417+0.33*Y417</f>
        <v>25.64</v>
      </c>
      <c r="AC417" s="71" t="n">
        <f aca="false">IF(T417&gt;0,S417/T417,0)</f>
        <v>91.6769230769231</v>
      </c>
      <c r="AD417" s="72" t="n">
        <f aca="false">EXP((((AC417-AC$425)/AC$426+2)/4-1.9)^3)</f>
        <v>0.00756850483886697</v>
      </c>
      <c r="AE417" s="73" t="n">
        <f aca="false">S417/U417</f>
        <v>17.0528438099574</v>
      </c>
      <c r="AF417" s="72" t="n">
        <f aca="false">EXP((((AE417-AE$425)/AE$426+2)/4-1.9)^3)</f>
        <v>0.0265093916595516</v>
      </c>
      <c r="AG417" s="72" t="n">
        <f aca="false">V417/U417</f>
        <v>0.512991447432605</v>
      </c>
      <c r="AH417" s="72" t="n">
        <f aca="false">EXP((((AG417-AG$425)/AG$426+2)/4-1.9)^3)</f>
        <v>0.0416110307709353</v>
      </c>
      <c r="AI417" s="72" t="n">
        <f aca="false">W417/U417</f>
        <v>0.0686806933107866</v>
      </c>
      <c r="AJ417" s="72" t="n">
        <f aca="false">EXP((((AI417-AI$425)/AI$426+2)/4-1.9)^3)</f>
        <v>0.0347250428920589</v>
      </c>
      <c r="AK417" s="72" t="n">
        <f aca="false">Z417/U417</f>
        <v>0.073373874020357</v>
      </c>
      <c r="AL417" s="72" t="n">
        <f aca="false">EXP((((AK417-AK$425)/AK$426+2)/4-1.9)^3)</f>
        <v>0.0147112248943087</v>
      </c>
      <c r="AM417" s="72" t="n">
        <f aca="false">0.01*AD417+0.15*AF417+0.24*AH417+0.25*AJ417+0.35*AL417</f>
        <v>0.0278689306183687</v>
      </c>
      <c r="AO417" s="64" t="n">
        <f aca="false">0.01*AD417/$AM$425</f>
        <v>2.68286332315652E-005</v>
      </c>
      <c r="AP417" s="63" t="n">
        <f aca="false">AO417*$J$425</f>
        <v>193.568186336244</v>
      </c>
      <c r="AQ417" s="64" t="n">
        <f aca="false">0.15*AF417/$AM$425</f>
        <v>0.00140954672257135</v>
      </c>
      <c r="AR417" s="63" t="n">
        <f aca="false">AQ417*$J$425</f>
        <v>10169.8584601514</v>
      </c>
      <c r="AS417" s="64" t="n">
        <f aca="false">0.24*AH417/$AM$425</f>
        <v>0.00354004001596041</v>
      </c>
      <c r="AT417" s="63" t="n">
        <f aca="false">AS417*$J$425</f>
        <v>25541.3356145541</v>
      </c>
      <c r="AU417" s="64" t="n">
        <f aca="false">0.25*AJ417/$AM$425</f>
        <v>0.00307731004846951</v>
      </c>
      <c r="AV417" s="63" t="n">
        <f aca="false">AU417*$J$425</f>
        <v>22202.7458400568</v>
      </c>
      <c r="AW417" s="64" t="n">
        <f aca="false">0.35*AL417/$AM$425</f>
        <v>0.00182517845885988</v>
      </c>
      <c r="AX417" s="63" t="n">
        <f aca="false">AW417*$J$425</f>
        <v>13168.6352029972</v>
      </c>
    </row>
    <row r="418" customFormat="false" ht="12.8" hidden="false" customHeight="false" outlineLevel="0" collapsed="false">
      <c r="A418" s="70" t="s">
        <v>40</v>
      </c>
      <c r="B418" s="60"/>
      <c r="C418" s="60"/>
      <c r="D418" s="60"/>
      <c r="E418" s="60"/>
      <c r="F418" s="60"/>
      <c r="G418" s="60"/>
      <c r="H418" s="60"/>
      <c r="I418" s="64" t="n">
        <f aca="false">AO418+AQ418+AS418+AU418+AW418</f>
        <v>0.010025431459217</v>
      </c>
      <c r="J418" s="63" t="n">
        <f aca="false">ROUND(AP418+AR418+AT418+AV418+AX418,0)</f>
        <v>72333</v>
      </c>
      <c r="K418" s="64" t="n">
        <f aca="false">I418-DatosMinisterio!J418</f>
        <v>4.67910576170544E-008</v>
      </c>
      <c r="L418" s="63" t="n">
        <f aca="false">J418-DatosMinisterio!K418</f>
        <v>0</v>
      </c>
      <c r="M418" s="64" t="n">
        <f aca="false">P453/P$460</f>
        <v>0.0260231987385968</v>
      </c>
      <c r="N418" s="63" t="n">
        <f aca="false">ROUND(N$425*M418,0)</f>
        <v>3567382</v>
      </c>
      <c r="O418" s="63" t="n">
        <f aca="false">N418-DatosMinisterio!L418</f>
        <v>1</v>
      </c>
      <c r="P418" s="65" t="n">
        <f aca="false">N418+J418</f>
        <v>3639715</v>
      </c>
      <c r="Q418" s="63" t="n">
        <f aca="false">P418-DatosMinisterio!M418</f>
        <v>1</v>
      </c>
      <c r="S418" s="65" t="n">
        <f aca="false">B418+DatosMinisterio!B418</f>
        <v>5549</v>
      </c>
      <c r="T418" s="65" t="n">
        <f aca="false">C418+DatosMinisterio!C418</f>
        <v>34</v>
      </c>
      <c r="U418" s="65" t="n">
        <f aca="false">D418+DatosMinisterio!D418</f>
        <v>282.477272727273</v>
      </c>
      <c r="V418" s="65" t="n">
        <f aca="false">E418+DatosMinisterio!E418</f>
        <v>150.681818181818</v>
      </c>
      <c r="W418" s="65" t="n">
        <f aca="false">F418+DatosMinisterio!F418</f>
        <v>5</v>
      </c>
      <c r="X418" s="65" t="n">
        <f aca="false">G418+DatosMinisterio!G418</f>
        <v>11</v>
      </c>
      <c r="Y418" s="65" t="n">
        <f aca="false">H418+DatosMinisterio!H418</f>
        <v>1</v>
      </c>
      <c r="Z418" s="65" t="n">
        <f aca="false">X418+0.33*Y418</f>
        <v>11.33</v>
      </c>
      <c r="AC418" s="71" t="n">
        <f aca="false">IF(T418&gt;0,S418/T418,0)</f>
        <v>163.205882352941</v>
      </c>
      <c r="AD418" s="72" t="n">
        <f aca="false">EXP((((AC418-AC$425)/AC$426+2)/4-1.9)^3)</f>
        <v>0.0383870773208468</v>
      </c>
      <c r="AE418" s="73" t="n">
        <f aca="false">S418/U418</f>
        <v>19.6440582508649</v>
      </c>
      <c r="AF418" s="72" t="n">
        <f aca="false">EXP((((AE418-AE$425)/AE$426+2)/4-1.9)^3)</f>
        <v>0.0593687204738039</v>
      </c>
      <c r="AG418" s="72" t="n">
        <f aca="false">V418/U418</f>
        <v>0.533429881728215</v>
      </c>
      <c r="AH418" s="72" t="n">
        <f aca="false">EXP((((AG418-AG$425)/AG$426+2)/4-1.9)^3)</f>
        <v>0.0546490104859078</v>
      </c>
      <c r="AI418" s="72" t="n">
        <f aca="false">W418/U418</f>
        <v>0.0177005390618714</v>
      </c>
      <c r="AJ418" s="72" t="n">
        <f aca="false">EXP((((AI418-AI$425)/AI$426+2)/4-1.9)^3)</f>
        <v>0.00896041357981303</v>
      </c>
      <c r="AK418" s="72" t="n">
        <f aca="false">Z418/U418</f>
        <v>0.0401094215142006</v>
      </c>
      <c r="AL418" s="72" t="n">
        <f aca="false">EXP((((AK418-AK$425)/AK$426+2)/4-1.9)^3)</f>
        <v>0.0103921377619904</v>
      </c>
      <c r="AM418" s="72" t="n">
        <f aca="false">0.01*AD418+0.15*AF418+0.24*AH418+0.25*AJ418+0.35*AL418</f>
        <v>0.0282822929725468</v>
      </c>
      <c r="AO418" s="64" t="n">
        <f aca="false">0.01*AD418/$AM$425</f>
        <v>0.000136073483494913</v>
      </c>
      <c r="AP418" s="63" t="n">
        <f aca="false">AO418*$J$425</f>
        <v>981.768142313542</v>
      </c>
      <c r="AQ418" s="64" t="n">
        <f aca="false">0.15*AF418/$AM$425</f>
        <v>0.00315672975230094</v>
      </c>
      <c r="AR418" s="63" t="n">
        <f aca="false">AQ418*$J$425</f>
        <v>22775.757811905</v>
      </c>
      <c r="AS418" s="64" t="n">
        <f aca="false">0.24*AH418/$AM$425</f>
        <v>0.00464924036652037</v>
      </c>
      <c r="AT418" s="63" t="n">
        <f aca="false">AS418*$J$425</f>
        <v>33544.199505839</v>
      </c>
      <c r="AU418" s="64" t="n">
        <f aca="false">0.25*AJ418/$AM$425</f>
        <v>0.000794065851360173</v>
      </c>
      <c r="AV418" s="63" t="n">
        <f aca="false">AU418*$J$425</f>
        <v>5729.17320657588</v>
      </c>
      <c r="AW418" s="64" t="n">
        <f aca="false">0.35*AL418/$AM$425</f>
        <v>0.00128932200554062</v>
      </c>
      <c r="AX418" s="63" t="n">
        <f aca="false">AW418*$J$425</f>
        <v>9302.43893014549</v>
      </c>
    </row>
    <row r="419" customFormat="false" ht="12.8" hidden="false" customHeight="false" outlineLevel="0" collapsed="false">
      <c r="A419" s="70" t="s">
        <v>41</v>
      </c>
      <c r="B419" s="60"/>
      <c r="C419" s="60"/>
      <c r="D419" s="60"/>
      <c r="E419" s="60"/>
      <c r="F419" s="60"/>
      <c r="G419" s="60"/>
      <c r="H419" s="60"/>
      <c r="I419" s="64" t="n">
        <f aca="false">AO419+AQ419+AS419+AU419+AW419</f>
        <v>0.0121239119108901</v>
      </c>
      <c r="J419" s="63" t="n">
        <f aca="false">ROUND(AP419+AR419+AT419+AV419+AX419,0)</f>
        <v>87474</v>
      </c>
      <c r="K419" s="64" t="n">
        <f aca="false">I419-DatosMinisterio!J419</f>
        <v>-2.18187018695415E-008</v>
      </c>
      <c r="L419" s="63" t="n">
        <f aca="false">J419-DatosMinisterio!K419</f>
        <v>0</v>
      </c>
      <c r="M419" s="64" t="n">
        <f aca="false">P454/P$460</f>
        <v>0.011716268377997</v>
      </c>
      <c r="N419" s="63" t="n">
        <f aca="false">ROUND(N$425*M419,0)</f>
        <v>1606121</v>
      </c>
      <c r="O419" s="63" t="n">
        <f aca="false">N419-DatosMinisterio!L419</f>
        <v>-1</v>
      </c>
      <c r="P419" s="65" t="n">
        <f aca="false">N419+J419</f>
        <v>1693595</v>
      </c>
      <c r="Q419" s="63" t="n">
        <f aca="false">P419-DatosMinisterio!M419</f>
        <v>-1</v>
      </c>
      <c r="S419" s="65" t="n">
        <f aca="false">B419+DatosMinisterio!B419</f>
        <v>7148</v>
      </c>
      <c r="T419" s="65" t="n">
        <f aca="false">C419+DatosMinisterio!C419</f>
        <v>61</v>
      </c>
      <c r="U419" s="65" t="n">
        <f aca="false">D419+DatosMinisterio!D419</f>
        <v>310.349777183601</v>
      </c>
      <c r="V419" s="65" t="n">
        <f aca="false">E419+DatosMinisterio!E419</f>
        <v>156.75924688057</v>
      </c>
      <c r="W419" s="65" t="n">
        <f aca="false">F419+DatosMinisterio!F419</f>
        <v>1</v>
      </c>
      <c r="X419" s="65" t="n">
        <f aca="false">G419+DatosMinisterio!G419</f>
        <v>3</v>
      </c>
      <c r="Y419" s="65" t="n">
        <f aca="false">H419+DatosMinisterio!H419</f>
        <v>0</v>
      </c>
      <c r="Z419" s="65" t="n">
        <f aca="false">X419+0.33*Y419</f>
        <v>3</v>
      </c>
      <c r="AC419" s="71" t="n">
        <f aca="false">IF(T419&gt;0,S419/T419,0)</f>
        <v>117.180327868852</v>
      </c>
      <c r="AD419" s="72" t="n">
        <f aca="false">EXP((((AC419-AC$425)/AC$426+2)/4-1.9)^3)</f>
        <v>0.0142006469163363</v>
      </c>
      <c r="AE419" s="73" t="n">
        <f aca="false">S419/U419</f>
        <v>23.0320771126937</v>
      </c>
      <c r="AF419" s="72" t="n">
        <f aca="false">EXP((((AE419-AE$425)/AE$426+2)/4-1.9)^3)</f>
        <v>0.140443905088237</v>
      </c>
      <c r="AG419" s="72" t="n">
        <f aca="false">V419/U419</f>
        <v>0.505105073066742</v>
      </c>
      <c r="AH419" s="72" t="n">
        <f aca="false">EXP((((AG419-AG$425)/AG$426+2)/4-1.9)^3)</f>
        <v>0.0372928169061086</v>
      </c>
      <c r="AI419" s="72" t="n">
        <f aca="false">W419/U419</f>
        <v>0.00322217083277752</v>
      </c>
      <c r="AJ419" s="72" t="n">
        <f aca="false">EXP((((AI419-AI$425)/AI$426+2)/4-1.9)^3)</f>
        <v>0.00575922828841383</v>
      </c>
      <c r="AK419" s="72" t="n">
        <f aca="false">Z419/U419</f>
        <v>0.00966651249833255</v>
      </c>
      <c r="AL419" s="72" t="n">
        <f aca="false">EXP((((AK419-AK$425)/AK$426+2)/4-1.9)^3)</f>
        <v>0.00743870360374767</v>
      </c>
      <c r="AM419" s="72" t="n">
        <f aca="false">0.01*AD419+0.15*AF419+0.24*AH419+0.25*AJ419+0.35*AL419</f>
        <v>0.0342022216232801</v>
      </c>
      <c r="AO419" s="64" t="n">
        <f aca="false">0.01*AD419/$AM$425</f>
        <v>5.0338072826862E-005</v>
      </c>
      <c r="AP419" s="63" t="n">
        <f aca="false">AO419*$J$425</f>
        <v>363.188440374717</v>
      </c>
      <c r="AQ419" s="64" t="n">
        <f aca="false">0.15*AF419/$AM$425</f>
        <v>0.00746762689482231</v>
      </c>
      <c r="AR419" s="63" t="n">
        <f aca="false">AQ419*$J$425</f>
        <v>53878.8160317396</v>
      </c>
      <c r="AS419" s="64" t="n">
        <f aca="false">0.24*AH419/$AM$425</f>
        <v>0.00317266988367234</v>
      </c>
      <c r="AT419" s="63" t="n">
        <f aca="false">AS419*$J$425</f>
        <v>22890.7656206477</v>
      </c>
      <c r="AU419" s="64" t="n">
        <f aca="false">0.25*AJ419/$AM$425</f>
        <v>0.000510378954417899</v>
      </c>
      <c r="AV419" s="63" t="n">
        <f aca="false">AU419*$J$425</f>
        <v>3682.37650044083</v>
      </c>
      <c r="AW419" s="64" t="n">
        <f aca="false">0.35*AL419/$AM$425</f>
        <v>0.000922898105150721</v>
      </c>
      <c r="AX419" s="63" t="n">
        <f aca="false">AW419*$J$425</f>
        <v>6658.69598519087</v>
      </c>
    </row>
    <row r="420" customFormat="false" ht="12.8" hidden="false" customHeight="false" outlineLevel="0" collapsed="false">
      <c r="A420" s="70" t="s">
        <v>42</v>
      </c>
      <c r="B420" s="60"/>
      <c r="C420" s="60"/>
      <c r="D420" s="60"/>
      <c r="E420" s="60"/>
      <c r="F420" s="60"/>
      <c r="G420" s="60"/>
      <c r="H420" s="60"/>
      <c r="I420" s="64" t="n">
        <f aca="false">AO420+AQ420+AS420+AU420+AW420</f>
        <v>0.0411588941441097</v>
      </c>
      <c r="J420" s="63" t="n">
        <f aca="false">ROUND(AP420+AR420+AT420+AV420+AX420,0)</f>
        <v>296961</v>
      </c>
      <c r="K420" s="64" t="n">
        <f aca="false">I420-DatosMinisterio!J420</f>
        <v>-2.71842091476016E-008</v>
      </c>
      <c r="L420" s="63" t="n">
        <f aca="false">J420-DatosMinisterio!K420</f>
        <v>0</v>
      </c>
      <c r="M420" s="64" t="n">
        <f aca="false">P455/P$460</f>
        <v>0.0150992675195911</v>
      </c>
      <c r="N420" s="63" t="n">
        <f aca="false">ROUND(N$425*M420,0)</f>
        <v>2069879</v>
      </c>
      <c r="O420" s="63" t="n">
        <f aca="false">N420-DatosMinisterio!L420</f>
        <v>0</v>
      </c>
      <c r="P420" s="65" t="n">
        <f aca="false">N420+J420</f>
        <v>2366840</v>
      </c>
      <c r="Q420" s="63" t="n">
        <f aca="false">P420-DatosMinisterio!M420</f>
        <v>0</v>
      </c>
      <c r="S420" s="65" t="n">
        <f aca="false">B420+DatosMinisterio!B420</f>
        <v>15919</v>
      </c>
      <c r="T420" s="65" t="n">
        <f aca="false">C420+DatosMinisterio!C420</f>
        <v>73</v>
      </c>
      <c r="U420" s="65" t="n">
        <f aca="false">D420+DatosMinisterio!D420</f>
        <v>456.492130529898</v>
      </c>
      <c r="V420" s="65" t="n">
        <f aca="false">E420+DatosMinisterio!E420</f>
        <v>180.956903257171</v>
      </c>
      <c r="W420" s="65" t="n">
        <f aca="false">F420+DatosMinisterio!F420</f>
        <v>3</v>
      </c>
      <c r="X420" s="65" t="n">
        <f aca="false">G420+DatosMinisterio!G420</f>
        <v>18</v>
      </c>
      <c r="Y420" s="65" t="n">
        <f aca="false">H420+DatosMinisterio!H420</f>
        <v>3</v>
      </c>
      <c r="Z420" s="65" t="n">
        <f aca="false">X420+0.33*Y420</f>
        <v>18.99</v>
      </c>
      <c r="AC420" s="71" t="n">
        <f aca="false">IF(T420&gt;0,S420/T420,0)</f>
        <v>218.068493150685</v>
      </c>
      <c r="AD420" s="72" t="n">
        <f aca="false">EXP((((AC420-AC$425)/AC$426+2)/4-1.9)^3)</f>
        <v>0.100919506152867</v>
      </c>
      <c r="AE420" s="73" t="n">
        <f aca="false">S420/U420</f>
        <v>34.8724521965388</v>
      </c>
      <c r="AF420" s="72" t="n">
        <f aca="false">EXP((((AE420-AE$425)/AE$426+2)/4-1.9)^3)</f>
        <v>0.721947975171245</v>
      </c>
      <c r="AG420" s="72" t="n">
        <f aca="false">V420/U420</f>
        <v>0.396407497862264</v>
      </c>
      <c r="AH420" s="72" t="n">
        <f aca="false">EXP((((AG420-AG$425)/AG$426+2)/4-1.9)^3)</f>
        <v>0.00631552170842587</v>
      </c>
      <c r="AI420" s="72" t="n">
        <f aca="false">W420/U420</f>
        <v>0.00657185480178505</v>
      </c>
      <c r="AJ420" s="72" t="n">
        <f aca="false">EXP((((AI420-AI$425)/AI$426+2)/4-1.9)^3)</f>
        <v>0.00639438622156917</v>
      </c>
      <c r="AK420" s="72" t="n">
        <f aca="false">Z420/U420</f>
        <v>0.0415998408952994</v>
      </c>
      <c r="AL420" s="72" t="n">
        <f aca="false">EXP((((AK420-AK$425)/AK$426+2)/4-1.9)^3)</f>
        <v>0.0105593961890265</v>
      </c>
      <c r="AM420" s="72" t="n">
        <f aca="false">0.01*AD420+0.15*AF420+0.24*AH420+0.25*AJ420+0.35*AL420</f>
        <v>0.116111501768789</v>
      </c>
      <c r="AO420" s="64" t="n">
        <f aca="false">0.01*AD420/$AM$425</f>
        <v>0.000357736762297065</v>
      </c>
      <c r="AP420" s="63" t="n">
        <f aca="false">AO420*$J$425</f>
        <v>2581.06537392189</v>
      </c>
      <c r="AQ420" s="64" t="n">
        <f aca="false">0.15*AF420/$AM$425</f>
        <v>0.0383871276768055</v>
      </c>
      <c r="AR420" s="63" t="n">
        <f aca="false">AQ420*$J$425</f>
        <v>276962.550381236</v>
      </c>
      <c r="AS420" s="64" t="n">
        <f aca="false">0.24*AH420/$AM$425</f>
        <v>0.000537290212601761</v>
      </c>
      <c r="AT420" s="63" t="n">
        <f aca="false">AS420*$J$425</f>
        <v>3876.54082456852</v>
      </c>
      <c r="AU420" s="64" t="n">
        <f aca="false">0.25*AJ420/$AM$425</f>
        <v>0.00056666622513891</v>
      </c>
      <c r="AV420" s="63" t="n">
        <f aca="false">AU420*$J$425</f>
        <v>4088.48831438386</v>
      </c>
      <c r="AW420" s="64" t="n">
        <f aca="false">0.35*AL420/$AM$425</f>
        <v>0.00131007326726644</v>
      </c>
      <c r="AX420" s="63" t="n">
        <f aca="false">AW420*$J$425</f>
        <v>9452.15897222835</v>
      </c>
    </row>
    <row r="421" customFormat="false" ht="12.8" hidden="false" customHeight="false" outlineLevel="0" collapsed="false">
      <c r="A421" s="70" t="s">
        <v>43</v>
      </c>
      <c r="B421" s="60"/>
      <c r="C421" s="60"/>
      <c r="D421" s="60"/>
      <c r="E421" s="60"/>
      <c r="F421" s="60"/>
      <c r="G421" s="60"/>
      <c r="H421" s="60"/>
      <c r="I421" s="64" t="n">
        <f aca="false">AO421+AQ421+AS421+AU421+AW421</f>
        <v>0.0152191474621069</v>
      </c>
      <c r="J421" s="63" t="n">
        <f aca="false">ROUND(AP421+AR421+AT421+AV421+AX421,0)</f>
        <v>109806</v>
      </c>
      <c r="K421" s="64" t="n">
        <f aca="false">I421-DatosMinisterio!J421</f>
        <v>-1.09976820445584E-008</v>
      </c>
      <c r="L421" s="63" t="n">
        <f aca="false">J421-DatosMinisterio!K421</f>
        <v>0</v>
      </c>
      <c r="M421" s="64" t="n">
        <f aca="false">P456/P$460</f>
        <v>0.014007307385478</v>
      </c>
      <c r="N421" s="63" t="n">
        <f aca="false">ROUND(N$425*M421,0)</f>
        <v>1920187</v>
      </c>
      <c r="O421" s="63" t="n">
        <f aca="false">N421-DatosMinisterio!L421</f>
        <v>0</v>
      </c>
      <c r="P421" s="65" t="n">
        <f aca="false">N421+J421</f>
        <v>2029993</v>
      </c>
      <c r="Q421" s="63" t="n">
        <f aca="false">P421-DatosMinisterio!M421</f>
        <v>0</v>
      </c>
      <c r="S421" s="65" t="n">
        <f aca="false">B421+DatosMinisterio!B421</f>
        <v>4588</v>
      </c>
      <c r="T421" s="65" t="n">
        <f aca="false">C421+DatosMinisterio!C421</f>
        <v>31</v>
      </c>
      <c r="U421" s="65" t="n">
        <f aca="false">D421+DatosMinisterio!D421</f>
        <v>342.522727272727</v>
      </c>
      <c r="V421" s="65" t="n">
        <f aca="false">E421+DatosMinisterio!E421</f>
        <v>194.795454545455</v>
      </c>
      <c r="W421" s="65" t="n">
        <f aca="false">F421+DatosMinisterio!F421</f>
        <v>32</v>
      </c>
      <c r="X421" s="65" t="n">
        <f aca="false">G421+DatosMinisterio!G421</f>
        <v>35</v>
      </c>
      <c r="Y421" s="65" t="n">
        <f aca="false">H421+DatosMinisterio!H421</f>
        <v>-8</v>
      </c>
      <c r="Z421" s="65" t="n">
        <f aca="false">X421+0.33*Y421</f>
        <v>32.36</v>
      </c>
      <c r="AC421" s="71" t="n">
        <f aca="false">IF(T421&gt;0,S421/T421,0)</f>
        <v>148</v>
      </c>
      <c r="AD421" s="72" t="n">
        <f aca="false">EXP((((AC421-AC$425)/AC$426+2)/4-1.9)^3)</f>
        <v>0.0281791103195128</v>
      </c>
      <c r="AE421" s="73" t="n">
        <f aca="false">S421/U421</f>
        <v>13.3947316037423</v>
      </c>
      <c r="AF421" s="72" t="n">
        <f aca="false">EXP((((AE421-AE$425)/AE$426+2)/4-1.9)^3)</f>
        <v>0.00666902246082302</v>
      </c>
      <c r="AG421" s="72" t="n">
        <f aca="false">V421/U421</f>
        <v>0.568708114922701</v>
      </c>
      <c r="AH421" s="72" t="n">
        <f aca="false">EXP((((AG421-AG$425)/AG$426+2)/4-1.9)^3)</f>
        <v>0.0842625559211314</v>
      </c>
      <c r="AI421" s="72" t="n">
        <f aca="false">W421/U421</f>
        <v>0.0934244575675138</v>
      </c>
      <c r="AJ421" s="72" t="n">
        <f aca="false">EXP((((AI421-AI$425)/AI$426+2)/4-1.9)^3)</f>
        <v>0.0602799805953078</v>
      </c>
      <c r="AK421" s="72" t="n">
        <f aca="false">Z421/U421</f>
        <v>0.0944754827151484</v>
      </c>
      <c r="AL421" s="72" t="n">
        <f aca="false">EXP((((AK421-AK$425)/AK$426+2)/4-1.9)^3)</f>
        <v>0.0181682803777326</v>
      </c>
      <c r="AM421" s="72" t="n">
        <f aca="false">0.01*AD421+0.15*AF421+0.24*AH421+0.25*AJ421+0.35*AL421</f>
        <v>0.0429340511744235</v>
      </c>
      <c r="AO421" s="64" t="n">
        <f aca="false">0.01*AD421/$AM$425</f>
        <v>9.98885554874268E-005</v>
      </c>
      <c r="AP421" s="63" t="n">
        <f aca="false">AO421*$J$425</f>
        <v>720.694429513452</v>
      </c>
      <c r="AQ421" s="64" t="n">
        <f aca="false">0.15*AF421/$AM$425</f>
        <v>0.000354602582855604</v>
      </c>
      <c r="AR421" s="63" t="n">
        <f aca="false">AQ421*$J$425</f>
        <v>2558.45231626444</v>
      </c>
      <c r="AS421" s="64" t="n">
        <f aca="false">0.24*AH421/$AM$425</f>
        <v>0.0071685996304677</v>
      </c>
      <c r="AT421" s="63" t="n">
        <f aca="false">AS421*$J$425</f>
        <v>51721.33880483</v>
      </c>
      <c r="AU421" s="64" t="n">
        <f aca="false">0.25*AJ421/$AM$425</f>
        <v>0.00534197151560348</v>
      </c>
      <c r="AV421" s="63" t="n">
        <f aca="false">AU421*$J$425</f>
        <v>38542.2443555064</v>
      </c>
      <c r="AW421" s="64" t="n">
        <f aca="false">0.35*AL421/$AM$425</f>
        <v>0.00225408517769264</v>
      </c>
      <c r="AX421" s="63" t="n">
        <f aca="false">AW421*$J$425</f>
        <v>16263.1907457747</v>
      </c>
    </row>
    <row r="422" customFormat="false" ht="12.8" hidden="false" customHeight="false" outlineLevel="0" collapsed="false">
      <c r="A422" s="70" t="s">
        <v>44</v>
      </c>
      <c r="B422" s="60"/>
      <c r="C422" s="60"/>
      <c r="D422" s="60"/>
      <c r="E422" s="60"/>
      <c r="F422" s="60"/>
      <c r="G422" s="60"/>
      <c r="H422" s="60"/>
      <c r="I422" s="64" t="n">
        <f aca="false">AO422+AQ422+AS422+AU422+AW422</f>
        <v>0.0176135496845209</v>
      </c>
      <c r="J422" s="63" t="n">
        <f aca="false">ROUND(AP422+AR422+AT422+AV422+AX422,0)</f>
        <v>127081</v>
      </c>
      <c r="K422" s="64" t="n">
        <f aca="false">I422-DatosMinisterio!J422</f>
        <v>-6.97478132992424E-008</v>
      </c>
      <c r="L422" s="63" t="n">
        <f aca="false">J422-DatosMinisterio!K422</f>
        <v>-1</v>
      </c>
      <c r="M422" s="64" t="n">
        <f aca="false">P457/P$460</f>
        <v>0.00847428756528673</v>
      </c>
      <c r="N422" s="63" t="n">
        <f aca="false">ROUND(N$425*M422,0)</f>
        <v>1161695</v>
      </c>
      <c r="O422" s="63" t="n">
        <f aca="false">N422-DatosMinisterio!L422</f>
        <v>0</v>
      </c>
      <c r="P422" s="65" t="n">
        <f aca="false">N422+J422</f>
        <v>1288776</v>
      </c>
      <c r="Q422" s="63" t="n">
        <f aca="false">P422-DatosMinisterio!M422</f>
        <v>-1</v>
      </c>
      <c r="S422" s="65" t="n">
        <f aca="false">B422+DatosMinisterio!B422</f>
        <v>4942</v>
      </c>
      <c r="T422" s="65" t="n">
        <f aca="false">C422+DatosMinisterio!C422</f>
        <v>23</v>
      </c>
      <c r="U422" s="65" t="n">
        <f aca="false">D422+DatosMinisterio!D422</f>
        <v>243.068181818182</v>
      </c>
      <c r="V422" s="65" t="n">
        <f aca="false">E422+DatosMinisterio!E422</f>
        <v>147.409090909091</v>
      </c>
      <c r="W422" s="65" t="n">
        <f aca="false">F422+DatosMinisterio!F422</f>
        <v>6</v>
      </c>
      <c r="X422" s="65" t="n">
        <f aca="false">G422+DatosMinisterio!G422</f>
        <v>11</v>
      </c>
      <c r="Y422" s="65" t="n">
        <f aca="false">H422+DatosMinisterio!H422</f>
        <v>13</v>
      </c>
      <c r="Z422" s="65" t="n">
        <f aca="false">X422+0.33*Y422</f>
        <v>15.29</v>
      </c>
      <c r="AC422" s="71" t="n">
        <f aca="false">IF(T422&gt;0,S422/T422,0)</f>
        <v>214.869565217391</v>
      </c>
      <c r="AD422" s="72" t="n">
        <f aca="false">EXP((((AC422-AC$425)/AC$426+2)/4-1.9)^3)</f>
        <v>0.0959726494362189</v>
      </c>
      <c r="AE422" s="73" t="n">
        <f aca="false">S422/U422</f>
        <v>20.3317438055166</v>
      </c>
      <c r="AF422" s="72" t="n">
        <f aca="false">EXP((((AE422-AE$425)/AE$426+2)/4-1.9)^3)</f>
        <v>0.071922276958885</v>
      </c>
      <c r="AG422" s="72" t="n">
        <f aca="false">V422/U422</f>
        <v>0.606451612903226</v>
      </c>
      <c r="AH422" s="72" t="n">
        <f aca="false">EXP((((AG422-AG$425)/AG$426+2)/4-1.9)^3)</f>
        <v>0.12737310114993</v>
      </c>
      <c r="AI422" s="72" t="n">
        <f aca="false">W422/U422</f>
        <v>0.0246844319775596</v>
      </c>
      <c r="AJ422" s="72" t="n">
        <f aca="false">EXP((((AI422-AI$425)/AI$426+2)/4-1.9)^3)</f>
        <v>0.0109866627124722</v>
      </c>
      <c r="AK422" s="72" t="n">
        <f aca="false">Z422/U422</f>
        <v>0.0629041608228143</v>
      </c>
      <c r="AL422" s="72" t="n">
        <f aca="false">EXP((((AK422-AK$425)/AK$426+2)/4-1.9)^3)</f>
        <v>0.0132128954483304</v>
      </c>
      <c r="AM422" s="72" t="n">
        <f aca="false">0.01*AD422+0.15*AF422+0.24*AH422+0.25*AJ422+0.35*AL422</f>
        <v>0.0496887913992118</v>
      </c>
      <c r="AO422" s="64" t="n">
        <f aca="false">0.01*AD422/$AM$425</f>
        <v>0.000340201277108697</v>
      </c>
      <c r="AP422" s="63" t="n">
        <f aca="false">AO422*$J$425</f>
        <v>2454.54711132009</v>
      </c>
      <c r="AQ422" s="64" t="n">
        <f aca="false">0.15*AF422/$AM$425</f>
        <v>0.00382422241404916</v>
      </c>
      <c r="AR422" s="63" t="n">
        <f aca="false">AQ422*$J$425</f>
        <v>27591.7073540285</v>
      </c>
      <c r="AS422" s="64" t="n">
        <f aca="false">0.24*AH422/$AM$425</f>
        <v>0.0108362101748913</v>
      </c>
      <c r="AT422" s="63" t="n">
        <f aca="false">AS422*$J$425</f>
        <v>78183.0938686882</v>
      </c>
      <c r="AU422" s="64" t="n">
        <f aca="false">0.25*AJ422/$AM$425</f>
        <v>0.00097363069267706</v>
      </c>
      <c r="AV422" s="63" t="n">
        <f aca="false">AU422*$J$425</f>
        <v>7024.7308432046</v>
      </c>
      <c r="AW422" s="64" t="n">
        <f aca="false">0.35*AL422/$AM$425</f>
        <v>0.00163928512579466</v>
      </c>
      <c r="AX422" s="63" t="n">
        <f aca="false">AW422*$J$425</f>
        <v>11827.4175933316</v>
      </c>
    </row>
    <row r="423" customFormat="false" ht="12.8" hidden="false" customHeight="false" outlineLevel="0" collapsed="false">
      <c r="A423" s="70" t="s">
        <v>45</v>
      </c>
      <c r="B423" s="60"/>
      <c r="C423" s="60"/>
      <c r="D423" s="60"/>
      <c r="E423" s="60"/>
      <c r="F423" s="60"/>
      <c r="G423" s="60"/>
      <c r="H423" s="60"/>
      <c r="I423" s="64" t="n">
        <f aca="false">AO423+AQ423+AS423+AU423+AW423</f>
        <v>0.00676717060833666</v>
      </c>
      <c r="J423" s="63" t="n">
        <f aca="false">ROUND(AP423+AR423+AT423+AV423+AX423,0)</f>
        <v>48825</v>
      </c>
      <c r="K423" s="64" t="n">
        <f aca="false">I423-DatosMinisterio!J423</f>
        <v>-1.33828193704839E-007</v>
      </c>
      <c r="L423" s="63" t="n">
        <f aca="false">J423-DatosMinisterio!K423</f>
        <v>-1</v>
      </c>
      <c r="M423" s="64" t="n">
        <f aca="false">P458/P$460</f>
        <v>0.00522821318845887</v>
      </c>
      <c r="N423" s="63" t="n">
        <f aca="false">ROUND(N$425*M423,0)</f>
        <v>716708</v>
      </c>
      <c r="O423" s="63" t="n">
        <f aca="false">N423-DatosMinisterio!L423</f>
        <v>-1</v>
      </c>
      <c r="P423" s="65" t="n">
        <f aca="false">N423+J423</f>
        <v>765533</v>
      </c>
      <c r="Q423" s="63" t="n">
        <f aca="false">P423-DatosMinisterio!M423</f>
        <v>-2</v>
      </c>
      <c r="S423" s="65" t="n">
        <f aca="false">B423+DatosMinisterio!B423</f>
        <v>4940</v>
      </c>
      <c r="T423" s="65" t="n">
        <f aca="false">C423+DatosMinisterio!C423</f>
        <v>35</v>
      </c>
      <c r="U423" s="65" t="n">
        <f aca="false">D423+DatosMinisterio!D423</f>
        <v>313.511363636364</v>
      </c>
      <c r="V423" s="65" t="n">
        <f aca="false">E423+DatosMinisterio!E423</f>
        <v>142.002272727273</v>
      </c>
      <c r="W423" s="65" t="n">
        <f aca="false">F423+DatosMinisterio!F423</f>
        <v>17</v>
      </c>
      <c r="X423" s="65" t="n">
        <f aca="false">G423+DatosMinisterio!G423</f>
        <v>23</v>
      </c>
      <c r="Y423" s="65" t="n">
        <f aca="false">H423+DatosMinisterio!H423</f>
        <v>17</v>
      </c>
      <c r="Z423" s="65" t="n">
        <f aca="false">X423+0.33*Y423</f>
        <v>28.61</v>
      </c>
      <c r="AC423" s="71" t="n">
        <f aca="false">IF(T423&gt;0,S423/T423,0)</f>
        <v>141.142857142857</v>
      </c>
      <c r="AD423" s="72" t="n">
        <f aca="false">EXP((((AC423-AC$425)/AC$426+2)/4-1.9)^3)</f>
        <v>0.024361579563848</v>
      </c>
      <c r="AE423" s="73" t="n">
        <f aca="false">S423/U423</f>
        <v>15.7570046032839</v>
      </c>
      <c r="AF423" s="72" t="n">
        <f aca="false">EXP((((AE423-AE$425)/AE$426+2)/4-1.9)^3)</f>
        <v>0.0168155610716244</v>
      </c>
      <c r="AG423" s="72" t="n">
        <f aca="false">V423/U423</f>
        <v>0.452941389684295</v>
      </c>
      <c r="AH423" s="72" t="n">
        <f aca="false">EXP((((AG423-AG$425)/AG$426+2)/4-1.9)^3)</f>
        <v>0.0169473078973284</v>
      </c>
      <c r="AI423" s="72" t="n">
        <f aca="false">W423/U423</f>
        <v>0.0542245097683859</v>
      </c>
      <c r="AJ423" s="72" t="n">
        <f aca="false">EXP((((AI423-AI$425)/AI$426+2)/4-1.9)^3)</f>
        <v>0.0243878363264266</v>
      </c>
      <c r="AK423" s="72" t="n">
        <f aca="false">Z423/U423</f>
        <v>0.0912566602631483</v>
      </c>
      <c r="AL423" s="72" t="n">
        <f aca="false">EXP((((AK423-AK$425)/AK$426+2)/4-1.9)^3)</f>
        <v>0.0176008490303569</v>
      </c>
      <c r="AM423" s="72" t="n">
        <f aca="false">0.01*AD423+0.15*AF423+0.24*AH423+0.25*AJ423+0.35*AL423</f>
        <v>0.0190905600939725</v>
      </c>
      <c r="AO423" s="64" t="n">
        <f aca="false">0.01*AD423/$AM$425</f>
        <v>8.63562747167266E-005</v>
      </c>
      <c r="AP423" s="63" t="n">
        <f aca="false">AO423*$J$425</f>
        <v>623.059226737061</v>
      </c>
      <c r="AQ423" s="64" t="n">
        <f aca="false">0.15*AF423/$AM$425</f>
        <v>0.000894110257266741</v>
      </c>
      <c r="AR423" s="63" t="n">
        <f aca="false">AQ423*$J$425</f>
        <v>6450.99209452568</v>
      </c>
      <c r="AS423" s="64" t="n">
        <f aca="false">0.24*AH423/$AM$425</f>
        <v>0.00144178471448128</v>
      </c>
      <c r="AT423" s="63" t="n">
        <f aca="false">AS423*$J$425</f>
        <v>10402.4550882117</v>
      </c>
      <c r="AU423" s="64" t="n">
        <f aca="false">0.25*AJ423/$AM$425</f>
        <v>0.0021612337246358</v>
      </c>
      <c r="AV423" s="63" t="n">
        <f aca="false">AU423*$J$425</f>
        <v>15593.2689047414</v>
      </c>
      <c r="AW423" s="64" t="n">
        <f aca="false">0.35*AL423/$AM$425</f>
        <v>0.00218368563723611</v>
      </c>
      <c r="AX423" s="63" t="n">
        <f aca="false">AW423*$J$425</f>
        <v>15755.259117374</v>
      </c>
    </row>
    <row r="424" customFormat="false" ht="12.8" hidden="false" customHeight="false" outlineLevel="0" collapsed="false">
      <c r="A424" s="74" t="s">
        <v>46</v>
      </c>
      <c r="B424" s="60"/>
      <c r="C424" s="60"/>
      <c r="D424" s="60"/>
      <c r="E424" s="60"/>
      <c r="F424" s="60"/>
      <c r="G424" s="60"/>
      <c r="H424" s="60"/>
      <c r="I424" s="75" t="n">
        <f aca="false">AO424+AQ424+AS424+AU424+AW424</f>
        <v>0.00952129219455884</v>
      </c>
      <c r="J424" s="76" t="n">
        <f aca="false">ROUND(AP424+AR424+AT424+AV424+AX424,0)</f>
        <v>68696</v>
      </c>
      <c r="K424" s="64" t="n">
        <f aca="false">I424-DatosMinisterio!J424</f>
        <v>-2.72150821149786E-009</v>
      </c>
      <c r="L424" s="63" t="n">
        <f aca="false">J424-DatosMinisterio!K424</f>
        <v>0</v>
      </c>
      <c r="M424" s="64" t="n">
        <f aca="false">P459/P$460</f>
        <v>0.00637115610994289</v>
      </c>
      <c r="N424" s="63" t="n">
        <f aca="false">ROUND(N$425*M424,0)</f>
        <v>873388</v>
      </c>
      <c r="O424" s="63" t="n">
        <f aca="false">N424-DatosMinisterio!L424</f>
        <v>0</v>
      </c>
      <c r="P424" s="65" t="n">
        <f aca="false">N424+J424</f>
        <v>942084</v>
      </c>
      <c r="Q424" s="63" t="n">
        <f aca="false">P424-DatosMinisterio!M424</f>
        <v>0</v>
      </c>
      <c r="S424" s="77" t="n">
        <f aca="false">B424+DatosMinisterio!B424</f>
        <v>5735</v>
      </c>
      <c r="T424" s="77" t="n">
        <f aca="false">C424+DatosMinisterio!C424</f>
        <v>30</v>
      </c>
      <c r="U424" s="77" t="n">
        <f aca="false">D424+DatosMinisterio!D424</f>
        <v>305.530303030303</v>
      </c>
      <c r="V424" s="77" t="n">
        <f aca="false">E424+DatosMinisterio!E424</f>
        <v>141.689393939394</v>
      </c>
      <c r="W424" s="77" t="n">
        <f aca="false">F424+DatosMinisterio!F424</f>
        <v>18</v>
      </c>
      <c r="X424" s="77" t="n">
        <f aca="false">G424+DatosMinisterio!G424</f>
        <v>32</v>
      </c>
      <c r="Y424" s="77" t="n">
        <f aca="false">H424+DatosMinisterio!H424</f>
        <v>8</v>
      </c>
      <c r="Z424" s="77" t="n">
        <f aca="false">X424+0.33*Y424</f>
        <v>34.64</v>
      </c>
      <c r="AC424" s="71" t="n">
        <f aca="false">IF(T424&gt;0,S424/T424,0)</f>
        <v>191.166666666667</v>
      </c>
      <c r="AD424" s="72" t="n">
        <f aca="false">EXP((((AC424-AC$425)/AC$426+2)/4-1.9)^3)</f>
        <v>0.064624489186439</v>
      </c>
      <c r="AE424" s="73" t="n">
        <f aca="false">S424/U424</f>
        <v>18.7706422018349</v>
      </c>
      <c r="AF424" s="72" t="n">
        <f aca="false">EXP((((AE424-AE$425)/AE$426+2)/4-1.9)^3)</f>
        <v>0.0459244128011797</v>
      </c>
      <c r="AG424" s="72" t="n">
        <f aca="false">V424/U424</f>
        <v>0.463749070171089</v>
      </c>
      <c r="AH424" s="72" t="n">
        <f aca="false">EXP((((AG424-AG$425)/AG$426+2)/4-1.9)^3)</f>
        <v>0.0201429748423013</v>
      </c>
      <c r="AI424" s="72" t="n">
        <f aca="false">W424/U424</f>
        <v>0.058913959831391</v>
      </c>
      <c r="AJ424" s="72" t="n">
        <f aca="false">EXP((((AI424-AI$425)/AI$426+2)/4-1.9)^3)</f>
        <v>0.0274208167763676</v>
      </c>
      <c r="AK424" s="72" t="n">
        <f aca="false">Z424/U424</f>
        <v>0.113376642697744</v>
      </c>
      <c r="AL424" s="72" t="n">
        <f aca="false">EXP((((AK424-AK$425)/AK$426+2)/4-1.9)^3)</f>
        <v>0.0218161812565615</v>
      </c>
      <c r="AM424" s="72" t="n">
        <f aca="false">0.01*AD424+0.15*AF424+0.24*AH424+0.25*AJ424+0.35*AL424</f>
        <v>0.0268600884080821</v>
      </c>
      <c r="AO424" s="64" t="n">
        <f aca="false">0.01*AD424/$AM$425</f>
        <v>0.00022907915831098</v>
      </c>
      <c r="AP424" s="63" t="n">
        <f aca="false">AO424*$J$425</f>
        <v>1652.80269102634</v>
      </c>
      <c r="AQ424" s="64" t="n">
        <f aca="false">0.15*AF424/$AM$425</f>
        <v>0.00244187442628819</v>
      </c>
      <c r="AR424" s="63" t="n">
        <f aca="false">AQ424*$J$425</f>
        <v>17618.0873575529</v>
      </c>
      <c r="AS424" s="64" t="n">
        <f aca="false">0.24*AH424/$AM$425</f>
        <v>0.00171365466466737</v>
      </c>
      <c r="AT424" s="63" t="n">
        <f aca="false">AS424*$J$425</f>
        <v>12363.9927007551</v>
      </c>
      <c r="AU424" s="64" t="n">
        <f aca="false">0.25*AJ424/$AM$425</f>
        <v>0.00243001442116157</v>
      </c>
      <c r="AV424" s="63" t="n">
        <f aca="false">AU424*$J$425</f>
        <v>17532.5175984644</v>
      </c>
      <c r="AW424" s="64" t="n">
        <f aca="false">0.35*AL424/$AM$425</f>
        <v>0.00270666952413073</v>
      </c>
      <c r="AX424" s="63" t="n">
        <f aca="false">AW424*$J$425</f>
        <v>19528.5800165603</v>
      </c>
    </row>
    <row r="425" customFormat="false" ht="12.8" hidden="false" customHeight="false" outlineLevel="0" collapsed="false">
      <c r="A425" s="81" t="s">
        <v>49</v>
      </c>
      <c r="B425" s="60"/>
      <c r="C425" s="60"/>
      <c r="D425" s="60"/>
      <c r="E425" s="60"/>
      <c r="F425" s="60"/>
      <c r="G425" s="60"/>
      <c r="H425" s="60"/>
      <c r="I425" s="86" t="n">
        <f aca="false">SUM(I398:I424)</f>
        <v>1</v>
      </c>
      <c r="J425" s="84" t="n">
        <f aca="false">DatosMinisterio!K425</f>
        <v>7214985</v>
      </c>
      <c r="K425" s="82" t="n">
        <f aca="false">I425-DatosMinisterio!J425</f>
        <v>0</v>
      </c>
      <c r="L425" s="84" t="n">
        <f aca="false">J425-DatosMinisterio!K425</f>
        <v>0</v>
      </c>
      <c r="M425" s="82"/>
      <c r="N425" s="84" t="n">
        <f aca="false">DatosMinisterio!L425</f>
        <v>137084697</v>
      </c>
      <c r="O425" s="84"/>
      <c r="P425" s="86" t="n">
        <f aca="false">DatosMinisterio!M425</f>
        <v>144299682</v>
      </c>
      <c r="Q425" s="84"/>
      <c r="S425" s="86"/>
      <c r="T425" s="86"/>
      <c r="U425" s="86"/>
      <c r="V425" s="86"/>
      <c r="W425" s="86"/>
      <c r="X425" s="86"/>
      <c r="Y425" s="86"/>
      <c r="Z425" s="86"/>
      <c r="AB425" s="87" t="s">
        <v>232</v>
      </c>
      <c r="AC425" s="87" t="n">
        <f aca="false">AVERAGE(AC400:AC424)</f>
        <v>190.891287886829</v>
      </c>
      <c r="AD425" s="86"/>
      <c r="AE425" s="87" t="n">
        <f aca="false">AVERAGE(AE400:AE424)</f>
        <v>19.9269145277085</v>
      </c>
      <c r="AF425" s="86"/>
      <c r="AG425" s="89" t="n">
        <f aca="false">AVERAGE(AG400:AG424)</f>
        <v>0.546255868022372</v>
      </c>
      <c r="AH425" s="86"/>
      <c r="AI425" s="89" t="n">
        <f aca="false">AVERAGE(AI400:AI424)</f>
        <v>0.0965361998541458</v>
      </c>
      <c r="AJ425" s="86"/>
      <c r="AK425" s="89" t="n">
        <f aca="false">AVERAGE(AK400:AK424)</f>
        <v>0.239581897934124</v>
      </c>
      <c r="AL425" s="86"/>
      <c r="AM425" s="89" t="n">
        <f aca="false">SUM(AM400:AM424)</f>
        <v>2.8210549428818</v>
      </c>
      <c r="AO425" s="82" t="n">
        <f aca="false">SUM(AO398:AO424)</f>
        <v>0.00979383617940936</v>
      </c>
      <c r="AP425" s="84" t="n">
        <f aca="false">SUM(AP398:AP424)</f>
        <v>70662.3811268959</v>
      </c>
      <c r="AQ425" s="82" t="n">
        <f aca="false">SUM(AQ398:AQ424)</f>
        <v>0.147762911520917</v>
      </c>
      <c r="AR425" s="84" t="n">
        <f aca="false">SUM(AR398:AR424)</f>
        <v>1066107.19017974</v>
      </c>
      <c r="AS425" s="82" t="n">
        <f aca="false">SUM(AS398:AS424)</f>
        <v>0.238174824895206</v>
      </c>
      <c r="AT425" s="84" t="n">
        <f aca="false">SUM(AT398:AT424)</f>
        <v>1718427.78899654</v>
      </c>
      <c r="AU425" s="82" t="n">
        <f aca="false">SUM(AU398:AU424)</f>
        <v>0.25411565572044</v>
      </c>
      <c r="AV425" s="84" t="n">
        <f aca="false">SUM(AV398:AV424)</f>
        <v>1833440.64428814</v>
      </c>
      <c r="AW425" s="82" t="n">
        <f aca="false">SUM(AW398:AW424)</f>
        <v>0.350152771684026</v>
      </c>
      <c r="AX425" s="84" t="n">
        <f aca="false">SUM(AX398:AX424)</f>
        <v>2526346.99540868</v>
      </c>
    </row>
    <row r="426" customFormat="false" ht="12.8" hidden="false" customHeight="false" outlineLevel="0" collapsed="false">
      <c r="A426" s="31" t="s">
        <v>50</v>
      </c>
      <c r="B426" s="25"/>
      <c r="C426" s="25"/>
      <c r="D426" s="25"/>
      <c r="E426" s="25"/>
      <c r="F426" s="25"/>
      <c r="G426" s="25"/>
      <c r="H426" s="25"/>
      <c r="I426" s="25"/>
      <c r="J426" s="45" t="s">
        <v>234</v>
      </c>
      <c r="S426" s="25"/>
      <c r="T426" s="25"/>
      <c r="U426" s="25"/>
      <c r="V426" s="25"/>
      <c r="W426" s="25"/>
      <c r="X426" s="25"/>
      <c r="Y426" s="25"/>
      <c r="Z426" s="25"/>
      <c r="AB426" s="87" t="s">
        <v>233</v>
      </c>
      <c r="AC426" s="87" t="n">
        <f aca="false">_xlfn.STDEV.P(AC400:AC424)</f>
        <v>83.6205649443359</v>
      </c>
      <c r="AD426" s="86"/>
      <c r="AE426" s="87" t="n">
        <f aca="false">_xlfn.STDEV.P(AE400:AE424)</f>
        <v>5.2484654899212</v>
      </c>
      <c r="AF426" s="86"/>
      <c r="AG426" s="89" t="n">
        <f aca="false">_xlfn.STDEV.P(AG400:AG424)</f>
        <v>0.118055863697527</v>
      </c>
      <c r="AH426" s="86"/>
      <c r="AI426" s="89" t="n">
        <f aca="false">_xlfn.STDEV.P(AI400:AI424)</f>
        <v>0.0711920455783313</v>
      </c>
      <c r="AJ426" s="86"/>
      <c r="AK426" s="89" t="n">
        <f aca="false">_xlfn.STDEV.P(AK400:AK424)</f>
        <v>0.192480558339643</v>
      </c>
      <c r="AL426" s="86"/>
      <c r="AM426" s="89"/>
    </row>
    <row r="427" customFormat="false" ht="12.8" hidden="false" customHeight="false" outlineLevel="0" collapsed="false">
      <c r="A427" s="31" t="s">
        <v>167</v>
      </c>
      <c r="B427" s="25"/>
      <c r="C427" s="25"/>
      <c r="D427" s="25"/>
      <c r="E427" s="25"/>
      <c r="F427" s="25"/>
      <c r="G427" s="25"/>
      <c r="H427" s="25"/>
      <c r="I427" s="25"/>
      <c r="S427" s="25"/>
      <c r="T427" s="25"/>
      <c r="U427" s="25"/>
      <c r="V427" s="25"/>
      <c r="W427" s="25"/>
      <c r="X427" s="25"/>
      <c r="Y427" s="25"/>
      <c r="Z427" s="25"/>
      <c r="AB427" s="1" t="n">
        <f aca="false">MIN(AC427:AL427)</f>
        <v>-1.6776052846572</v>
      </c>
      <c r="AC427" s="1" t="n">
        <f aca="false">(MIN(AC400:AC424)-AC425)/AC426</f>
        <v>-1.57725899095067</v>
      </c>
      <c r="AE427" s="1" t="n">
        <f aca="false">(MIN(AE400:AE424)-AE425)/AE426</f>
        <v>-1.6776052846572</v>
      </c>
      <c r="AG427" s="1" t="n">
        <f aca="false">(MIN(AG400:AG424)-AG425)/AG426</f>
        <v>-1.50472956529117</v>
      </c>
      <c r="AI427" s="1" t="n">
        <f aca="false">(MIN(AI400:AI424)-AI425)/AI426</f>
        <v>-1.31073672997212</v>
      </c>
      <c r="AK427" s="1" t="n">
        <f aca="false">(MIN(AK400:AK424)-AK425)/AK426</f>
        <v>-1.19448627653133</v>
      </c>
    </row>
    <row r="428" customFormat="false" ht="12.8" hidden="false" customHeight="false" outlineLevel="0" collapsed="false">
      <c r="A428" s="94"/>
      <c r="B428" s="25"/>
      <c r="C428" s="25"/>
      <c r="D428" s="25"/>
      <c r="E428" s="25"/>
      <c r="F428" s="25"/>
      <c r="G428" s="25"/>
      <c r="H428" s="25"/>
      <c r="I428" s="25"/>
      <c r="S428" s="25"/>
      <c r="T428" s="25"/>
      <c r="U428" s="25"/>
      <c r="V428" s="25"/>
      <c r="W428" s="25"/>
      <c r="X428" s="25"/>
      <c r="Y428" s="25"/>
      <c r="Z428" s="25"/>
      <c r="AB428" s="1" t="n">
        <f aca="false">MAX(AC428:AM428)</f>
        <v>3.08579045780463</v>
      </c>
      <c r="AC428" s="1" t="n">
        <f aca="false">(MAX(AC400:AC424)-AC425)/AC426</f>
        <v>3.08579045780463</v>
      </c>
      <c r="AE428" s="1" t="n">
        <f aca="false">(MAX(AE400:AE424)-AE425)/AE426</f>
        <v>2.84760139845268</v>
      </c>
      <c r="AG428" s="1" t="n">
        <f aca="false">(MAX(AG400:AG424)-AG425)/AG426</f>
        <v>2.76168841382064</v>
      </c>
      <c r="AI428" s="1" t="n">
        <f aca="false">(MAX(AI400:AI424)-AI425)/AI426</f>
        <v>2.5309338148681</v>
      </c>
      <c r="AK428" s="1" t="n">
        <f aca="false">(MAX(AK400:AK424)-AK425)/AK426</f>
        <v>2.89917638521888</v>
      </c>
    </row>
    <row r="429" customFormat="false" ht="12.8" hidden="false" customHeight="false" outlineLevel="0" collapsed="false">
      <c r="A429" s="94"/>
      <c r="B429" s="25"/>
      <c r="C429" s="25"/>
      <c r="D429" s="25"/>
      <c r="E429" s="25"/>
      <c r="F429" s="25"/>
      <c r="G429" s="25"/>
      <c r="H429" s="25"/>
      <c r="I429" s="25"/>
      <c r="S429" s="25"/>
      <c r="T429" s="25"/>
      <c r="U429" s="25"/>
      <c r="V429" s="25"/>
      <c r="W429" s="25"/>
      <c r="X429" s="25"/>
      <c r="Y429" s="25"/>
      <c r="Z429" s="25"/>
    </row>
    <row r="430" customFormat="false" ht="12.8" hidden="false" customHeight="false" outlineLevel="0" collapsed="false">
      <c r="A430" s="94"/>
      <c r="B430" s="25"/>
      <c r="C430" s="25"/>
      <c r="D430" s="25"/>
      <c r="E430" s="25"/>
      <c r="F430" s="25"/>
      <c r="G430" s="25"/>
      <c r="H430" s="25"/>
      <c r="I430" s="25"/>
      <c r="S430" s="25"/>
      <c r="T430" s="25"/>
      <c r="U430" s="25"/>
      <c r="V430" s="25"/>
      <c r="W430" s="25"/>
      <c r="X430" s="25"/>
      <c r="Y430" s="25"/>
      <c r="Z430" s="25"/>
    </row>
    <row r="431" customFormat="false" ht="12.8" hidden="false" customHeight="false" outlineLevel="0" collapsed="false">
      <c r="A431" s="50" t="s">
        <v>177</v>
      </c>
      <c r="B431" s="50"/>
      <c r="C431" s="50"/>
      <c r="D431" s="50"/>
      <c r="E431" s="50"/>
      <c r="F431" s="50"/>
      <c r="G431" s="50"/>
      <c r="H431" s="50"/>
      <c r="I431" s="50"/>
      <c r="J431" s="50"/>
      <c r="S431" s="50"/>
      <c r="T431" s="50"/>
      <c r="U431" s="50"/>
      <c r="V431" s="50"/>
      <c r="W431" s="50"/>
      <c r="X431" s="50"/>
      <c r="Y431" s="50"/>
      <c r="Z431" s="50"/>
    </row>
    <row r="432" customFormat="false" ht="12.8" hidden="false" customHeight="false" outlineLevel="0" collapsed="false">
      <c r="A432" s="50" t="s">
        <v>178</v>
      </c>
      <c r="B432" s="50"/>
      <c r="C432" s="50"/>
      <c r="D432" s="50"/>
      <c r="E432" s="50"/>
      <c r="F432" s="50"/>
      <c r="G432" s="50"/>
      <c r="H432" s="50"/>
      <c r="I432" s="50"/>
      <c r="J432" s="50"/>
      <c r="S432" s="50"/>
      <c r="T432" s="50"/>
      <c r="U432" s="50"/>
      <c r="V432" s="50"/>
      <c r="W432" s="50"/>
      <c r="X432" s="50"/>
      <c r="Y432" s="50"/>
      <c r="Z432" s="50"/>
    </row>
    <row r="433" customFormat="false" ht="15.8" hidden="false" customHeight="true" outlineLevel="0" collapsed="false">
      <c r="A433" s="51" t="s">
        <v>8</v>
      </c>
      <c r="B433" s="55" t="s">
        <v>213</v>
      </c>
      <c r="C433" s="55"/>
      <c r="D433" s="55"/>
      <c r="E433" s="55"/>
      <c r="F433" s="55"/>
      <c r="G433" s="55"/>
      <c r="H433" s="55"/>
      <c r="I433" s="51" t="s">
        <v>10</v>
      </c>
      <c r="J433" s="53" t="s">
        <v>11</v>
      </c>
      <c r="K433" s="54" t="s">
        <v>214</v>
      </c>
      <c r="L433" s="53" t="s">
        <v>215</v>
      </c>
      <c r="M433" s="54" t="s">
        <v>216</v>
      </c>
      <c r="N433" s="53" t="s">
        <v>12</v>
      </c>
      <c r="O433" s="53" t="s">
        <v>217</v>
      </c>
      <c r="P433" s="51" t="s">
        <v>218</v>
      </c>
      <c r="Q433" s="53" t="s">
        <v>219</v>
      </c>
      <c r="S433" s="55" t="s">
        <v>213</v>
      </c>
      <c r="T433" s="55"/>
      <c r="U433" s="55"/>
      <c r="V433" s="55"/>
      <c r="W433" s="55"/>
      <c r="X433" s="55"/>
      <c r="Y433" s="55"/>
      <c r="Z433" s="55"/>
      <c r="AC433" s="56" t="s">
        <v>221</v>
      </c>
      <c r="AD433" s="56"/>
      <c r="AE433" s="56" t="s">
        <v>222</v>
      </c>
      <c r="AF433" s="56"/>
      <c r="AG433" s="56" t="s">
        <v>223</v>
      </c>
      <c r="AH433" s="56"/>
      <c r="AI433" s="56" t="s">
        <v>224</v>
      </c>
      <c r="AJ433" s="56"/>
      <c r="AK433" s="56" t="s">
        <v>225</v>
      </c>
      <c r="AL433" s="56"/>
      <c r="AM433" s="57" t="s">
        <v>226</v>
      </c>
      <c r="AO433" s="56" t="s">
        <v>221</v>
      </c>
      <c r="AP433" s="56"/>
      <c r="AQ433" s="56" t="s">
        <v>222</v>
      </c>
      <c r="AR433" s="56"/>
      <c r="AS433" s="56" t="s">
        <v>223</v>
      </c>
      <c r="AT433" s="56"/>
      <c r="AU433" s="56" t="s">
        <v>224</v>
      </c>
      <c r="AV433" s="56"/>
      <c r="AW433" s="57" t="s">
        <v>225</v>
      </c>
      <c r="AX433" s="57"/>
    </row>
    <row r="434" customFormat="false" ht="37.3" hidden="false" customHeight="false" outlineLevel="0" collapsed="false">
      <c r="A434" s="51"/>
      <c r="B434" s="56" t="s">
        <v>179</v>
      </c>
      <c r="C434" s="56" t="s">
        <v>180</v>
      </c>
      <c r="D434" s="56" t="s">
        <v>181</v>
      </c>
      <c r="E434" s="56" t="s">
        <v>182</v>
      </c>
      <c r="F434" s="56" t="s">
        <v>183</v>
      </c>
      <c r="G434" s="56" t="s">
        <v>184</v>
      </c>
      <c r="H434" s="56" t="s">
        <v>185</v>
      </c>
      <c r="I434" s="51"/>
      <c r="J434" s="53"/>
      <c r="K434" s="54"/>
      <c r="L434" s="53"/>
      <c r="M434" s="54"/>
      <c r="N434" s="53"/>
      <c r="O434" s="53"/>
      <c r="P434" s="51"/>
      <c r="Q434" s="53"/>
      <c r="S434" s="56" t="s">
        <v>179</v>
      </c>
      <c r="T434" s="56" t="s">
        <v>180</v>
      </c>
      <c r="U434" s="56" t="s">
        <v>181</v>
      </c>
      <c r="V434" s="56" t="s">
        <v>182</v>
      </c>
      <c r="W434" s="56" t="s">
        <v>183</v>
      </c>
      <c r="X434" s="56" t="s">
        <v>184</v>
      </c>
      <c r="Y434" s="56" t="s">
        <v>185</v>
      </c>
      <c r="Z434" s="51" t="s">
        <v>21</v>
      </c>
      <c r="AC434" s="56" t="s">
        <v>227</v>
      </c>
      <c r="AD434" s="56" t="s">
        <v>228</v>
      </c>
      <c r="AE434" s="56" t="s">
        <v>227</v>
      </c>
      <c r="AF434" s="56" t="s">
        <v>228</v>
      </c>
      <c r="AG434" s="56" t="s">
        <v>227</v>
      </c>
      <c r="AH434" s="56" t="s">
        <v>228</v>
      </c>
      <c r="AI434" s="56" t="s">
        <v>227</v>
      </c>
      <c r="AJ434" s="56" t="s">
        <v>228</v>
      </c>
      <c r="AK434" s="56" t="s">
        <v>227</v>
      </c>
      <c r="AL434" s="56" t="s">
        <v>228</v>
      </c>
      <c r="AM434" s="58" t="s">
        <v>229</v>
      </c>
      <c r="AO434" s="56" t="s">
        <v>230</v>
      </c>
      <c r="AP434" s="56" t="s">
        <v>231</v>
      </c>
      <c r="AQ434" s="56" t="s">
        <v>230</v>
      </c>
      <c r="AR434" s="56" t="s">
        <v>231</v>
      </c>
      <c r="AS434" s="56" t="s">
        <v>230</v>
      </c>
      <c r="AT434" s="56" t="s">
        <v>231</v>
      </c>
      <c r="AU434" s="56" t="s">
        <v>230</v>
      </c>
      <c r="AV434" s="56" t="s">
        <v>231</v>
      </c>
      <c r="AW434" s="56" t="s">
        <v>230</v>
      </c>
      <c r="AX434" s="58" t="s">
        <v>231</v>
      </c>
    </row>
    <row r="435" customFormat="false" ht="12.8" hidden="false" customHeight="false" outlineLevel="0" collapsed="false">
      <c r="A435" s="59" t="s">
        <v>22</v>
      </c>
      <c r="B435" s="60" t="n">
        <v>0</v>
      </c>
      <c r="C435" s="60"/>
      <c r="D435" s="60"/>
      <c r="E435" s="60"/>
      <c r="F435" s="60"/>
      <c r="G435" s="60"/>
      <c r="H435" s="60"/>
      <c r="I435" s="61" t="n">
        <f aca="false">AO435+AQ435+AS435+AU435+AW435</f>
        <v>0.164918228985385</v>
      </c>
      <c r="J435" s="62" t="n">
        <f aca="false">ROUND(AP435+AR435+AT435+AV435+AX435,0)</f>
        <v>1081711</v>
      </c>
      <c r="K435" s="61" t="n">
        <f aca="false">I435-DatosMinisterio!J435</f>
        <v>0</v>
      </c>
      <c r="L435" s="62" t="n">
        <f aca="false">J435-DatosMinisterio!K435</f>
        <v>0</v>
      </c>
      <c r="M435" s="64" t="n">
        <f aca="false">P470/P$495</f>
        <v>0.206625838698467</v>
      </c>
      <c r="N435" s="63" t="n">
        <f aca="false">ROUND(N$460*M435,0)</f>
        <v>25750219</v>
      </c>
      <c r="O435" s="63" t="n">
        <f aca="false">N435-DatosMinisterio!L435</f>
        <v>0</v>
      </c>
      <c r="P435" s="65" t="n">
        <f aca="false">N435+J435</f>
        <v>26831930</v>
      </c>
      <c r="Q435" s="63" t="n">
        <f aca="false">P435-DatosMinisterio!M435</f>
        <v>0</v>
      </c>
      <c r="S435" s="66" t="n">
        <f aca="false">B435+DatosMinisterio!B435</f>
        <v>24138</v>
      </c>
      <c r="T435" s="66" t="n">
        <f aca="false">C435+DatosMinisterio!C435</f>
        <v>65</v>
      </c>
      <c r="U435" s="66" t="n">
        <f aca="false">D435+DatosMinisterio!D435</f>
        <v>1624.79318181818</v>
      </c>
      <c r="V435" s="66" t="n">
        <f aca="false">E435+DatosMinisterio!E435</f>
        <v>895.122727272727</v>
      </c>
      <c r="W435" s="66" t="n">
        <f aca="false">F435+DatosMinisterio!F435</f>
        <v>418</v>
      </c>
      <c r="X435" s="66" t="n">
        <f aca="false">G435+DatosMinisterio!G435</f>
        <v>1010</v>
      </c>
      <c r="Y435" s="66" t="n">
        <f aca="false">H435+DatosMinisterio!H435</f>
        <v>266</v>
      </c>
      <c r="Z435" s="66" t="n">
        <f aca="false">X435+0.33*Y435</f>
        <v>1097.78</v>
      </c>
      <c r="AC435" s="67" t="n">
        <f aca="false">IF(T435&gt;0,S435/T435,0)</f>
        <v>371.353846153846</v>
      </c>
      <c r="AD435" s="68" t="n">
        <f aca="false">EXP((((AC435-AC$460)/AC$461+2)/4-1.9)^3)</f>
        <v>0.500655142368892</v>
      </c>
      <c r="AE435" s="69" t="n">
        <f aca="false">S435/U435</f>
        <v>14.8560446154686</v>
      </c>
      <c r="AF435" s="68" t="n">
        <f aca="false">EXP((((AE435-AE$460)/AE$461+2)/4-1.9)^3)</f>
        <v>0.0123230538212216</v>
      </c>
      <c r="AG435" s="68" t="n">
        <f aca="false">V435/U435</f>
        <v>0.55091487168297</v>
      </c>
      <c r="AH435" s="68" t="n">
        <f aca="false">EXP((((AG435-AG$460)/AG$461+2)/4-1.9)^3)</f>
        <v>0.0911463655501743</v>
      </c>
      <c r="AI435" s="68" t="n">
        <f aca="false">W435/U435</f>
        <v>0.257263511859552</v>
      </c>
      <c r="AJ435" s="68" t="n">
        <f aca="false">EXP((((AI435-AI$460)/AI$461+2)/4-1.9)^3)</f>
        <v>0.664891468029081</v>
      </c>
      <c r="AK435" s="68" t="n">
        <f aca="false">Z435/U435</f>
        <v>0.67564291399325</v>
      </c>
      <c r="AL435" s="68" t="n">
        <f aca="false">EXP((((AK435-AK$460)/AK$461+2)/4-1.9)^3)</f>
        <v>0.772487746163435</v>
      </c>
      <c r="AM435" s="68" t="n">
        <f aca="false">0.01*AD435+0.15*AF435+0.24*AH435+0.25*AJ435+0.35*AL435</f>
        <v>0.465323715393386</v>
      </c>
      <c r="AO435" s="61" t="n">
        <f aca="false">0.01*AD435/$AM$460</f>
        <v>0.00177440256493484</v>
      </c>
      <c r="AP435" s="62" t="n">
        <f aca="false">AO435*$J$460</f>
        <v>11638.4430524051</v>
      </c>
      <c r="AQ435" s="61" t="n">
        <f aca="false">0.15*AF435/$AM$460</f>
        <v>0.000655123351117834</v>
      </c>
      <c r="AR435" s="62" t="n">
        <f aca="false">AQ435*$J$460</f>
        <v>4297.00450447991</v>
      </c>
      <c r="AS435" s="61" t="n">
        <f aca="false">0.24*AH435/$AM$460</f>
        <v>0.00775289804721761</v>
      </c>
      <c r="AT435" s="62" t="n">
        <f aca="false">AS435*$J$460</f>
        <v>50851.8552648499</v>
      </c>
      <c r="AU435" s="61" t="n">
        <f aca="false">0.25*AJ435/$AM$460</f>
        <v>0.0589120647344119</v>
      </c>
      <c r="AV435" s="62" t="n">
        <f aca="false">AU435*$J$460</f>
        <v>386408.768821992</v>
      </c>
      <c r="AW435" s="61" t="n">
        <f aca="false">0.35*AL435/$AM$460</f>
        <v>0.0958237402877031</v>
      </c>
      <c r="AX435" s="62" t="n">
        <f aca="false">AW435*$J$460</f>
        <v>628515.290975047</v>
      </c>
    </row>
    <row r="436" customFormat="false" ht="12.8" hidden="false" customHeight="false" outlineLevel="0" collapsed="false">
      <c r="A436" s="70" t="s">
        <v>23</v>
      </c>
      <c r="B436" s="60"/>
      <c r="C436" s="60"/>
      <c r="D436" s="60"/>
      <c r="E436" s="60"/>
      <c r="F436" s="60"/>
      <c r="G436" s="60"/>
      <c r="H436" s="60"/>
      <c r="I436" s="64" t="n">
        <f aca="false">AO436+AQ436+AS436+AU436+AW436</f>
        <v>0.102821159511617</v>
      </c>
      <c r="J436" s="63" t="n">
        <f aca="false">ROUND(AP436+AR436+AT436+AV436+AX436,0)</f>
        <v>674412</v>
      </c>
      <c r="K436" s="64" t="n">
        <f aca="false">I436-DatosMinisterio!J436</f>
        <v>0</v>
      </c>
      <c r="L436" s="63" t="n">
        <f aca="false">J436-DatosMinisterio!K436</f>
        <v>0</v>
      </c>
      <c r="M436" s="64" t="n">
        <f aca="false">P471/P$495</f>
        <v>0.129216920747735</v>
      </c>
      <c r="N436" s="63" t="n">
        <f aca="false">ROUND(N$460*M436,0)</f>
        <v>16103330</v>
      </c>
      <c r="O436" s="63" t="n">
        <f aca="false">N436-DatosMinisterio!L436</f>
        <v>0</v>
      </c>
      <c r="P436" s="65" t="n">
        <f aca="false">N436+J436</f>
        <v>16777742</v>
      </c>
      <c r="Q436" s="63" t="n">
        <f aca="false">P436-DatosMinisterio!M436</f>
        <v>0</v>
      </c>
      <c r="S436" s="65" t="n">
        <f aca="false">B436+DatosMinisterio!B436</f>
        <v>18588</v>
      </c>
      <c r="T436" s="65" t="n">
        <f aca="false">C436+DatosMinisterio!C436</f>
        <v>38</v>
      </c>
      <c r="U436" s="65" t="n">
        <f aca="false">D436+DatosMinisterio!D436</f>
        <v>1692.47727272727</v>
      </c>
      <c r="V436" s="65" t="n">
        <f aca="false">E436+DatosMinisterio!E436</f>
        <v>1011.56818181818</v>
      </c>
      <c r="W436" s="65" t="n">
        <f aca="false">F436+DatosMinisterio!F436</f>
        <v>341</v>
      </c>
      <c r="X436" s="65" t="n">
        <f aca="false">G436+DatosMinisterio!G436</f>
        <v>718</v>
      </c>
      <c r="Y436" s="65" t="n">
        <f aca="false">H436+DatosMinisterio!H436</f>
        <v>204</v>
      </c>
      <c r="Z436" s="65" t="n">
        <f aca="false">X436+0.33*Y436</f>
        <v>785.32</v>
      </c>
      <c r="AC436" s="71" t="n">
        <f aca="false">IF(T436&gt;0,S436/T436,0)</f>
        <v>489.157894736842</v>
      </c>
      <c r="AD436" s="72" t="n">
        <f aca="false">EXP((((AC436-AC$460)/AC$461+2)/4-1.9)^3)</f>
        <v>0.847893539380059</v>
      </c>
      <c r="AE436" s="73" t="n">
        <f aca="false">S436/U436</f>
        <v>10.9827176408976</v>
      </c>
      <c r="AF436" s="72" t="n">
        <f aca="false">EXP((((AE436-AE$460)/AE$461+2)/4-1.9)^3)</f>
        <v>0.00242569341453629</v>
      </c>
      <c r="AG436" s="72" t="n">
        <f aca="false">V436/U436</f>
        <v>0.597684942727846</v>
      </c>
      <c r="AH436" s="72" t="n">
        <f aca="false">EXP((((AG436-AG$460)/AG$461+2)/4-1.9)^3)</f>
        <v>0.140683929503082</v>
      </c>
      <c r="AI436" s="72" t="n">
        <f aca="false">W436/U436</f>
        <v>0.201479810390901</v>
      </c>
      <c r="AJ436" s="72" t="n">
        <f aca="false">EXP((((AI436-AI$460)/AI$461+2)/4-1.9)^3)</f>
        <v>0.425116048962514</v>
      </c>
      <c r="AK436" s="72" t="n">
        <f aca="false">Z436/U436</f>
        <v>0.464006230780594</v>
      </c>
      <c r="AL436" s="72" t="n">
        <f aca="false">EXP((((AK436-AK$460)/AK$461+2)/4-1.9)^3)</f>
        <v>0.403509368301464</v>
      </c>
      <c r="AM436" s="72" t="n">
        <f aca="false">0.01*AD436+0.15*AF436+0.24*AH436+0.25*AJ436+0.35*AL436</f>
        <v>0.290114223632861</v>
      </c>
      <c r="AO436" s="64" t="n">
        <f aca="false">0.01*AD436/$AM$460</f>
        <v>0.00300507144288775</v>
      </c>
      <c r="AP436" s="63" t="n">
        <f aca="false">AO436*$J$460</f>
        <v>19710.4949844019</v>
      </c>
      <c r="AQ436" s="64" t="n">
        <f aca="false">0.15*AF436/$AM$460</f>
        <v>0.000128955729770394</v>
      </c>
      <c r="AR436" s="63" t="n">
        <f aca="false">AQ436*$J$460</f>
        <v>845.83056115521</v>
      </c>
      <c r="AS436" s="64" t="n">
        <f aca="false">0.24*AH436/$AM$460</f>
        <v>0.0119665568202928</v>
      </c>
      <c r="AT436" s="63" t="n">
        <f aca="false">AS436*$J$460</f>
        <v>78489.5676091759</v>
      </c>
      <c r="AU436" s="64" t="n">
        <f aca="false">0.25*AJ436/$AM$460</f>
        <v>0.0376669958938646</v>
      </c>
      <c r="AV436" s="63" t="n">
        <f aca="false">AU436*$J$460</f>
        <v>247060.726426542</v>
      </c>
      <c r="AW436" s="64" t="n">
        <f aca="false">0.35*AL436/$AM$460</f>
        <v>0.0500535796248011</v>
      </c>
      <c r="AX436" s="63" t="n">
        <f aca="false">AW436*$J$460</f>
        <v>328305.282884701</v>
      </c>
    </row>
    <row r="437" customFormat="false" ht="12.8" hidden="false" customHeight="false" outlineLevel="0" collapsed="false">
      <c r="A437" s="70" t="s">
        <v>24</v>
      </c>
      <c r="B437" s="60"/>
      <c r="C437" s="60"/>
      <c r="D437" s="60"/>
      <c r="E437" s="60"/>
      <c r="F437" s="60"/>
      <c r="G437" s="60"/>
      <c r="H437" s="60"/>
      <c r="I437" s="64" t="n">
        <f aca="false">AO437+AQ437+AS437+AU437+AW437</f>
        <v>0.0754165437964218</v>
      </c>
      <c r="J437" s="63" t="n">
        <f aca="false">ROUND(AP437+AR437+AT437+AV437+AX437,0)</f>
        <v>494663</v>
      </c>
      <c r="K437" s="64" t="n">
        <f aca="false">I437-DatosMinisterio!J437</f>
        <v>5.41233724504764E-016</v>
      </c>
      <c r="L437" s="63" t="n">
        <f aca="false">J437-DatosMinisterio!K437</f>
        <v>0</v>
      </c>
      <c r="M437" s="64" t="n">
        <f aca="false">P472/P$495</f>
        <v>0.0747851557511913</v>
      </c>
      <c r="N437" s="63" t="n">
        <f aca="false">ROUND(N$460*M437,0)</f>
        <v>9319909</v>
      </c>
      <c r="O437" s="63" t="n">
        <f aca="false">N437-DatosMinisterio!L437</f>
        <v>0</v>
      </c>
      <c r="P437" s="65" t="n">
        <f aca="false">N437+J437</f>
        <v>9814572</v>
      </c>
      <c r="Q437" s="63" t="n">
        <f aca="false">P437-DatosMinisterio!M437</f>
        <v>0</v>
      </c>
      <c r="S437" s="65" t="n">
        <f aca="false">B437+DatosMinisterio!B437</f>
        <v>20108</v>
      </c>
      <c r="T437" s="65" t="n">
        <f aca="false">C437+DatosMinisterio!C437</f>
        <v>93</v>
      </c>
      <c r="U437" s="65" t="n">
        <f aca="false">D437+DatosMinisterio!D437</f>
        <v>1188.88636363636</v>
      </c>
      <c r="V437" s="65" t="n">
        <f aca="false">E437+DatosMinisterio!E437</f>
        <v>779.409090909091</v>
      </c>
      <c r="W437" s="65" t="n">
        <f aca="false">F437+DatosMinisterio!F437</f>
        <v>176</v>
      </c>
      <c r="X437" s="65" t="n">
        <f aca="false">G437+DatosMinisterio!G437</f>
        <v>439</v>
      </c>
      <c r="Y437" s="65" t="n">
        <f aca="false">H437+DatosMinisterio!H437</f>
        <v>85</v>
      </c>
      <c r="Z437" s="65" t="n">
        <f aca="false">X437+0.33*Y437</f>
        <v>467.05</v>
      </c>
      <c r="AC437" s="71" t="n">
        <f aca="false">IF(T437&gt;0,S437/T437,0)</f>
        <v>216.215053763441</v>
      </c>
      <c r="AD437" s="72" t="n">
        <f aca="false">EXP((((AC437-AC$460)/AC$461+2)/4-1.9)^3)</f>
        <v>0.0967069507972102</v>
      </c>
      <c r="AE437" s="73" t="n">
        <f aca="false">S437/U437</f>
        <v>16.9133069526486</v>
      </c>
      <c r="AF437" s="72" t="n">
        <f aca="false">EXP((((AE437-AE$460)/AE$461+2)/4-1.9)^3)</f>
        <v>0.0255689402315275</v>
      </c>
      <c r="AG437" s="72" t="n">
        <f aca="false">V437/U437</f>
        <v>0.655579132496035</v>
      </c>
      <c r="AH437" s="72" t="n">
        <f aca="false">EXP((((AG437-AG$460)/AG$461+2)/4-1.9)^3)</f>
        <v>0.222922206221525</v>
      </c>
      <c r="AI437" s="72" t="n">
        <f aca="false">W437/U437</f>
        <v>0.148037697616181</v>
      </c>
      <c r="AJ437" s="72" t="n">
        <f aca="false">EXP((((AI437-AI$460)/AI$461+2)/4-1.9)^3)</f>
        <v>0.220206944445865</v>
      </c>
      <c r="AK437" s="72" t="n">
        <f aca="false">Z437/U437</f>
        <v>0.39284662881612</v>
      </c>
      <c r="AL437" s="72" t="n">
        <f aca="false">EXP((((AK437-AK$460)/AK$461+2)/4-1.9)^3)</f>
        <v>0.284101349418599</v>
      </c>
      <c r="AM437" s="72" t="n">
        <f aca="false">0.01*AD437+0.15*AF437+0.24*AH437+0.25*AJ437+0.35*AL437</f>
        <v>0.212790948443843</v>
      </c>
      <c r="AO437" s="64" t="n">
        <f aca="false">0.01*AD437/$AM$460</f>
        <v>0.000342745029502087</v>
      </c>
      <c r="AP437" s="63" t="n">
        <f aca="false">AO437*$J$460</f>
        <v>2248.09103987146</v>
      </c>
      <c r="AQ437" s="64" t="n">
        <f aca="false">0.15*AF437/$AM$460</f>
        <v>0.00135930671504195</v>
      </c>
      <c r="AR437" s="63" t="n">
        <f aca="false">AQ437*$J$460</f>
        <v>8915.79741057724</v>
      </c>
      <c r="AS437" s="64" t="n">
        <f aca="false">0.24*AH437/$AM$460</f>
        <v>0.0189617339853766</v>
      </c>
      <c r="AT437" s="63" t="n">
        <f aca="false">AS437*$J$460</f>
        <v>124371.473263602</v>
      </c>
      <c r="AU437" s="64" t="n">
        <f aca="false">0.25*AJ437/$AM$460</f>
        <v>0.0195112230942245</v>
      </c>
      <c r="AV437" s="63" t="n">
        <f aca="false">AU437*$J$460</f>
        <v>127975.614639197</v>
      </c>
      <c r="AW437" s="64" t="n">
        <f aca="false">0.35*AL437/$AM$460</f>
        <v>0.0352415349722766</v>
      </c>
      <c r="AX437" s="63" t="n">
        <f aca="false">AW437*$J$460</f>
        <v>231151.941481355</v>
      </c>
    </row>
    <row r="438" customFormat="false" ht="12.8" hidden="false" customHeight="false" outlineLevel="0" collapsed="false">
      <c r="A438" s="70" t="s">
        <v>25</v>
      </c>
      <c r="B438" s="60"/>
      <c r="C438" s="60"/>
      <c r="D438" s="60"/>
      <c r="E438" s="60"/>
      <c r="F438" s="60"/>
      <c r="G438" s="60"/>
      <c r="H438" s="60"/>
      <c r="I438" s="64" t="n">
        <f aca="false">AO438+AQ438+AS438+AU438+AW438</f>
        <v>0.0656719920683827</v>
      </c>
      <c r="J438" s="63" t="n">
        <f aca="false">ROUND(AP438+AR438+AT438+AV438+AX438,0)</f>
        <v>430748</v>
      </c>
      <c r="K438" s="64" t="n">
        <f aca="false">I438-DatosMinisterio!J438</f>
        <v>0</v>
      </c>
      <c r="L438" s="63" t="n">
        <f aca="false">J438-DatosMinisterio!K438</f>
        <v>0</v>
      </c>
      <c r="M438" s="64" t="n">
        <f aca="false">P473/P$495</f>
        <v>0.0561500170078053</v>
      </c>
      <c r="N438" s="63" t="n">
        <f aca="false">ROUND(N$460*M438,0)</f>
        <v>6997553</v>
      </c>
      <c r="O438" s="63" t="n">
        <f aca="false">N438-DatosMinisterio!L438</f>
        <v>0</v>
      </c>
      <c r="P438" s="65" t="n">
        <f aca="false">N438+J438</f>
        <v>7428301</v>
      </c>
      <c r="Q438" s="63" t="n">
        <f aca="false">P438-DatosMinisterio!M438</f>
        <v>0</v>
      </c>
      <c r="S438" s="65" t="n">
        <f aca="false">B438+DatosMinisterio!B438</f>
        <v>12845</v>
      </c>
      <c r="T438" s="65" t="n">
        <f aca="false">C438+DatosMinisterio!C438</f>
        <v>55</v>
      </c>
      <c r="U438" s="65" t="n">
        <f aca="false">D438+DatosMinisterio!D438</f>
        <v>492.068181818182</v>
      </c>
      <c r="V438" s="65" t="n">
        <f aca="false">E438+DatosMinisterio!E438</f>
        <v>327.556818181818</v>
      </c>
      <c r="W438" s="65" t="n">
        <f aca="false">F438+DatosMinisterio!F438</f>
        <v>72</v>
      </c>
      <c r="X438" s="65" t="n">
        <f aca="false">G438+DatosMinisterio!G438</f>
        <v>112</v>
      </c>
      <c r="Y438" s="65" t="n">
        <f aca="false">H438+DatosMinisterio!H438</f>
        <v>17</v>
      </c>
      <c r="Z438" s="65" t="n">
        <f aca="false">X438+0.33*Y438</f>
        <v>117.61</v>
      </c>
      <c r="AC438" s="71" t="n">
        <f aca="false">IF(T438&gt;0,S438/T438,0)</f>
        <v>233.545454545455</v>
      </c>
      <c r="AD438" s="72" t="n">
        <f aca="false">EXP((((AC438-AC$460)/AC$461+2)/4-1.9)^3)</f>
        <v>0.124353201613981</v>
      </c>
      <c r="AE438" s="73" t="n">
        <f aca="false">S438/U438</f>
        <v>26.1041060459101</v>
      </c>
      <c r="AF438" s="72" t="n">
        <f aca="false">EXP((((AE438-AE$460)/AE$461+2)/4-1.9)^3)</f>
        <v>0.252634697614654</v>
      </c>
      <c r="AG438" s="72" t="n">
        <f aca="false">V438/U438</f>
        <v>0.665673640940372</v>
      </c>
      <c r="AH438" s="72" t="n">
        <f aca="false">EXP((((AG438-AG$460)/AG$461+2)/4-1.9)^3)</f>
        <v>0.239572921442428</v>
      </c>
      <c r="AI438" s="72" t="n">
        <f aca="false">W438/U438</f>
        <v>0.146321186088402</v>
      </c>
      <c r="AJ438" s="72" t="n">
        <f aca="false">EXP((((AI438-AI$460)/AI$461+2)/4-1.9)^3)</f>
        <v>0.214686754947449</v>
      </c>
      <c r="AK438" s="72" t="n">
        <f aca="false">Z438/U438</f>
        <v>0.239011592998014</v>
      </c>
      <c r="AL438" s="72" t="n">
        <f aca="false">EXP((((AK438-AK$460)/AK$461+2)/4-1.9)^3)</f>
        <v>0.0999667416889711</v>
      </c>
      <c r="AM438" s="72" t="n">
        <f aca="false">0.01*AD438+0.15*AF438+0.24*AH438+0.25*AJ438+0.35*AL438</f>
        <v>0.185296286132523</v>
      </c>
      <c r="AO438" s="64" t="n">
        <f aca="false">0.01*AD438/$AM$460</f>
        <v>0.000440727800892389</v>
      </c>
      <c r="AP438" s="63" t="n">
        <f aca="false">AO438*$J$460</f>
        <v>2890.76758209385</v>
      </c>
      <c r="AQ438" s="64" t="n">
        <f aca="false">0.15*AF438/$AM$460</f>
        <v>0.0134306716590763</v>
      </c>
      <c r="AR438" s="63" t="n">
        <f aca="false">AQ438*$J$460</f>
        <v>88092.8095735995</v>
      </c>
      <c r="AS438" s="64" t="n">
        <f aca="false">0.24*AH438/$AM$460</f>
        <v>0.0203780416652462</v>
      </c>
      <c r="AT438" s="63" t="n">
        <f aca="false">AS438*$J$460</f>
        <v>133661.144391558</v>
      </c>
      <c r="AU438" s="64" t="n">
        <f aca="false">0.25*AJ438/$AM$460</f>
        <v>0.0190221120487167</v>
      </c>
      <c r="AV438" s="63" t="n">
        <f aca="false">AU438*$J$460</f>
        <v>124767.497630161</v>
      </c>
      <c r="AW438" s="64" t="n">
        <f aca="false">0.35*AL438/$AM$460</f>
        <v>0.012400438894451</v>
      </c>
      <c r="AX438" s="63" t="n">
        <f aca="false">AW438*$J$460</f>
        <v>81335.4335424991</v>
      </c>
    </row>
    <row r="439" customFormat="false" ht="12.8" hidden="false" customHeight="false" outlineLevel="0" collapsed="false">
      <c r="A439" s="70" t="s">
        <v>26</v>
      </c>
      <c r="B439" s="60"/>
      <c r="C439" s="60"/>
      <c r="D439" s="60"/>
      <c r="E439" s="60"/>
      <c r="F439" s="60"/>
      <c r="G439" s="60"/>
      <c r="H439" s="60"/>
      <c r="I439" s="64" t="n">
        <f aca="false">AO439+AQ439+AS439+AU439+AW439</f>
        <v>0.0723147220584934</v>
      </c>
      <c r="J439" s="63" t="n">
        <f aca="false">ROUND(AP439+AR439+AT439+AV439+AX439,0)</f>
        <v>474318</v>
      </c>
      <c r="K439" s="64" t="n">
        <f aca="false">I439-DatosMinisterio!J439</f>
        <v>0</v>
      </c>
      <c r="L439" s="63" t="n">
        <f aca="false">J439-DatosMinisterio!K439</f>
        <v>0</v>
      </c>
      <c r="M439" s="64" t="n">
        <f aca="false">P474/P$495</f>
        <v>0.050319748531886</v>
      </c>
      <c r="N439" s="63" t="n">
        <f aca="false">ROUND(N$460*M439,0)</f>
        <v>6270970</v>
      </c>
      <c r="O439" s="63" t="n">
        <f aca="false">N439-DatosMinisterio!L439</f>
        <v>0</v>
      </c>
      <c r="P439" s="65" t="n">
        <f aca="false">N439+J439</f>
        <v>6745288</v>
      </c>
      <c r="Q439" s="63" t="n">
        <f aca="false">P439-DatosMinisterio!M439</f>
        <v>0</v>
      </c>
      <c r="S439" s="65" t="n">
        <f aca="false">B439+DatosMinisterio!B439</f>
        <v>9455</v>
      </c>
      <c r="T439" s="65" t="n">
        <f aca="false">C439+DatosMinisterio!C439</f>
        <v>72</v>
      </c>
      <c r="U439" s="65" t="n">
        <f aca="false">D439+DatosMinisterio!D439</f>
        <v>377.756818181818</v>
      </c>
      <c r="V439" s="65" t="n">
        <f aca="false">E439+DatosMinisterio!E439</f>
        <v>173.825</v>
      </c>
      <c r="W439" s="65" t="n">
        <f aca="false">F439+DatosMinisterio!F439</f>
        <v>69</v>
      </c>
      <c r="X439" s="65" t="n">
        <f aca="false">G439+DatosMinisterio!G439</f>
        <v>131</v>
      </c>
      <c r="Y439" s="65" t="n">
        <f aca="false">H439+DatosMinisterio!H439</f>
        <v>5</v>
      </c>
      <c r="Z439" s="65" t="n">
        <f aca="false">X439+0.33*Y439</f>
        <v>132.65</v>
      </c>
      <c r="AC439" s="71" t="n">
        <f aca="false">IF(T439&gt;0,S439/T439,0)</f>
        <v>131.319444444444</v>
      </c>
      <c r="AD439" s="72" t="n">
        <f aca="false">EXP((((AC439-AC$460)/AC$461+2)/4-1.9)^3)</f>
        <v>0.0210184970892325</v>
      </c>
      <c r="AE439" s="73" t="n">
        <f aca="false">S439/U439</f>
        <v>25.0293298358131</v>
      </c>
      <c r="AF439" s="72" t="n">
        <f aca="false">EXP((((AE439-AE$460)/AE$461+2)/4-1.9)^3)</f>
        <v>0.207863573865016</v>
      </c>
      <c r="AG439" s="72" t="n">
        <f aca="false">V439/U439</f>
        <v>0.460150529741958</v>
      </c>
      <c r="AH439" s="72" t="n">
        <f aca="false">EXP((((AG439-AG$460)/AG$461+2)/4-1.9)^3)</f>
        <v>0.0329910708634733</v>
      </c>
      <c r="AI439" s="72" t="n">
        <f aca="false">W439/U439</f>
        <v>0.182657192879017</v>
      </c>
      <c r="AJ439" s="72" t="n">
        <f aca="false">EXP((((AI439-AI$460)/AI$461+2)/4-1.9)^3)</f>
        <v>0.346812268605013</v>
      </c>
      <c r="AK439" s="72" t="n">
        <f aca="false">Z439/U439</f>
        <v>0.351151835295675</v>
      </c>
      <c r="AL439" s="72" t="n">
        <f aca="false">EXP((((AK439-AK$460)/AK$461+2)/4-1.9)^3)</f>
        <v>0.222938236618773</v>
      </c>
      <c r="AM439" s="72" t="n">
        <f aca="false">0.01*AD439+0.15*AF439+0.24*AH439+0.25*AJ439+0.35*AL439</f>
        <v>0.204039028025702</v>
      </c>
      <c r="AO439" s="64" t="n">
        <f aca="false">0.01*AD439/$AM$460</f>
        <v>7.44929433257069E-005</v>
      </c>
      <c r="AP439" s="63" t="n">
        <f aca="false">AO439*$J$460</f>
        <v>488.604951229948</v>
      </c>
      <c r="AQ439" s="64" t="n">
        <f aca="false">0.15*AF439/$AM$460</f>
        <v>0.011050530417328</v>
      </c>
      <c r="AR439" s="63" t="n">
        <f aca="false">AQ439*$J$460</f>
        <v>72481.2798980966</v>
      </c>
      <c r="AS439" s="64" t="n">
        <f aca="false">0.24*AH439/$AM$460</f>
        <v>0.00280621621420812</v>
      </c>
      <c r="AT439" s="63" t="n">
        <f aca="false">AS439*$J$460</f>
        <v>18406.1882276396</v>
      </c>
      <c r="AU439" s="64" t="n">
        <f aca="false">0.25*AJ439/$AM$460</f>
        <v>0.0307289652540001</v>
      </c>
      <c r="AV439" s="63" t="n">
        <f aca="false">AU439*$J$460</f>
        <v>201553.649231311</v>
      </c>
      <c r="AW439" s="64" t="n">
        <f aca="false">0.35*AL439/$AM$460</f>
        <v>0.0276545172296314</v>
      </c>
      <c r="AX439" s="63" t="n">
        <f aca="false">AW439*$J$460</f>
        <v>181388.107906979</v>
      </c>
    </row>
    <row r="440" customFormat="false" ht="12.8" hidden="false" customHeight="false" outlineLevel="0" collapsed="false">
      <c r="A440" s="70" t="s">
        <v>27</v>
      </c>
      <c r="B440" s="60"/>
      <c r="C440" s="60"/>
      <c r="D440" s="60"/>
      <c r="E440" s="60"/>
      <c r="F440" s="60"/>
      <c r="G440" s="60"/>
      <c r="H440" s="60"/>
      <c r="I440" s="64" t="n">
        <f aca="false">AO440+AQ440+AS440+AU440+AW440</f>
        <v>0.0432235489777262</v>
      </c>
      <c r="J440" s="63" t="n">
        <f aca="false">ROUND(AP440+AR440+AT440+AV440+AX440,0)</f>
        <v>283507</v>
      </c>
      <c r="K440" s="64" t="n">
        <f aca="false">I440-DatosMinisterio!J440</f>
        <v>0</v>
      </c>
      <c r="L440" s="63" t="n">
        <f aca="false">J440-DatosMinisterio!K440</f>
        <v>0</v>
      </c>
      <c r="M440" s="64" t="n">
        <f aca="false">P475/P$495</f>
        <v>0.0674388367264221</v>
      </c>
      <c r="N440" s="63" t="n">
        <f aca="false">ROUND(N$460*M440,0)</f>
        <v>8404393</v>
      </c>
      <c r="O440" s="63" t="n">
        <f aca="false">N440-DatosMinisterio!L440</f>
        <v>0</v>
      </c>
      <c r="P440" s="65" t="n">
        <f aca="false">N440+J440</f>
        <v>8687900</v>
      </c>
      <c r="Q440" s="63" t="n">
        <f aca="false">P440-DatosMinisterio!M440</f>
        <v>0</v>
      </c>
      <c r="S440" s="65" t="n">
        <f aca="false">B440+DatosMinisterio!B440</f>
        <v>17779</v>
      </c>
      <c r="T440" s="65" t="n">
        <f aca="false">C440+DatosMinisterio!C440</f>
        <v>97</v>
      </c>
      <c r="U440" s="65" t="n">
        <f aca="false">D440+DatosMinisterio!D440</f>
        <v>845.409090909091</v>
      </c>
      <c r="V440" s="65" t="n">
        <f aca="false">E440+DatosMinisterio!E440</f>
        <v>462.545454545455</v>
      </c>
      <c r="W440" s="65" t="n">
        <f aca="false">F440+DatosMinisterio!F440</f>
        <v>121</v>
      </c>
      <c r="X440" s="65" t="n">
        <f aca="false">G440+DatosMinisterio!G440</f>
        <v>200</v>
      </c>
      <c r="Y440" s="65" t="n">
        <f aca="false">H440+DatosMinisterio!H440</f>
        <v>18</v>
      </c>
      <c r="Z440" s="65" t="n">
        <f aca="false">X440+0.33*Y440</f>
        <v>205.94</v>
      </c>
      <c r="AC440" s="71" t="n">
        <f aca="false">IF(T440&gt;0,S440/T440,0)</f>
        <v>183.288659793814</v>
      </c>
      <c r="AD440" s="72" t="n">
        <f aca="false">EXP((((AC440-AC$460)/AC$461+2)/4-1.9)^3)</f>
        <v>0.0568148131859802</v>
      </c>
      <c r="AE440" s="73" t="n">
        <f aca="false">S440/U440</f>
        <v>21.0300553793215</v>
      </c>
      <c r="AF440" s="72" t="n">
        <f aca="false">EXP((((AE440-AE$460)/AE$461+2)/4-1.9)^3)</f>
        <v>0.0856473425856787</v>
      </c>
      <c r="AG440" s="72" t="n">
        <f aca="false">V440/U440</f>
        <v>0.547126189580085</v>
      </c>
      <c r="AH440" s="72" t="n">
        <f aca="false">EXP((((AG440-AG$460)/AG$461+2)/4-1.9)^3)</f>
        <v>0.0877719530679246</v>
      </c>
      <c r="AI440" s="72" t="n">
        <f aca="false">W440/U440</f>
        <v>0.143125974514759</v>
      </c>
      <c r="AJ440" s="72" t="n">
        <f aca="false">EXP((((AI440-AI$460)/AI$461+2)/4-1.9)^3)</f>
        <v>0.204622856331839</v>
      </c>
      <c r="AK440" s="72" t="n">
        <f aca="false">Z440/U440</f>
        <v>0.243598042905533</v>
      </c>
      <c r="AL440" s="72" t="n">
        <f aca="false">EXP((((AK440-AK$460)/AK$461+2)/4-1.9)^3)</f>
        <v>0.103773794275949</v>
      </c>
      <c r="AM440" s="72" t="n">
        <f aca="false">0.01*AD440+0.15*AF440+0.24*AH440+0.25*AJ440+0.35*AL440</f>
        <v>0.121957060335555</v>
      </c>
      <c r="AO440" s="64" t="n">
        <f aca="false">0.01*AD440/$AM$460</f>
        <v>0.000201360860424793</v>
      </c>
      <c r="AP440" s="63" t="n">
        <f aca="false">AO440*$J$460</f>
        <v>1320.74138831247</v>
      </c>
      <c r="AQ440" s="64" t="n">
        <f aca="false">0.15*AF440/$AM$460</f>
        <v>0.00455321991635227</v>
      </c>
      <c r="AR440" s="63" t="n">
        <f aca="false">AQ440*$J$460</f>
        <v>29864.9200292881</v>
      </c>
      <c r="AS440" s="64" t="n">
        <f aca="false">0.24*AH440/$AM$460</f>
        <v>0.00746587095857589</v>
      </c>
      <c r="AT440" s="63" t="n">
        <f aca="false">AS440*$J$460</f>
        <v>48969.2224893631</v>
      </c>
      <c r="AU440" s="64" t="n">
        <f aca="false">0.25*AJ440/$AM$460</f>
        <v>0.0181304100563888</v>
      </c>
      <c r="AV440" s="63" t="n">
        <f aca="false">AU440*$J$460</f>
        <v>118918.755601428</v>
      </c>
      <c r="AW440" s="64" t="n">
        <f aca="false">0.35*AL440/$AM$460</f>
        <v>0.0128726871859845</v>
      </c>
      <c r="AX440" s="63" t="n">
        <f aca="false">AW440*$J$460</f>
        <v>84432.9464497856</v>
      </c>
    </row>
    <row r="441" customFormat="false" ht="12.8" hidden="false" customHeight="false" outlineLevel="0" collapsed="false">
      <c r="A441" s="70" t="s">
        <v>28</v>
      </c>
      <c r="B441" s="60"/>
      <c r="C441" s="60"/>
      <c r="D441" s="60"/>
      <c r="E441" s="60"/>
      <c r="F441" s="60"/>
      <c r="G441" s="60"/>
      <c r="H441" s="60"/>
      <c r="I441" s="64" t="n">
        <f aca="false">AO441+AQ441+AS441+AU441+AW441</f>
        <v>0.0348265693669257</v>
      </c>
      <c r="J441" s="63" t="n">
        <f aca="false">ROUND(AP441+AR441+AT441+AV441+AX441,0)</f>
        <v>228430</v>
      </c>
      <c r="K441" s="64" t="n">
        <f aca="false">I441-DatosMinisterio!J441</f>
        <v>-2.0122792321331E-016</v>
      </c>
      <c r="L441" s="63" t="n">
        <f aca="false">J441-DatosMinisterio!K441</f>
        <v>0</v>
      </c>
      <c r="M441" s="64" t="n">
        <f aca="false">P476/P$495</f>
        <v>0.0515537372898009</v>
      </c>
      <c r="N441" s="63" t="n">
        <f aca="false">ROUND(N$460*M441,0)</f>
        <v>6424753</v>
      </c>
      <c r="O441" s="63" t="n">
        <f aca="false">N441-DatosMinisterio!L441</f>
        <v>0</v>
      </c>
      <c r="P441" s="65" t="n">
        <f aca="false">N441+J441</f>
        <v>6653183</v>
      </c>
      <c r="Q441" s="63" t="n">
        <f aca="false">P441-DatosMinisterio!M441</f>
        <v>0</v>
      </c>
      <c r="S441" s="65" t="n">
        <f aca="false">B441+DatosMinisterio!B441</f>
        <v>10222</v>
      </c>
      <c r="T441" s="65" t="n">
        <f aca="false">C441+DatosMinisterio!C441</f>
        <v>57</v>
      </c>
      <c r="U441" s="65" t="n">
        <f aca="false">D441+DatosMinisterio!D441</f>
        <v>729.545454545455</v>
      </c>
      <c r="V441" s="65" t="n">
        <f aca="false">E441+DatosMinisterio!E441</f>
        <v>333.454545454545</v>
      </c>
      <c r="W441" s="65" t="n">
        <f aca="false">F441+DatosMinisterio!F441</f>
        <v>80</v>
      </c>
      <c r="X441" s="65" t="n">
        <f aca="false">G441+DatosMinisterio!G441</f>
        <v>209</v>
      </c>
      <c r="Y441" s="65" t="n">
        <f aca="false">H441+DatosMinisterio!H441</f>
        <v>52</v>
      </c>
      <c r="Z441" s="65" t="n">
        <f aca="false">X441+0.33*Y441</f>
        <v>226.16</v>
      </c>
      <c r="AC441" s="71" t="n">
        <f aca="false">IF(T441&gt;0,S441/T441,0)</f>
        <v>179.333333333333</v>
      </c>
      <c r="AD441" s="72" t="n">
        <f aca="false">EXP((((AC441-AC$460)/AC$461+2)/4-1.9)^3)</f>
        <v>0.0530345918194579</v>
      </c>
      <c r="AE441" s="73" t="n">
        <f aca="false">S441/U441</f>
        <v>14.0114641744548</v>
      </c>
      <c r="AF441" s="72" t="n">
        <f aca="false">EXP((((AE441-AE$460)/AE$461+2)/4-1.9)^3)</f>
        <v>0.00889763548820828</v>
      </c>
      <c r="AG441" s="72" t="n">
        <f aca="false">V441/U441</f>
        <v>0.457071651090342</v>
      </c>
      <c r="AH441" s="72" t="n">
        <f aca="false">EXP((((AG441-AG$460)/AG$461+2)/4-1.9)^3)</f>
        <v>0.0317370572257385</v>
      </c>
      <c r="AI441" s="72" t="n">
        <f aca="false">W441/U441</f>
        <v>0.109657320872274</v>
      </c>
      <c r="AJ441" s="72" t="n">
        <f aca="false">EXP((((AI441-AI$460)/AI$461+2)/4-1.9)^3)</f>
        <v>0.116389929800679</v>
      </c>
      <c r="AK441" s="72" t="n">
        <f aca="false">Z441/U441</f>
        <v>0.310001246105919</v>
      </c>
      <c r="AL441" s="72" t="n">
        <f aca="false">EXP((((AK441-AK$460)/AK$461+2)/4-1.9)^3)</f>
        <v>0.170529319920649</v>
      </c>
      <c r="AM441" s="72" t="n">
        <f aca="false">0.01*AD441+0.15*AF441+0.24*AH441+0.25*AJ441+0.35*AL441</f>
        <v>0.0982646293979999</v>
      </c>
      <c r="AO441" s="64" t="n">
        <f aca="false">0.01*AD441/$AM$460</f>
        <v>0.000187963146267617</v>
      </c>
      <c r="AP441" s="63" t="n">
        <f aca="false">AO441*$J$460</f>
        <v>1232.86474953156</v>
      </c>
      <c r="AQ441" s="64" t="n">
        <f aca="false">0.15*AF441/$AM$460</f>
        <v>0.000473019826304885</v>
      </c>
      <c r="AR441" s="63" t="n">
        <f aca="false">AQ441*$J$460</f>
        <v>3102.57346326037</v>
      </c>
      <c r="AS441" s="64" t="n">
        <f aca="false">0.24*AH441/$AM$460</f>
        <v>0.0026995499766188</v>
      </c>
      <c r="AT441" s="63" t="n">
        <f aca="false">AS441*$J$460</f>
        <v>17706.5561619909</v>
      </c>
      <c r="AU441" s="64" t="n">
        <f aca="false">0.25*AJ441/$AM$460</f>
        <v>0.0103126170338395</v>
      </c>
      <c r="AV441" s="63" t="n">
        <f aca="false">AU441*$J$460</f>
        <v>67641.2491964647</v>
      </c>
      <c r="AW441" s="64" t="n">
        <f aca="false">0.35*AL441/$AM$460</f>
        <v>0.0211534193838949</v>
      </c>
      <c r="AX441" s="63" t="n">
        <f aca="false">AW441*$J$460</f>
        <v>138746.906552259</v>
      </c>
    </row>
    <row r="442" customFormat="false" ht="12.8" hidden="false" customHeight="false" outlineLevel="0" collapsed="false">
      <c r="A442" s="70" t="s">
        <v>29</v>
      </c>
      <c r="B442" s="60"/>
      <c r="C442" s="60"/>
      <c r="D442" s="60"/>
      <c r="E442" s="60"/>
      <c r="F442" s="60"/>
      <c r="G442" s="60"/>
      <c r="H442" s="60"/>
      <c r="I442" s="64" t="n">
        <f aca="false">AO442+AQ442+AS442+AU442+AW442</f>
        <v>0.0524065947916717</v>
      </c>
      <c r="J442" s="63" t="n">
        <f aca="false">ROUND(AP442+AR442+AT442+AV442+AX442,0)</f>
        <v>343739</v>
      </c>
      <c r="K442" s="64" t="n">
        <f aca="false">I442-DatosMinisterio!J442</f>
        <v>2.08166817117217E-016</v>
      </c>
      <c r="L442" s="63" t="n">
        <f aca="false">J442-DatosMinisterio!K442</f>
        <v>0</v>
      </c>
      <c r="M442" s="64" t="n">
        <f aca="false">P477/P$495</f>
        <v>0.0488954151256408</v>
      </c>
      <c r="N442" s="63" t="n">
        <f aca="false">ROUND(N$460*M442,0)</f>
        <v>6093467</v>
      </c>
      <c r="O442" s="63" t="n">
        <f aca="false">N442-DatosMinisterio!L442</f>
        <v>0</v>
      </c>
      <c r="P442" s="65" t="n">
        <f aca="false">N442+J442</f>
        <v>6437206</v>
      </c>
      <c r="Q442" s="63" t="n">
        <f aca="false">P442-DatosMinisterio!M442</f>
        <v>0</v>
      </c>
      <c r="S442" s="65" t="n">
        <f aca="false">B442+DatosMinisterio!B442</f>
        <v>8929</v>
      </c>
      <c r="T442" s="65" t="n">
        <f aca="false">C442+DatosMinisterio!C442</f>
        <v>36</v>
      </c>
      <c r="U442" s="65" t="n">
        <f aca="false">D442+DatosMinisterio!D442</f>
        <v>392.129545454545</v>
      </c>
      <c r="V442" s="65" t="n">
        <f aca="false">E442+DatosMinisterio!E442</f>
        <v>236.511363636364</v>
      </c>
      <c r="W442" s="65" t="n">
        <f aca="false">F442+DatosMinisterio!F442</f>
        <v>46</v>
      </c>
      <c r="X442" s="65" t="n">
        <f aca="false">G442+DatosMinisterio!G442</f>
        <v>114</v>
      </c>
      <c r="Y442" s="65" t="n">
        <f aca="false">H442+DatosMinisterio!H442</f>
        <v>18</v>
      </c>
      <c r="Z442" s="65" t="n">
        <f aca="false">X442+0.33*Y442</f>
        <v>119.94</v>
      </c>
      <c r="AC442" s="71" t="n">
        <f aca="false">IF(T442&gt;0,S442/T442,0)</f>
        <v>248.027777777778</v>
      </c>
      <c r="AD442" s="72" t="n">
        <f aca="false">EXP((((AC442-AC$460)/AC$461+2)/4-1.9)^3)</f>
        <v>0.15123794314113</v>
      </c>
      <c r="AE442" s="73" t="n">
        <f aca="false">S442/U442</f>
        <v>22.7705361748495</v>
      </c>
      <c r="AF442" s="72" t="n">
        <f aca="false">EXP((((AE442-AE$460)/AE$461+2)/4-1.9)^3)</f>
        <v>0.130138526983074</v>
      </c>
      <c r="AG442" s="72" t="n">
        <f aca="false">V442/U442</f>
        <v>0.603145991874208</v>
      </c>
      <c r="AH442" s="72" t="n">
        <f aca="false">EXP((((AG442-AG$460)/AG$461+2)/4-1.9)^3)</f>
        <v>0.147448574570445</v>
      </c>
      <c r="AI442" s="72" t="n">
        <f aca="false">W442/U442</f>
        <v>0.117308171580589</v>
      </c>
      <c r="AJ442" s="72" t="n">
        <f aca="false">EXP((((AI442-AI$460)/AI$461+2)/4-1.9)^3)</f>
        <v>0.133765967949887</v>
      </c>
      <c r="AK442" s="72" t="n">
        <f aca="false">Z442/U442</f>
        <v>0.30586830650817</v>
      </c>
      <c r="AL442" s="72" t="n">
        <f aca="false">EXP((((AK442-AK$460)/AK$461+2)/4-1.9)^3)</f>
        <v>0.165728862126284</v>
      </c>
      <c r="AM442" s="72" t="n">
        <f aca="false">0.01*AD442+0.15*AF442+0.24*AH442+0.25*AJ442+0.35*AL442</f>
        <v>0.14786741010745</v>
      </c>
      <c r="AO442" s="64" t="n">
        <f aca="false">0.01*AD442/$AM$460</f>
        <v>0.000536011660552087</v>
      </c>
      <c r="AP442" s="63" t="n">
        <f aca="false">AO442*$J$460</f>
        <v>3515.741754459</v>
      </c>
      <c r="AQ442" s="64" t="n">
        <f aca="false">0.15*AF442/$AM$460</f>
        <v>0.00691847890495044</v>
      </c>
      <c r="AR442" s="63" t="n">
        <f aca="false">AQ442*$J$460</f>
        <v>45378.8358604456</v>
      </c>
      <c r="AS442" s="64" t="n">
        <f aca="false">0.24*AH442/$AM$460</f>
        <v>0.0125419566534767</v>
      </c>
      <c r="AT442" s="63" t="n">
        <f aca="false">AS442*$J$460</f>
        <v>82263.6594208157</v>
      </c>
      <c r="AU442" s="64" t="n">
        <f aca="false">0.25*AJ442/$AM$460</f>
        <v>0.0118522040694622</v>
      </c>
      <c r="AV442" s="63" t="n">
        <f aca="false">AU442*$J$460</f>
        <v>77739.5191113161</v>
      </c>
      <c r="AW442" s="64" t="n">
        <f aca="false">0.35*AL442/$AM$460</f>
        <v>0.0205579435032303</v>
      </c>
      <c r="AX442" s="63" t="n">
        <f aca="false">AW442*$J$460</f>
        <v>134841.134399337</v>
      </c>
    </row>
    <row r="443" customFormat="false" ht="12.8" hidden="false" customHeight="false" outlineLevel="0" collapsed="false">
      <c r="A443" s="70" t="s">
        <v>30</v>
      </c>
      <c r="B443" s="60"/>
      <c r="C443" s="60"/>
      <c r="D443" s="60"/>
      <c r="E443" s="60"/>
      <c r="F443" s="60"/>
      <c r="G443" s="60"/>
      <c r="H443" s="60"/>
      <c r="I443" s="64" t="n">
        <f aca="false">AO443+AQ443+AS443+AU443+AW443</f>
        <v>0.0132257736846281</v>
      </c>
      <c r="J443" s="63" t="n">
        <f aca="false">ROUND(AP443+AR443+AT443+AV443+AX443,0)</f>
        <v>86749</v>
      </c>
      <c r="K443" s="64" t="n">
        <f aca="false">I443-DatosMinisterio!J443</f>
        <v>0</v>
      </c>
      <c r="L443" s="63" t="n">
        <f aca="false">J443-DatosMinisterio!K443</f>
        <v>0</v>
      </c>
      <c r="M443" s="64" t="n">
        <f aca="false">P478/P$495</f>
        <v>0.0214268765502581</v>
      </c>
      <c r="N443" s="63" t="n">
        <f aca="false">ROUND(N$460*M443,0)</f>
        <v>2670270</v>
      </c>
      <c r="O443" s="63" t="n">
        <f aca="false">N443-DatosMinisterio!L443</f>
        <v>0</v>
      </c>
      <c r="P443" s="65" t="n">
        <f aca="false">N443+J443</f>
        <v>2757019</v>
      </c>
      <c r="Q443" s="63" t="n">
        <f aca="false">P443-DatosMinisterio!M443</f>
        <v>0</v>
      </c>
      <c r="S443" s="65" t="n">
        <f aca="false">B443+DatosMinisterio!B443</f>
        <v>14416</v>
      </c>
      <c r="T443" s="65" t="n">
        <f aca="false">C443+DatosMinisterio!C443</f>
        <v>74</v>
      </c>
      <c r="U443" s="65" t="n">
        <f aca="false">D443+DatosMinisterio!D443</f>
        <v>665.5</v>
      </c>
      <c r="V443" s="65" t="n">
        <f aca="false">E443+DatosMinisterio!E443</f>
        <v>210.806818181818</v>
      </c>
      <c r="W443" s="65" t="n">
        <f aca="false">F443+DatosMinisterio!F443</f>
        <v>34</v>
      </c>
      <c r="X443" s="65" t="n">
        <f aca="false">G443+DatosMinisterio!G443</f>
        <v>78</v>
      </c>
      <c r="Y443" s="65" t="n">
        <f aca="false">H443+DatosMinisterio!H443</f>
        <v>24</v>
      </c>
      <c r="Z443" s="65" t="n">
        <f aca="false">X443+0.33*Y443</f>
        <v>85.92</v>
      </c>
      <c r="AC443" s="71" t="n">
        <f aca="false">IF(T443&gt;0,S443/T443,0)</f>
        <v>194.810810810811</v>
      </c>
      <c r="AD443" s="72" t="n">
        <f aca="false">EXP((((AC443-AC$460)/AC$461+2)/4-1.9)^3)</f>
        <v>0.0690077817269671</v>
      </c>
      <c r="AE443" s="73" t="n">
        <f aca="false">S443/U443</f>
        <v>21.6619083395943</v>
      </c>
      <c r="AF443" s="72" t="n">
        <f aca="false">EXP((((AE443-AE$460)/AE$461+2)/4-1.9)^3)</f>
        <v>0.100298268944426</v>
      </c>
      <c r="AG443" s="72" t="n">
        <f aca="false">V443/U443</f>
        <v>0.316764565261935</v>
      </c>
      <c r="AH443" s="72" t="n">
        <f aca="false">EXP((((AG443-AG$460)/AG$461+2)/4-1.9)^3)</f>
        <v>0.00391172432683095</v>
      </c>
      <c r="AI443" s="72" t="n">
        <f aca="false">W443/U443</f>
        <v>0.0510894064613073</v>
      </c>
      <c r="AJ443" s="72" t="n">
        <f aca="false">EXP((((AI443-AI$460)/AI$461+2)/4-1.9)^3)</f>
        <v>0.0322592109147042</v>
      </c>
      <c r="AK443" s="72" t="n">
        <f aca="false">Z443/U443</f>
        <v>0.129105935386927</v>
      </c>
      <c r="AL443" s="72" t="n">
        <f aca="false">EXP((((AK443-AK$460)/AK$461+2)/4-1.9)^3)</f>
        <v>0.0359389761954</v>
      </c>
      <c r="AM443" s="72" t="n">
        <f aca="false">0.01*AD443+0.15*AF443+0.24*AH443+0.25*AJ443+0.35*AL443</f>
        <v>0.0373170763944391</v>
      </c>
      <c r="AO443" s="64" t="n">
        <f aca="false">0.01*AD443/$AM$460</f>
        <v>0.000244574707287382</v>
      </c>
      <c r="AP443" s="63" t="n">
        <f aca="false">AO443*$J$460</f>
        <v>1604.1843373504</v>
      </c>
      <c r="AQ443" s="64" t="n">
        <f aca="false">0.15*AF443/$AM$460</f>
        <v>0.00533209860278586</v>
      </c>
      <c r="AR443" s="63" t="n">
        <f aca="false">AQ443*$J$460</f>
        <v>34973.6453072649</v>
      </c>
      <c r="AS443" s="64" t="n">
        <f aca="false">0.24*AH443/$AM$460</f>
        <v>0.000332730764542079</v>
      </c>
      <c r="AT443" s="63" t="n">
        <f aca="false">AS443*$J$460</f>
        <v>2182.40670490036</v>
      </c>
      <c r="AU443" s="64" t="n">
        <f aca="false">0.25*AJ443/$AM$460</f>
        <v>0.0028582961476729</v>
      </c>
      <c r="AV443" s="63" t="n">
        <f aca="false">AU443*$J$460</f>
        <v>18747.7845213899</v>
      </c>
      <c r="AW443" s="64" t="n">
        <f aca="false">0.35*AL443/$AM$460</f>
        <v>0.00445807346233988</v>
      </c>
      <c r="AX443" s="63" t="n">
        <f aca="false">AW443*$J$460</f>
        <v>29240.8471111439</v>
      </c>
    </row>
    <row r="444" customFormat="false" ht="12.8" hidden="false" customHeight="false" outlineLevel="0" collapsed="false">
      <c r="A444" s="70" t="s">
        <v>31</v>
      </c>
      <c r="B444" s="60"/>
      <c r="C444" s="60"/>
      <c r="D444" s="60"/>
      <c r="E444" s="60"/>
      <c r="F444" s="60"/>
      <c r="G444" s="60"/>
      <c r="H444" s="60"/>
      <c r="I444" s="64" t="n">
        <f aca="false">AO444+AQ444+AS444+AU444+AW444</f>
        <v>0.0127670198972133</v>
      </c>
      <c r="J444" s="63" t="n">
        <f aca="false">ROUND(AP444+AR444+AT444+AV444+AX444,0)</f>
        <v>83740</v>
      </c>
      <c r="K444" s="64" t="n">
        <f aca="false">I444-DatosMinisterio!J444</f>
        <v>0</v>
      </c>
      <c r="L444" s="63" t="n">
        <f aca="false">J444-DatosMinisterio!K444</f>
        <v>0</v>
      </c>
      <c r="M444" s="64" t="n">
        <f aca="false">P479/P$495</f>
        <v>0.0207084351070372</v>
      </c>
      <c r="N444" s="63" t="n">
        <f aca="false">ROUND(N$460*M444,0)</f>
        <v>2580736</v>
      </c>
      <c r="O444" s="63" t="n">
        <f aca="false">N444-DatosMinisterio!L444</f>
        <v>0</v>
      </c>
      <c r="P444" s="65" t="n">
        <f aca="false">N444+J444</f>
        <v>2664476</v>
      </c>
      <c r="Q444" s="63" t="n">
        <f aca="false">P444-DatosMinisterio!M444</f>
        <v>0</v>
      </c>
      <c r="S444" s="65" t="n">
        <f aca="false">B444+DatosMinisterio!B444</f>
        <v>6171</v>
      </c>
      <c r="T444" s="65" t="n">
        <f aca="false">C444+DatosMinisterio!C444</f>
        <v>41</v>
      </c>
      <c r="U444" s="65" t="n">
        <f aca="false">D444+DatosMinisterio!D444</f>
        <v>381.743333333333</v>
      </c>
      <c r="V444" s="65" t="n">
        <f aca="false">E444+DatosMinisterio!E444</f>
        <v>194.979772727273</v>
      </c>
      <c r="W444" s="65" t="n">
        <f aca="false">F444+DatosMinisterio!F444</f>
        <v>22</v>
      </c>
      <c r="X444" s="65" t="n">
        <f aca="false">G444+DatosMinisterio!G444</f>
        <v>35</v>
      </c>
      <c r="Y444" s="65" t="n">
        <f aca="false">H444+DatosMinisterio!H444</f>
        <v>6</v>
      </c>
      <c r="Z444" s="65" t="n">
        <f aca="false">X444+0.33*Y444</f>
        <v>36.98</v>
      </c>
      <c r="AC444" s="71" t="n">
        <f aca="false">IF(T444&gt;0,S444/T444,0)</f>
        <v>150.512195121951</v>
      </c>
      <c r="AD444" s="72" t="n">
        <f aca="false">EXP((((AC444-AC$460)/AC$461+2)/4-1.9)^3)</f>
        <v>0.0310527099289586</v>
      </c>
      <c r="AE444" s="73" t="n">
        <f aca="false">S444/U444</f>
        <v>16.1653117714346</v>
      </c>
      <c r="AF444" s="72" t="n">
        <f aca="false">EXP((((AE444-AE$460)/AE$461+2)/4-1.9)^3)</f>
        <v>0.0198098687453476</v>
      </c>
      <c r="AG444" s="72" t="n">
        <f aca="false">V444/U444</f>
        <v>0.510761434979716</v>
      </c>
      <c r="AH444" s="72" t="n">
        <f aca="false">EXP((((AG444-AG$460)/AG$461+2)/4-1.9)^3)</f>
        <v>0.0598781414286269</v>
      </c>
      <c r="AI444" s="72" t="n">
        <f aca="false">W444/U444</f>
        <v>0.0576303449962017</v>
      </c>
      <c r="AJ444" s="72" t="n">
        <f aca="false">EXP((((AI444-AI$460)/AI$461+2)/4-1.9)^3)</f>
        <v>0.0379882856710499</v>
      </c>
      <c r="AK444" s="72" t="n">
        <f aca="false">Z444/U444</f>
        <v>0.0968713708163426</v>
      </c>
      <c r="AL444" s="72" t="n">
        <f aca="false">EXP((((AK444-AK$460)/AK$461+2)/4-1.9)^3)</f>
        <v>0.0253510015082352</v>
      </c>
      <c r="AM444" s="72" t="n">
        <f aca="false">0.01*AD444+0.15*AF444+0.24*AH444+0.25*AJ444+0.35*AL444</f>
        <v>0.036022683299607</v>
      </c>
      <c r="AO444" s="64" t="n">
        <f aca="false">0.01*AD444/$AM$460</f>
        <v>0.000110055811841683</v>
      </c>
      <c r="AP444" s="63" t="n">
        <f aca="false">AO444*$J$460</f>
        <v>721.864544167111</v>
      </c>
      <c r="AQ444" s="64" t="n">
        <f aca="false">0.15*AF444/$AM$460</f>
        <v>0.00105314054340226</v>
      </c>
      <c r="AR444" s="63" t="n">
        <f aca="false">AQ444*$J$460</f>
        <v>6907.62991599725</v>
      </c>
      <c r="AS444" s="64" t="n">
        <f aca="false">0.24*AH444/$AM$460</f>
        <v>0.00509322695371185</v>
      </c>
      <c r="AT444" s="63" t="n">
        <f aca="false">AS444*$J$460</f>
        <v>33406.8677678715</v>
      </c>
      <c r="AU444" s="64" t="n">
        <f aca="false">0.25*AJ444/$AM$460</f>
        <v>0.00336591526920351</v>
      </c>
      <c r="AV444" s="63" t="n">
        <f aca="false">AU444*$J$460</f>
        <v>22077.2974261816</v>
      </c>
      <c r="AW444" s="64" t="n">
        <f aca="false">0.35*AL444/$AM$460</f>
        <v>0.00314468131905402</v>
      </c>
      <c r="AX444" s="63" t="n">
        <f aca="false">AW444*$J$460</f>
        <v>20626.2069121369</v>
      </c>
    </row>
    <row r="445" customFormat="false" ht="12.8" hidden="false" customHeight="false" outlineLevel="0" collapsed="false">
      <c r="A445" s="70" t="s">
        <v>32</v>
      </c>
      <c r="B445" s="60"/>
      <c r="C445" s="60"/>
      <c r="D445" s="60"/>
      <c r="E445" s="60"/>
      <c r="F445" s="60"/>
      <c r="G445" s="60"/>
      <c r="H445" s="60"/>
      <c r="I445" s="64" t="n">
        <f aca="false">AO445+AQ445+AS445+AU445+AW445</f>
        <v>0.0201149188237031</v>
      </c>
      <c r="J445" s="63" t="n">
        <f aca="false">ROUND(AP445+AR445+AT445+AV445+AX445,0)</f>
        <v>131935</v>
      </c>
      <c r="K445" s="64" t="n">
        <f aca="false">I445-DatosMinisterio!J445</f>
        <v>-1.07552855510562E-016</v>
      </c>
      <c r="L445" s="63" t="n">
        <f aca="false">J445-DatosMinisterio!K445</f>
        <v>0</v>
      </c>
      <c r="M445" s="64" t="n">
        <f aca="false">P480/P$495</f>
        <v>0.02098784846871</v>
      </c>
      <c r="N445" s="63" t="n">
        <f aca="false">ROUND(N$460*M445,0)</f>
        <v>2615557</v>
      </c>
      <c r="O445" s="63" t="n">
        <f aca="false">N445-DatosMinisterio!L445</f>
        <v>0</v>
      </c>
      <c r="P445" s="65" t="n">
        <f aca="false">N445+J445</f>
        <v>2747492</v>
      </c>
      <c r="Q445" s="63" t="n">
        <f aca="false">P445-DatosMinisterio!M445</f>
        <v>0</v>
      </c>
      <c r="S445" s="65" t="n">
        <f aca="false">B445+DatosMinisterio!B445</f>
        <v>7967</v>
      </c>
      <c r="T445" s="65" t="n">
        <f aca="false">C445+DatosMinisterio!C445</f>
        <v>39</v>
      </c>
      <c r="U445" s="65" t="n">
        <f aca="false">D445+DatosMinisterio!D445</f>
        <v>318.545454545455</v>
      </c>
      <c r="V445" s="65" t="n">
        <f aca="false">E445+DatosMinisterio!E445</f>
        <v>154.113636363636</v>
      </c>
      <c r="W445" s="65" t="n">
        <f aca="false">F445+DatosMinisterio!F445</f>
        <v>11</v>
      </c>
      <c r="X445" s="65" t="n">
        <f aca="false">G445+DatosMinisterio!G445</f>
        <v>28</v>
      </c>
      <c r="Y445" s="65" t="n">
        <f aca="false">H445+DatosMinisterio!H445</f>
        <v>11</v>
      </c>
      <c r="Z445" s="65" t="n">
        <f aca="false">X445+0.33*Y445</f>
        <v>31.63</v>
      </c>
      <c r="AC445" s="71" t="n">
        <f aca="false">IF(T445&gt;0,S445/T445,0)</f>
        <v>204.282051282051</v>
      </c>
      <c r="AD445" s="72" t="n">
        <f aca="false">EXP((((AC445-AC$460)/AC$461+2)/4-1.9)^3)</f>
        <v>0.0804223538643704</v>
      </c>
      <c r="AE445" s="73" t="n">
        <f aca="false">S445/U445</f>
        <v>25.0105593607306</v>
      </c>
      <c r="AF445" s="72" t="n">
        <f aca="false">EXP((((AE445-AE$460)/AE$461+2)/4-1.9)^3)</f>
        <v>0.207124690509651</v>
      </c>
      <c r="AG445" s="72" t="n">
        <f aca="false">V445/U445</f>
        <v>0.48380422374429</v>
      </c>
      <c r="AH445" s="72" t="n">
        <f aca="false">EXP((((AG445-AG$460)/AG$461+2)/4-1.9)^3)</f>
        <v>0.044005694170133</v>
      </c>
      <c r="AI445" s="72" t="n">
        <f aca="false">W445/U445</f>
        <v>0.0345319634703196</v>
      </c>
      <c r="AJ445" s="72" t="n">
        <f aca="false">EXP((((AI445-AI$460)/AI$461+2)/4-1.9)^3)</f>
        <v>0.0208185417552971</v>
      </c>
      <c r="AK445" s="72" t="n">
        <f aca="false">Z445/U445</f>
        <v>0.0992950913242008</v>
      </c>
      <c r="AL445" s="72" t="n">
        <f aca="false">EXP((((AK445-AK$460)/AK$461+2)/4-1.9)^3)</f>
        <v>0.0260461709534141</v>
      </c>
      <c r="AM445" s="72" t="n">
        <f aca="false">0.01*AD445+0.15*AF445+0.24*AH445+0.25*AJ445+0.35*AL445</f>
        <v>0.0567550889884426</v>
      </c>
      <c r="AO445" s="64" t="n">
        <f aca="false">0.01*AD445/$AM$460</f>
        <v>0.000285029791764111</v>
      </c>
      <c r="AP445" s="63" t="n">
        <f aca="false">AO445*$J$460</f>
        <v>1869.53235147477</v>
      </c>
      <c r="AQ445" s="64" t="n">
        <f aca="false">0.15*AF445/$AM$460</f>
        <v>0.0110112495907671</v>
      </c>
      <c r="AR445" s="63" t="n">
        <f aca="false">AQ445*$J$460</f>
        <v>72223.63393206</v>
      </c>
      <c r="AS445" s="64" t="n">
        <f aca="false">0.24*AH445/$AM$460</f>
        <v>0.00374311864591321</v>
      </c>
      <c r="AT445" s="63" t="n">
        <f aca="false">AS445*$J$460</f>
        <v>24551.4034186805</v>
      </c>
      <c r="AU445" s="64" t="n">
        <f aca="false">0.25*AJ445/$AM$460</f>
        <v>0.00184460673438883</v>
      </c>
      <c r="AV445" s="63" t="n">
        <f aca="false">AU445*$J$460</f>
        <v>12098.9176055749</v>
      </c>
      <c r="AW445" s="64" t="n">
        <f aca="false">0.35*AL445/$AM$460</f>
        <v>0.00323091406086981</v>
      </c>
      <c r="AX445" s="63" t="n">
        <f aca="false">AW445*$J$460</f>
        <v>21191.8141056278</v>
      </c>
    </row>
    <row r="446" customFormat="false" ht="12.8" hidden="false" customHeight="false" outlineLevel="0" collapsed="false">
      <c r="A446" s="70" t="s">
        <v>33</v>
      </c>
      <c r="B446" s="60"/>
      <c r="C446" s="60"/>
      <c r="D446" s="60"/>
      <c r="E446" s="60"/>
      <c r="F446" s="60"/>
      <c r="G446" s="60"/>
      <c r="H446" s="60"/>
      <c r="I446" s="64" t="n">
        <f aca="false">AO446+AQ446+AS446+AU446+AW446</f>
        <v>0.0298283391340286</v>
      </c>
      <c r="J446" s="63" t="n">
        <f aca="false">ROUND(AP446+AR446+AT446+AV446+AX446,0)</f>
        <v>195646</v>
      </c>
      <c r="K446" s="64" t="n">
        <f aca="false">I446-DatosMinisterio!J446</f>
        <v>0</v>
      </c>
      <c r="L446" s="63" t="n">
        <f aca="false">J446-DatosMinisterio!K446</f>
        <v>0</v>
      </c>
      <c r="M446" s="64" t="n">
        <f aca="false">P481/P$495</f>
        <v>0.0205450392450767</v>
      </c>
      <c r="N446" s="63" t="n">
        <f aca="false">ROUND(N$460*M446,0)</f>
        <v>2560373</v>
      </c>
      <c r="O446" s="63" t="n">
        <f aca="false">N446-DatosMinisterio!L446</f>
        <v>0</v>
      </c>
      <c r="P446" s="65" t="n">
        <f aca="false">N446+J446</f>
        <v>2756019</v>
      </c>
      <c r="Q446" s="63" t="n">
        <f aca="false">P446-DatosMinisterio!M446</f>
        <v>0</v>
      </c>
      <c r="S446" s="65" t="n">
        <f aca="false">B446+DatosMinisterio!B446</f>
        <v>9001</v>
      </c>
      <c r="T446" s="65" t="n">
        <f aca="false">C446+DatosMinisterio!C446</f>
        <v>43</v>
      </c>
      <c r="U446" s="65" t="n">
        <f aca="false">D446+DatosMinisterio!D446</f>
        <v>386.886363636364</v>
      </c>
      <c r="V446" s="65" t="n">
        <f aca="false">E446+DatosMinisterio!E446</f>
        <v>244.818181818182</v>
      </c>
      <c r="W446" s="65" t="n">
        <f aca="false">F446+DatosMinisterio!F446</f>
        <v>16</v>
      </c>
      <c r="X446" s="65" t="n">
        <f aca="false">G446+DatosMinisterio!G446</f>
        <v>37</v>
      </c>
      <c r="Y446" s="65" t="n">
        <f aca="false">H446+DatosMinisterio!H446</f>
        <v>16</v>
      </c>
      <c r="Z446" s="65" t="n">
        <f aca="false">X446+0.33*Y446</f>
        <v>42.28</v>
      </c>
      <c r="AC446" s="71" t="n">
        <f aca="false">IF(T446&gt;0,S446/T446,0)</f>
        <v>209.325581395349</v>
      </c>
      <c r="AD446" s="72" t="n">
        <f aca="false">EXP((((AC446-AC$460)/AC$461+2)/4-1.9)^3)</f>
        <v>0.087039908122559</v>
      </c>
      <c r="AE446" s="73" t="n">
        <f aca="false">S446/U446</f>
        <v>23.2652293955237</v>
      </c>
      <c r="AF446" s="72" t="n">
        <f aca="false">EXP((((AE446-AE$460)/AE$461+2)/4-1.9)^3)</f>
        <v>0.145208503569875</v>
      </c>
      <c r="AG446" s="72" t="n">
        <f aca="false">V446/U446</f>
        <v>0.632790929918346</v>
      </c>
      <c r="AH446" s="72" t="n">
        <f aca="false">EXP((((AG446-AG$460)/AG$461+2)/4-1.9)^3)</f>
        <v>0.187802319201759</v>
      </c>
      <c r="AI446" s="72" t="n">
        <f aca="false">W446/U446</f>
        <v>0.0413558127239617</v>
      </c>
      <c r="AJ446" s="72" t="n">
        <f aca="false">EXP((((AI446-AI$460)/AI$461+2)/4-1.9)^3)</f>
        <v>0.0250429056959727</v>
      </c>
      <c r="AK446" s="72" t="n">
        <f aca="false">Z446/U446</f>
        <v>0.109282735123069</v>
      </c>
      <c r="AL446" s="72" t="n">
        <f aca="false">EXP((((AK446-AK$460)/AK$461+2)/4-1.9)^3)</f>
        <v>0.0290770144198797</v>
      </c>
      <c r="AM446" s="72" t="n">
        <f aca="false">0.01*AD446+0.15*AF446+0.24*AH446+0.25*AJ446+0.35*AL446</f>
        <v>0.0841619126960801</v>
      </c>
      <c r="AO446" s="64" t="n">
        <f aca="false">0.01*AD446/$AM$460</f>
        <v>0.000308483471264467</v>
      </c>
      <c r="AP446" s="63" t="n">
        <f aca="false">AO446*$J$460</f>
        <v>2023.36684125093</v>
      </c>
      <c r="AQ446" s="64" t="n">
        <f aca="false">0.15*AF446/$AM$460</f>
        <v>0.00771963531520731</v>
      </c>
      <c r="AR446" s="63" t="n">
        <f aca="false">AQ446*$J$460</f>
        <v>50633.682444364</v>
      </c>
      <c r="AS446" s="64" t="n">
        <f aca="false">0.24*AH446/$AM$460</f>
        <v>0.0159744409446666</v>
      </c>
      <c r="AT446" s="63" t="n">
        <f aca="false">AS446*$J$460</f>
        <v>104777.588188021</v>
      </c>
      <c r="AU446" s="64" t="n">
        <f aca="false">0.25*AJ446/$AM$460</f>
        <v>0.00221890241105393</v>
      </c>
      <c r="AV446" s="63" t="n">
        <f aca="false">AU446*$J$460</f>
        <v>14553.9517695884</v>
      </c>
      <c r="AW446" s="64" t="n">
        <f aca="false">0.35*AL446/$AM$460</f>
        <v>0.00360687699183628</v>
      </c>
      <c r="AX446" s="63" t="n">
        <f aca="false">AW446*$J$460</f>
        <v>23657.7839189825</v>
      </c>
    </row>
    <row r="447" customFormat="false" ht="12.8" hidden="false" customHeight="false" outlineLevel="0" collapsed="false">
      <c r="A447" s="70" t="s">
        <v>34</v>
      </c>
      <c r="B447" s="60"/>
      <c r="C447" s="60"/>
      <c r="D447" s="60"/>
      <c r="E447" s="60"/>
      <c r="F447" s="60"/>
      <c r="G447" s="60"/>
      <c r="H447" s="60"/>
      <c r="I447" s="64" t="n">
        <f aca="false">AO447+AQ447+AS447+AU447+AW447</f>
        <v>0.0313793733108836</v>
      </c>
      <c r="J447" s="63" t="n">
        <f aca="false">ROUND(AP447+AR447+AT447+AV447+AX447,0)</f>
        <v>205820</v>
      </c>
      <c r="K447" s="64" t="n">
        <f aca="false">I447-DatosMinisterio!J447</f>
        <v>-2.56739074444567E-016</v>
      </c>
      <c r="L447" s="63" t="n">
        <f aca="false">J447-DatosMinisterio!K447</f>
        <v>0</v>
      </c>
      <c r="M447" s="64" t="n">
        <f aca="false">P482/P$495</f>
        <v>0.0214116460447469</v>
      </c>
      <c r="N447" s="63" t="n">
        <f aca="false">ROUND(N$460*M447,0)</f>
        <v>2668372</v>
      </c>
      <c r="O447" s="63" t="n">
        <f aca="false">N447-DatosMinisterio!L447</f>
        <v>0</v>
      </c>
      <c r="P447" s="65" t="n">
        <f aca="false">N447+J447</f>
        <v>2874192</v>
      </c>
      <c r="Q447" s="63" t="n">
        <f aca="false">P447-DatosMinisterio!M447</f>
        <v>0</v>
      </c>
      <c r="S447" s="65" t="n">
        <f aca="false">B447+DatosMinisterio!B447</f>
        <v>6472</v>
      </c>
      <c r="T447" s="65" t="n">
        <f aca="false">C447+DatosMinisterio!C447</f>
        <v>42</v>
      </c>
      <c r="U447" s="65" t="n">
        <f aca="false">D447+DatosMinisterio!D447</f>
        <v>426.727272727273</v>
      </c>
      <c r="V447" s="65" t="n">
        <f aca="false">E447+DatosMinisterio!E447</f>
        <v>252.454545454545</v>
      </c>
      <c r="W447" s="65" t="n">
        <f aca="false">F447+DatosMinisterio!F447</f>
        <v>46</v>
      </c>
      <c r="X447" s="65" t="n">
        <f aca="false">G447+DatosMinisterio!G447</f>
        <v>71</v>
      </c>
      <c r="Y447" s="65" t="n">
        <f aca="false">H447+DatosMinisterio!H447</f>
        <v>49</v>
      </c>
      <c r="Z447" s="65" t="n">
        <f aca="false">X447+0.33*Y447</f>
        <v>87.17</v>
      </c>
      <c r="AC447" s="71" t="n">
        <f aca="false">IF(T447&gt;0,S447/T447,0)</f>
        <v>154.095238095238</v>
      </c>
      <c r="AD447" s="72" t="n">
        <f aca="false">EXP((((AC447-AC$460)/AC$461+2)/4-1.9)^3)</f>
        <v>0.0332981690875485</v>
      </c>
      <c r="AE447" s="73" t="n">
        <f aca="false">S447/U447</f>
        <v>15.1665956540264</v>
      </c>
      <c r="AF447" s="72" t="n">
        <f aca="false">EXP((((AE447-AE$460)/AE$461+2)/4-1.9)^3)</f>
        <v>0.0138370757683349</v>
      </c>
      <c r="AG447" s="72" t="n">
        <f aca="false">V447/U447</f>
        <v>0.591606305922453</v>
      </c>
      <c r="AH447" s="72" t="n">
        <f aca="false">EXP((((AG447-AG$460)/AG$461+2)/4-1.9)^3)</f>
        <v>0.133398996003896</v>
      </c>
      <c r="AI447" s="72" t="n">
        <f aca="false">W447/U447</f>
        <v>0.107797187899446</v>
      </c>
      <c r="AJ447" s="72" t="n">
        <f aca="false">EXP((((AI447-AI$460)/AI$461+2)/4-1.9)^3)</f>
        <v>0.112412277870927</v>
      </c>
      <c r="AK447" s="72" t="n">
        <f aca="false">Z447/U447</f>
        <v>0.20427567106945</v>
      </c>
      <c r="AL447" s="72" t="n">
        <f aca="false">EXP((((AK447-AK$460)/AK$461+2)/4-1.9)^3)</f>
        <v>0.0743167121678719</v>
      </c>
      <c r="AM447" s="72" t="n">
        <f aca="false">0.01*AD447+0.15*AF447+0.24*AH447+0.25*AJ447+0.35*AL447</f>
        <v>0.0885382208235477</v>
      </c>
      <c r="AO447" s="64" t="n">
        <f aca="false">0.01*AD447/$AM$460</f>
        <v>0.000118014081223689</v>
      </c>
      <c r="AP447" s="63" t="n">
        <f aca="false">AO447*$J$460</f>
        <v>774.063445830433</v>
      </c>
      <c r="AQ447" s="64" t="n">
        <f aca="false">0.15*AF447/$AM$460</f>
        <v>0.00073561242030868</v>
      </c>
      <c r="AR447" s="63" t="n">
        <f aca="false">AQ447*$J$460</f>
        <v>4824.938506961</v>
      </c>
      <c r="AS447" s="64" t="n">
        <f aca="false">0.24*AH447/$AM$460</f>
        <v>0.0113469013204928</v>
      </c>
      <c r="AT447" s="63" t="n">
        <f aca="false">AS447*$J$460</f>
        <v>74425.1994725139</v>
      </c>
      <c r="AU447" s="64" t="n">
        <f aca="false">0.25*AJ447/$AM$460</f>
        <v>0.00996018103602003</v>
      </c>
      <c r="AV447" s="63" t="n">
        <f aca="false">AU447*$J$460</f>
        <v>65329.5943491951</v>
      </c>
      <c r="AW447" s="64" t="n">
        <f aca="false">0.35*AL447/$AM$460</f>
        <v>0.00921866445283845</v>
      </c>
      <c r="AX447" s="63" t="n">
        <f aca="false">AW447*$J$460</f>
        <v>60465.9299833302</v>
      </c>
    </row>
    <row r="448" customFormat="false" ht="12.8" hidden="false" customHeight="false" outlineLevel="0" collapsed="false">
      <c r="A448" s="70" t="s">
        <v>35</v>
      </c>
      <c r="B448" s="60"/>
      <c r="C448" s="60"/>
      <c r="D448" s="60"/>
      <c r="E448" s="60"/>
      <c r="F448" s="60"/>
      <c r="G448" s="60"/>
      <c r="H448" s="60"/>
      <c r="I448" s="64" t="n">
        <f aca="false">AO448+AQ448+AS448+AU448+AW448</f>
        <v>0.0085295671083408</v>
      </c>
      <c r="J448" s="63" t="n">
        <f aca="false">ROUND(AP448+AR448+AT448+AV448+AX448,0)</f>
        <v>55946</v>
      </c>
      <c r="K448" s="64" t="n">
        <f aca="false">I448-DatosMinisterio!J448</f>
        <v>0</v>
      </c>
      <c r="L448" s="63" t="n">
        <f aca="false">J448-DatosMinisterio!K448</f>
        <v>0</v>
      </c>
      <c r="M448" s="64" t="n">
        <f aca="false">P483/P$495</f>
        <v>0.0103805877599574</v>
      </c>
      <c r="N448" s="63" t="n">
        <f aca="false">ROUND(N$460*M448,0)</f>
        <v>1293654</v>
      </c>
      <c r="O448" s="63" t="n">
        <f aca="false">N448-DatosMinisterio!L448</f>
        <v>0</v>
      </c>
      <c r="P448" s="65" t="n">
        <f aca="false">N448+J448</f>
        <v>1349600</v>
      </c>
      <c r="Q448" s="63" t="n">
        <f aca="false">P448-DatosMinisterio!M448</f>
        <v>0</v>
      </c>
      <c r="S448" s="65" t="n">
        <f aca="false">B448+DatosMinisterio!B448</f>
        <v>3448</v>
      </c>
      <c r="T448" s="65" t="n">
        <f aca="false">C448+DatosMinisterio!C448</f>
        <v>63</v>
      </c>
      <c r="U448" s="65" t="n">
        <f aca="false">D448+DatosMinisterio!D448</f>
        <v>200.116306818182</v>
      </c>
      <c r="V448" s="65" t="n">
        <f aca="false">E448+DatosMinisterio!E448</f>
        <v>47.3136363636364</v>
      </c>
      <c r="W448" s="65" t="n">
        <f aca="false">F448+DatosMinisterio!F448</f>
        <v>12</v>
      </c>
      <c r="X448" s="65" t="n">
        <f aca="false">G448+DatosMinisterio!G448</f>
        <v>18</v>
      </c>
      <c r="Y448" s="65" t="n">
        <f aca="false">H448+DatosMinisterio!H448</f>
        <v>8</v>
      </c>
      <c r="Z448" s="65" t="n">
        <f aca="false">X448+0.33*Y448</f>
        <v>20.64</v>
      </c>
      <c r="AC448" s="71" t="n">
        <f aca="false">IF(T448&gt;0,S448/T448,0)</f>
        <v>54.7301587301587</v>
      </c>
      <c r="AD448" s="72" t="n">
        <f aca="false">EXP((((AC448-AC$460)/AC$461+2)/4-1.9)^3)</f>
        <v>0.00331139814346595</v>
      </c>
      <c r="AE448" s="73" t="n">
        <f aca="false">S448/U448</f>
        <v>17.2299801791401</v>
      </c>
      <c r="AF448" s="72" t="n">
        <f aca="false">EXP((((AE448-AE$460)/AE$461+2)/4-1.9)^3)</f>
        <v>0.0283887939998191</v>
      </c>
      <c r="AG448" s="72" t="n">
        <f aca="false">V448/U448</f>
        <v>0.23643068931221</v>
      </c>
      <c r="AH448" s="72" t="n">
        <f aca="false">EXP((((AG448-AG$460)/AG$461+2)/4-1.9)^3)</f>
        <v>0.000862312275162074</v>
      </c>
      <c r="AI448" s="72" t="n">
        <f aca="false">W448/U448</f>
        <v>0.0599651282336663</v>
      </c>
      <c r="AJ448" s="72" t="n">
        <f aca="false">EXP((((AI448-AI$460)/AI$461+2)/4-1.9)^3)</f>
        <v>0.0402193618176875</v>
      </c>
      <c r="AK448" s="72" t="n">
        <f aca="false">Z448/U448</f>
        <v>0.103140020561906</v>
      </c>
      <c r="AL448" s="72" t="n">
        <f aca="false">EXP((((AK448-AK$460)/AK$461+2)/4-1.9)^3)</f>
        <v>0.027180867580832</v>
      </c>
      <c r="AM448" s="72" t="n">
        <f aca="false">0.01*AD448+0.15*AF448+0.24*AH448+0.25*AJ448+0.35*AL448</f>
        <v>0.0240665321351595</v>
      </c>
      <c r="AO448" s="64" t="n">
        <f aca="false">0.01*AD448/$AM$460</f>
        <v>1.17361290478009E-005</v>
      </c>
      <c r="AP448" s="63" t="n">
        <f aca="false">AO448*$J$460</f>
        <v>76.9781741064629</v>
      </c>
      <c r="AQ448" s="64" t="n">
        <f aca="false">0.15*AF448/$AM$460</f>
        <v>0.00150921696270834</v>
      </c>
      <c r="AR448" s="63" t="n">
        <f aca="false">AQ448*$J$460</f>
        <v>9899.07026811011</v>
      </c>
      <c r="AS448" s="64" t="n">
        <f aca="false">0.24*AH448/$AM$460</f>
        <v>7.33481704272193E-005</v>
      </c>
      <c r="AT448" s="63" t="n">
        <f aca="false">AS448*$J$460</f>
        <v>481.096297641254</v>
      </c>
      <c r="AU448" s="64" t="n">
        <f aca="false">0.25*AJ448/$AM$460</f>
        <v>0.00356359761090619</v>
      </c>
      <c r="AV448" s="63" t="n">
        <f aca="false">AU448*$J$460</f>
        <v>23373.9111269497</v>
      </c>
      <c r="AW448" s="64" t="n">
        <f aca="false">0.35*AL448/$AM$460</f>
        <v>0.00337166823525126</v>
      </c>
      <c r="AX448" s="63" t="n">
        <f aca="false">AW448*$J$460</f>
        <v>22115.0315734671</v>
      </c>
    </row>
    <row r="449" customFormat="false" ht="12.8" hidden="false" customHeight="false" outlineLevel="0" collapsed="false">
      <c r="A449" s="70" t="s">
        <v>36</v>
      </c>
      <c r="B449" s="60"/>
      <c r="C449" s="60"/>
      <c r="D449" s="60"/>
      <c r="E449" s="60"/>
      <c r="F449" s="60"/>
      <c r="G449" s="60"/>
      <c r="H449" s="60"/>
      <c r="I449" s="64" t="n">
        <f aca="false">AO449+AQ449+AS449+AU449+AW449</f>
        <v>0.0921634936413679</v>
      </c>
      <c r="J449" s="63" t="n">
        <f aca="false">ROUND(AP449+AR449+AT449+AV449+AX449,0)</f>
        <v>604507</v>
      </c>
      <c r="K449" s="64" t="n">
        <f aca="false">I449-DatosMinisterio!J449</f>
        <v>-7.35522753814166E-016</v>
      </c>
      <c r="L449" s="63" t="n">
        <f aca="false">J449-DatosMinisterio!K449</f>
        <v>0</v>
      </c>
      <c r="M449" s="64" t="n">
        <f aca="false">P484/P$495</f>
        <v>0.0548895602552942</v>
      </c>
      <c r="N449" s="63" t="n">
        <f aca="false">ROUND(N$460*M449,0)</f>
        <v>6840472</v>
      </c>
      <c r="O449" s="63" t="n">
        <f aca="false">N449-DatosMinisterio!L449</f>
        <v>0</v>
      </c>
      <c r="P449" s="65" t="n">
        <f aca="false">N449+J449</f>
        <v>7444979</v>
      </c>
      <c r="Q449" s="63" t="n">
        <f aca="false">P449-DatosMinisterio!M449</f>
        <v>0</v>
      </c>
      <c r="S449" s="65" t="n">
        <f aca="false">B449+DatosMinisterio!B449</f>
        <v>6125</v>
      </c>
      <c r="T449" s="65" t="n">
        <f aca="false">C449+DatosMinisterio!C449</f>
        <v>24</v>
      </c>
      <c r="U449" s="65" t="n">
        <f aca="false">D449+DatosMinisterio!D449</f>
        <v>286.545454545455</v>
      </c>
      <c r="V449" s="65" t="n">
        <f aca="false">E449+DatosMinisterio!E449</f>
        <v>245.545454545454</v>
      </c>
      <c r="W449" s="65" t="n">
        <f aca="false">F449+DatosMinisterio!F449</f>
        <v>32</v>
      </c>
      <c r="X449" s="65" t="n">
        <f aca="false">G449+DatosMinisterio!G449</f>
        <v>76</v>
      </c>
      <c r="Y449" s="65" t="n">
        <f aca="false">H449+DatosMinisterio!H449</f>
        <v>46</v>
      </c>
      <c r="Z449" s="65" t="n">
        <f aca="false">X449+0.33*Y449</f>
        <v>91.18</v>
      </c>
      <c r="AC449" s="71" t="n">
        <f aca="false">IF(T449&gt;0,S449/T449,0)</f>
        <v>255.208333333333</v>
      </c>
      <c r="AD449" s="72" t="n">
        <f aca="false">EXP((((AC449-AC$460)/AC$461+2)/4-1.9)^3)</f>
        <v>0.165866231356473</v>
      </c>
      <c r="AE449" s="73" t="n">
        <f aca="false">S449/U449</f>
        <v>21.3753172588832</v>
      </c>
      <c r="AF449" s="72" t="n">
        <f aca="false">EXP((((AE449-AE$460)/AE$461+2)/4-1.9)^3)</f>
        <v>0.0934466559578421</v>
      </c>
      <c r="AG449" s="72" t="n">
        <f aca="false">V449/U449</f>
        <v>0.856916243654819</v>
      </c>
      <c r="AH449" s="72" t="n">
        <f aca="false">EXP((((AG449-AG$460)/AG$461+2)/4-1.9)^3)</f>
        <v>0.629397270277719</v>
      </c>
      <c r="AI449" s="72" t="n">
        <f aca="false">W449/U449</f>
        <v>0.111675126903553</v>
      </c>
      <c r="AJ449" s="72" t="n">
        <f aca="false">EXP((((AI449-AI$460)/AI$461+2)/4-1.9)^3)</f>
        <v>0.120813394353093</v>
      </c>
      <c r="AK449" s="72" t="n">
        <f aca="false">Z449/U449</f>
        <v>0.318204314720812</v>
      </c>
      <c r="AL449" s="72" t="n">
        <f aca="false">EXP((((AK449-AK$460)/AK$461+2)/4-1.9)^3)</f>
        <v>0.180310906355782</v>
      </c>
      <c r="AM449" s="72" t="n">
        <f aca="false">0.01*AD449+0.15*AF449+0.24*AH449+0.25*AJ449+0.35*AL449</f>
        <v>0.260043171386691</v>
      </c>
      <c r="AO449" s="64" t="n">
        <f aca="false">0.01*AD449/$AM$460</f>
        <v>0.000587856673083258</v>
      </c>
      <c r="AP449" s="63" t="n">
        <f aca="false">AO449*$J$460</f>
        <v>3855.79718371692</v>
      </c>
      <c r="AQ449" s="64" t="n">
        <f aca="false">0.15*AF449/$AM$460</f>
        <v>0.00496785028208116</v>
      </c>
      <c r="AR449" s="63" t="n">
        <f aca="false">AQ449*$J$460</f>
        <v>32584.512524642</v>
      </c>
      <c r="AS449" s="64" t="n">
        <f aca="false">0.24*AH449/$AM$460</f>
        <v>0.0535364502819815</v>
      </c>
      <c r="AT449" s="63" t="n">
        <f aca="false">AS449*$J$460</f>
        <v>351149.699706189</v>
      </c>
      <c r="AU449" s="64" t="n">
        <f aca="false">0.25*AJ449/$AM$460</f>
        <v>0.0107045538274258</v>
      </c>
      <c r="AV449" s="63" t="n">
        <f aca="false">AU449*$J$460</f>
        <v>70211.9928047305</v>
      </c>
      <c r="AW449" s="64" t="n">
        <f aca="false">0.35*AL449/$AM$460</f>
        <v>0.0223667825767961</v>
      </c>
      <c r="AX449" s="63" t="n">
        <f aca="false">AW449*$J$460</f>
        <v>146705.449163464</v>
      </c>
    </row>
    <row r="450" customFormat="false" ht="12.8" hidden="false" customHeight="false" outlineLevel="0" collapsed="false">
      <c r="A450" s="70" t="s">
        <v>37</v>
      </c>
      <c r="B450" s="60"/>
      <c r="C450" s="60"/>
      <c r="D450" s="60"/>
      <c r="E450" s="60"/>
      <c r="F450" s="60"/>
      <c r="G450" s="60"/>
      <c r="H450" s="60"/>
      <c r="I450" s="64" t="n">
        <f aca="false">AO450+AQ450+AS450+AU450+AW450</f>
        <v>0.00398817191442502</v>
      </c>
      <c r="J450" s="63" t="n">
        <f aca="false">ROUND(AP450+AR450+AT450+AV450+AX450,0)</f>
        <v>26159</v>
      </c>
      <c r="K450" s="64" t="n">
        <f aca="false">I450-DatosMinisterio!J450</f>
        <v>0</v>
      </c>
      <c r="L450" s="63" t="n">
        <f aca="false">J450-DatosMinisterio!K450</f>
        <v>0</v>
      </c>
      <c r="M450" s="64" t="n">
        <f aca="false">P485/P$495</f>
        <v>0.0100458425992366</v>
      </c>
      <c r="N450" s="63" t="n">
        <f aca="false">ROUND(N$460*M450,0)</f>
        <v>1251938</v>
      </c>
      <c r="O450" s="63" t="n">
        <f aca="false">N450-DatosMinisterio!L450</f>
        <v>0</v>
      </c>
      <c r="P450" s="65" t="n">
        <f aca="false">N450+J450</f>
        <v>1278097</v>
      </c>
      <c r="Q450" s="63" t="n">
        <f aca="false">P450-DatosMinisterio!M450</f>
        <v>0</v>
      </c>
      <c r="S450" s="65" t="n">
        <f aca="false">B450+DatosMinisterio!B450</f>
        <v>2762</v>
      </c>
      <c r="T450" s="65" t="n">
        <f aca="false">C450+DatosMinisterio!C450</f>
        <v>35</v>
      </c>
      <c r="U450" s="65" t="n">
        <f aca="false">D450+DatosMinisterio!D450</f>
        <v>176.75</v>
      </c>
      <c r="V450" s="65" t="n">
        <f aca="false">E450+DatosMinisterio!E450</f>
        <v>56.8863636363636</v>
      </c>
      <c r="W450" s="65" t="n">
        <f aca="false">F450+DatosMinisterio!F450</f>
        <v>4</v>
      </c>
      <c r="X450" s="65" t="n">
        <f aca="false">G450+DatosMinisterio!G450</f>
        <v>5</v>
      </c>
      <c r="Y450" s="65" t="n">
        <f aca="false">H450+DatosMinisterio!H450</f>
        <v>1</v>
      </c>
      <c r="Z450" s="65" t="n">
        <f aca="false">X450+0.33*Y450</f>
        <v>5.33</v>
      </c>
      <c r="AC450" s="71" t="n">
        <f aca="false">IF(T450&gt;0,S450/T450,0)</f>
        <v>78.9142857142857</v>
      </c>
      <c r="AD450" s="72" t="n">
        <f aca="false">EXP((((AC450-AC$460)/AC$461+2)/4-1.9)^3)</f>
        <v>0.00625399933782885</v>
      </c>
      <c r="AE450" s="73" t="n">
        <f aca="false">S450/U450</f>
        <v>15.6265912305516</v>
      </c>
      <c r="AF450" s="72" t="n">
        <f aca="false">EXP((((AE450-AE$460)/AE$461+2)/4-1.9)^3)</f>
        <v>0.0163663243060662</v>
      </c>
      <c r="AG450" s="72" t="n">
        <f aca="false">V450/U450</f>
        <v>0.321846470361322</v>
      </c>
      <c r="AH450" s="72" t="n">
        <f aca="false">EXP((((AG450-AG$460)/AG$461+2)/4-1.9)^3)</f>
        <v>0.00426989669326981</v>
      </c>
      <c r="AI450" s="72" t="n">
        <f aca="false">W450/U450</f>
        <v>0.0226308345120226</v>
      </c>
      <c r="AJ450" s="72" t="n">
        <f aca="false">EXP((((AI450-AI$460)/AI$461+2)/4-1.9)^3)</f>
        <v>0.0148656481247808</v>
      </c>
      <c r="AK450" s="72" t="n">
        <f aca="false">Z450/U450</f>
        <v>0.0301555869872702</v>
      </c>
      <c r="AL450" s="72" t="n">
        <f aca="false">EXP((((AK450-AK$460)/AK$461+2)/4-1.9)^3)</f>
        <v>0.0114117680624125</v>
      </c>
      <c r="AM450" s="72" t="n">
        <f aca="false">0.01*AD450+0.15*AF450+0.24*AH450+0.25*AJ450+0.35*AL450</f>
        <v>0.0112527946987125</v>
      </c>
      <c r="AO450" s="64" t="n">
        <f aca="false">0.01*AD450/$AM$460</f>
        <v>2.21651822322994E-005</v>
      </c>
      <c r="AP450" s="63" t="n">
        <f aca="false">AO450*$J$460</f>
        <v>145.383136980684</v>
      </c>
      <c r="AQ450" s="64" t="n">
        <f aca="false">0.15*AF450/$AM$460</f>
        <v>0.000870073390932288</v>
      </c>
      <c r="AR450" s="63" t="n">
        <f aca="false">AQ450*$J$460</f>
        <v>5706.87836677598</v>
      </c>
      <c r="AS450" s="64" t="n">
        <f aca="false">0.24*AH450/$AM$460</f>
        <v>0.000363196859636156</v>
      </c>
      <c r="AT450" s="63" t="n">
        <f aca="false">AS450*$J$460</f>
        <v>2382.23616851174</v>
      </c>
      <c r="AU450" s="64" t="n">
        <f aca="false">0.25*AJ450/$AM$460</f>
        <v>0.00131715635822804</v>
      </c>
      <c r="AV450" s="63" t="n">
        <f aca="false">AU450*$J$460</f>
        <v>8639.32997465727</v>
      </c>
      <c r="AW450" s="64" t="n">
        <f aca="false">0.35*AL450/$AM$460</f>
        <v>0.00141558012339624</v>
      </c>
      <c r="AX450" s="63" t="n">
        <f aca="false">AW450*$J$460</f>
        <v>9284.89902902543</v>
      </c>
    </row>
    <row r="451" customFormat="false" ht="12.8" hidden="false" customHeight="false" outlineLevel="0" collapsed="false">
      <c r="A451" s="70" t="s">
        <v>38</v>
      </c>
      <c r="B451" s="60"/>
      <c r="C451" s="60"/>
      <c r="D451" s="60"/>
      <c r="E451" s="60"/>
      <c r="F451" s="60"/>
      <c r="G451" s="60"/>
      <c r="H451" s="60"/>
      <c r="I451" s="64" t="n">
        <f aca="false">AO451+AQ451+AS451+AU451+AW451</f>
        <v>0.0477574532317974</v>
      </c>
      <c r="J451" s="63" t="n">
        <f aca="false">ROUND(AP451+AR451+AT451+AV451+AX451,0)</f>
        <v>313245</v>
      </c>
      <c r="K451" s="64" t="n">
        <f aca="false">I451-DatosMinisterio!J451</f>
        <v>4.57966997657877E-016</v>
      </c>
      <c r="L451" s="63" t="n">
        <f aca="false">J451-DatosMinisterio!K451</f>
        <v>0</v>
      </c>
      <c r="M451" s="64" t="n">
        <f aca="false">P486/P$495</f>
        <v>0.0361938661954538</v>
      </c>
      <c r="N451" s="63" t="n">
        <f aca="false">ROUND(N$460*M451,0)</f>
        <v>4510568</v>
      </c>
      <c r="O451" s="63" t="n">
        <f aca="false">N451-DatosMinisterio!L451</f>
        <v>0</v>
      </c>
      <c r="P451" s="65" t="n">
        <f aca="false">N451+J451</f>
        <v>4823813</v>
      </c>
      <c r="Q451" s="63" t="n">
        <f aca="false">P451-DatosMinisterio!M451</f>
        <v>0</v>
      </c>
      <c r="S451" s="65" t="n">
        <f aca="false">B451+DatosMinisterio!B451</f>
        <v>7803</v>
      </c>
      <c r="T451" s="65" t="n">
        <f aca="false">C451+DatosMinisterio!C451</f>
        <v>60</v>
      </c>
      <c r="U451" s="65" t="n">
        <f aca="false">D451+DatosMinisterio!D451</f>
        <v>270.113636363636</v>
      </c>
      <c r="V451" s="65" t="n">
        <f aca="false">E451+DatosMinisterio!E451</f>
        <v>175.977272727273</v>
      </c>
      <c r="W451" s="65" t="n">
        <f aca="false">F451+DatosMinisterio!F451</f>
        <v>12</v>
      </c>
      <c r="X451" s="65" t="n">
        <f aca="false">G451+DatosMinisterio!G451</f>
        <v>36</v>
      </c>
      <c r="Y451" s="65" t="n">
        <f aca="false">H451+DatosMinisterio!H451</f>
        <v>24</v>
      </c>
      <c r="Z451" s="65" t="n">
        <f aca="false">X451+0.33*Y451</f>
        <v>43.92</v>
      </c>
      <c r="AC451" s="71" t="n">
        <f aca="false">IF(T451&gt;0,S451/T451,0)</f>
        <v>130.05</v>
      </c>
      <c r="AD451" s="72" t="n">
        <f aca="false">EXP((((AC451-AC$460)/AC$461+2)/4-1.9)^3)</f>
        <v>0.0204627306198445</v>
      </c>
      <c r="AE451" s="73" t="n">
        <f aca="false">S451/U451</f>
        <v>28.887841817417</v>
      </c>
      <c r="AF451" s="72" t="n">
        <f aca="false">EXP((((AE451-AE$460)/AE$461+2)/4-1.9)^3)</f>
        <v>0.387873678129076</v>
      </c>
      <c r="AG451" s="72" t="n">
        <f aca="false">V451/U451</f>
        <v>0.651493479175433</v>
      </c>
      <c r="AH451" s="72" t="n">
        <f aca="false">EXP((((AG451-AG$460)/AG$461+2)/4-1.9)^3)</f>
        <v>0.216370597598444</v>
      </c>
      <c r="AI451" s="72" t="n">
        <f aca="false">W451/U451</f>
        <v>0.0444257467395878</v>
      </c>
      <c r="AJ451" s="72" t="n">
        <f aca="false">EXP((((AI451-AI$460)/AI$461+2)/4-1.9)^3)</f>
        <v>0.0271601623292707</v>
      </c>
      <c r="AK451" s="72" t="n">
        <f aca="false">Z451/U451</f>
        <v>0.162598233066891</v>
      </c>
      <c r="AL451" s="72" t="n">
        <f aca="false">EXP((((AK451-AK$460)/AK$461+2)/4-1.9)^3)</f>
        <v>0.0504142821109895</v>
      </c>
      <c r="AM451" s="72" t="n">
        <f aca="false">0.01*AD451+0.15*AF451+0.24*AH451+0.25*AJ451+0.35*AL451</f>
        <v>0.13474966177035</v>
      </c>
      <c r="AO451" s="64" t="n">
        <f aca="false">0.01*AD451/$AM$460</f>
        <v>7.25232173300431E-005</v>
      </c>
      <c r="AP451" s="63" t="n">
        <f aca="false">AO451*$J$460</f>
        <v>475.685366755487</v>
      </c>
      <c r="AQ451" s="64" t="n">
        <f aca="false">0.15*AF451/$AM$460</f>
        <v>0.0206203030119632</v>
      </c>
      <c r="AR451" s="63" t="n">
        <f aca="false">AQ451*$J$460</f>
        <v>135250.155218799</v>
      </c>
      <c r="AS451" s="64" t="n">
        <f aca="false">0.24*AH451/$AM$460</f>
        <v>0.0184044550045481</v>
      </c>
      <c r="AT451" s="63" t="n">
        <f aca="false">AS451*$J$460</f>
        <v>120716.237517867</v>
      </c>
      <c r="AU451" s="64" t="n">
        <f aca="false">0.25*AJ451/$AM$460</f>
        <v>0.00240649988498446</v>
      </c>
      <c r="AV451" s="63" t="n">
        <f aca="false">AU451*$J$460</f>
        <v>15784.4180461042</v>
      </c>
      <c r="AW451" s="64" t="n">
        <f aca="false">0.35*AL451/$AM$460</f>
        <v>0.00625367211297147</v>
      </c>
      <c r="AX451" s="63" t="n">
        <f aca="false">AW451*$J$460</f>
        <v>41018.3169217325</v>
      </c>
    </row>
    <row r="452" customFormat="false" ht="12.8" hidden="false" customHeight="false" outlineLevel="0" collapsed="false">
      <c r="A452" s="70" t="s">
        <v>39</v>
      </c>
      <c r="B452" s="60"/>
      <c r="C452" s="60"/>
      <c r="D452" s="60"/>
      <c r="E452" s="60"/>
      <c r="F452" s="60"/>
      <c r="G452" s="60"/>
      <c r="H452" s="60"/>
      <c r="I452" s="64" t="n">
        <f aca="false">AO452+AQ452+AS452+AU452+AW452</f>
        <v>0.00408863247018811</v>
      </c>
      <c r="J452" s="63" t="n">
        <f aca="false">ROUND(AP452+AR452+AT452+AV452+AX452,0)</f>
        <v>26818</v>
      </c>
      <c r="K452" s="64" t="n">
        <f aca="false">I452-DatosMinisterio!J452</f>
        <v>0</v>
      </c>
      <c r="L452" s="63" t="n">
        <f aca="false">J452-DatosMinisterio!K452</f>
        <v>0</v>
      </c>
      <c r="M452" s="64" t="n">
        <f aca="false">P487/P$495</f>
        <v>0.0134858751444392</v>
      </c>
      <c r="N452" s="63" t="n">
        <f aca="false">ROUND(N$460*M452,0)</f>
        <v>1680643</v>
      </c>
      <c r="O452" s="63" t="n">
        <f aca="false">N452-DatosMinisterio!L452</f>
        <v>0</v>
      </c>
      <c r="P452" s="65" t="n">
        <f aca="false">N452+J452</f>
        <v>1707461</v>
      </c>
      <c r="Q452" s="63" t="n">
        <f aca="false">P452-DatosMinisterio!M452</f>
        <v>0</v>
      </c>
      <c r="S452" s="65" t="n">
        <f aca="false">B452+DatosMinisterio!B452</f>
        <v>6814</v>
      </c>
      <c r="T452" s="65" t="n">
        <f aca="false">C452+DatosMinisterio!C452</f>
        <v>64</v>
      </c>
      <c r="U452" s="65" t="n">
        <f aca="false">D452+DatosMinisterio!D452</f>
        <v>549.590909090909</v>
      </c>
      <c r="V452" s="65" t="n">
        <f aca="false">E452+DatosMinisterio!E452</f>
        <v>196.227272727273</v>
      </c>
      <c r="W452" s="65" t="n">
        <f aca="false">F452+DatosMinisterio!F452</f>
        <v>16</v>
      </c>
      <c r="X452" s="65" t="n">
        <f aca="false">G452+DatosMinisterio!G452</f>
        <v>19</v>
      </c>
      <c r="Y452" s="65" t="n">
        <f aca="false">H452+DatosMinisterio!H452</f>
        <v>6</v>
      </c>
      <c r="Z452" s="65" t="n">
        <f aca="false">X452+0.33*Y452</f>
        <v>20.98</v>
      </c>
      <c r="AC452" s="71" t="n">
        <f aca="false">IF(T452&gt;0,S452/T452,0)</f>
        <v>106.46875</v>
      </c>
      <c r="AD452" s="72" t="n">
        <f aca="false">EXP((((AC452-AC$460)/AC$461+2)/4-1.9)^3)</f>
        <v>0.0121584279267292</v>
      </c>
      <c r="AE452" s="73" t="n">
        <f aca="false">S452/U452</f>
        <v>12.3983127946406</v>
      </c>
      <c r="AF452" s="72" t="n">
        <f aca="false">EXP((((AE452-AE$460)/AE$461+2)/4-1.9)^3)</f>
        <v>0.0045712185567312</v>
      </c>
      <c r="AG452" s="72" t="n">
        <f aca="false">V452/U452</f>
        <v>0.35704242825242</v>
      </c>
      <c r="AH452" s="72" t="n">
        <f aca="false">EXP((((AG452-AG$460)/AG$461+2)/4-1.9)^3)</f>
        <v>0.00763820643617488</v>
      </c>
      <c r="AI452" s="72" t="n">
        <f aca="false">W452/U452</f>
        <v>0.0291125630634356</v>
      </c>
      <c r="AJ452" s="72" t="n">
        <f aca="false">EXP((((AI452-AI$460)/AI$461+2)/4-1.9)^3)</f>
        <v>0.0179000042114401</v>
      </c>
      <c r="AK452" s="72" t="n">
        <f aca="false">Z452/U452</f>
        <v>0.03817384831693</v>
      </c>
      <c r="AL452" s="72" t="n">
        <f aca="false">EXP((((AK452-AK$460)/AK$461+2)/4-1.9)^3)</f>
        <v>0.0126308877694925</v>
      </c>
      <c r="AM452" s="72" t="n">
        <f aca="false">0.01*AD452+0.15*AF452+0.24*AH452+0.25*AJ452+0.35*AL452</f>
        <v>0.0115362483796413</v>
      </c>
      <c r="AO452" s="64" t="n">
        <f aca="false">0.01*AD452/$AM$460</f>
        <v>4.30914293553137E-005</v>
      </c>
      <c r="AP452" s="63" t="n">
        <f aca="false">AO452*$J$460</f>
        <v>282.640003181563</v>
      </c>
      <c r="AQ452" s="64" t="n">
        <f aca="false">0.15*AF452/$AM$460</f>
        <v>0.000243017036444373</v>
      </c>
      <c r="AR452" s="63" t="n">
        <f aca="false">AQ452*$J$460</f>
        <v>1593.96745435045</v>
      </c>
      <c r="AS452" s="64" t="n">
        <f aca="false">0.24*AH452/$AM$460</f>
        <v>0.000649704850059728</v>
      </c>
      <c r="AT452" s="63" t="n">
        <f aca="false">AS452*$J$460</f>
        <v>4261.46413881521</v>
      </c>
      <c r="AU452" s="64" t="n">
        <f aca="false">0.25*AJ452/$AM$460</f>
        <v>0.00158601254122949</v>
      </c>
      <c r="AV452" s="63" t="n">
        <f aca="false">AU452*$J$460</f>
        <v>10402.7783808899</v>
      </c>
      <c r="AW452" s="64" t="n">
        <f aca="false">0.35*AL452/$AM$460</f>
        <v>0.00156680661309921</v>
      </c>
      <c r="AX452" s="63" t="n">
        <f aca="false">AW452*$J$460</f>
        <v>10276.8052194269</v>
      </c>
    </row>
    <row r="453" customFormat="false" ht="12.8" hidden="false" customHeight="false" outlineLevel="0" collapsed="false">
      <c r="A453" s="70" t="s">
        <v>40</v>
      </c>
      <c r="B453" s="60"/>
      <c r="C453" s="60"/>
      <c r="D453" s="60"/>
      <c r="E453" s="60"/>
      <c r="F453" s="60"/>
      <c r="G453" s="60"/>
      <c r="H453" s="60"/>
      <c r="I453" s="64" t="n">
        <f aca="false">AO453+AQ453+AS453+AU453+AW453</f>
        <v>0.0134442451197372</v>
      </c>
      <c r="J453" s="63" t="n">
        <f aca="false">ROUND(AP453+AR453+AT453+AV453+AX453,0)</f>
        <v>88182</v>
      </c>
      <c r="K453" s="64" t="n">
        <f aca="false">I453-DatosMinisterio!J453</f>
        <v>1.31838984174237E-016</v>
      </c>
      <c r="L453" s="63" t="n">
        <f aca="false">J453-DatosMinisterio!K453</f>
        <v>0</v>
      </c>
      <c r="M453" s="64" t="n">
        <f aca="false">P488/P$495</f>
        <v>0.026685247285796</v>
      </c>
      <c r="N453" s="63" t="n">
        <f aca="false">ROUND(N$460*M453,0)</f>
        <v>3325581</v>
      </c>
      <c r="O453" s="63" t="n">
        <f aca="false">N453-DatosMinisterio!L453</f>
        <v>0</v>
      </c>
      <c r="P453" s="65" t="n">
        <f aca="false">N453+J453</f>
        <v>3413763</v>
      </c>
      <c r="Q453" s="63" t="n">
        <f aca="false">P453-DatosMinisterio!M453</f>
        <v>0</v>
      </c>
      <c r="S453" s="65" t="n">
        <f aca="false">B453+DatosMinisterio!B453</f>
        <v>5711</v>
      </c>
      <c r="T453" s="65" t="n">
        <f aca="false">C453+DatosMinisterio!C453</f>
        <v>35</v>
      </c>
      <c r="U453" s="65" t="n">
        <f aca="false">D453+DatosMinisterio!D453</f>
        <v>294.954545454545</v>
      </c>
      <c r="V453" s="65" t="n">
        <f aca="false">E453+DatosMinisterio!E453</f>
        <v>161.636363636364</v>
      </c>
      <c r="W453" s="65" t="n">
        <f aca="false">F453+DatosMinisterio!F453</f>
        <v>5</v>
      </c>
      <c r="X453" s="65" t="n">
        <f aca="false">G453+DatosMinisterio!G453</f>
        <v>13</v>
      </c>
      <c r="Y453" s="65" t="n">
        <f aca="false">H453+DatosMinisterio!H453</f>
        <v>3</v>
      </c>
      <c r="Z453" s="65" t="n">
        <f aca="false">X453+0.33*Y453</f>
        <v>13.99</v>
      </c>
      <c r="AC453" s="71" t="n">
        <f aca="false">IF(T453&gt;0,S453/T453,0)</f>
        <v>163.171428571429</v>
      </c>
      <c r="AD453" s="72" t="n">
        <f aca="false">EXP((((AC453-AC$460)/AC$461+2)/4-1.9)^3)</f>
        <v>0.0395732002420513</v>
      </c>
      <c r="AE453" s="73" t="n">
        <f aca="false">S453/U453</f>
        <v>19.3623054399754</v>
      </c>
      <c r="AF453" s="72" t="n">
        <f aca="false">EXP((((AE453-AE$460)/AE$461+2)/4-1.9)^3)</f>
        <v>0.0545481762061066</v>
      </c>
      <c r="AG453" s="72" t="n">
        <f aca="false">V453/U453</f>
        <v>0.548004314994608</v>
      </c>
      <c r="AH453" s="72" t="n">
        <f aca="false">EXP((((AG453-AG$460)/AG$461+2)/4-1.9)^3)</f>
        <v>0.0885458655820842</v>
      </c>
      <c r="AI453" s="72" t="n">
        <f aca="false">W453/U453</f>
        <v>0.0169517645245801</v>
      </c>
      <c r="AJ453" s="72" t="n">
        <f aca="false">EXP((((AI453-AI$460)/AI$461+2)/4-1.9)^3)</f>
        <v>0.0125746318490926</v>
      </c>
      <c r="AK453" s="72" t="n">
        <f aca="false">Z453/U453</f>
        <v>0.0474310371397751</v>
      </c>
      <c r="AL453" s="72" t="n">
        <f aca="false">EXP((((AK453-AK$460)/AK$461+2)/4-1.9)^3)</f>
        <v>0.0141739388477176</v>
      </c>
      <c r="AM453" s="72" t="n">
        <f aca="false">0.01*AD453+0.15*AF453+0.24*AH453+0.25*AJ453+0.35*AL453</f>
        <v>0.037933502732011</v>
      </c>
      <c r="AO453" s="64" t="n">
        <f aca="false">0.01*AD453/$AM$460</f>
        <v>0.000140253803606071</v>
      </c>
      <c r="AP453" s="63" t="n">
        <f aca="false">AO453*$J$460</f>
        <v>919.935497395095</v>
      </c>
      <c r="AQ453" s="64" t="n">
        <f aca="false">0.15*AF453/$AM$460</f>
        <v>0.00289991300143232</v>
      </c>
      <c r="AR453" s="63" t="n">
        <f aca="false">AQ453*$J$460</f>
        <v>19020.7526696957</v>
      </c>
      <c r="AS453" s="64" t="n">
        <f aca="false">0.24*AH453/$AM$460</f>
        <v>0.00753169985678294</v>
      </c>
      <c r="AT453" s="63" t="n">
        <f aca="false">AS453*$J$460</f>
        <v>49400.9993015283</v>
      </c>
      <c r="AU453" s="64" t="n">
        <f aca="false">0.25*AJ453/$AM$460</f>
        <v>0.00111416307942868</v>
      </c>
      <c r="AV453" s="63" t="n">
        <f aca="false">AU453*$J$460</f>
        <v>7307.88142852984</v>
      </c>
      <c r="AW453" s="64" t="n">
        <f aca="false">0.35*AL453/$AM$460</f>
        <v>0.00175821537848721</v>
      </c>
      <c r="AX453" s="63" t="n">
        <f aca="false">AW453*$J$460</f>
        <v>11532.2700500818</v>
      </c>
    </row>
    <row r="454" customFormat="false" ht="12.8" hidden="false" customHeight="false" outlineLevel="0" collapsed="false">
      <c r="A454" s="70" t="s">
        <v>41</v>
      </c>
      <c r="B454" s="60"/>
      <c r="C454" s="60"/>
      <c r="D454" s="60"/>
      <c r="E454" s="60"/>
      <c r="F454" s="60"/>
      <c r="G454" s="60"/>
      <c r="H454" s="60"/>
      <c r="I454" s="64" t="n">
        <f aca="false">AO454+AQ454+AS454+AU454+AW454</f>
        <v>0.0204108620946829</v>
      </c>
      <c r="J454" s="63" t="n">
        <f aca="false">ROUND(AP454+AR454+AT454+AV454+AX454,0)</f>
        <v>133876</v>
      </c>
      <c r="K454" s="64" t="n">
        <f aca="false">I454-DatosMinisterio!J454</f>
        <v>0</v>
      </c>
      <c r="L454" s="63" t="n">
        <f aca="false">J454-DatosMinisterio!K454</f>
        <v>0</v>
      </c>
      <c r="M454" s="64" t="n">
        <f aca="false">P489/P$495</f>
        <v>0.0112586602210798</v>
      </c>
      <c r="N454" s="63" t="n">
        <f aca="false">ROUND(N$460*M454,0)</f>
        <v>1403082</v>
      </c>
      <c r="O454" s="63" t="n">
        <f aca="false">N454-DatosMinisterio!L454</f>
        <v>0</v>
      </c>
      <c r="P454" s="65" t="n">
        <f aca="false">N454+J454</f>
        <v>1536958</v>
      </c>
      <c r="Q454" s="63" t="n">
        <f aca="false">P454-DatosMinisterio!M454</f>
        <v>0</v>
      </c>
      <c r="S454" s="65" t="n">
        <f aca="false">B454+DatosMinisterio!B454</f>
        <v>7667</v>
      </c>
      <c r="T454" s="65" t="n">
        <f aca="false">C454+DatosMinisterio!C454</f>
        <v>61</v>
      </c>
      <c r="U454" s="65" t="n">
        <f aca="false">D454+DatosMinisterio!D454</f>
        <v>287.021590909091</v>
      </c>
      <c r="V454" s="65" t="n">
        <f aca="false">E454+DatosMinisterio!E454</f>
        <v>137.8625</v>
      </c>
      <c r="W454" s="65" t="n">
        <f aca="false">F454+DatosMinisterio!F454</f>
        <v>2</v>
      </c>
      <c r="X454" s="65" t="n">
        <f aca="false">G454+DatosMinisterio!G454</f>
        <v>2</v>
      </c>
      <c r="Y454" s="65" t="n">
        <f aca="false">H454+DatosMinisterio!H454</f>
        <v>0</v>
      </c>
      <c r="Z454" s="65" t="n">
        <f aca="false">X454+0.33*Y454</f>
        <v>2</v>
      </c>
      <c r="AC454" s="71" t="n">
        <f aca="false">IF(T454&gt;0,S454/T454,0)</f>
        <v>125.688524590164</v>
      </c>
      <c r="AD454" s="72" t="n">
        <f aca="false">EXP((((AC454-AC$460)/AC$461+2)/4-1.9)^3)</f>
        <v>0.018645251076517</v>
      </c>
      <c r="AE454" s="73" t="n">
        <f aca="false">S454/U454</f>
        <v>26.7122761591423</v>
      </c>
      <c r="AF454" s="72" t="n">
        <f aca="false">EXP((((AE454-AE$460)/AE$461+2)/4-1.9)^3)</f>
        <v>0.280004557278653</v>
      </c>
      <c r="AG454" s="72" t="n">
        <f aca="false">V454/U454</f>
        <v>0.480321008476556</v>
      </c>
      <c r="AH454" s="72" t="n">
        <f aca="false">EXP((((AG454-AG$460)/AG$461+2)/4-1.9)^3)</f>
        <v>0.0422226337478674</v>
      </c>
      <c r="AI454" s="72" t="n">
        <f aca="false">W454/U454</f>
        <v>0.00696811690599773</v>
      </c>
      <c r="AJ454" s="72" t="n">
        <f aca="false">EXP((((AI454-AI$460)/AI$461+2)/4-1.9)^3)</f>
        <v>0.00927010897090649</v>
      </c>
      <c r="AK454" s="72" t="n">
        <f aca="false">Z454/U454</f>
        <v>0.00696811690599773</v>
      </c>
      <c r="AL454" s="72" t="n">
        <f aca="false">EXP((((AK454-AK$460)/AK$461+2)/4-1.9)^3)</f>
        <v>0.00843431406474832</v>
      </c>
      <c r="AM454" s="72" t="n">
        <f aca="false">0.01*AD454+0.15*AF454+0.24*AH454+0.25*AJ454+0.35*AL454</f>
        <v>0.0575901053674398</v>
      </c>
      <c r="AO454" s="64" t="n">
        <f aca="false">0.01*AD454/$AM$460</f>
        <v>6.60817767245639E-005</v>
      </c>
      <c r="AP454" s="63" t="n">
        <f aca="false">AO454*$J$460</f>
        <v>433.435461833222</v>
      </c>
      <c r="AQ454" s="64" t="n">
        <f aca="false">0.15*AF454/$AM$460</f>
        <v>0.0148857196076478</v>
      </c>
      <c r="AR454" s="63" t="n">
        <f aca="false">AQ454*$J$460</f>
        <v>97636.5811069715</v>
      </c>
      <c r="AS454" s="64" t="n">
        <f aca="false">0.24*AH454/$AM$460</f>
        <v>0.00359145175736082</v>
      </c>
      <c r="AT454" s="63" t="n">
        <f aca="false">AS454*$J$460</f>
        <v>23556.608618315</v>
      </c>
      <c r="AU454" s="64" t="n">
        <f aca="false">0.25*AJ454/$AM$460</f>
        <v>0.000821369029456713</v>
      </c>
      <c r="AV454" s="63" t="n">
        <f aca="false">AU454*$J$460</f>
        <v>5387.42270962185</v>
      </c>
      <c r="AW454" s="64" t="n">
        <f aca="false">0.35*AL454/$AM$460</f>
        <v>0.00104623992349307</v>
      </c>
      <c r="AX454" s="63" t="n">
        <f aca="false">AW454*$J$460</f>
        <v>6862.36821866515</v>
      </c>
    </row>
    <row r="455" customFormat="false" ht="12.8" hidden="false" customHeight="false" outlineLevel="0" collapsed="false">
      <c r="A455" s="70" t="s">
        <v>42</v>
      </c>
      <c r="B455" s="60"/>
      <c r="C455" s="60"/>
      <c r="D455" s="60"/>
      <c r="E455" s="60"/>
      <c r="F455" s="60"/>
      <c r="G455" s="60"/>
      <c r="H455" s="60"/>
      <c r="I455" s="64" t="n">
        <f aca="false">AO455+AQ455+AS455+AU455+AW455</f>
        <v>0.0355570129648624</v>
      </c>
      <c r="J455" s="63" t="n">
        <f aca="false">ROUND(AP455+AR455+AT455+AV455+AX455,0)</f>
        <v>233221</v>
      </c>
      <c r="K455" s="64" t="n">
        <f aca="false">I455-DatosMinisterio!J455</f>
        <v>0</v>
      </c>
      <c r="L455" s="63" t="n">
        <f aca="false">J455-DatosMinisterio!K455</f>
        <v>0</v>
      </c>
      <c r="M455" s="64" t="n">
        <f aca="false">P490/P$495</f>
        <v>0.0140225447011262</v>
      </c>
      <c r="N455" s="63" t="n">
        <f aca="false">ROUND(N$460*M455,0)</f>
        <v>1747524</v>
      </c>
      <c r="O455" s="63" t="n">
        <f aca="false">N455-DatosMinisterio!L455</f>
        <v>0</v>
      </c>
      <c r="P455" s="65" t="n">
        <f aca="false">N455+J455</f>
        <v>1980745</v>
      </c>
      <c r="Q455" s="63" t="n">
        <f aca="false">P455-DatosMinisterio!M455</f>
        <v>0</v>
      </c>
      <c r="S455" s="65" t="n">
        <f aca="false">B455+DatosMinisterio!B455</f>
        <v>15271</v>
      </c>
      <c r="T455" s="65" t="n">
        <f aca="false">C455+DatosMinisterio!C455</f>
        <v>75</v>
      </c>
      <c r="U455" s="65" t="n">
        <f aca="false">D455+DatosMinisterio!D455</f>
        <v>467.068181818182</v>
      </c>
      <c r="V455" s="65" t="n">
        <f aca="false">E455+DatosMinisterio!E455</f>
        <v>192.136363636364</v>
      </c>
      <c r="W455" s="65" t="n">
        <f aca="false">F455+DatosMinisterio!F455</f>
        <v>2</v>
      </c>
      <c r="X455" s="65" t="n">
        <f aca="false">G455+DatosMinisterio!G455</f>
        <v>14</v>
      </c>
      <c r="Y455" s="65" t="n">
        <f aca="false">H455+DatosMinisterio!H455</f>
        <v>2</v>
      </c>
      <c r="Z455" s="65" t="n">
        <f aca="false">X455+0.33*Y455</f>
        <v>14.66</v>
      </c>
      <c r="AC455" s="71" t="n">
        <f aca="false">IF(T455&gt;0,S455/T455,0)</f>
        <v>203.613333333333</v>
      </c>
      <c r="AD455" s="72" t="n">
        <f aca="false">EXP((((AC455-AC$460)/AC$461+2)/4-1.9)^3)</f>
        <v>0.0795735127477148</v>
      </c>
      <c r="AE455" s="73" t="n">
        <f aca="false">S455/U455</f>
        <v>32.6954406111625</v>
      </c>
      <c r="AF455" s="72" t="n">
        <f aca="false">EXP((((AE455-AE$460)/AE$461+2)/4-1.9)^3)</f>
        <v>0.594699431024991</v>
      </c>
      <c r="AG455" s="72" t="n">
        <f aca="false">V455/U455</f>
        <v>0.411366843462606</v>
      </c>
      <c r="AH455" s="72" t="n">
        <f aca="false">EXP((((AG455-AG$460)/AG$461+2)/4-1.9)^3)</f>
        <v>0.0172402804810923</v>
      </c>
      <c r="AI455" s="72" t="n">
        <f aca="false">W455/U455</f>
        <v>0.00428203007152936</v>
      </c>
      <c r="AJ455" s="72" t="n">
        <f aca="false">EXP((((AI455-AI$460)/AI$461+2)/4-1.9)^3)</f>
        <v>0.0085199933986469</v>
      </c>
      <c r="AK455" s="72" t="n">
        <f aca="false">Z455/U455</f>
        <v>0.0313872804243102</v>
      </c>
      <c r="AL455" s="72" t="n">
        <f aca="false">EXP((((AK455-AK$460)/AK$461+2)/4-1.9)^3)</f>
        <v>0.0115922607637355</v>
      </c>
      <c r="AM455" s="72" t="n">
        <f aca="false">0.01*AD455+0.15*AF455+0.24*AH455+0.25*AJ455+0.35*AL455</f>
        <v>0.100325606713657</v>
      </c>
      <c r="AO455" s="64" t="n">
        <f aca="false">0.01*AD455/$AM$460</f>
        <v>0.000282021361954543</v>
      </c>
      <c r="AP455" s="63" t="n">
        <f aca="false">AO455*$J$460</f>
        <v>1849.79982870472</v>
      </c>
      <c r="AQ455" s="64" t="n">
        <f aca="false">0.15*AF455/$AM$460</f>
        <v>0.0316156603560416</v>
      </c>
      <c r="AR455" s="63" t="n">
        <f aca="false">AQ455*$J$460</f>
        <v>207369.550681124</v>
      </c>
      <c r="AS455" s="64" t="n">
        <f aca="false">0.24*AH455/$AM$460</f>
        <v>0.00146645602453304</v>
      </c>
      <c r="AT455" s="63" t="n">
        <f aca="false">AS455*$J$460</f>
        <v>9618.59798202612</v>
      </c>
      <c r="AU455" s="64" t="n">
        <f aca="false">0.25*AJ455/$AM$460</f>
        <v>0.000754905765486368</v>
      </c>
      <c r="AV455" s="63" t="n">
        <f aca="false">AU455*$J$460</f>
        <v>4951.48504356903</v>
      </c>
      <c r="AW455" s="64" t="n">
        <f aca="false">0.35*AL455/$AM$460</f>
        <v>0.0014379694568469</v>
      </c>
      <c r="AX455" s="63" t="n">
        <f aca="false">AW455*$J$460</f>
        <v>9431.752391107</v>
      </c>
    </row>
    <row r="456" customFormat="false" ht="12.8" hidden="false" customHeight="false" outlineLevel="0" collapsed="false">
      <c r="A456" s="70" t="s">
        <v>43</v>
      </c>
      <c r="B456" s="60"/>
      <c r="C456" s="60"/>
      <c r="D456" s="60"/>
      <c r="E456" s="60"/>
      <c r="F456" s="60"/>
      <c r="G456" s="60"/>
      <c r="H456" s="60"/>
      <c r="I456" s="64" t="n">
        <f aca="false">AO456+AQ456+AS456+AU456+AW456</f>
        <v>0.0196698605970976</v>
      </c>
      <c r="J456" s="63" t="n">
        <f aca="false">ROUND(AP456+AR456+AT456+AV456+AX456,0)</f>
        <v>129016</v>
      </c>
      <c r="K456" s="64" t="n">
        <f aca="false">I456-DatosMinisterio!J456</f>
        <v>0</v>
      </c>
      <c r="L456" s="63" t="n">
        <f aca="false">J456-DatosMinisterio!K456</f>
        <v>0</v>
      </c>
      <c r="M456" s="64" t="n">
        <f aca="false">P491/P$495</f>
        <v>0.0137092803389755</v>
      </c>
      <c r="N456" s="63" t="n">
        <f aca="false">ROUND(N$460*M456,0)</f>
        <v>1708484</v>
      </c>
      <c r="O456" s="63" t="n">
        <f aca="false">N456-DatosMinisterio!L456</f>
        <v>0</v>
      </c>
      <c r="P456" s="65" t="n">
        <f aca="false">N456+J456</f>
        <v>1837500</v>
      </c>
      <c r="Q456" s="63" t="n">
        <f aca="false">P456-DatosMinisterio!M456</f>
        <v>0</v>
      </c>
      <c r="S456" s="65" t="n">
        <f aca="false">B456+DatosMinisterio!B456</f>
        <v>4636</v>
      </c>
      <c r="T456" s="65" t="n">
        <f aca="false">C456+DatosMinisterio!C456</f>
        <v>34</v>
      </c>
      <c r="U456" s="65" t="n">
        <f aca="false">D456+DatosMinisterio!D456</f>
        <v>271.159090909091</v>
      </c>
      <c r="V456" s="65" t="n">
        <f aca="false">E456+DatosMinisterio!E456</f>
        <v>160.25</v>
      </c>
      <c r="W456" s="65" t="n">
        <f aca="false">F456+DatosMinisterio!F456</f>
        <v>13</v>
      </c>
      <c r="X456" s="65" t="n">
        <f aca="false">G456+DatosMinisterio!G456</f>
        <v>27</v>
      </c>
      <c r="Y456" s="65" t="n">
        <f aca="false">H456+DatosMinisterio!H456</f>
        <v>20</v>
      </c>
      <c r="Z456" s="65" t="n">
        <f aca="false">X456+0.33*Y456</f>
        <v>33.6</v>
      </c>
      <c r="AC456" s="71" t="n">
        <f aca="false">IF(T456&gt;0,S456/T456,0)</f>
        <v>136.352941176471</v>
      </c>
      <c r="AD456" s="72" t="n">
        <f aca="false">EXP((((AC456-AC$460)/AC$461+2)/4-1.9)^3)</f>
        <v>0.0233464972261096</v>
      </c>
      <c r="AE456" s="73" t="n">
        <f aca="false">S456/U456</f>
        <v>17.0969742687118</v>
      </c>
      <c r="AF456" s="72" t="n">
        <f aca="false">EXP((((AE456-AE$460)/AE$461+2)/4-1.9)^3)</f>
        <v>0.0271750837938648</v>
      </c>
      <c r="AG456" s="72" t="n">
        <f aca="false">V456/U456</f>
        <v>0.590981476825077</v>
      </c>
      <c r="AH456" s="72" t="n">
        <f aca="false">EXP((((AG456-AG$460)/AG$461+2)/4-1.9)^3)</f>
        <v>0.132664748074366</v>
      </c>
      <c r="AI456" s="72" t="n">
        <f aca="false">W456/U456</f>
        <v>0.047942335093454</v>
      </c>
      <c r="AJ456" s="72" t="n">
        <f aca="false">EXP((((AI456-AI$460)/AI$461+2)/4-1.9)^3)</f>
        <v>0.0297624185276696</v>
      </c>
      <c r="AK456" s="72" t="n">
        <f aca="false">Z456/U456</f>
        <v>0.123912496856927</v>
      </c>
      <c r="AL456" s="72" t="n">
        <f aca="false">EXP((((AK456-AK$460)/AK$461+2)/4-1.9)^3)</f>
        <v>0.0340270479514812</v>
      </c>
      <c r="AM456" s="72" t="n">
        <f aca="false">0.01*AD456+0.15*AF456+0.24*AH456+0.25*AJ456+0.35*AL456</f>
        <v>0.0554993384941245</v>
      </c>
      <c r="AO456" s="64" t="n">
        <f aca="false">0.01*AD456/$AM$460</f>
        <v>8.27437512461015E-005</v>
      </c>
      <c r="AP456" s="63" t="n">
        <f aca="false">AO456*$J$460</f>
        <v>542.722635692026</v>
      </c>
      <c r="AQ456" s="64" t="n">
        <f aca="false">0.15*AF456/$AM$460</f>
        <v>0.00144469319214414</v>
      </c>
      <c r="AR456" s="63" t="n">
        <f aca="false">AQ456*$J$460</f>
        <v>9475.85388864922</v>
      </c>
      <c r="AS456" s="64" t="n">
        <f aca="false">0.24*AH456/$AM$460</f>
        <v>0.0112844462867165</v>
      </c>
      <c r="AT456" s="63" t="n">
        <f aca="false">AS456*$J$460</f>
        <v>74015.5520969375</v>
      </c>
      <c r="AU456" s="64" t="n">
        <f aca="false">0.25*AJ456/$AM$460</f>
        <v>0.00263707027577325</v>
      </c>
      <c r="AV456" s="63" t="n">
        <f aca="false">AU456*$J$460</f>
        <v>17296.746993208</v>
      </c>
      <c r="AW456" s="64" t="n">
        <f aca="false">0.35*AL456/$AM$460</f>
        <v>0.00422090709121762</v>
      </c>
      <c r="AX456" s="63" t="n">
        <f aca="false">AW456*$J$460</f>
        <v>27685.2546211424</v>
      </c>
    </row>
    <row r="457" customFormat="false" ht="12.8" hidden="false" customHeight="false" outlineLevel="0" collapsed="false">
      <c r="A457" s="70" t="s">
        <v>44</v>
      </c>
      <c r="B457" s="60"/>
      <c r="C457" s="60"/>
      <c r="D457" s="60"/>
      <c r="E457" s="60"/>
      <c r="F457" s="60"/>
      <c r="G457" s="60"/>
      <c r="H457" s="60"/>
      <c r="I457" s="64" t="n">
        <f aca="false">AO457+AQ457+AS457+AU457+AW457</f>
        <v>0.0173012703463075</v>
      </c>
      <c r="J457" s="63" t="n">
        <f aca="false">ROUND(AP457+AR457+AT457+AV457+AX457,0)</f>
        <v>113480</v>
      </c>
      <c r="K457" s="64" t="n">
        <f aca="false">I457-DatosMinisterio!J457</f>
        <v>1.97758476261356E-016</v>
      </c>
      <c r="L457" s="63" t="n">
        <f aca="false">J457-DatosMinisterio!K457</f>
        <v>0</v>
      </c>
      <c r="M457" s="64" t="n">
        <f aca="false">P492/P$495</f>
        <v>0.008009713884401</v>
      </c>
      <c r="N457" s="63" t="n">
        <f aca="false">ROUND(N$460*M457,0)</f>
        <v>998190</v>
      </c>
      <c r="O457" s="63" t="n">
        <f aca="false">N457-DatosMinisterio!L457</f>
        <v>0</v>
      </c>
      <c r="P457" s="65" t="n">
        <f aca="false">N457+J457</f>
        <v>1111670</v>
      </c>
      <c r="Q457" s="63" t="n">
        <f aca="false">P457-DatosMinisterio!M457</f>
        <v>0</v>
      </c>
      <c r="S457" s="65" t="n">
        <f aca="false">B457+DatosMinisterio!B457</f>
        <v>4560</v>
      </c>
      <c r="T457" s="65" t="n">
        <f aca="false">C457+DatosMinisterio!C457</f>
        <v>22</v>
      </c>
      <c r="U457" s="65" t="n">
        <f aca="false">D457+DatosMinisterio!D457</f>
        <v>239.681818181818</v>
      </c>
      <c r="V457" s="65" t="n">
        <f aca="false">E457+DatosMinisterio!E457</f>
        <v>143.227272727273</v>
      </c>
      <c r="W457" s="65" t="n">
        <f aca="false">F457+DatosMinisterio!F457</f>
        <v>1</v>
      </c>
      <c r="X457" s="65" t="n">
        <f aca="false">G457+DatosMinisterio!G457</f>
        <v>8</v>
      </c>
      <c r="Y457" s="65" t="n">
        <f aca="false">H457+DatosMinisterio!H457</f>
        <v>7</v>
      </c>
      <c r="Z457" s="65" t="n">
        <f aca="false">X457+0.33*Y457</f>
        <v>10.31</v>
      </c>
      <c r="AC457" s="71" t="n">
        <f aca="false">IF(T457&gt;0,S457/T457,0)</f>
        <v>207.272727272727</v>
      </c>
      <c r="AD457" s="72" t="n">
        <f aca="false">EXP((((AC457-AC$460)/AC$461+2)/4-1.9)^3)</f>
        <v>0.0843001751346143</v>
      </c>
      <c r="AE457" s="73" t="n">
        <f aca="false">S457/U457</f>
        <v>19.0252228333017</v>
      </c>
      <c r="AF457" s="72" t="n">
        <f aca="false">EXP((((AE457-AE$460)/AE$461+2)/4-1.9)^3)</f>
        <v>0.0494846113837117</v>
      </c>
      <c r="AG457" s="72" t="n">
        <f aca="false">V457/U457</f>
        <v>0.597572539351414</v>
      </c>
      <c r="AH457" s="72" t="n">
        <f aca="false">EXP((((AG457-AG$460)/AG$461+2)/4-1.9)^3)</f>
        <v>0.140546882387761</v>
      </c>
      <c r="AI457" s="72" t="n">
        <f aca="false">W457/U457</f>
        <v>0.00417219798975915</v>
      </c>
      <c r="AJ457" s="72" t="n">
        <f aca="false">EXP((((AI457-AI$460)/AI$461+2)/4-1.9)^3)</f>
        <v>0.0084904664412316</v>
      </c>
      <c r="AK457" s="72" t="n">
        <f aca="false">Z457/U457</f>
        <v>0.0430153612744169</v>
      </c>
      <c r="AL457" s="72" t="n">
        <f aca="false">EXP((((AK457-AK$460)/AK$461+2)/4-1.9)^3)</f>
        <v>0.0134191419883943</v>
      </c>
      <c r="AM457" s="72" t="n">
        <f aca="false">0.01*AD457+0.15*AF457+0.24*AH457+0.25*AJ457+0.35*AL457</f>
        <v>0.0488162615382115</v>
      </c>
      <c r="AO457" s="64" t="n">
        <f aca="false">0.01*AD457/$AM$460</f>
        <v>0.000298773415719959</v>
      </c>
      <c r="AP457" s="63" t="n">
        <f aca="false">AO457*$J$460</f>
        <v>1959.67783926022</v>
      </c>
      <c r="AQ457" s="64" t="n">
        <f aca="false">0.15*AF457/$AM$460</f>
        <v>0.00263072164649909</v>
      </c>
      <c r="AR457" s="63" t="n">
        <f aca="false">AQ457*$J$460</f>
        <v>17255.1058449543</v>
      </c>
      <c r="AS457" s="64" t="n">
        <f aca="false">0.24*AH457/$AM$460</f>
        <v>0.0119548996104158</v>
      </c>
      <c r="AT457" s="63" t="n">
        <f aca="false">AS457*$J$460</f>
        <v>78413.1070719875</v>
      </c>
      <c r="AU457" s="64" t="n">
        <f aca="false">0.25*AJ457/$AM$460</f>
        <v>0.000752289558014467</v>
      </c>
      <c r="AV457" s="63" t="n">
        <f aca="false">AU457*$J$460</f>
        <v>4934.32513731286</v>
      </c>
      <c r="AW457" s="64" t="n">
        <f aca="false">0.35*AL457/$AM$460</f>
        <v>0.00166458611565814</v>
      </c>
      <c r="AX457" s="63" t="n">
        <f aca="false">AW457*$J$460</f>
        <v>10918.1485057326</v>
      </c>
    </row>
    <row r="458" customFormat="false" ht="12.8" hidden="false" customHeight="false" outlineLevel="0" collapsed="false">
      <c r="A458" s="70" t="s">
        <v>45</v>
      </c>
      <c r="B458" s="60"/>
      <c r="C458" s="60"/>
      <c r="D458" s="60"/>
      <c r="E458" s="60"/>
      <c r="F458" s="60"/>
      <c r="G458" s="60"/>
      <c r="H458" s="60"/>
      <c r="I458" s="64" t="n">
        <f aca="false">AO458+AQ458+AS458+AU458+AW458</f>
        <v>0.0053303021193668</v>
      </c>
      <c r="J458" s="63" t="n">
        <f aca="false">ROUND(AP458+AR458+AT458+AV458+AX458,0)</f>
        <v>34962</v>
      </c>
      <c r="K458" s="64" t="n">
        <f aca="false">I458-DatosMinisterio!J458</f>
        <v>-2.42861286636753E-017</v>
      </c>
      <c r="L458" s="63" t="n">
        <f aca="false">J458-DatosMinisterio!K458</f>
        <v>0</v>
      </c>
      <c r="M458" s="64" t="n">
        <f aca="false">P493/P$495</f>
        <v>0.00522284103835833</v>
      </c>
      <c r="N458" s="63" t="n">
        <f aca="false">ROUND(N$460*M458,0)</f>
        <v>650883</v>
      </c>
      <c r="O458" s="63" t="n">
        <f aca="false">N458-DatosMinisterio!L458</f>
        <v>0</v>
      </c>
      <c r="P458" s="65" t="n">
        <f aca="false">N458+J458</f>
        <v>685845</v>
      </c>
      <c r="Q458" s="63" t="n">
        <f aca="false">P458-DatosMinisterio!M458</f>
        <v>0</v>
      </c>
      <c r="S458" s="65" t="n">
        <f aca="false">B458+DatosMinisterio!B458</f>
        <v>4757</v>
      </c>
      <c r="T458" s="65" t="n">
        <f aca="false">C458+DatosMinisterio!C458</f>
        <v>35</v>
      </c>
      <c r="U458" s="65" t="n">
        <f aca="false">D458+DatosMinisterio!D458</f>
        <v>330.034090909091</v>
      </c>
      <c r="V458" s="65" t="n">
        <f aca="false">E458+DatosMinisterio!E458</f>
        <v>112.529545454545</v>
      </c>
      <c r="W458" s="65" t="n">
        <f aca="false">F458+DatosMinisterio!F458</f>
        <v>11</v>
      </c>
      <c r="X458" s="65" t="n">
        <f aca="false">G458+DatosMinisterio!G458</f>
        <v>21</v>
      </c>
      <c r="Y458" s="65" t="n">
        <f aca="false">H458+DatosMinisterio!H458</f>
        <v>10</v>
      </c>
      <c r="Z458" s="65" t="n">
        <f aca="false">X458+0.33*Y458</f>
        <v>24.3</v>
      </c>
      <c r="AC458" s="71" t="n">
        <f aca="false">IF(T458&gt;0,S458/T458,0)</f>
        <v>135.914285714286</v>
      </c>
      <c r="AD458" s="72" t="n">
        <f aca="false">EXP((((AC458-AC$460)/AC$461+2)/4-1.9)^3)</f>
        <v>0.0231355261322148</v>
      </c>
      <c r="AE458" s="73" t="n">
        <f aca="false">S458/U458</f>
        <v>14.4136625004304</v>
      </c>
      <c r="AF458" s="72" t="n">
        <f aca="false">EXP((((AE458-AE$460)/AE$461+2)/4-1.9)^3)</f>
        <v>0.0104105144314501</v>
      </c>
      <c r="AG458" s="72" t="n">
        <f aca="false">V458/U458</f>
        <v>0.340963399097888</v>
      </c>
      <c r="AH458" s="72" t="n">
        <f aca="false">EXP((((AG458-AG$460)/AG$461+2)/4-1.9)^3)</f>
        <v>0.00588786031972016</v>
      </c>
      <c r="AI458" s="72" t="n">
        <f aca="false">W458/U458</f>
        <v>0.033329890162862</v>
      </c>
      <c r="AJ458" s="72" t="n">
        <f aca="false">EXP((((AI458-AI$460)/AI$461+2)/4-1.9)^3)</f>
        <v>0.0201393061139792</v>
      </c>
      <c r="AK458" s="72" t="n">
        <f aca="false">Z458/U458</f>
        <v>0.0736287573597769</v>
      </c>
      <c r="AL458" s="72" t="n">
        <f aca="false">EXP((((AK458-AK$460)/AK$461+2)/4-1.9)^3)</f>
        <v>0.0194252173054711</v>
      </c>
      <c r="AM458" s="72" t="n">
        <f aca="false">0.01*AD458+0.15*AF458+0.24*AH458+0.25*AJ458+0.35*AL458</f>
        <v>0.0150396714881822</v>
      </c>
      <c r="AO458" s="64" t="n">
        <f aca="false">0.01*AD458/$AM$460</f>
        <v>8.19960356661461E-005</v>
      </c>
      <c r="AP458" s="63" t="n">
        <f aca="false">AO458*$J$460</f>
        <v>537.818311628998</v>
      </c>
      <c r="AQ458" s="64" t="n">
        <f aca="false">0.15*AF458/$AM$460</f>
        <v>0.000553448130644949</v>
      </c>
      <c r="AR458" s="63" t="n">
        <f aca="false">AQ458*$J$460</f>
        <v>3630.10890440628</v>
      </c>
      <c r="AS458" s="64" t="n">
        <f aca="false">0.24*AH458/$AM$460</f>
        <v>0.00050082063612202</v>
      </c>
      <c r="AT458" s="63" t="n">
        <f aca="false">AS458*$J$460</f>
        <v>3284.92111551331</v>
      </c>
      <c r="AU458" s="64" t="n">
        <f aca="false">0.25*AJ458/$AM$460</f>
        <v>0.00178442371806911</v>
      </c>
      <c r="AV458" s="63" t="n">
        <f aca="false">AU458*$J$460</f>
        <v>11704.1725674416</v>
      </c>
      <c r="AW458" s="64" t="n">
        <f aca="false">0.35*AL458/$AM$460</f>
        <v>0.00240961359886457</v>
      </c>
      <c r="AX458" s="63" t="n">
        <f aca="false">AW458*$J$460</f>
        <v>15804.8411351999</v>
      </c>
    </row>
    <row r="459" customFormat="false" ht="12.8" hidden="false" customHeight="false" outlineLevel="0" collapsed="false">
      <c r="A459" s="74" t="s">
        <v>46</v>
      </c>
      <c r="B459" s="60"/>
      <c r="C459" s="60"/>
      <c r="D459" s="60"/>
      <c r="E459" s="60"/>
      <c r="F459" s="60"/>
      <c r="G459" s="60"/>
      <c r="H459" s="60"/>
      <c r="I459" s="75" t="n">
        <f aca="false">AO459+AQ459+AS459+AU459+AW459</f>
        <v>0.0128443439847464</v>
      </c>
      <c r="J459" s="76" t="n">
        <f aca="false">ROUND(AP459+AR459+AT459+AV459+AX459,0)</f>
        <v>84247</v>
      </c>
      <c r="K459" s="64" t="n">
        <f aca="false">I459-DatosMinisterio!J459</f>
        <v>-6.07153216591883E-017</v>
      </c>
      <c r="L459" s="63" t="n">
        <f aca="false">J459-DatosMinisterio!K459</f>
        <v>0</v>
      </c>
      <c r="M459" s="64" t="n">
        <f aca="false">P494/P$495</f>
        <v>0.00603046528110518</v>
      </c>
      <c r="N459" s="63" t="n">
        <f aca="false">ROUND(N$460*M459,0)</f>
        <v>751531</v>
      </c>
      <c r="O459" s="63" t="n">
        <f aca="false">N459-DatosMinisterio!L459</f>
        <v>0</v>
      </c>
      <c r="P459" s="65" t="n">
        <f aca="false">N459+J459</f>
        <v>835778</v>
      </c>
      <c r="Q459" s="63" t="n">
        <f aca="false">P459-DatosMinisterio!M459</f>
        <v>0</v>
      </c>
      <c r="S459" s="77" t="n">
        <f aca="false">B459+DatosMinisterio!B459</f>
        <v>5243</v>
      </c>
      <c r="T459" s="77" t="n">
        <f aca="false">C459+DatosMinisterio!C459</f>
        <v>26</v>
      </c>
      <c r="U459" s="77" t="n">
        <f aca="false">D459+DatosMinisterio!D459</f>
        <v>250.272727272727</v>
      </c>
      <c r="V459" s="77" t="n">
        <f aca="false">E459+DatosMinisterio!E459</f>
        <v>116.704545454545</v>
      </c>
      <c r="W459" s="77" t="n">
        <f aca="false">F459+DatosMinisterio!F459</f>
        <v>7</v>
      </c>
      <c r="X459" s="77" t="n">
        <f aca="false">G459+DatosMinisterio!G459</f>
        <v>23</v>
      </c>
      <c r="Y459" s="77" t="n">
        <f aca="false">H459+DatosMinisterio!H459</f>
        <v>12</v>
      </c>
      <c r="Z459" s="77" t="n">
        <f aca="false">X459+0.33*Y459</f>
        <v>26.96</v>
      </c>
      <c r="AC459" s="71" t="n">
        <f aca="false">IF(T459&gt;0,S459/T459,0)</f>
        <v>201.653846153846</v>
      </c>
      <c r="AD459" s="72" t="n">
        <f aca="false">EXP((((AC459-AC$460)/AC$461+2)/4-1.9)^3)</f>
        <v>0.077124246188249</v>
      </c>
      <c r="AE459" s="73" t="n">
        <f aca="false">S459/U459</f>
        <v>20.949146385761</v>
      </c>
      <c r="AF459" s="72" t="n">
        <f aca="false">EXP((((AE459-AE$460)/AE$461+2)/4-1.9)^3)</f>
        <v>0.0838903409804455</v>
      </c>
      <c r="AG459" s="72" t="n">
        <f aca="false">V459/U459</f>
        <v>0.466309480566653</v>
      </c>
      <c r="AH459" s="72" t="n">
        <f aca="false">EXP((((AG459-AG$460)/AG$461+2)/4-1.9)^3)</f>
        <v>0.0356191322700937</v>
      </c>
      <c r="AI459" s="72" t="n">
        <f aca="false">W459/U459</f>
        <v>0.0279694878314566</v>
      </c>
      <c r="AJ459" s="72" t="n">
        <f aca="false">EXP((((AI459-AI$460)/AI$461+2)/4-1.9)^3)</f>
        <v>0.0173301704085961</v>
      </c>
      <c r="AK459" s="72" t="n">
        <f aca="false">Z459/U459</f>
        <v>0.107722484562296</v>
      </c>
      <c r="AL459" s="72" t="n">
        <f aca="false">EXP((((AK459-AK$460)/AK$461+2)/4-1.9)^3)</f>
        <v>0.0285855100199038</v>
      </c>
      <c r="AM459" s="72" t="n">
        <f aca="false">0.01*AD459+0.15*AF459+0.24*AH459+0.25*AJ459+0.35*AL459</f>
        <v>0.0362408564628872</v>
      </c>
      <c r="AO459" s="64" t="n">
        <f aca="false">0.01*AD459/$AM$460</f>
        <v>0.000273340766275925</v>
      </c>
      <c r="AP459" s="63" t="n">
        <f aca="false">AO459*$J$460</f>
        <v>1792.8631332428</v>
      </c>
      <c r="AQ459" s="64" t="n">
        <f aca="false">0.15*AF459/$AM$460</f>
        <v>0.00445981346075784</v>
      </c>
      <c r="AR459" s="63" t="n">
        <f aca="false">AQ459*$J$460</f>
        <v>29252.2598947471</v>
      </c>
      <c r="AS459" s="64" t="n">
        <f aca="false">0.24*AH459/$AM$460</f>
        <v>0.00302975877703405</v>
      </c>
      <c r="AT459" s="63" t="n">
        <f aca="false">AS459*$J$460</f>
        <v>19872.4211099922</v>
      </c>
      <c r="AU459" s="64" t="n">
        <f aca="false">0.25*AJ459/$AM$460</f>
        <v>0.00153552296887791</v>
      </c>
      <c r="AV459" s="63" t="n">
        <f aca="false">AU459*$J$460</f>
        <v>10071.6133881388</v>
      </c>
      <c r="AW459" s="64" t="n">
        <f aca="false">0.35*AL459/$AM$460</f>
        <v>0.00354590801180071</v>
      </c>
      <c r="AX459" s="63" t="n">
        <f aca="false">AW459*$J$460</f>
        <v>23257.8836843178</v>
      </c>
    </row>
    <row r="460" customFormat="false" ht="12.8" hidden="false" customHeight="false" outlineLevel="0" collapsed="false">
      <c r="A460" s="81" t="s">
        <v>49</v>
      </c>
      <c r="B460" s="60"/>
      <c r="C460" s="60"/>
      <c r="D460" s="60"/>
      <c r="E460" s="60"/>
      <c r="F460" s="60"/>
      <c r="G460" s="60"/>
      <c r="H460" s="60"/>
      <c r="I460" s="86" t="n">
        <f aca="false">SUM(I433:I459)</f>
        <v>1</v>
      </c>
      <c r="J460" s="84" t="n">
        <f aca="false">DatosMinisterio!K460</f>
        <v>6559077</v>
      </c>
      <c r="K460" s="82" t="n">
        <f aca="false">I460-DatosMinisterio!J460</f>
        <v>0</v>
      </c>
      <c r="L460" s="84" t="n">
        <f aca="false">J460-DatosMinisterio!K460</f>
        <v>0</v>
      </c>
      <c r="M460" s="82"/>
      <c r="N460" s="84" t="n">
        <f aca="false">DatosMinisterio!L460</f>
        <v>124622452</v>
      </c>
      <c r="O460" s="84"/>
      <c r="P460" s="86" t="n">
        <f aca="false">DatosMinisterio!M460</f>
        <v>131181529</v>
      </c>
      <c r="Q460" s="84"/>
      <c r="S460" s="86"/>
      <c r="T460" s="86"/>
      <c r="U460" s="86"/>
      <c r="V460" s="86"/>
      <c r="W460" s="86"/>
      <c r="X460" s="86"/>
      <c r="Y460" s="86"/>
      <c r="Z460" s="86"/>
      <c r="AB460" s="87" t="s">
        <v>232</v>
      </c>
      <c r="AC460" s="87" t="n">
        <f aca="false">AVERAGE(AC435:AC459)</f>
        <v>190.572238233776</v>
      </c>
      <c r="AD460" s="86"/>
      <c r="AE460" s="87" t="n">
        <f aca="false">AVERAGE(AE435:AE459)</f>
        <v>19.9496094727916</v>
      </c>
      <c r="AF460" s="86"/>
      <c r="AG460" s="89" t="n">
        <f aca="false">AVERAGE(AG435:AG459)</f>
        <v>0.517292911339663</v>
      </c>
      <c r="AH460" s="86"/>
      <c r="AI460" s="89" t="n">
        <f aca="false">AVERAGE(AI435:AI459)</f>
        <v>0.0803072321353926</v>
      </c>
      <c r="AJ460" s="86"/>
      <c r="AK460" s="89" t="n">
        <f aca="false">AVERAGE(AK435:AK459)</f>
        <v>0.188291805572023</v>
      </c>
      <c r="AL460" s="86"/>
      <c r="AM460" s="89" t="n">
        <f aca="false">SUM(AM435:AM459)</f>
        <v>2.8215420348385</v>
      </c>
      <c r="AO460" s="82" t="n">
        <f aca="false">SUM(AO433:AO459)</f>
        <v>0.00959151685441063</v>
      </c>
      <c r="AP460" s="84" t="n">
        <f aca="false">SUM(AP433:AP459)</f>
        <v>62911.4975948771</v>
      </c>
      <c r="AQ460" s="82" t="n">
        <f aca="false">SUM(AQ433:AQ459)</f>
        <v>0.15112147307171</v>
      </c>
      <c r="AR460" s="84" t="n">
        <f aca="false">SUM(AR433:AR459)</f>
        <v>991217.378230776</v>
      </c>
      <c r="AS460" s="82" t="n">
        <f aca="false">SUM(AS433:AS459)</f>
        <v>0.233449931065957</v>
      </c>
      <c r="AT460" s="84" t="n">
        <f aca="false">SUM(AT433:AT459)</f>
        <v>1531216.07350631</v>
      </c>
      <c r="AU460" s="82" t="n">
        <f aca="false">SUM(AU433:AU459)</f>
        <v>0.255362058401128</v>
      </c>
      <c r="AV460" s="84" t="n">
        <f aca="false">SUM(AV433:AV459)</f>
        <v>1674939.4039315</v>
      </c>
      <c r="AW460" s="82" t="n">
        <f aca="false">SUM(AW433:AW459)</f>
        <v>0.350475020606794</v>
      </c>
      <c r="AX460" s="84" t="n">
        <f aca="false">SUM(AX433:AX459)</f>
        <v>2298792.64673655</v>
      </c>
    </row>
    <row r="461" customFormat="false" ht="12.8" hidden="false" customHeight="false" outlineLevel="0" collapsed="false">
      <c r="A461" s="31" t="s">
        <v>50</v>
      </c>
      <c r="B461" s="25"/>
      <c r="C461" s="25"/>
      <c r="D461" s="25"/>
      <c r="E461" s="25"/>
      <c r="F461" s="25"/>
      <c r="G461" s="25"/>
      <c r="H461" s="25"/>
      <c r="I461" s="25"/>
      <c r="S461" s="25"/>
      <c r="T461" s="25"/>
      <c r="U461" s="25"/>
      <c r="V461" s="25"/>
      <c r="W461" s="25"/>
      <c r="X461" s="25"/>
      <c r="Y461" s="25"/>
      <c r="Z461" s="25"/>
      <c r="AB461" s="87" t="s">
        <v>233</v>
      </c>
      <c r="AC461" s="87" t="n">
        <f aca="false">_xlfn.STDEV.P(AC435:AC459)</f>
        <v>87.6626390864377</v>
      </c>
      <c r="AD461" s="86"/>
      <c r="AE461" s="87" t="n">
        <f aca="false">_xlfn.STDEV.P(AE435:AE459)</f>
        <v>5.3463163791601</v>
      </c>
      <c r="AF461" s="86"/>
      <c r="AG461" s="89" t="n">
        <f aca="false">_xlfn.STDEV.P(AG435:AG459)</f>
        <v>0.13554888364555</v>
      </c>
      <c r="AH461" s="86"/>
      <c r="AI461" s="89" t="n">
        <f aca="false">_xlfn.STDEV.P(AI435:AI459)</f>
        <v>0.0672086874996082</v>
      </c>
      <c r="AJ461" s="86"/>
      <c r="AK461" s="89" t="n">
        <f aca="false">_xlfn.STDEV.P(AK435:AK459)</f>
        <v>0.159624816822344</v>
      </c>
      <c r="AL461" s="86"/>
      <c r="AM461" s="89"/>
    </row>
    <row r="462" customFormat="false" ht="12.8" hidden="false" customHeight="false" outlineLevel="0" collapsed="false">
      <c r="A462" s="31" t="s">
        <v>167</v>
      </c>
      <c r="B462" s="25"/>
      <c r="C462" s="25"/>
      <c r="D462" s="25"/>
      <c r="E462" s="25"/>
      <c r="F462" s="25"/>
      <c r="G462" s="25"/>
      <c r="H462" s="25"/>
      <c r="I462" s="25"/>
      <c r="S462" s="25"/>
      <c r="T462" s="25"/>
      <c r="U462" s="25"/>
      <c r="V462" s="25"/>
      <c r="W462" s="25"/>
      <c r="X462" s="25"/>
      <c r="Y462" s="25"/>
      <c r="Z462" s="25"/>
      <c r="AB462" s="1" t="n">
        <f aca="false">MIN(AC462:AL462)</f>
        <v>-2.07203640836974</v>
      </c>
      <c r="AC462" s="1" t="n">
        <f aca="false">(MIN(AC435:AC459)-AC460)/AC461</f>
        <v>-1.54960061571581</v>
      </c>
      <c r="AE462" s="1" t="n">
        <f aca="false">(MIN(AE435:AE459)-AE460)/AE461</f>
        <v>-1.67720935237708</v>
      </c>
      <c r="AG462" s="1" t="n">
        <f aca="false">(MIN(AG435:AG459)-AG460)/AG461</f>
        <v>-2.07203640836974</v>
      </c>
      <c r="AI462" s="1" t="n">
        <f aca="false">(MIN(AI435:AI459)-AI460)/AI461</f>
        <v>-1.13281536923448</v>
      </c>
      <c r="AK462" s="1" t="n">
        <f aca="false">(MIN(AK435:AK459)-AK460)/AK461</f>
        <v>-1.13593670630696</v>
      </c>
    </row>
    <row r="463" customFormat="false" ht="12.8" hidden="false" customHeight="false" outlineLevel="0" collapsed="false">
      <c r="B463" s="25"/>
      <c r="C463" s="25"/>
      <c r="D463" s="25"/>
      <c r="E463" s="25"/>
      <c r="F463" s="25"/>
      <c r="G463" s="25"/>
      <c r="H463" s="25"/>
      <c r="I463" s="25"/>
      <c r="S463" s="25"/>
      <c r="T463" s="25"/>
      <c r="U463" s="25"/>
      <c r="V463" s="25"/>
      <c r="W463" s="25"/>
      <c r="X463" s="25"/>
      <c r="Y463" s="25"/>
      <c r="Z463" s="25"/>
      <c r="AB463" s="1" t="n">
        <f aca="false">MAX(AC463:AM463)</f>
        <v>3.40607651805524</v>
      </c>
      <c r="AC463" s="1" t="n">
        <f aca="false">(MAX(AC435:AC459)-AC460)/AC461</f>
        <v>3.40607651805524</v>
      </c>
      <c r="AE463" s="1" t="n">
        <f aca="false">(MAX(AE435:AE459)-AE460)/AE461</f>
        <v>2.38403982002524</v>
      </c>
      <c r="AG463" s="1" t="n">
        <f aca="false">(MAX(AG435:AG459)-AG460)/AG461</f>
        <v>2.50554134553588</v>
      </c>
      <c r="AI463" s="1" t="n">
        <f aca="false">(MAX(AI435:AI459)-AI460)/AI461</f>
        <v>2.63293759047431</v>
      </c>
      <c r="AK463" s="1" t="n">
        <f aca="false">(MAX(AK435:AK459)-AK460)/AK461</f>
        <v>3.05310363465369</v>
      </c>
    </row>
    <row r="464" customFormat="false" ht="12.8" hidden="false" customHeight="false" outlineLevel="0" collapsed="false">
      <c r="B464" s="25"/>
      <c r="C464" s="25"/>
      <c r="D464" s="25"/>
      <c r="E464" s="25"/>
      <c r="F464" s="25"/>
      <c r="G464" s="25"/>
      <c r="H464" s="25"/>
      <c r="I464" s="25"/>
      <c r="S464" s="25"/>
      <c r="T464" s="25"/>
      <c r="U464" s="25"/>
      <c r="V464" s="25"/>
      <c r="W464" s="25"/>
      <c r="X464" s="25"/>
      <c r="Y464" s="25"/>
      <c r="Z464" s="25"/>
    </row>
    <row r="465" customFormat="false" ht="12.8" hidden="false" customHeight="false" outlineLevel="0" collapsed="false">
      <c r="B465" s="25"/>
      <c r="C465" s="25"/>
      <c r="D465" s="25"/>
      <c r="E465" s="25"/>
      <c r="F465" s="25"/>
      <c r="G465" s="25"/>
      <c r="H465" s="25"/>
      <c r="I465" s="25"/>
      <c r="S465" s="25"/>
      <c r="T465" s="25"/>
      <c r="U465" s="25"/>
      <c r="V465" s="25"/>
      <c r="W465" s="25"/>
      <c r="X465" s="25"/>
      <c r="Y465" s="25"/>
      <c r="Z465" s="25"/>
    </row>
    <row r="466" customFormat="false" ht="12.8" hidden="false" customHeight="false" outlineLevel="0" collapsed="false">
      <c r="A466" s="50" t="s">
        <v>186</v>
      </c>
      <c r="B466" s="50"/>
      <c r="C466" s="50"/>
      <c r="D466" s="50"/>
      <c r="E466" s="50"/>
      <c r="F466" s="50"/>
      <c r="G466" s="50"/>
      <c r="H466" s="50"/>
      <c r="I466" s="50"/>
      <c r="J466" s="50"/>
      <c r="S466" s="50"/>
      <c r="T466" s="50"/>
      <c r="U466" s="50"/>
      <c r="V466" s="50"/>
      <c r="W466" s="50"/>
      <c r="X466" s="50"/>
      <c r="Y466" s="50"/>
      <c r="Z466" s="50"/>
    </row>
    <row r="467" customFormat="false" ht="12.8" hidden="false" customHeight="false" outlineLevel="0" collapsed="false">
      <c r="A467" s="50" t="s">
        <v>187</v>
      </c>
      <c r="B467" s="50"/>
      <c r="C467" s="50"/>
      <c r="D467" s="50"/>
      <c r="E467" s="50"/>
      <c r="F467" s="50"/>
      <c r="G467" s="50"/>
      <c r="H467" s="50"/>
      <c r="I467" s="50"/>
      <c r="J467" s="50"/>
      <c r="S467" s="50"/>
      <c r="T467" s="50"/>
      <c r="U467" s="50"/>
      <c r="V467" s="50"/>
      <c r="W467" s="50"/>
      <c r="X467" s="50"/>
      <c r="Y467" s="50"/>
      <c r="Z467" s="50"/>
    </row>
    <row r="468" customFormat="false" ht="15.8" hidden="false" customHeight="true" outlineLevel="0" collapsed="false">
      <c r="A468" s="51" t="s">
        <v>8</v>
      </c>
      <c r="B468" s="55" t="s">
        <v>213</v>
      </c>
      <c r="C468" s="55"/>
      <c r="D468" s="55"/>
      <c r="E468" s="55"/>
      <c r="F468" s="55"/>
      <c r="G468" s="55"/>
      <c r="H468" s="55"/>
      <c r="I468" s="51" t="s">
        <v>10</v>
      </c>
      <c r="J468" s="53" t="s">
        <v>11</v>
      </c>
      <c r="K468" s="54" t="s">
        <v>214</v>
      </c>
      <c r="L468" s="53" t="s">
        <v>215</v>
      </c>
      <c r="M468" s="54" t="s">
        <v>216</v>
      </c>
      <c r="N468" s="53" t="s">
        <v>12</v>
      </c>
      <c r="O468" s="53" t="s">
        <v>217</v>
      </c>
      <c r="P468" s="51" t="s">
        <v>218</v>
      </c>
      <c r="Q468" s="53" t="s">
        <v>219</v>
      </c>
      <c r="S468" s="55" t="s">
        <v>213</v>
      </c>
      <c r="T468" s="55"/>
      <c r="U468" s="55"/>
      <c r="V468" s="55"/>
      <c r="W468" s="55"/>
      <c r="X468" s="55"/>
      <c r="Y468" s="55"/>
      <c r="Z468" s="55"/>
      <c r="AC468" s="56" t="s">
        <v>221</v>
      </c>
      <c r="AD468" s="56"/>
      <c r="AE468" s="56" t="s">
        <v>222</v>
      </c>
      <c r="AF468" s="56"/>
      <c r="AG468" s="56" t="s">
        <v>223</v>
      </c>
      <c r="AH468" s="56"/>
      <c r="AI468" s="56" t="s">
        <v>224</v>
      </c>
      <c r="AJ468" s="56"/>
      <c r="AK468" s="56" t="s">
        <v>225</v>
      </c>
      <c r="AL468" s="56"/>
      <c r="AM468" s="57" t="s">
        <v>226</v>
      </c>
      <c r="AO468" s="56" t="s">
        <v>221</v>
      </c>
      <c r="AP468" s="56"/>
      <c r="AQ468" s="56" t="s">
        <v>222</v>
      </c>
      <c r="AR468" s="56"/>
      <c r="AS468" s="56" t="s">
        <v>223</v>
      </c>
      <c r="AT468" s="56"/>
      <c r="AU468" s="56" t="s">
        <v>224</v>
      </c>
      <c r="AV468" s="56"/>
      <c r="AW468" s="57" t="s">
        <v>225</v>
      </c>
      <c r="AX468" s="57"/>
    </row>
    <row r="469" customFormat="false" ht="37.3" hidden="false" customHeight="false" outlineLevel="0" collapsed="false">
      <c r="A469" s="51"/>
      <c r="B469" s="56" t="s">
        <v>188</v>
      </c>
      <c r="C469" s="56" t="s">
        <v>189</v>
      </c>
      <c r="D469" s="56" t="s">
        <v>190</v>
      </c>
      <c r="E469" s="56" t="s">
        <v>191</v>
      </c>
      <c r="F469" s="56" t="s">
        <v>192</v>
      </c>
      <c r="G469" s="56" t="s">
        <v>193</v>
      </c>
      <c r="H469" s="56" t="s">
        <v>194</v>
      </c>
      <c r="I469" s="51"/>
      <c r="J469" s="53"/>
      <c r="K469" s="54"/>
      <c r="L469" s="53"/>
      <c r="M469" s="54"/>
      <c r="N469" s="53"/>
      <c r="O469" s="53"/>
      <c r="P469" s="51"/>
      <c r="Q469" s="53"/>
      <c r="S469" s="56" t="s">
        <v>188</v>
      </c>
      <c r="T469" s="56" t="s">
        <v>189</v>
      </c>
      <c r="U469" s="56" t="s">
        <v>190</v>
      </c>
      <c r="V469" s="56" t="s">
        <v>191</v>
      </c>
      <c r="W469" s="56" t="s">
        <v>192</v>
      </c>
      <c r="X469" s="56" t="s">
        <v>193</v>
      </c>
      <c r="Y469" s="56" t="s">
        <v>194</v>
      </c>
      <c r="Z469" s="51" t="s">
        <v>21</v>
      </c>
      <c r="AC469" s="56" t="s">
        <v>227</v>
      </c>
      <c r="AD469" s="56" t="s">
        <v>228</v>
      </c>
      <c r="AE469" s="56" t="s">
        <v>227</v>
      </c>
      <c r="AF469" s="56" t="s">
        <v>228</v>
      </c>
      <c r="AG469" s="56" t="s">
        <v>227</v>
      </c>
      <c r="AH469" s="56" t="s">
        <v>228</v>
      </c>
      <c r="AI469" s="56" t="s">
        <v>227</v>
      </c>
      <c r="AJ469" s="56" t="s">
        <v>228</v>
      </c>
      <c r="AK469" s="56" t="s">
        <v>227</v>
      </c>
      <c r="AL469" s="56" t="s">
        <v>228</v>
      </c>
      <c r="AM469" s="58" t="s">
        <v>229</v>
      </c>
      <c r="AO469" s="56" t="s">
        <v>230</v>
      </c>
      <c r="AP469" s="56" t="s">
        <v>231</v>
      </c>
      <c r="AQ469" s="56" t="s">
        <v>230</v>
      </c>
      <c r="AR469" s="56" t="s">
        <v>231</v>
      </c>
      <c r="AS469" s="56" t="s">
        <v>230</v>
      </c>
      <c r="AT469" s="56" t="s">
        <v>231</v>
      </c>
      <c r="AU469" s="56" t="s">
        <v>230</v>
      </c>
      <c r="AV469" s="56" t="s">
        <v>231</v>
      </c>
      <c r="AW469" s="56" t="s">
        <v>230</v>
      </c>
      <c r="AX469" s="58" t="s">
        <v>231</v>
      </c>
    </row>
    <row r="470" customFormat="false" ht="12.8" hidden="false" customHeight="false" outlineLevel="0" collapsed="false">
      <c r="A470" s="59" t="s">
        <v>22</v>
      </c>
      <c r="B470" s="60" t="n">
        <v>0</v>
      </c>
      <c r="C470" s="60"/>
      <c r="D470" s="60"/>
      <c r="E470" s="60"/>
      <c r="F470" s="60"/>
      <c r="G470" s="60"/>
      <c r="H470" s="60"/>
      <c r="I470" s="61" t="n">
        <f aca="false">AO470+AQ470+AS470+AU470+AW470</f>
        <v>0.159944259762385</v>
      </c>
      <c r="J470" s="62" t="n">
        <f aca="false">ROUND(AP470+AR470+AT470+AV470+AX470,0)</f>
        <v>981372</v>
      </c>
      <c r="K470" s="61" t="n">
        <f aca="false">I470-DatosMinisterio!J470</f>
        <v>0</v>
      </c>
      <c r="L470" s="62" t="n">
        <f aca="false">J470-DatosMinisterio!K470</f>
        <v>0</v>
      </c>
      <c r="M470" s="64" t="n">
        <f aca="false">P505/P$530</f>
        <v>0.209082767383176</v>
      </c>
      <c r="N470" s="63" t="n">
        <f aca="false">ROUND(N$495*M470,0)</f>
        <v>24374562</v>
      </c>
      <c r="O470" s="63" t="n">
        <f aca="false">N470-DatosMinisterio!L470</f>
        <v>0</v>
      </c>
      <c r="P470" s="65" t="n">
        <f aca="false">N470+J470</f>
        <v>25355934</v>
      </c>
      <c r="Q470" s="63" t="n">
        <f aca="false">P470-DatosMinisterio!M470</f>
        <v>0</v>
      </c>
      <c r="S470" s="66" t="n">
        <f aca="false">B470+DatosMinisterio!B470</f>
        <v>24502</v>
      </c>
      <c r="T470" s="66" t="n">
        <f aca="false">C470+DatosMinisterio!C470</f>
        <v>65</v>
      </c>
      <c r="U470" s="66" t="n">
        <f aca="false">D470+DatosMinisterio!D470</f>
        <v>1643.225</v>
      </c>
      <c r="V470" s="66" t="n">
        <f aca="false">E470+DatosMinisterio!E470</f>
        <v>843.338636363636</v>
      </c>
      <c r="W470" s="66" t="n">
        <f aca="false">F470+DatosMinisterio!F470</f>
        <v>386</v>
      </c>
      <c r="X470" s="66" t="n">
        <f aca="false">G470+DatosMinisterio!G470</f>
        <v>1081</v>
      </c>
      <c r="Y470" s="66" t="n">
        <f aca="false">H470+DatosMinisterio!H470</f>
        <v>130</v>
      </c>
      <c r="Z470" s="66" t="n">
        <f aca="false">X470+0.33*Y470</f>
        <v>1123.9</v>
      </c>
      <c r="AC470" s="67" t="n">
        <f aca="false">IF(T470&gt;0,S470/T470,0)</f>
        <v>376.953846153846</v>
      </c>
      <c r="AD470" s="68" t="n">
        <f aca="false">EXP((((AC470-AC$495)/AC$496+2)/4-1.9)^3)</f>
        <v>0.515529952015292</v>
      </c>
      <c r="AE470" s="69" t="n">
        <f aca="false">S470/U470</f>
        <v>14.9109221196123</v>
      </c>
      <c r="AF470" s="68" t="n">
        <f aca="false">EXP((((AE470-AE$495)/AE$496+2)/4-1.9)^3)</f>
        <v>0.00650030280977137</v>
      </c>
      <c r="AG470" s="68" t="n">
        <f aca="false">V470/U470</f>
        <v>0.51322164424448</v>
      </c>
      <c r="AH470" s="68" t="n">
        <f aca="false">EXP((((AG470-AG$495)/AG$496+2)/4-1.9)^3)</f>
        <v>0.0617969484384222</v>
      </c>
      <c r="AI470" s="68" t="n">
        <f aca="false">W470/U470</f>
        <v>0.234903923686653</v>
      </c>
      <c r="AJ470" s="68" t="n">
        <f aca="false">EXP((((AI470-AI$495)/AI$496+2)/4-1.9)^3)</f>
        <v>0.643457941715009</v>
      </c>
      <c r="AK470" s="68" t="n">
        <f aca="false">Z470/U470</f>
        <v>0.683959895936345</v>
      </c>
      <c r="AL470" s="68" t="n">
        <f aca="false">EXP((((AK470-AK$495)/AK$496+2)/4-1.9)^3)</f>
        <v>0.766126504053033</v>
      </c>
      <c r="AM470" s="68" t="n">
        <f aca="false">0.01*AD470+0.15*AF470+0.24*AH470+0.25*AJ470+0.35*AL470</f>
        <v>0.449970374414154</v>
      </c>
      <c r="AO470" s="61" t="n">
        <f aca="false">0.01*AD470/$AM$495</f>
        <v>0.00183247745293852</v>
      </c>
      <c r="AP470" s="62" t="n">
        <f aca="false">AO470*$J$495</f>
        <v>11243.5557302018</v>
      </c>
      <c r="AQ470" s="61" t="n">
        <f aca="false">0.15*AF470/$AM$495</f>
        <v>0.000346584857667754</v>
      </c>
      <c r="AR470" s="62" t="n">
        <f aca="false">AQ470*$J$495</f>
        <v>2126.54521679519</v>
      </c>
      <c r="AS470" s="61" t="n">
        <f aca="false">0.24*AH470/$AM$495</f>
        <v>0.005271849562857</v>
      </c>
      <c r="AT470" s="62" t="n">
        <f aca="false">AS470*$J$495</f>
        <v>32346.555896866</v>
      </c>
      <c r="AU470" s="61" t="n">
        <f aca="false">0.25*AJ470/$AM$495</f>
        <v>0.0571801000842723</v>
      </c>
      <c r="AV470" s="62" t="n">
        <f aca="false">AU470*$J$495</f>
        <v>350840.683428371</v>
      </c>
      <c r="AW470" s="61" t="n">
        <f aca="false">0.35*AL470/$AM$495</f>
        <v>0.0953132478046497</v>
      </c>
      <c r="AX470" s="62" t="n">
        <f aca="false">AW470*$J$495</f>
        <v>584814.733627211</v>
      </c>
    </row>
    <row r="471" customFormat="false" ht="12.8" hidden="false" customHeight="false" outlineLevel="0" collapsed="false">
      <c r="A471" s="70" t="s">
        <v>23</v>
      </c>
      <c r="B471" s="60"/>
      <c r="C471" s="60"/>
      <c r="D471" s="60"/>
      <c r="E471" s="60"/>
      <c r="F471" s="60"/>
      <c r="G471" s="60"/>
      <c r="H471" s="60"/>
      <c r="I471" s="64" t="n">
        <f aca="false">AO471+AQ471+AS471+AU471+AW471</f>
        <v>0.104957119192806</v>
      </c>
      <c r="J471" s="63" t="n">
        <f aca="false">ROUND(AP471+AR471+AT471+AV471+AX471,0)</f>
        <v>643987</v>
      </c>
      <c r="K471" s="64" t="n">
        <f aca="false">I471-DatosMinisterio!J471</f>
        <v>0</v>
      </c>
      <c r="L471" s="63" t="n">
        <f aca="false">J471-DatosMinisterio!K471</f>
        <v>0</v>
      </c>
      <c r="M471" s="64" t="n">
        <f aca="false">P506/P$530</f>
        <v>0.130493748300611</v>
      </c>
      <c r="N471" s="63" t="n">
        <f aca="false">ROUND(N$495*M471,0)</f>
        <v>15212770</v>
      </c>
      <c r="O471" s="63" t="n">
        <f aca="false">N471-DatosMinisterio!L471</f>
        <v>0</v>
      </c>
      <c r="P471" s="65" t="n">
        <f aca="false">N471+J471</f>
        <v>15856757</v>
      </c>
      <c r="Q471" s="63" t="n">
        <f aca="false">P471-DatosMinisterio!M471</f>
        <v>0</v>
      </c>
      <c r="S471" s="65" t="n">
        <f aca="false">B471+DatosMinisterio!B471</f>
        <v>18264</v>
      </c>
      <c r="T471" s="65" t="n">
        <f aca="false">C471+DatosMinisterio!C471</f>
        <v>38</v>
      </c>
      <c r="U471" s="65" t="n">
        <f aca="false">D471+DatosMinisterio!D471</f>
        <v>1533.18181818182</v>
      </c>
      <c r="V471" s="65" t="n">
        <f aca="false">E471+DatosMinisterio!E471</f>
        <v>855.068181818182</v>
      </c>
      <c r="W471" s="65" t="n">
        <f aca="false">F471+DatosMinisterio!F471</f>
        <v>312</v>
      </c>
      <c r="X471" s="65" t="n">
        <f aca="false">G471+DatosMinisterio!G471</f>
        <v>670</v>
      </c>
      <c r="Y471" s="65" t="n">
        <f aca="false">H471+DatosMinisterio!H471</f>
        <v>146</v>
      </c>
      <c r="Z471" s="65" t="n">
        <f aca="false">X471+0.33*Y471</f>
        <v>718.18</v>
      </c>
      <c r="AC471" s="71" t="n">
        <f aca="false">IF(T471&gt;0,S471/T471,0)</f>
        <v>480.631578947368</v>
      </c>
      <c r="AD471" s="72" t="n">
        <f aca="false">EXP((((AC471-AC$495)/AC$496+2)/4-1.9)^3)</f>
        <v>0.836315308482754</v>
      </c>
      <c r="AE471" s="73" t="n">
        <f aca="false">S471/U471</f>
        <v>11.912481470501</v>
      </c>
      <c r="AF471" s="72" t="n">
        <f aca="false">EXP((((AE471-AE$495)/AE$496+2)/4-1.9)^3)</f>
        <v>0.0012013806467017</v>
      </c>
      <c r="AG471" s="72" t="n">
        <f aca="false">V471/U471</f>
        <v>0.557708271568336</v>
      </c>
      <c r="AH471" s="72" t="n">
        <f aca="false">EXP((((AG471-AG$495)/AG$496+2)/4-1.9)^3)</f>
        <v>0.0967795179065021</v>
      </c>
      <c r="AI471" s="72" t="n">
        <f aca="false">W471/U471</f>
        <v>0.203498369404091</v>
      </c>
      <c r="AJ471" s="72" t="n">
        <f aca="false">EXP((((AI471-AI$495)/AI$496+2)/4-1.9)^3)</f>
        <v>0.500711084241236</v>
      </c>
      <c r="AK471" s="72" t="n">
        <f aca="false">Z471/U471</f>
        <v>0.468424547880225</v>
      </c>
      <c r="AL471" s="72" t="n">
        <f aca="false">EXP((((AK471-AK$495)/AK$496+2)/4-1.9)^3)</f>
        <v>0.395220329488738</v>
      </c>
      <c r="AM471" s="72" t="n">
        <f aca="false">0.01*AD471+0.15*AF471+0.24*AH471+0.25*AJ471+0.35*AL471</f>
        <v>0.295275330860761</v>
      </c>
      <c r="AO471" s="64" t="n">
        <f aca="false">0.01*AD471/$AM$495</f>
        <v>0.0029727253292482</v>
      </c>
      <c r="AP471" s="63" t="n">
        <f aca="false">AO471*$J$495</f>
        <v>18239.7894480975</v>
      </c>
      <c r="AQ471" s="64" t="n">
        <f aca="false">0.15*AF471/$AM$495</f>
        <v>6.40555298156251E-005</v>
      </c>
      <c r="AR471" s="63" t="n">
        <f aca="false">AQ471*$J$495</f>
        <v>393.026347011618</v>
      </c>
      <c r="AS471" s="64" t="n">
        <f aca="false">0.24*AH471/$AM$495</f>
        <v>0.00825618533053136</v>
      </c>
      <c r="AT471" s="63" t="n">
        <f aca="false">AS471*$J$495</f>
        <v>50657.5836629506</v>
      </c>
      <c r="AU471" s="64" t="n">
        <f aca="false">0.25*AJ471/$AM$495</f>
        <v>0.0444950758303005</v>
      </c>
      <c r="AV471" s="63" t="n">
        <f aca="false">AU471*$J$495</f>
        <v>273009.01520796</v>
      </c>
      <c r="AW471" s="64" t="n">
        <f aca="false">0.35*AL471/$AM$495</f>
        <v>0.0491690771729102</v>
      </c>
      <c r="AX471" s="63" t="n">
        <f aca="false">AW471*$J$495</f>
        <v>301687.346007828</v>
      </c>
    </row>
    <row r="472" customFormat="false" ht="12.8" hidden="false" customHeight="false" outlineLevel="0" collapsed="false">
      <c r="A472" s="70" t="s">
        <v>24</v>
      </c>
      <c r="B472" s="60"/>
      <c r="C472" s="60"/>
      <c r="D472" s="60"/>
      <c r="E472" s="60"/>
      <c r="F472" s="60"/>
      <c r="G472" s="60"/>
      <c r="H472" s="60"/>
      <c r="I472" s="64" t="n">
        <f aca="false">AO472+AQ472+AS472+AU472+AW472</f>
        <v>0.067707832554237</v>
      </c>
      <c r="J472" s="63" t="n">
        <f aca="false">ROUND(AP472+AR472+AT472+AV472+AX472,0)</f>
        <v>415436</v>
      </c>
      <c r="K472" s="64" t="n">
        <f aca="false">I472-DatosMinisterio!J472</f>
        <v>-2.77555756156289E-016</v>
      </c>
      <c r="L472" s="63" t="n">
        <f aca="false">J472-DatosMinisterio!K472</f>
        <v>0</v>
      </c>
      <c r="M472" s="64" t="n">
        <f aca="false">P507/P$530</f>
        <v>0.0751576425875534</v>
      </c>
      <c r="N472" s="63" t="n">
        <f aca="false">ROUND(N$495*M472,0)</f>
        <v>8761768</v>
      </c>
      <c r="O472" s="63" t="n">
        <f aca="false">N472-DatosMinisterio!L472</f>
        <v>0</v>
      </c>
      <c r="P472" s="65" t="n">
        <f aca="false">N472+J472</f>
        <v>9177204</v>
      </c>
      <c r="Q472" s="63" t="n">
        <f aca="false">P472-DatosMinisterio!M472</f>
        <v>0</v>
      </c>
      <c r="S472" s="65" t="n">
        <f aca="false">B472+DatosMinisterio!B472</f>
        <v>19361</v>
      </c>
      <c r="T472" s="65" t="n">
        <f aca="false">C472+DatosMinisterio!C472</f>
        <v>90</v>
      </c>
      <c r="U472" s="65" t="n">
        <f aca="false">D472+DatosMinisterio!D472</f>
        <v>1169.52272727273</v>
      </c>
      <c r="V472" s="65" t="n">
        <f aca="false">E472+DatosMinisterio!E472</f>
        <v>743.409090909091</v>
      </c>
      <c r="W472" s="65" t="n">
        <f aca="false">F472+DatosMinisterio!F472</f>
        <v>151</v>
      </c>
      <c r="X472" s="65" t="n">
        <f aca="false">G472+DatosMinisterio!G472</f>
        <v>430</v>
      </c>
      <c r="Y472" s="65" t="n">
        <f aca="false">H472+DatosMinisterio!H472</f>
        <v>76</v>
      </c>
      <c r="Z472" s="65" t="n">
        <f aca="false">X472+0.33*Y472</f>
        <v>455.08</v>
      </c>
      <c r="AC472" s="71" t="n">
        <f aca="false">IF(T472&gt;0,S472/T472,0)</f>
        <v>215.122222222222</v>
      </c>
      <c r="AD472" s="72" t="n">
        <f aca="false">EXP((((AC472-AC$495)/AC$496+2)/4-1.9)^3)</f>
        <v>0.0838814589299089</v>
      </c>
      <c r="AE472" s="73" t="n">
        <f aca="false">S472/U472</f>
        <v>16.554616296469</v>
      </c>
      <c r="AF472" s="72" t="n">
        <f aca="false">EXP((((AE472-AE$495)/AE$496+2)/4-1.9)^3)</f>
        <v>0.014355625914222</v>
      </c>
      <c r="AG472" s="72" t="n">
        <f aca="false">V472/U472</f>
        <v>0.635651683864823</v>
      </c>
      <c r="AH472" s="72" t="n">
        <f aca="false">EXP((((AG472-AG$495)/AG$496+2)/4-1.9)^3)</f>
        <v>0.188167974860669</v>
      </c>
      <c r="AI472" s="72" t="n">
        <f aca="false">W472/U472</f>
        <v>0.12911249732797</v>
      </c>
      <c r="AJ472" s="72" t="n">
        <f aca="false">EXP((((AI472-AI$495)/AI$496+2)/4-1.9)^3)</f>
        <v>0.196316621020827</v>
      </c>
      <c r="AK472" s="72" t="n">
        <f aca="false">Z472/U472</f>
        <v>0.38911599525836</v>
      </c>
      <c r="AL472" s="72" t="n">
        <f aca="false">EXP((((AK472-AK$495)/AK$496+2)/4-1.9)^3)</f>
        <v>0.266429925912549</v>
      </c>
      <c r="AM472" s="72" t="n">
        <f aca="false">0.01*AD472+0.15*AF472+0.24*AH472+0.25*AJ472+0.35*AL472</f>
        <v>0.190482101767592</v>
      </c>
      <c r="AO472" s="64" t="n">
        <f aca="false">0.01*AD472/$AM$495</f>
        <v>0.000298160915011368</v>
      </c>
      <c r="AP472" s="63" t="n">
        <f aca="false">AO472*$J$495</f>
        <v>1829.42980232715</v>
      </c>
      <c r="AQ472" s="64" t="n">
        <f aca="false">0.15*AF472/$AM$495</f>
        <v>0.000765417044377222</v>
      </c>
      <c r="AR472" s="63" t="n">
        <f aca="false">AQ472*$J$495</f>
        <v>4696.3793096069</v>
      </c>
      <c r="AS472" s="64" t="n">
        <f aca="false">0.24*AH472/$AM$495</f>
        <v>0.0160524634481164</v>
      </c>
      <c r="AT472" s="63" t="n">
        <f aca="false">AS472*$J$495</f>
        <v>98493.3086606327</v>
      </c>
      <c r="AU472" s="64" t="n">
        <f aca="false">0.25*AJ472/$AM$495</f>
        <v>0.017445435529567</v>
      </c>
      <c r="AV472" s="63" t="n">
        <f aca="false">AU472*$J$495</f>
        <v>107040.185569426</v>
      </c>
      <c r="AW472" s="64" t="n">
        <f aca="false">0.35*AL472/$AM$495</f>
        <v>0.0331463556171651</v>
      </c>
      <c r="AX472" s="63" t="n">
        <f aca="false">AW472*$J$495</f>
        <v>203376.525062863</v>
      </c>
    </row>
    <row r="473" customFormat="false" ht="12.8" hidden="false" customHeight="false" outlineLevel="0" collapsed="false">
      <c r="A473" s="70" t="s">
        <v>25</v>
      </c>
      <c r="B473" s="60"/>
      <c r="C473" s="60"/>
      <c r="D473" s="60"/>
      <c r="E473" s="60"/>
      <c r="F473" s="60"/>
      <c r="G473" s="60"/>
      <c r="H473" s="60"/>
      <c r="I473" s="64" t="n">
        <f aca="false">AO473+AQ473+AS473+AU473+AW473</f>
        <v>0.0584364176418172</v>
      </c>
      <c r="J473" s="63" t="n">
        <f aca="false">ROUND(AP473+AR473+AT473+AV473+AX473,0)</f>
        <v>358549</v>
      </c>
      <c r="K473" s="64" t="n">
        <f aca="false">I473-DatosMinisterio!J473</f>
        <v>0</v>
      </c>
      <c r="L473" s="63" t="n">
        <f aca="false">J473-DatosMinisterio!K473</f>
        <v>0</v>
      </c>
      <c r="M473" s="64" t="n">
        <f aca="false">P508/P$530</f>
        <v>0.0560296850050986</v>
      </c>
      <c r="N473" s="63" t="n">
        <f aca="false">ROUND(N$495*M473,0)</f>
        <v>6531858</v>
      </c>
      <c r="O473" s="63" t="n">
        <f aca="false">N473-DatosMinisterio!L473</f>
        <v>0</v>
      </c>
      <c r="P473" s="65" t="n">
        <f aca="false">N473+J473</f>
        <v>6890407</v>
      </c>
      <c r="Q473" s="63" t="n">
        <f aca="false">P473-DatosMinisterio!M473</f>
        <v>0</v>
      </c>
      <c r="S473" s="65" t="n">
        <f aca="false">B473+DatosMinisterio!B473</f>
        <v>12778</v>
      </c>
      <c r="T473" s="65" t="n">
        <f aca="false">C473+DatosMinisterio!C473</f>
        <v>55</v>
      </c>
      <c r="U473" s="65" t="n">
        <f aca="false">D473+DatosMinisterio!D473</f>
        <v>502.340909090909</v>
      </c>
      <c r="V473" s="65" t="n">
        <f aca="false">E473+DatosMinisterio!E473</f>
        <v>346.130681818182</v>
      </c>
      <c r="W473" s="65" t="n">
        <f aca="false">F473+DatosMinisterio!F473</f>
        <v>54</v>
      </c>
      <c r="X473" s="65" t="n">
        <f aca="false">G473+DatosMinisterio!G473</f>
        <v>91</v>
      </c>
      <c r="Y473" s="65" t="n">
        <f aca="false">H473+DatosMinisterio!H473</f>
        <v>37</v>
      </c>
      <c r="Z473" s="65" t="n">
        <f aca="false">X473+0.33*Y473</f>
        <v>103.21</v>
      </c>
      <c r="AC473" s="71" t="n">
        <f aca="false">IF(T473&gt;0,S473/T473,0)</f>
        <v>232.327272727273</v>
      </c>
      <c r="AD473" s="72" t="n">
        <f aca="false">EXP((((AC473-AC$495)/AC$496+2)/4-1.9)^3)</f>
        <v>0.109962968760079</v>
      </c>
      <c r="AE473" s="73" t="n">
        <f aca="false">S473/U473</f>
        <v>25.4369090168755</v>
      </c>
      <c r="AF473" s="72" t="n">
        <f aca="false">EXP((((AE473-AE$495)/AE$496+2)/4-1.9)^3)</f>
        <v>0.2591787100858</v>
      </c>
      <c r="AG473" s="72" t="n">
        <f aca="false">V473/U473</f>
        <v>0.689035425055423</v>
      </c>
      <c r="AH473" s="72" t="n">
        <f aca="false">EXP((((AG473-AG$495)/AG$496+2)/4-1.9)^3)</f>
        <v>0.273410440369973</v>
      </c>
      <c r="AI473" s="72" t="n">
        <f aca="false">W473/U473</f>
        <v>0.107496719902276</v>
      </c>
      <c r="AJ473" s="72" t="n">
        <f aca="false">EXP((((AI473-AI$495)/AI$496+2)/4-1.9)^3)</f>
        <v>0.134480302582259</v>
      </c>
      <c r="AK473" s="72" t="n">
        <f aca="false">Z473/U473</f>
        <v>0.20545808261322</v>
      </c>
      <c r="AL473" s="72" t="n">
        <f aca="false">EXP((((AK473-AK$495)/AK$496+2)/4-1.9)^3)</f>
        <v>0.0719538848681879</v>
      </c>
      <c r="AM473" s="72" t="n">
        <f aca="false">0.01*AD473+0.15*AF473+0.24*AH473+0.25*AJ473+0.35*AL473</f>
        <v>0.164398877238695</v>
      </c>
      <c r="AO473" s="64" t="n">
        <f aca="false">0.01*AD473/$AM$495</f>
        <v>0.000390868969151672</v>
      </c>
      <c r="AP473" s="63" t="n">
        <f aca="false">AO473*$J$495</f>
        <v>2398.25981532051</v>
      </c>
      <c r="AQ473" s="64" t="n">
        <f aca="false">0.15*AF473/$AM$495</f>
        <v>0.0138189587430556</v>
      </c>
      <c r="AR473" s="63" t="n">
        <f aca="false">AQ473*$J$495</f>
        <v>84789.16480623</v>
      </c>
      <c r="AS473" s="64" t="n">
        <f aca="false">0.24*AH473/$AM$495</f>
        <v>0.0233244318201448</v>
      </c>
      <c r="AT473" s="63" t="n">
        <f aca="false">AS473*$J$495</f>
        <v>143112.019536476</v>
      </c>
      <c r="AU473" s="64" t="n">
        <f aca="false">0.25*AJ473/$AM$495</f>
        <v>0.0119504270015251</v>
      </c>
      <c r="AV473" s="63" t="n">
        <f aca="false">AU473*$J$495</f>
        <v>73324.3903088084</v>
      </c>
      <c r="AW473" s="64" t="n">
        <f aca="false">0.35*AL473/$AM$495</f>
        <v>0.00895173110793997</v>
      </c>
      <c r="AX473" s="63" t="n">
        <f aca="false">AW473*$J$495</f>
        <v>54925.2529314917</v>
      </c>
    </row>
    <row r="474" customFormat="false" ht="12.8" hidden="false" customHeight="false" outlineLevel="0" collapsed="false">
      <c r="A474" s="70" t="s">
        <v>26</v>
      </c>
      <c r="B474" s="60"/>
      <c r="C474" s="60"/>
      <c r="D474" s="60"/>
      <c r="E474" s="60"/>
      <c r="F474" s="60"/>
      <c r="G474" s="60"/>
      <c r="H474" s="60"/>
      <c r="I474" s="64" t="n">
        <f aca="false">AO474+AQ474+AS474+AU474+AW474</f>
        <v>0.0873055854503931</v>
      </c>
      <c r="J474" s="63" t="n">
        <f aca="false">ROUND(AP474+AR474+AT474+AV474+AX474,0)</f>
        <v>535682</v>
      </c>
      <c r="K474" s="64" t="n">
        <f aca="false">I474-DatosMinisterio!J474</f>
        <v>0</v>
      </c>
      <c r="L474" s="63" t="n">
        <f aca="false">J474-DatosMinisterio!K474</f>
        <v>0</v>
      </c>
      <c r="M474" s="64" t="n">
        <f aca="false">P509/P$530</f>
        <v>0.0483731285650312</v>
      </c>
      <c r="N474" s="63" t="n">
        <f aca="false">ROUND(N$495*M474,0)</f>
        <v>5639268</v>
      </c>
      <c r="O474" s="63" t="n">
        <f aca="false">N474-DatosMinisterio!L474</f>
        <v>0</v>
      </c>
      <c r="P474" s="65" t="n">
        <f aca="false">N474+J474</f>
        <v>6174950</v>
      </c>
      <c r="Q474" s="63" t="n">
        <f aca="false">P474-DatosMinisterio!M474</f>
        <v>0</v>
      </c>
      <c r="S474" s="65" t="n">
        <f aca="false">B474+DatosMinisterio!B474</f>
        <v>9512</v>
      </c>
      <c r="T474" s="65" t="n">
        <f aca="false">C474+DatosMinisterio!C474</f>
        <v>73</v>
      </c>
      <c r="U474" s="65" t="n">
        <f aca="false">D474+DatosMinisterio!D474</f>
        <v>353.272727272727</v>
      </c>
      <c r="V474" s="65" t="n">
        <f aca="false">E474+DatosMinisterio!E474</f>
        <v>192.613636363636</v>
      </c>
      <c r="W474" s="65" t="n">
        <f aca="false">F474+DatosMinisterio!F474</f>
        <v>60</v>
      </c>
      <c r="X474" s="65" t="n">
        <f aca="false">G474+DatosMinisterio!G474</f>
        <v>131</v>
      </c>
      <c r="Y474" s="65" t="n">
        <f aca="false">H474+DatosMinisterio!H474</f>
        <v>3</v>
      </c>
      <c r="Z474" s="65" t="n">
        <f aca="false">X474+0.33*Y474</f>
        <v>131.99</v>
      </c>
      <c r="AC474" s="71" t="n">
        <f aca="false">IF(T474&gt;0,S474/T474,0)</f>
        <v>130.301369863014</v>
      </c>
      <c r="AD474" s="72" t="n">
        <f aca="false">EXP((((AC474-AC$495)/AC$496+2)/4-1.9)^3)</f>
        <v>0.015930485402988</v>
      </c>
      <c r="AE474" s="73" t="n">
        <f aca="false">S474/U474</f>
        <v>26.9253731343284</v>
      </c>
      <c r="AF474" s="72" t="n">
        <f aca="false">EXP((((AE474-AE$495)/AE$496+2)/4-1.9)^3)</f>
        <v>0.346916220451625</v>
      </c>
      <c r="AG474" s="72" t="n">
        <f aca="false">V474/U474</f>
        <v>0.54522645393721</v>
      </c>
      <c r="AH474" s="72" t="n">
        <f aca="false">EXP((((AG474-AG$495)/AG$496+2)/4-1.9)^3)</f>
        <v>0.0857856970912104</v>
      </c>
      <c r="AI474" s="72" t="n">
        <f aca="false">W474/U474</f>
        <v>0.169840452907875</v>
      </c>
      <c r="AJ474" s="72" t="n">
        <f aca="false">EXP((((AI474-AI$495)/AI$496+2)/4-1.9)^3)</f>
        <v>0.34980647288244</v>
      </c>
      <c r="AK474" s="72" t="n">
        <f aca="false">Z474/U474</f>
        <v>0.373620689655173</v>
      </c>
      <c r="AL474" s="72" t="n">
        <f aca="false">EXP((((AK474-AK$495)/AK$496+2)/4-1.9)^3)</f>
        <v>0.243941248870991</v>
      </c>
      <c r="AM474" s="72" t="n">
        <f aca="false">0.01*AD474+0.15*AF474+0.24*AH474+0.25*AJ474+0.35*AL474</f>
        <v>0.245616360549121</v>
      </c>
      <c r="AO474" s="64" t="n">
        <f aca="false">0.01*AD474/$AM$495</f>
        <v>5.66257211656168E-005</v>
      </c>
      <c r="AP474" s="63" t="n">
        <f aca="false">AO474*$J$495</f>
        <v>347.43917349025</v>
      </c>
      <c r="AQ474" s="64" t="n">
        <f aca="false">0.15*AF474/$AM$495</f>
        <v>0.0184969704345343</v>
      </c>
      <c r="AR474" s="63" t="n">
        <f aca="false">AQ474*$J$495</f>
        <v>113492.101955788</v>
      </c>
      <c r="AS474" s="64" t="n">
        <f aca="false">0.24*AH474/$AM$495</f>
        <v>0.00731831103537946</v>
      </c>
      <c r="AT474" s="63" t="n">
        <f aca="false">AS474*$J$495</f>
        <v>44903.0561578212</v>
      </c>
      <c r="AU474" s="64" t="n">
        <f aca="false">0.25*AJ474/$AM$495</f>
        <v>0.03108512279176</v>
      </c>
      <c r="AV474" s="63" t="n">
        <f aca="false">AU474*$J$495</f>
        <v>190729.392019998</v>
      </c>
      <c r="AW474" s="64" t="n">
        <f aca="false">0.35*AL474/$AM$495</f>
        <v>0.0303485554675537</v>
      </c>
      <c r="AX474" s="63" t="n">
        <f aca="false">AW474*$J$495</f>
        <v>186210.026313491</v>
      </c>
    </row>
    <row r="475" customFormat="false" ht="12.8" hidden="false" customHeight="false" outlineLevel="0" collapsed="false">
      <c r="A475" s="70" t="s">
        <v>27</v>
      </c>
      <c r="B475" s="60"/>
      <c r="C475" s="60"/>
      <c r="D475" s="60"/>
      <c r="E475" s="60"/>
      <c r="F475" s="60"/>
      <c r="G475" s="60"/>
      <c r="H475" s="60"/>
      <c r="I475" s="64" t="n">
        <f aca="false">AO475+AQ475+AS475+AU475+AW475</f>
        <v>0.0401431622382531</v>
      </c>
      <c r="J475" s="63" t="n">
        <f aca="false">ROUND(AP475+AR475+AT475+AV475+AX475,0)</f>
        <v>246307</v>
      </c>
      <c r="K475" s="64" t="n">
        <f aca="false">I475-DatosMinisterio!J475</f>
        <v>0</v>
      </c>
      <c r="L475" s="63" t="n">
        <f aca="false">J475-DatosMinisterio!K475</f>
        <v>0</v>
      </c>
      <c r="M475" s="64" t="n">
        <f aca="false">P510/P$530</f>
        <v>0.0688754541709885</v>
      </c>
      <c r="N475" s="63" t="n">
        <f aca="false">ROUND(N$495*M475,0)</f>
        <v>8029399</v>
      </c>
      <c r="O475" s="63" t="n">
        <f aca="false">N475-DatosMinisterio!L475</f>
        <v>0</v>
      </c>
      <c r="P475" s="65" t="n">
        <f aca="false">N475+J475</f>
        <v>8275706</v>
      </c>
      <c r="Q475" s="63" t="n">
        <f aca="false">P475-DatosMinisterio!M475</f>
        <v>0</v>
      </c>
      <c r="S475" s="65" t="n">
        <f aca="false">B475+DatosMinisterio!B475</f>
        <v>17441</v>
      </c>
      <c r="T475" s="65" t="n">
        <f aca="false">C475+DatosMinisterio!C475</f>
        <v>93</v>
      </c>
      <c r="U475" s="65" t="n">
        <f aca="false">D475+DatosMinisterio!D475</f>
        <v>879.136363636364</v>
      </c>
      <c r="V475" s="65" t="n">
        <f aca="false">E475+DatosMinisterio!E475</f>
        <v>487.318181818182</v>
      </c>
      <c r="W475" s="65" t="n">
        <f aca="false">F475+DatosMinisterio!F475</f>
        <v>111</v>
      </c>
      <c r="X475" s="65" t="n">
        <f aca="false">G475+DatosMinisterio!G475</f>
        <v>208</v>
      </c>
      <c r="Y475" s="65" t="n">
        <f aca="false">H475+DatosMinisterio!H475</f>
        <v>21</v>
      </c>
      <c r="Z475" s="65" t="n">
        <f aca="false">X475+0.33*Y475</f>
        <v>214.93</v>
      </c>
      <c r="AC475" s="71" t="n">
        <f aca="false">IF(T475&gt;0,S475/T475,0)</f>
        <v>187.537634408602</v>
      </c>
      <c r="AD475" s="72" t="n">
        <f aca="false">EXP((((AC475-AC$495)/AC$496+2)/4-1.9)^3)</f>
        <v>0.0519661257730105</v>
      </c>
      <c r="AE475" s="73" t="n">
        <f aca="false">S475/U475</f>
        <v>19.8387880668011</v>
      </c>
      <c r="AF475" s="72" t="n">
        <f aca="false">EXP((((AE475-AE$495)/AE$496+2)/4-1.9)^3)</f>
        <v>0.054021162909923</v>
      </c>
      <c r="AG475" s="72" t="n">
        <f aca="false">V475/U475</f>
        <v>0.554314668321183</v>
      </c>
      <c r="AH475" s="72" t="n">
        <f aca="false">EXP((((AG475-AG$495)/AG$496+2)/4-1.9)^3)</f>
        <v>0.0936955662119882</v>
      </c>
      <c r="AI475" s="72" t="n">
        <f aca="false">W475/U475</f>
        <v>0.12626027609741</v>
      </c>
      <c r="AJ475" s="72" t="n">
        <f aca="false">EXP((((AI475-AI$495)/AI$496+2)/4-1.9)^3)</f>
        <v>0.187316563511601</v>
      </c>
      <c r="AK475" s="72" t="n">
        <f aca="false">Z475/U475</f>
        <v>0.24447856884339</v>
      </c>
      <c r="AL475" s="72" t="n">
        <f aca="false">EXP((((AK475-AK$495)/AK$496+2)/4-1.9)^3)</f>
        <v>0.0999875490597449</v>
      </c>
      <c r="AM475" s="72" t="n">
        <f aca="false">0.01*AD475+0.15*AF475+0.24*AH475+0.25*AJ475+0.35*AL475</f>
        <v>0.112934554633907</v>
      </c>
      <c r="AO475" s="64" t="n">
        <f aca="false">0.01*AD475/$AM$495</f>
        <v>0.000184716238936946</v>
      </c>
      <c r="AP475" s="63" t="n">
        <f aca="false">AO475*$J$495</f>
        <v>1133.36582855652</v>
      </c>
      <c r="AQ475" s="64" t="n">
        <f aca="false">0.15*AF475/$AM$495</f>
        <v>0.00288031459550431</v>
      </c>
      <c r="AR475" s="63" t="n">
        <f aca="false">AQ475*$J$495</f>
        <v>17672.7837077256</v>
      </c>
      <c r="AS475" s="64" t="n">
        <f aca="false">0.24*AH475/$AM$495</f>
        <v>0.00799309581230384</v>
      </c>
      <c r="AT475" s="63" t="n">
        <f aca="false">AS475*$J$495</f>
        <v>49043.3418857983</v>
      </c>
      <c r="AU475" s="64" t="n">
        <f aca="false">0.25*AJ475/$AM$495</f>
        <v>0.0166456564674419</v>
      </c>
      <c r="AV475" s="63" t="n">
        <f aca="false">AU475*$J$495</f>
        <v>102132.970780817</v>
      </c>
      <c r="AW475" s="64" t="n">
        <f aca="false">0.35*AL475/$AM$495</f>
        <v>0.0124393791240661</v>
      </c>
      <c r="AX475" s="63" t="n">
        <f aca="false">AW475*$J$495</f>
        <v>76324.460203461</v>
      </c>
    </row>
    <row r="476" customFormat="false" ht="12.8" hidden="false" customHeight="false" outlineLevel="0" collapsed="false">
      <c r="A476" s="70" t="s">
        <v>28</v>
      </c>
      <c r="B476" s="60"/>
      <c r="C476" s="60"/>
      <c r="D476" s="60"/>
      <c r="E476" s="60"/>
      <c r="F476" s="60"/>
      <c r="G476" s="60"/>
      <c r="H476" s="60"/>
      <c r="I476" s="64" t="n">
        <f aca="false">AO476+AQ476+AS476+AU476+AW476</f>
        <v>0.0377464436235594</v>
      </c>
      <c r="J476" s="63" t="n">
        <f aca="false">ROUND(AP476+AR476+AT476+AV476+AX476,0)</f>
        <v>231601</v>
      </c>
      <c r="K476" s="64" t="n">
        <f aca="false">I476-DatosMinisterio!J476</f>
        <v>0</v>
      </c>
      <c r="L476" s="63" t="n">
        <f aca="false">J476-DatosMinisterio!K476</f>
        <v>0</v>
      </c>
      <c r="M476" s="64" t="n">
        <f aca="false">P511/P$530</f>
        <v>0.052280439075941</v>
      </c>
      <c r="N476" s="63" t="n">
        <f aca="false">ROUND(N$495*M476,0)</f>
        <v>6094777</v>
      </c>
      <c r="O476" s="63" t="n">
        <f aca="false">N476-DatosMinisterio!L476</f>
        <v>0</v>
      </c>
      <c r="P476" s="65" t="n">
        <f aca="false">N476+J476</f>
        <v>6326378</v>
      </c>
      <c r="Q476" s="63" t="n">
        <f aca="false">P476-DatosMinisterio!M476</f>
        <v>0</v>
      </c>
      <c r="S476" s="65" t="n">
        <f aca="false">B476+DatosMinisterio!B476</f>
        <v>9876</v>
      </c>
      <c r="T476" s="65" t="n">
        <f aca="false">C476+DatosMinisterio!C476</f>
        <v>55</v>
      </c>
      <c r="U476" s="65" t="n">
        <f aca="false">D476+DatosMinisterio!D476</f>
        <v>644.886363636364</v>
      </c>
      <c r="V476" s="65" t="n">
        <f aca="false">E476+DatosMinisterio!E476</f>
        <v>331.909090909091</v>
      </c>
      <c r="W476" s="65" t="n">
        <f aca="false">F476+DatosMinisterio!F476</f>
        <v>70</v>
      </c>
      <c r="X476" s="65" t="n">
        <f aca="false">G476+DatosMinisterio!G476</f>
        <v>181</v>
      </c>
      <c r="Y476" s="65" t="n">
        <f aca="false">H476+DatosMinisterio!H476</f>
        <v>48</v>
      </c>
      <c r="Z476" s="65" t="n">
        <f aca="false">X476+0.33*Y476</f>
        <v>196.84</v>
      </c>
      <c r="AC476" s="71" t="n">
        <f aca="false">IF(T476&gt;0,S476/T476,0)</f>
        <v>179.563636363636</v>
      </c>
      <c r="AD476" s="72" t="n">
        <f aca="false">EXP((((AC476-AC$495)/AC$496+2)/4-1.9)^3)</f>
        <v>0.0447690799046873</v>
      </c>
      <c r="AE476" s="73" t="n">
        <f aca="false">S476/U476</f>
        <v>15.3143259911894</v>
      </c>
      <c r="AF476" s="72" t="n">
        <f aca="false">EXP((((AE476-AE$495)/AE$496+2)/4-1.9)^3)</f>
        <v>0.00796220122108135</v>
      </c>
      <c r="AG476" s="72" t="n">
        <f aca="false">V476/U476</f>
        <v>0.514678414096916</v>
      </c>
      <c r="AH476" s="72" t="n">
        <f aca="false">EXP((((AG476-AG$495)/AG$496+2)/4-1.9)^3)</f>
        <v>0.0627640592487606</v>
      </c>
      <c r="AI476" s="72" t="n">
        <f aca="false">W476/U476</f>
        <v>0.108546255506608</v>
      </c>
      <c r="AJ476" s="72" t="n">
        <f aca="false">EXP((((AI476-AI$495)/AI$496+2)/4-1.9)^3)</f>
        <v>0.137141779061409</v>
      </c>
      <c r="AK476" s="72" t="n">
        <f aca="false">Z476/U476</f>
        <v>0.305232070484581</v>
      </c>
      <c r="AL476" s="72" t="n">
        <f aca="false">EXP((((AK476-AK$495)/AK$496+2)/4-1.9)^3)</f>
        <v>0.157717252426136</v>
      </c>
      <c r="AM476" s="72" t="n">
        <f aca="false">0.01*AD476+0.15*AF476+0.24*AH476+0.25*AJ476+0.35*AL476</f>
        <v>0.106191878316412</v>
      </c>
      <c r="AO476" s="64" t="n">
        <f aca="false">0.01*AD476/$AM$495</f>
        <v>0.00015913397309592</v>
      </c>
      <c r="AP476" s="63" t="n">
        <f aca="false">AO476*$J$495</f>
        <v>976.400387466285</v>
      </c>
      <c r="AQ476" s="64" t="n">
        <f aca="false">0.15*AF476/$AM$495</f>
        <v>0.000424530742288228</v>
      </c>
      <c r="AR476" s="63" t="n">
        <f aca="false">AQ476*$J$495</f>
        <v>2604.79879435753</v>
      </c>
      <c r="AS476" s="64" t="n">
        <f aca="false">0.24*AH476/$AM$495</f>
        <v>0.00535435303319902</v>
      </c>
      <c r="AT476" s="63" t="n">
        <f aca="false">AS476*$J$495</f>
        <v>32852.7735123887</v>
      </c>
      <c r="AU476" s="64" t="n">
        <f aca="false">0.25*AJ476/$AM$495</f>
        <v>0.0121869358416276</v>
      </c>
      <c r="AV476" s="63" t="n">
        <f aca="false">AU476*$J$495</f>
        <v>74775.5406736401</v>
      </c>
      <c r="AW476" s="64" t="n">
        <f aca="false">0.35*AL476/$AM$495</f>
        <v>0.0196214900333487</v>
      </c>
      <c r="AX476" s="63" t="n">
        <f aca="false">AW476*$J$495</f>
        <v>120391.831476988</v>
      </c>
    </row>
    <row r="477" customFormat="false" ht="12.8" hidden="false" customHeight="false" outlineLevel="0" collapsed="false">
      <c r="A477" s="70" t="s">
        <v>29</v>
      </c>
      <c r="B477" s="60"/>
      <c r="C477" s="60"/>
      <c r="D477" s="60"/>
      <c r="E477" s="60"/>
      <c r="F477" s="60"/>
      <c r="G477" s="60"/>
      <c r="H477" s="60"/>
      <c r="I477" s="64" t="n">
        <f aca="false">AO477+AQ477+AS477+AU477+AW477</f>
        <v>0.0558083543174161</v>
      </c>
      <c r="J477" s="63" t="n">
        <f aca="false">ROUND(AP477+AR477+AT477+AV477+AX477,0)</f>
        <v>342424</v>
      </c>
      <c r="K477" s="64" t="n">
        <f aca="false">I477-DatosMinisterio!J477</f>
        <v>-2.56739074444567E-016</v>
      </c>
      <c r="L477" s="63" t="n">
        <f aca="false">J477-DatosMinisterio!K477</f>
        <v>0</v>
      </c>
      <c r="M477" s="64" t="n">
        <f aca="false">P512/P$530</f>
        <v>0.0485315789210636</v>
      </c>
      <c r="N477" s="63" t="n">
        <f aca="false">ROUND(N$495*M477,0)</f>
        <v>5657740</v>
      </c>
      <c r="O477" s="63" t="n">
        <f aca="false">N477-DatosMinisterio!L477</f>
        <v>0</v>
      </c>
      <c r="P477" s="65" t="n">
        <f aca="false">N477+J477</f>
        <v>6000164</v>
      </c>
      <c r="Q477" s="63" t="n">
        <f aca="false">P477-DatosMinisterio!M477</f>
        <v>0</v>
      </c>
      <c r="S477" s="65" t="n">
        <f aca="false">B477+DatosMinisterio!B477</f>
        <v>8420</v>
      </c>
      <c r="T477" s="65" t="n">
        <f aca="false">C477+DatosMinisterio!C477</f>
        <v>34</v>
      </c>
      <c r="U477" s="65" t="n">
        <f aca="false">D477+DatosMinisterio!D477</f>
        <v>375.261363636364</v>
      </c>
      <c r="V477" s="65" t="n">
        <f aca="false">E477+DatosMinisterio!E477</f>
        <v>237.681818181818</v>
      </c>
      <c r="W477" s="65" t="n">
        <f aca="false">F477+DatosMinisterio!F477</f>
        <v>45</v>
      </c>
      <c r="X477" s="65" t="n">
        <f aca="false">G477+DatosMinisterio!G477</f>
        <v>108</v>
      </c>
      <c r="Y477" s="65" t="n">
        <f aca="false">H477+DatosMinisterio!H477</f>
        <v>6</v>
      </c>
      <c r="Z477" s="65" t="n">
        <f aca="false">X477+0.33*Y477</f>
        <v>109.98</v>
      </c>
      <c r="AC477" s="71" t="n">
        <f aca="false">IF(T477&gt;0,S477/T477,0)</f>
        <v>247.647058823529</v>
      </c>
      <c r="AD477" s="72" t="n">
        <f aca="false">EXP((((AC477-AC$495)/AC$496+2)/4-1.9)^3)</f>
        <v>0.137546388634356</v>
      </c>
      <c r="AE477" s="73" t="n">
        <f aca="false">S477/U477</f>
        <v>22.4376949398904</v>
      </c>
      <c r="AF477" s="72" t="n">
        <f aca="false">EXP((((AE477-AE$495)/AE$496+2)/4-1.9)^3)</f>
        <v>0.123569053995389</v>
      </c>
      <c r="AG477" s="72" t="n">
        <f aca="false">V477/U477</f>
        <v>0.63337673742543</v>
      </c>
      <c r="AH477" s="72" t="n">
        <f aca="false">EXP((((AG477-AG$495)/AG$496+2)/4-1.9)^3)</f>
        <v>0.184932641506847</v>
      </c>
      <c r="AI477" s="72" t="n">
        <f aca="false">W477/U477</f>
        <v>0.119916421887775</v>
      </c>
      <c r="AJ477" s="72" t="n">
        <f aca="false">EXP((((AI477-AI$495)/AI$496+2)/4-1.9)^3)</f>
        <v>0.16820893250963</v>
      </c>
      <c r="AK477" s="72" t="n">
        <f aca="false">Z477/U477</f>
        <v>0.293075735093722</v>
      </c>
      <c r="AL477" s="72" t="n">
        <f aca="false">EXP((((AK477-AK$495)/AK$496+2)/4-1.9)^3)</f>
        <v>0.14473848842442</v>
      </c>
      <c r="AM477" s="72" t="n">
        <f aca="false">0.01*AD477+0.15*AF477+0.24*AH477+0.25*AJ477+0.35*AL477</f>
        <v>0.15700536002325</v>
      </c>
      <c r="AO477" s="64" t="n">
        <f aca="false">0.01*AD477/$AM$495</f>
        <v>0.000488915638985218</v>
      </c>
      <c r="AP477" s="63" t="n">
        <f aca="false">AO477*$J$495</f>
        <v>2999.84604202491</v>
      </c>
      <c r="AQ477" s="64" t="n">
        <f aca="false">0.15*AF477/$AM$495</f>
        <v>0.00658848737427313</v>
      </c>
      <c r="AR477" s="63" t="n">
        <f aca="false">AQ477*$J$495</f>
        <v>40425.0676326635</v>
      </c>
      <c r="AS477" s="64" t="n">
        <f aca="false">0.24*AH477/$AM$495</f>
        <v>0.0157764596783827</v>
      </c>
      <c r="AT477" s="63" t="n">
        <f aca="false">AS477*$J$495</f>
        <v>96799.8287426286</v>
      </c>
      <c r="AU477" s="64" t="n">
        <f aca="false">0.25*AJ477/$AM$495</f>
        <v>0.0149476802948983</v>
      </c>
      <c r="AV477" s="63" t="n">
        <f aca="false">AU477*$J$495</f>
        <v>91714.676305251</v>
      </c>
      <c r="AW477" s="64" t="n">
        <f aca="false">0.35*AL477/$AM$495</f>
        <v>0.0180068113308768</v>
      </c>
      <c r="AX477" s="63" t="n">
        <f aca="false">AW477*$J$495</f>
        <v>110484.626371408</v>
      </c>
    </row>
    <row r="478" customFormat="false" ht="12.8" hidden="false" customHeight="false" outlineLevel="0" collapsed="false">
      <c r="A478" s="70" t="s">
        <v>30</v>
      </c>
      <c r="B478" s="60"/>
      <c r="C478" s="60"/>
      <c r="D478" s="60"/>
      <c r="E478" s="60"/>
      <c r="F478" s="60"/>
      <c r="G478" s="60"/>
      <c r="H478" s="60"/>
      <c r="I478" s="64" t="n">
        <f aca="false">AO478+AQ478+AS478+AU478+AW478</f>
        <v>0.0148527769909226</v>
      </c>
      <c r="J478" s="63" t="n">
        <f aca="false">ROUND(AP478+AR478+AT478+AV478+AX478,0)</f>
        <v>91132</v>
      </c>
      <c r="K478" s="64" t="n">
        <f aca="false">I478-DatosMinisterio!J478</f>
        <v>-7.97972798949331E-017</v>
      </c>
      <c r="L478" s="63" t="n">
        <f aca="false">J478-DatosMinisterio!K478</f>
        <v>0</v>
      </c>
      <c r="M478" s="64" t="n">
        <f aca="false">P513/P$530</f>
        <v>0.0217728860570313</v>
      </c>
      <c r="N478" s="63" t="n">
        <f aca="false">ROUND(N$495*M478,0)</f>
        <v>2538251</v>
      </c>
      <c r="O478" s="63" t="n">
        <f aca="false">N478-DatosMinisterio!L478</f>
        <v>0</v>
      </c>
      <c r="P478" s="65" t="n">
        <f aca="false">N478+J478</f>
        <v>2629383</v>
      </c>
      <c r="Q478" s="63" t="n">
        <f aca="false">P478-DatosMinisterio!M478</f>
        <v>0</v>
      </c>
      <c r="S478" s="65" t="n">
        <f aca="false">B478+DatosMinisterio!B478</f>
        <v>12948</v>
      </c>
      <c r="T478" s="65" t="n">
        <f aca="false">C478+DatosMinisterio!C478</f>
        <v>62</v>
      </c>
      <c r="U478" s="65" t="n">
        <f aca="false">D478+DatosMinisterio!D478</f>
        <v>573.602272727273</v>
      </c>
      <c r="V478" s="65" t="n">
        <f aca="false">E478+DatosMinisterio!E478</f>
        <v>191.181818181818</v>
      </c>
      <c r="W478" s="65" t="n">
        <f aca="false">F478+DatosMinisterio!F478</f>
        <v>26</v>
      </c>
      <c r="X478" s="65" t="n">
        <f aca="false">G478+DatosMinisterio!G478</f>
        <v>71</v>
      </c>
      <c r="Y478" s="65" t="n">
        <f aca="false">H478+DatosMinisterio!H478</f>
        <v>10</v>
      </c>
      <c r="Z478" s="65" t="n">
        <f aca="false">X478+0.33*Y478</f>
        <v>74.3</v>
      </c>
      <c r="AC478" s="71" t="n">
        <f aca="false">IF(T478&gt;0,S478/T478,0)</f>
        <v>208.838709677419</v>
      </c>
      <c r="AD478" s="72" t="n">
        <f aca="false">EXP((((AC478-AC$495)/AC$496+2)/4-1.9)^3)</f>
        <v>0.0755855602343514</v>
      </c>
      <c r="AE478" s="73" t="n">
        <f aca="false">S478/U478</f>
        <v>22.5731323176892</v>
      </c>
      <c r="AF478" s="72" t="n">
        <f aca="false">EXP((((AE478-AE$495)/AE$496+2)/4-1.9)^3)</f>
        <v>0.128379555036522</v>
      </c>
      <c r="AG478" s="72" t="n">
        <f aca="false">V478/U478</f>
        <v>0.333300314994948</v>
      </c>
      <c r="AH478" s="72" t="n">
        <f aca="false">EXP((((AG478-AG$495)/AG$496+2)/4-1.9)^3)</f>
        <v>0.005620435848018</v>
      </c>
      <c r="AI478" s="72" t="n">
        <f aca="false">W478/U478</f>
        <v>0.0453275749351189</v>
      </c>
      <c r="AJ478" s="72" t="n">
        <f aca="false">EXP((((AI478-AI$495)/AI$496+2)/4-1.9)^3)</f>
        <v>0.0330118450085676</v>
      </c>
      <c r="AK478" s="72" t="n">
        <f aca="false">Z478/U478</f>
        <v>0.129532262218436</v>
      </c>
      <c r="AL478" s="72" t="n">
        <f aca="false">EXP((((AK478-AK$495)/AK$496+2)/4-1.9)^3)</f>
        <v>0.0347731069439854</v>
      </c>
      <c r="AM478" s="72" t="n">
        <f aca="false">0.01*AD478+0.15*AF478+0.24*AH478+0.25*AJ478+0.35*AL478</f>
        <v>0.0417852421438829</v>
      </c>
      <c r="AO478" s="64" t="n">
        <f aca="false">0.01*AD478/$AM$495</f>
        <v>0.000268672720868538</v>
      </c>
      <c r="AP478" s="63" t="n">
        <f aca="false">AO478*$J$495</f>
        <v>1648.49870617846</v>
      </c>
      <c r="AQ478" s="64" t="n">
        <f aca="false">0.15*AF478/$AM$495</f>
        <v>0.00684497493607492</v>
      </c>
      <c r="AR478" s="63" t="n">
        <f aca="false">AQ478*$J$495</f>
        <v>41998.8016999491</v>
      </c>
      <c r="AS478" s="64" t="n">
        <f aca="false">0.24*AH478/$AM$495</f>
        <v>0.000479475006730543</v>
      </c>
      <c r="AT478" s="63" t="n">
        <f aca="false">AS478*$J$495</f>
        <v>2941.92103197168</v>
      </c>
      <c r="AU478" s="64" t="n">
        <f aca="false">0.25*AJ478/$AM$495</f>
        <v>0.00293355708148587</v>
      </c>
      <c r="AV478" s="63" t="n">
        <f aca="false">AU478*$J$495</f>
        <v>17999.4643211149</v>
      </c>
      <c r="AW478" s="64" t="n">
        <f aca="false">0.35*AL478/$AM$495</f>
        <v>0.00432609724576275</v>
      </c>
      <c r="AX478" s="63" t="n">
        <f aca="false">AW478*$J$495</f>
        <v>26543.6911100907</v>
      </c>
    </row>
    <row r="479" customFormat="false" ht="12.8" hidden="false" customHeight="false" outlineLevel="0" collapsed="false">
      <c r="A479" s="70" t="s">
        <v>31</v>
      </c>
      <c r="B479" s="60"/>
      <c r="C479" s="60"/>
      <c r="D479" s="60"/>
      <c r="E479" s="60"/>
      <c r="F479" s="60"/>
      <c r="G479" s="60"/>
      <c r="H479" s="60"/>
      <c r="I479" s="64" t="n">
        <f aca="false">AO479+AQ479+AS479+AU479+AW479</f>
        <v>0.0120008680773538</v>
      </c>
      <c r="J479" s="63" t="n">
        <f aca="false">ROUND(AP479+AR479+AT479+AV479+AX479,0)</f>
        <v>73634</v>
      </c>
      <c r="K479" s="64" t="n">
        <f aca="false">I479-DatosMinisterio!J479</f>
        <v>0</v>
      </c>
      <c r="L479" s="63" t="n">
        <f aca="false">J479-DatosMinisterio!K479</f>
        <v>0</v>
      </c>
      <c r="M479" s="64" t="n">
        <f aca="false">P514/P$530</f>
        <v>0.0211667232168898</v>
      </c>
      <c r="N479" s="63" t="n">
        <f aca="false">ROUND(N$495*M479,0)</f>
        <v>2467586</v>
      </c>
      <c r="O479" s="63" t="n">
        <f aca="false">N479-DatosMinisterio!L479</f>
        <v>0</v>
      </c>
      <c r="P479" s="65" t="n">
        <f aca="false">N479+J479</f>
        <v>2541220</v>
      </c>
      <c r="Q479" s="63" t="n">
        <f aca="false">P479-DatosMinisterio!M479</f>
        <v>0</v>
      </c>
      <c r="S479" s="65" t="n">
        <f aca="false">B479+DatosMinisterio!B479</f>
        <v>6038</v>
      </c>
      <c r="T479" s="65" t="n">
        <f aca="false">C479+DatosMinisterio!C479</f>
        <v>33</v>
      </c>
      <c r="U479" s="65" t="n">
        <f aca="false">D479+DatosMinisterio!D479</f>
        <v>360.275</v>
      </c>
      <c r="V479" s="65" t="n">
        <f aca="false">E479+DatosMinisterio!E479</f>
        <v>177.25</v>
      </c>
      <c r="W479" s="65" t="n">
        <f aca="false">F479+DatosMinisterio!F479</f>
        <v>15</v>
      </c>
      <c r="X479" s="65" t="n">
        <f aca="false">G479+DatosMinisterio!G479</f>
        <v>43</v>
      </c>
      <c r="Y479" s="65" t="n">
        <f aca="false">H479+DatosMinisterio!H479</f>
        <v>7</v>
      </c>
      <c r="Z479" s="65" t="n">
        <f aca="false">X479+0.33*Y479</f>
        <v>45.31</v>
      </c>
      <c r="AC479" s="71" t="n">
        <f aca="false">IF(T479&gt;0,S479/T479,0)</f>
        <v>182.969696969697</v>
      </c>
      <c r="AD479" s="72" t="n">
        <f aca="false">EXP((((AC479-AC$495)/AC$496+2)/4-1.9)^3)</f>
        <v>0.0477410894060609</v>
      </c>
      <c r="AE479" s="73" t="n">
        <f aca="false">S479/U479</f>
        <v>16.7594198875859</v>
      </c>
      <c r="AF479" s="72" t="n">
        <f aca="false">EXP((((AE479-AE$495)/AE$496+2)/4-1.9)^3)</f>
        <v>0.0157462965991514</v>
      </c>
      <c r="AG479" s="72" t="n">
        <f aca="false">V479/U479</f>
        <v>0.491985289015336</v>
      </c>
      <c r="AH479" s="72" t="n">
        <f aca="false">EXP((((AG479-AG$495)/AG$496+2)/4-1.9)^3)</f>
        <v>0.0489522720801136</v>
      </c>
      <c r="AI479" s="72" t="n">
        <f aca="false">W479/U479</f>
        <v>0.0416348622579974</v>
      </c>
      <c r="AJ479" s="72" t="n">
        <f aca="false">EXP((((AI479-AI$495)/AI$496+2)/4-1.9)^3)</f>
        <v>0.0298855377163028</v>
      </c>
      <c r="AK479" s="72" t="n">
        <f aca="false">Z479/U479</f>
        <v>0.125765040593991</v>
      </c>
      <c r="AL479" s="72" t="n">
        <f aca="false">EXP((((AK479-AK$495)/AK$496+2)/4-1.9)^3)</f>
        <v>0.0334362747314676</v>
      </c>
      <c r="AM479" s="72" t="n">
        <f aca="false">0.01*AD479+0.15*AF479+0.24*AH479+0.25*AJ479+0.35*AL479</f>
        <v>0.03376198126825</v>
      </c>
      <c r="AO479" s="64" t="n">
        <f aca="false">0.01*AD479/$AM$495</f>
        <v>0.000169698132132453</v>
      </c>
      <c r="AP479" s="63" t="n">
        <f aca="false">AO479*$J$495</f>
        <v>1041.21903540081</v>
      </c>
      <c r="AQ479" s="64" t="n">
        <f aca="false">0.15*AF479/$AM$495</f>
        <v>0.000839565190318123</v>
      </c>
      <c r="AR479" s="63" t="n">
        <f aca="false">AQ479*$J$495</f>
        <v>5151.33105258238</v>
      </c>
      <c r="AS479" s="64" t="n">
        <f aca="false">0.24*AH479/$AM$495</f>
        <v>0.0041760802222064</v>
      </c>
      <c r="AT479" s="63" t="n">
        <f aca="false">AS479*$J$495</f>
        <v>25623.2297084347</v>
      </c>
      <c r="AU479" s="64" t="n">
        <f aca="false">0.25*AJ479/$AM$495</f>
        <v>0.00265574162180028</v>
      </c>
      <c r="AV479" s="63" t="n">
        <f aca="false">AU479*$J$495</f>
        <v>16294.8683935211</v>
      </c>
      <c r="AW479" s="64" t="n">
        <f aca="false">0.35*AL479/$AM$495</f>
        <v>0.00415978291089655</v>
      </c>
      <c r="AX479" s="63" t="n">
        <f aca="false">AW479*$J$495</f>
        <v>25523.2340835658</v>
      </c>
    </row>
    <row r="480" customFormat="false" ht="12.8" hidden="false" customHeight="false" outlineLevel="0" collapsed="false">
      <c r="A480" s="70" t="s">
        <v>32</v>
      </c>
      <c r="B480" s="60"/>
      <c r="C480" s="60"/>
      <c r="D480" s="60"/>
      <c r="E480" s="60"/>
      <c r="F480" s="60"/>
      <c r="G480" s="60"/>
      <c r="H480" s="60"/>
      <c r="I480" s="64" t="n">
        <f aca="false">AO480+AQ480+AS480+AU480+AW480</f>
        <v>0.0238360007383351</v>
      </c>
      <c r="J480" s="63" t="n">
        <f aca="false">ROUND(AP480+AR480+AT480+AV480+AX480,0)</f>
        <v>146251</v>
      </c>
      <c r="K480" s="64" t="n">
        <f aca="false">I480-DatosMinisterio!J480</f>
        <v>0</v>
      </c>
      <c r="L480" s="63" t="n">
        <f aca="false">J480-DatosMinisterio!K480</f>
        <v>0</v>
      </c>
      <c r="M480" s="64" t="n">
        <f aca="false">P515/P$530</f>
        <v>0.020837940656994</v>
      </c>
      <c r="N480" s="63" t="n">
        <f aca="false">ROUND(N$495*M480,0)</f>
        <v>2429257</v>
      </c>
      <c r="O480" s="63" t="n">
        <f aca="false">N480-DatosMinisterio!L480</f>
        <v>0</v>
      </c>
      <c r="P480" s="65" t="n">
        <f aca="false">N480+J480</f>
        <v>2575508</v>
      </c>
      <c r="Q480" s="63" t="n">
        <f aca="false">P480-DatosMinisterio!M480</f>
        <v>0</v>
      </c>
      <c r="S480" s="65" t="n">
        <f aca="false">B480+DatosMinisterio!B480</f>
        <v>8098</v>
      </c>
      <c r="T480" s="65" t="n">
        <f aca="false">C480+DatosMinisterio!C480</f>
        <v>39</v>
      </c>
      <c r="U480" s="65" t="n">
        <f aca="false">D480+DatosMinisterio!D480</f>
        <v>311.431818181818</v>
      </c>
      <c r="V480" s="65" t="n">
        <f aca="false">E480+DatosMinisterio!E480</f>
        <v>144</v>
      </c>
      <c r="W480" s="65" t="n">
        <f aca="false">F480+DatosMinisterio!F480</f>
        <v>8</v>
      </c>
      <c r="X480" s="65" t="n">
        <f aca="false">G480+DatosMinisterio!G480</f>
        <v>30</v>
      </c>
      <c r="Y480" s="65" t="n">
        <f aca="false">H480+DatosMinisterio!H480</f>
        <v>10</v>
      </c>
      <c r="Z480" s="65" t="n">
        <f aca="false">X480+0.33*Y480</f>
        <v>33.3</v>
      </c>
      <c r="AC480" s="71" t="n">
        <f aca="false">IF(T480&gt;0,S480/T480,0)</f>
        <v>207.641025641026</v>
      </c>
      <c r="AD480" s="72" t="n">
        <f aca="false">EXP((((AC480-AC$495)/AC$496+2)/4-1.9)^3)</f>
        <v>0.0740759016818012</v>
      </c>
      <c r="AE480" s="73" t="n">
        <f aca="false">S480/U480</f>
        <v>26.0024812084945</v>
      </c>
      <c r="AF480" s="72" t="n">
        <f aca="false">EXP((((AE480-AE$495)/AE$496+2)/4-1.9)^3)</f>
        <v>0.291163808817382</v>
      </c>
      <c r="AG480" s="72" t="n">
        <f aca="false">V480/U480</f>
        <v>0.462380500620302</v>
      </c>
      <c r="AH480" s="72" t="n">
        <f aca="false">EXP((((AG480-AG$495)/AG$496+2)/4-1.9)^3)</f>
        <v>0.0346338706036653</v>
      </c>
      <c r="AI480" s="72" t="n">
        <f aca="false">W480/U480</f>
        <v>0.0256878055900168</v>
      </c>
      <c r="AJ480" s="72" t="n">
        <f aca="false">EXP((((AI480-AI$495)/AI$496+2)/4-1.9)^3)</f>
        <v>0.0190197935123285</v>
      </c>
      <c r="AK480" s="72" t="n">
        <f aca="false">Z480/U480</f>
        <v>0.106925490768445</v>
      </c>
      <c r="AL480" s="72" t="n">
        <f aca="false">EXP((((AK480-AK$495)/AK$496+2)/4-1.9)^3)</f>
        <v>0.0273579779091212</v>
      </c>
      <c r="AM480" s="72" t="n">
        <f aca="false">0.01*AD480+0.15*AF480+0.24*AH480+0.25*AJ480+0.35*AL480</f>
        <v>0.0670576999305795</v>
      </c>
      <c r="AO480" s="64" t="n">
        <f aca="false">0.01*AD480/$AM$495</f>
        <v>0.000263306562707659</v>
      </c>
      <c r="AP480" s="63" t="n">
        <f aca="false">AO480*$J$495</f>
        <v>1615.5734997907</v>
      </c>
      <c r="AQ480" s="64" t="n">
        <f aca="false">0.15*AF480/$AM$495</f>
        <v>0.0155243486634621</v>
      </c>
      <c r="AR480" s="63" t="n">
        <f aca="false">AQ480*$J$495</f>
        <v>95252.9479109372</v>
      </c>
      <c r="AS480" s="64" t="n">
        <f aca="false">0.24*AH480/$AM$495</f>
        <v>0.0029545885390104</v>
      </c>
      <c r="AT480" s="63" t="n">
        <f aca="false">AS480*$J$495</f>
        <v>18128.5073084571</v>
      </c>
      <c r="AU480" s="64" t="n">
        <f aca="false">0.25*AJ480/$AM$495</f>
        <v>0.00169017060185547</v>
      </c>
      <c r="AV480" s="63" t="n">
        <f aca="false">AU480*$J$495</f>
        <v>10370.4017340224</v>
      </c>
      <c r="AW480" s="64" t="n">
        <f aca="false">0.35*AL480/$AM$495</f>
        <v>0.00340358637129946</v>
      </c>
      <c r="AX480" s="63" t="n">
        <f aca="false">AW480*$J$495</f>
        <v>20883.4291450049</v>
      </c>
    </row>
    <row r="481" customFormat="false" ht="12.8" hidden="false" customHeight="false" outlineLevel="0" collapsed="false">
      <c r="A481" s="70" t="s">
        <v>33</v>
      </c>
      <c r="B481" s="60"/>
      <c r="C481" s="60"/>
      <c r="D481" s="60"/>
      <c r="E481" s="60"/>
      <c r="F481" s="60"/>
      <c r="G481" s="60"/>
      <c r="H481" s="60"/>
      <c r="I481" s="64" t="n">
        <f aca="false">AO481+AQ481+AS481+AU481+AW481</f>
        <v>0.0229668660818655</v>
      </c>
      <c r="J481" s="63" t="n">
        <f aca="false">ROUND(AP481+AR481+AT481+AV481+AX481,0)</f>
        <v>140918</v>
      </c>
      <c r="K481" s="64" t="n">
        <f aca="false">I481-DatosMinisterio!J481</f>
        <v>0</v>
      </c>
      <c r="L481" s="63" t="n">
        <f aca="false">J481-DatosMinisterio!K481</f>
        <v>0</v>
      </c>
      <c r="M481" s="64" t="n">
        <f aca="false">P516/P$530</f>
        <v>0.0204175752829721</v>
      </c>
      <c r="N481" s="63" t="n">
        <f aca="false">ROUND(N$495*M481,0)</f>
        <v>2380251</v>
      </c>
      <c r="O481" s="63" t="n">
        <f aca="false">N481-DatosMinisterio!L481</f>
        <v>0</v>
      </c>
      <c r="P481" s="65" t="n">
        <f aca="false">N481+J481</f>
        <v>2521169</v>
      </c>
      <c r="Q481" s="63" t="n">
        <f aca="false">P481-DatosMinisterio!M481</f>
        <v>0</v>
      </c>
      <c r="S481" s="65" t="n">
        <f aca="false">B481+DatosMinisterio!B481</f>
        <v>8783</v>
      </c>
      <c r="T481" s="65" t="n">
        <f aca="false">C481+DatosMinisterio!C481</f>
        <v>36</v>
      </c>
      <c r="U481" s="65" t="n">
        <f aca="false">D481+DatosMinisterio!D481</f>
        <v>418.818181818182</v>
      </c>
      <c r="V481" s="65" t="n">
        <f aca="false">E481+DatosMinisterio!E481</f>
        <v>256.840909090909</v>
      </c>
      <c r="W481" s="65" t="n">
        <f aca="false">F481+DatosMinisterio!F481</f>
        <v>12</v>
      </c>
      <c r="X481" s="65" t="n">
        <f aca="false">G481+DatosMinisterio!G481</f>
        <v>36</v>
      </c>
      <c r="Y481" s="65" t="n">
        <f aca="false">H481+DatosMinisterio!H481</f>
        <v>11</v>
      </c>
      <c r="Z481" s="65" t="n">
        <f aca="false">X481+0.33*Y481</f>
        <v>39.63</v>
      </c>
      <c r="AC481" s="71" t="n">
        <f aca="false">IF(T481&gt;0,S481/T481,0)</f>
        <v>243.972222222222</v>
      </c>
      <c r="AD481" s="72" t="n">
        <f aca="false">EXP((((AC481-AC$495)/AC$496+2)/4-1.9)^3)</f>
        <v>0.130545567212538</v>
      </c>
      <c r="AE481" s="73" t="n">
        <f aca="false">S481/U481</f>
        <v>20.9709138267853</v>
      </c>
      <c r="AF481" s="72" t="n">
        <f aca="false">EXP((((AE481-AE$495)/AE$496+2)/4-1.9)^3)</f>
        <v>0.0792359817939242</v>
      </c>
      <c r="AG481" s="72" t="n">
        <f aca="false">V481/U481</f>
        <v>0.613251573692207</v>
      </c>
      <c r="AH481" s="72" t="n">
        <f aca="false">EXP((((AG481-AG$495)/AG$496+2)/4-1.9)^3)</f>
        <v>0.157796668591133</v>
      </c>
      <c r="AI481" s="72" t="n">
        <f aca="false">W481/U481</f>
        <v>0.0286520512263946</v>
      </c>
      <c r="AJ481" s="72" t="n">
        <f aca="false">EXP((((AI481-AI$495)/AI$496+2)/4-1.9)^3)</f>
        <v>0.0207438490641612</v>
      </c>
      <c r="AK481" s="72" t="n">
        <f aca="false">Z481/U481</f>
        <v>0.0946233991751682</v>
      </c>
      <c r="AL481" s="72" t="n">
        <f aca="false">EXP((((AK481-AK$495)/AK$496+2)/4-1.9)^3)</f>
        <v>0.0238987204071299</v>
      </c>
      <c r="AM481" s="72" t="n">
        <f aca="false">0.01*AD481+0.15*AF481+0.24*AH481+0.25*AJ481+0.35*AL481</f>
        <v>0.0646125678116217</v>
      </c>
      <c r="AO481" s="64" t="n">
        <f aca="false">0.01*AD481/$AM$495</f>
        <v>0.00046403086292637</v>
      </c>
      <c r="AP481" s="63" t="n">
        <f aca="false">AO481*$J$495</f>
        <v>2847.16019805855</v>
      </c>
      <c r="AQ481" s="64" t="n">
        <f aca="false">0.15*AF481/$AM$495</f>
        <v>0.00422472495141774</v>
      </c>
      <c r="AR481" s="63" t="n">
        <f aca="false">AQ481*$J$495</f>
        <v>25921.6998058382</v>
      </c>
      <c r="AS481" s="64" t="n">
        <f aca="false">0.24*AH481/$AM$495</f>
        <v>0.0134615109540787</v>
      </c>
      <c r="AT481" s="63" t="n">
        <f aca="false">AS481*$J$495</f>
        <v>82595.967760583</v>
      </c>
      <c r="AU481" s="64" t="n">
        <f aca="false">0.25*AJ481/$AM$495</f>
        <v>0.00184337668202582</v>
      </c>
      <c r="AV481" s="63" t="n">
        <f aca="false">AU481*$J$495</f>
        <v>11310.4302718027</v>
      </c>
      <c r="AW481" s="64" t="n">
        <f aca="false">0.35*AL481/$AM$495</f>
        <v>0.00297322263141693</v>
      </c>
      <c r="AX481" s="63" t="n">
        <f aca="false">AW481*$J$495</f>
        <v>18242.8407514791</v>
      </c>
    </row>
    <row r="482" customFormat="false" ht="12.8" hidden="false" customHeight="false" outlineLevel="0" collapsed="false">
      <c r="A482" s="70" t="s">
        <v>34</v>
      </c>
      <c r="B482" s="60"/>
      <c r="C482" s="60"/>
      <c r="D482" s="60"/>
      <c r="E482" s="60"/>
      <c r="F482" s="60"/>
      <c r="G482" s="60"/>
      <c r="H482" s="60"/>
      <c r="I482" s="64" t="n">
        <f aca="false">AO482+AQ482+AS482+AU482+AW482</f>
        <v>0.0255225406034653</v>
      </c>
      <c r="J482" s="63" t="n">
        <f aca="false">ROUND(AP482+AR482+AT482+AV482+AX482,0)</f>
        <v>156599</v>
      </c>
      <c r="K482" s="64" t="n">
        <f aca="false">I482-DatosMinisterio!J482</f>
        <v>0</v>
      </c>
      <c r="L482" s="63" t="n">
        <f aca="false">J482-DatosMinisterio!K482</f>
        <v>0</v>
      </c>
      <c r="M482" s="64" t="n">
        <f aca="false">P517/P$530</f>
        <v>0.0211952790863884</v>
      </c>
      <c r="N482" s="63" t="n">
        <f aca="false">ROUND(N$495*M482,0)</f>
        <v>2470915</v>
      </c>
      <c r="O482" s="63" t="n">
        <f aca="false">N482-DatosMinisterio!L482</f>
        <v>0</v>
      </c>
      <c r="P482" s="65" t="n">
        <f aca="false">N482+J482</f>
        <v>2627514</v>
      </c>
      <c r="Q482" s="63" t="n">
        <f aca="false">P482-DatosMinisterio!M482</f>
        <v>0</v>
      </c>
      <c r="S482" s="65" t="n">
        <f aca="false">B482+DatosMinisterio!B482</f>
        <v>7218</v>
      </c>
      <c r="T482" s="65" t="n">
        <f aca="false">C482+DatosMinisterio!C482</f>
        <v>43</v>
      </c>
      <c r="U482" s="65" t="n">
        <f aca="false">D482+DatosMinisterio!D482</f>
        <v>423.136363636364</v>
      </c>
      <c r="V482" s="65" t="n">
        <f aca="false">E482+DatosMinisterio!E482</f>
        <v>234.568181818182</v>
      </c>
      <c r="W482" s="65" t="n">
        <f aca="false">F482+DatosMinisterio!F482</f>
        <v>36</v>
      </c>
      <c r="X482" s="65" t="n">
        <f aca="false">G482+DatosMinisterio!G482</f>
        <v>76</v>
      </c>
      <c r="Y482" s="65" t="n">
        <f aca="false">H482+DatosMinisterio!H482</f>
        <v>31</v>
      </c>
      <c r="Z482" s="65" t="n">
        <f aca="false">X482+0.33*Y482</f>
        <v>86.23</v>
      </c>
      <c r="AC482" s="71" t="n">
        <f aca="false">IF(T482&gt;0,S482/T482,0)</f>
        <v>167.860465116279</v>
      </c>
      <c r="AD482" s="72" t="n">
        <f aca="false">EXP((((AC482-AC$495)/AC$496+2)/4-1.9)^3)</f>
        <v>0.0356511116599088</v>
      </c>
      <c r="AE482" s="73" t="n">
        <f aca="false">S482/U482</f>
        <v>17.0583306477602</v>
      </c>
      <c r="AF482" s="72" t="n">
        <f aca="false">EXP((((AE482-AE$495)/AE$496+2)/4-1.9)^3)</f>
        <v>0.0179776577712292</v>
      </c>
      <c r="AG482" s="72" t="n">
        <f aca="false">V482/U482</f>
        <v>0.554355999570308</v>
      </c>
      <c r="AH482" s="72" t="n">
        <f aca="false">EXP((((AG482-AG$495)/AG$496+2)/4-1.9)^3)</f>
        <v>0.0937326963281616</v>
      </c>
      <c r="AI482" s="72" t="n">
        <f aca="false">W482/U482</f>
        <v>0.0850789558491781</v>
      </c>
      <c r="AJ482" s="72" t="n">
        <f aca="false">EXP((((AI482-AI$495)/AI$496+2)/4-1.9)^3)</f>
        <v>0.0857525450688743</v>
      </c>
      <c r="AK482" s="72" t="n">
        <f aca="false">Z482/U482</f>
        <v>0.203787732302073</v>
      </c>
      <c r="AL482" s="72" t="n">
        <f aca="false">EXP((((AK482-AK$495)/AK$496+2)/4-1.9)^3)</f>
        <v>0.0709008308776981</v>
      </c>
      <c r="AM482" s="72" t="n">
        <f aca="false">0.01*AD482+0.15*AF482+0.24*AH482+0.25*AJ482+0.35*AL482</f>
        <v>0.0718024339754552</v>
      </c>
      <c r="AO482" s="64" t="n">
        <f aca="false">0.01*AD482/$AM$495</f>
        <v>0.000126723690900191</v>
      </c>
      <c r="AP482" s="63" t="n">
        <f aca="false">AO482*$J$495</f>
        <v>777.540197664285</v>
      </c>
      <c r="AQ482" s="64" t="n">
        <f aca="false">0.15*AF482/$AM$495</f>
        <v>0.000958537493126449</v>
      </c>
      <c r="AR482" s="63" t="n">
        <f aca="false">AQ482*$J$495</f>
        <v>5881.31095756337</v>
      </c>
      <c r="AS482" s="64" t="n">
        <f aca="false">0.24*AH482/$AM$495</f>
        <v>0.0079962633536091</v>
      </c>
      <c r="AT482" s="63" t="n">
        <f aca="false">AS482*$J$495</f>
        <v>49062.777010163</v>
      </c>
      <c r="AU482" s="64" t="n">
        <f aca="false">0.25*AJ482/$AM$495</f>
        <v>0.00762029464808598</v>
      </c>
      <c r="AV482" s="63" t="n">
        <f aca="false">AU482*$J$495</f>
        <v>46755.9409360916</v>
      </c>
      <c r="AW482" s="64" t="n">
        <f aca="false">0.35*AL482/$AM$495</f>
        <v>0.00882072141774358</v>
      </c>
      <c r="AX482" s="63" t="n">
        <f aca="false">AW482*$J$495</f>
        <v>54121.4150722277</v>
      </c>
    </row>
    <row r="483" customFormat="false" ht="12.8" hidden="false" customHeight="false" outlineLevel="0" collapsed="false">
      <c r="A483" s="70" t="s">
        <v>35</v>
      </c>
      <c r="B483" s="60"/>
      <c r="C483" s="60"/>
      <c r="D483" s="60"/>
      <c r="E483" s="60"/>
      <c r="F483" s="60"/>
      <c r="G483" s="60"/>
      <c r="H483" s="60"/>
      <c r="I483" s="64" t="n">
        <f aca="false">AO483+AQ483+AS483+AU483+AW483</f>
        <v>0.00814407965274951</v>
      </c>
      <c r="J483" s="63" t="n">
        <f aca="false">ROUND(AP483+AR483+AT483+AV483+AX483,0)</f>
        <v>49970</v>
      </c>
      <c r="K483" s="64" t="n">
        <f aca="false">I483-DatosMinisterio!J483</f>
        <v>0</v>
      </c>
      <c r="L483" s="63" t="n">
        <f aca="false">J483-DatosMinisterio!K483</f>
        <v>0</v>
      </c>
      <c r="M483" s="64" t="n">
        <f aca="false">P518/P$530</f>
        <v>0.0104982983796546</v>
      </c>
      <c r="N483" s="63" t="n">
        <f aca="false">ROUND(N$495*M483,0)</f>
        <v>1223876</v>
      </c>
      <c r="O483" s="63" t="n">
        <f aca="false">N483-DatosMinisterio!L483</f>
        <v>0</v>
      </c>
      <c r="P483" s="65" t="n">
        <f aca="false">N483+J483</f>
        <v>1273846</v>
      </c>
      <c r="Q483" s="63" t="n">
        <f aca="false">P483-DatosMinisterio!M483</f>
        <v>0</v>
      </c>
      <c r="S483" s="65" t="n">
        <f aca="false">B483+DatosMinisterio!B483</f>
        <v>3506</v>
      </c>
      <c r="T483" s="65" t="n">
        <f aca="false">C483+DatosMinisterio!C483</f>
        <v>63</v>
      </c>
      <c r="U483" s="65" t="n">
        <f aca="false">D483+DatosMinisterio!D483</f>
        <v>210.440284119643</v>
      </c>
      <c r="V483" s="65" t="n">
        <f aca="false">E483+DatosMinisterio!E483</f>
        <v>48.1306818181818</v>
      </c>
      <c r="W483" s="65" t="n">
        <f aca="false">F483+DatosMinisterio!F483</f>
        <v>8</v>
      </c>
      <c r="X483" s="65" t="n">
        <f aca="false">G483+DatosMinisterio!G483</f>
        <v>26</v>
      </c>
      <c r="Y483" s="65" t="n">
        <f aca="false">H483+DatosMinisterio!H483</f>
        <v>11</v>
      </c>
      <c r="Z483" s="65" t="n">
        <f aca="false">X483+0.33*Y483</f>
        <v>29.63</v>
      </c>
      <c r="AC483" s="71" t="n">
        <f aca="false">IF(T483&gt;0,S483/T483,0)</f>
        <v>55.6507936507937</v>
      </c>
      <c r="AD483" s="72" t="n">
        <f aca="false">EXP((((AC483-AC$495)/AC$496+2)/4-1.9)^3)</f>
        <v>0.00222955652481611</v>
      </c>
      <c r="AE483" s="73" t="n">
        <f aca="false">S483/U483</f>
        <v>16.6603082421553</v>
      </c>
      <c r="AF483" s="72" t="n">
        <f aca="false">EXP((((AE483-AE$495)/AE$496+2)/4-1.9)^3)</f>
        <v>0.0150597938446326</v>
      </c>
      <c r="AG483" s="72" t="n">
        <f aca="false">V483/U483</f>
        <v>0.22871420279407</v>
      </c>
      <c r="AH483" s="72" t="n">
        <f aca="false">EXP((((AG483-AG$495)/AG$496+2)/4-1.9)^3)</f>
        <v>0.000857288261474258</v>
      </c>
      <c r="AI483" s="72" t="n">
        <f aca="false">W483/U483</f>
        <v>0.0380155350648154</v>
      </c>
      <c r="AJ483" s="72" t="n">
        <f aca="false">EXP((((AI483-AI$495)/AI$496+2)/4-1.9)^3)</f>
        <v>0.0270584905511943</v>
      </c>
      <c r="AK483" s="72" t="n">
        <f aca="false">Z483/U483</f>
        <v>0.14080003799631</v>
      </c>
      <c r="AL483" s="72" t="n">
        <f aca="false">EXP((((AK483-AK$495)/AK$496+2)/4-1.9)^3)</f>
        <v>0.0390287471445666</v>
      </c>
      <c r="AM483" s="72" t="n">
        <f aca="false">0.01*AD483+0.15*AF483+0.24*AH483+0.25*AJ483+0.35*AL483</f>
        <v>0.0229116979630938</v>
      </c>
      <c r="AO483" s="64" t="n">
        <f aca="false">0.01*AD483/$AM$495</f>
        <v>7.92507214334716E-006</v>
      </c>
      <c r="AP483" s="63" t="n">
        <f aca="false">AO483*$J$495</f>
        <v>48.625968175873</v>
      </c>
      <c r="AQ483" s="64" t="n">
        <f aca="false">0.15*AF483/$AM$495</f>
        <v>0.000802962055598652</v>
      </c>
      <c r="AR483" s="63" t="n">
        <f aca="false">AQ483*$J$495</f>
        <v>4926.74472304337</v>
      </c>
      <c r="AS483" s="64" t="n">
        <f aca="false">0.24*AH483/$AM$495</f>
        <v>7.31345941943877E-005</v>
      </c>
      <c r="AT483" s="63" t="n">
        <f aca="false">AS483*$J$495</f>
        <v>448.732880348229</v>
      </c>
      <c r="AU483" s="64" t="n">
        <f aca="false">0.25*AJ483/$AM$495</f>
        <v>0.00240451954594399</v>
      </c>
      <c r="AV483" s="63" t="n">
        <f aca="false">AU483*$J$495</f>
        <v>14753.4418368026</v>
      </c>
      <c r="AW483" s="64" t="n">
        <f aca="false">0.35*AL483/$AM$495</f>
        <v>0.00485553838486913</v>
      </c>
      <c r="AX483" s="63" t="n">
        <f aca="false">AW483*$J$495</f>
        <v>29792.1899900405</v>
      </c>
    </row>
    <row r="484" customFormat="false" ht="12.8" hidden="false" customHeight="false" outlineLevel="0" collapsed="false">
      <c r="A484" s="70" t="s">
        <v>36</v>
      </c>
      <c r="B484" s="60"/>
      <c r="C484" s="60"/>
      <c r="D484" s="60"/>
      <c r="E484" s="60"/>
      <c r="F484" s="60"/>
      <c r="G484" s="60"/>
      <c r="H484" s="60"/>
      <c r="I484" s="64" t="n">
        <f aca="false">AO484+AQ484+AS484+AU484+AW484</f>
        <v>0.098736299012478</v>
      </c>
      <c r="J484" s="63" t="n">
        <f aca="false">ROUND(AP484+AR484+AT484+AV484+AX484,0)</f>
        <v>605818</v>
      </c>
      <c r="K484" s="64" t="n">
        <f aca="false">I484-DatosMinisterio!J484</f>
        <v>4.44089209850063E-016</v>
      </c>
      <c r="L484" s="63" t="n">
        <f aca="false">J484-DatosMinisterio!K484</f>
        <v>0</v>
      </c>
      <c r="M484" s="64" t="n">
        <f aca="false">P519/P$530</f>
        <v>0.0525818316619405</v>
      </c>
      <c r="N484" s="63" t="n">
        <f aca="false">ROUND(N$495*M484,0)</f>
        <v>6129913</v>
      </c>
      <c r="O484" s="63" t="n">
        <f aca="false">N484-DatosMinisterio!L484</f>
        <v>0</v>
      </c>
      <c r="P484" s="65" t="n">
        <f aca="false">N484+J484</f>
        <v>6735731</v>
      </c>
      <c r="Q484" s="63" t="n">
        <f aca="false">P484-DatosMinisterio!M484</f>
        <v>0</v>
      </c>
      <c r="S484" s="65" t="n">
        <f aca="false">B484+DatosMinisterio!B484</f>
        <v>5729</v>
      </c>
      <c r="T484" s="65" t="n">
        <f aca="false">C484+DatosMinisterio!C484</f>
        <v>23</v>
      </c>
      <c r="U484" s="65" t="n">
        <f aca="false">D484+DatosMinisterio!D484</f>
        <v>256.863636363636</v>
      </c>
      <c r="V484" s="65" t="n">
        <f aca="false">E484+DatosMinisterio!E484</f>
        <v>221.363636363636</v>
      </c>
      <c r="W484" s="65" t="n">
        <f aca="false">F484+DatosMinisterio!F484</f>
        <v>27</v>
      </c>
      <c r="X484" s="65" t="n">
        <f aca="false">G484+DatosMinisterio!G484</f>
        <v>76</v>
      </c>
      <c r="Y484" s="65" t="n">
        <f aca="false">H484+DatosMinisterio!H484</f>
        <v>47</v>
      </c>
      <c r="Z484" s="65" t="n">
        <f aca="false">X484+0.33*Y484</f>
        <v>91.51</v>
      </c>
      <c r="AC484" s="71" t="n">
        <f aca="false">IF(T484&gt;0,S484/T484,0)</f>
        <v>249.086956521739</v>
      </c>
      <c r="AD484" s="72" t="n">
        <f aca="false">EXP((((AC484-AC$495)/AC$496+2)/4-1.9)^3)</f>
        <v>0.140356219621174</v>
      </c>
      <c r="AE484" s="73" t="n">
        <f aca="false">S484/U484</f>
        <v>22.3036630684835</v>
      </c>
      <c r="AF484" s="72" t="n">
        <f aca="false">EXP((((AE484-AE$495)/AE$496+2)/4-1.9)^3)</f>
        <v>0.118930822476125</v>
      </c>
      <c r="AG484" s="72" t="n">
        <f aca="false">V484/U484</f>
        <v>0.861794372677402</v>
      </c>
      <c r="AH484" s="72" t="n">
        <f aca="false">EXP((((AG484-AG$495)/AG$496+2)/4-1.9)^3)</f>
        <v>0.622476424987194</v>
      </c>
      <c r="AI484" s="72" t="n">
        <f aca="false">W484/U484</f>
        <v>0.105114139090427</v>
      </c>
      <c r="AJ484" s="72" t="n">
        <f aca="false">EXP((((AI484-AI$495)/AI$496+2)/4-1.9)^3)</f>
        <v>0.128567152955804</v>
      </c>
      <c r="AK484" s="72" t="n">
        <f aca="false">Z484/U484</f>
        <v>0.356259069191294</v>
      </c>
      <c r="AL484" s="72" t="n">
        <f aca="false">EXP((((AK484-AK$495)/AK$496+2)/4-1.9)^3)</f>
        <v>0.219985752025959</v>
      </c>
      <c r="AM484" s="72" t="n">
        <f aca="false">0.01*AD484+0.15*AF484+0.24*AH484+0.25*AJ484+0.35*AL484</f>
        <v>0.277774329012594</v>
      </c>
      <c r="AO484" s="64" t="n">
        <f aca="false">0.01*AD484/$AM$495</f>
        <v>0.000498903326237501</v>
      </c>
      <c r="AP484" s="63" t="n">
        <f aca="false">AO484*$J$495</f>
        <v>3061.12762453867</v>
      </c>
      <c r="AQ484" s="64" t="n">
        <f aca="false">0.15*AF484/$AM$495</f>
        <v>0.00634118492422145</v>
      </c>
      <c r="AR484" s="63" t="n">
        <f aca="false">AQ484*$J$495</f>
        <v>38907.6907749496</v>
      </c>
      <c r="AS484" s="64" t="n">
        <f aca="false">0.24*AH484/$AM$495</f>
        <v>0.0531029792227927</v>
      </c>
      <c r="AT484" s="63" t="n">
        <f aca="false">AS484*$J$495</f>
        <v>325824.639956019</v>
      </c>
      <c r="AU484" s="64" t="n">
        <f aca="false">0.25*AJ484/$AM$495</f>
        <v>0.0114249622189275</v>
      </c>
      <c r="AV484" s="63" t="n">
        <f aca="false">AU484*$J$495</f>
        <v>70100.2892111822</v>
      </c>
      <c r="AW484" s="64" t="n">
        <f aca="false">0.35*AL484/$AM$495</f>
        <v>0.0273682693202989</v>
      </c>
      <c r="AX484" s="63" t="n">
        <f aca="false">AW484*$J$495</f>
        <v>167923.845856059</v>
      </c>
    </row>
    <row r="485" customFormat="false" ht="12.8" hidden="false" customHeight="false" outlineLevel="0" collapsed="false">
      <c r="A485" s="70" t="s">
        <v>37</v>
      </c>
      <c r="B485" s="60"/>
      <c r="C485" s="60"/>
      <c r="D485" s="60"/>
      <c r="E485" s="60"/>
      <c r="F485" s="60"/>
      <c r="G485" s="60"/>
      <c r="H485" s="60"/>
      <c r="I485" s="64" t="n">
        <f aca="false">AO485+AQ485+AS485+AU485+AW485</f>
        <v>0.00809239359714034</v>
      </c>
      <c r="J485" s="63" t="n">
        <f aca="false">ROUND(AP485+AR485+AT485+AV485+AX485,0)</f>
        <v>49653</v>
      </c>
      <c r="K485" s="64" t="n">
        <f aca="false">I485-DatosMinisterio!J485</f>
        <v>-1.02348685082632E-016</v>
      </c>
      <c r="L485" s="63" t="n">
        <f aca="false">J485-DatosMinisterio!K485</f>
        <v>0</v>
      </c>
      <c r="M485" s="64" t="n">
        <f aca="false">P520/P$530</f>
        <v>0.0101486497175794</v>
      </c>
      <c r="N485" s="63" t="n">
        <f aca="false">ROUND(N$495*M485,0)</f>
        <v>1183115</v>
      </c>
      <c r="O485" s="63" t="n">
        <f aca="false">N485-DatosMinisterio!L485</f>
        <v>0</v>
      </c>
      <c r="P485" s="65" t="n">
        <f aca="false">N485+J485</f>
        <v>1232768</v>
      </c>
      <c r="Q485" s="63" t="n">
        <f aca="false">P485-DatosMinisterio!M485</f>
        <v>0</v>
      </c>
      <c r="S485" s="65" t="n">
        <f aca="false">B485+DatosMinisterio!B485</f>
        <v>3627</v>
      </c>
      <c r="T485" s="65" t="n">
        <f aca="false">C485+DatosMinisterio!C485</f>
        <v>30</v>
      </c>
      <c r="U485" s="65" t="n">
        <f aca="false">D485+DatosMinisterio!D485</f>
        <v>164.636363636364</v>
      </c>
      <c r="V485" s="65" t="n">
        <f aca="false">E485+DatosMinisterio!E485</f>
        <v>43.2272727272727</v>
      </c>
      <c r="W485" s="65" t="n">
        <f aca="false">F485+DatosMinisterio!F485</f>
        <v>1</v>
      </c>
      <c r="X485" s="65" t="n">
        <f aca="false">G485+DatosMinisterio!G485</f>
        <v>2</v>
      </c>
      <c r="Y485" s="65" t="n">
        <f aca="false">H485+DatosMinisterio!H485</f>
        <v>1</v>
      </c>
      <c r="Z485" s="65" t="n">
        <f aca="false">X485+0.33*Y485</f>
        <v>2.33</v>
      </c>
      <c r="AC485" s="71" t="n">
        <f aca="false">IF(T485&gt;0,S485/T485,0)</f>
        <v>120.9</v>
      </c>
      <c r="AD485" s="72" t="n">
        <f aca="false">EXP((((AC485-AC$495)/AC$496+2)/4-1.9)^3)</f>
        <v>0.0127828064266567</v>
      </c>
      <c r="AE485" s="73" t="n">
        <f aca="false">S485/U485</f>
        <v>22.0303699613473</v>
      </c>
      <c r="AF485" s="72" t="n">
        <f aca="false">EXP((((AE485-AE$495)/AE$496+2)/4-1.9)^3)</f>
        <v>0.109847484931326</v>
      </c>
      <c r="AG485" s="72" t="n">
        <f aca="false">V485/U485</f>
        <v>0.262562120375482</v>
      </c>
      <c r="AH485" s="72" t="n">
        <f aca="false">EXP((((AG485-AG$495)/AG$496+2)/4-1.9)^3)</f>
        <v>0.00164418699866952</v>
      </c>
      <c r="AI485" s="72" t="n">
        <f aca="false">W485/U485</f>
        <v>0.00607399226946437</v>
      </c>
      <c r="AJ485" s="72" t="n">
        <f aca="false">EXP((((AI485-AI$495)/AI$496+2)/4-1.9)^3)</f>
        <v>0.0103656973163609</v>
      </c>
      <c r="AK485" s="72" t="n">
        <f aca="false">Z485/U485</f>
        <v>0.014152401987852</v>
      </c>
      <c r="AL485" s="72" t="n">
        <f aca="false">EXP((((AK485-AK$495)/AK$496+2)/4-1.9)^3)</f>
        <v>0.00907231380678035</v>
      </c>
      <c r="AM485" s="72" t="n">
        <f aca="false">0.01*AD485+0.15*AF485+0.24*AH485+0.25*AJ485+0.35*AL485</f>
        <v>0.0227662898451094</v>
      </c>
      <c r="AO485" s="64" t="n">
        <f aca="false">0.01*AD485/$AM$495</f>
        <v>4.54371360394423E-005</v>
      </c>
      <c r="AP485" s="63" t="n">
        <f aca="false">AO485*$J$495</f>
        <v>278.789226279974</v>
      </c>
      <c r="AQ485" s="64" t="n">
        <f aca="false">0.15*AF485/$AM$495</f>
        <v>0.00585687714007022</v>
      </c>
      <c r="AR485" s="63" t="n">
        <f aca="false">AQ485*$J$495</f>
        <v>35936.1172077317</v>
      </c>
      <c r="AS485" s="64" t="n">
        <f aca="false">0.24*AH485/$AM$495</f>
        <v>0.00014026431287021</v>
      </c>
      <c r="AT485" s="63" t="n">
        <f aca="false">AS485*$J$495</f>
        <v>860.621567913814</v>
      </c>
      <c r="AU485" s="64" t="n">
        <f aca="false">0.25*AJ485/$AM$495</f>
        <v>0.000921134967132483</v>
      </c>
      <c r="AV485" s="63" t="n">
        <f aca="false">AU485*$J$495</f>
        <v>5651.81979258935</v>
      </c>
      <c r="AW485" s="64" t="n">
        <f aca="false">0.35*AL485/$AM$495</f>
        <v>0.00112868004102798</v>
      </c>
      <c r="AX485" s="63" t="n">
        <f aca="false">AW485*$J$495</f>
        <v>6925.25680057592</v>
      </c>
    </row>
    <row r="486" customFormat="false" ht="12.8" hidden="false" customHeight="false" outlineLevel="0" collapsed="false">
      <c r="A486" s="70" t="s">
        <v>38</v>
      </c>
      <c r="B486" s="60"/>
      <c r="C486" s="60"/>
      <c r="D486" s="60"/>
      <c r="E486" s="60"/>
      <c r="F486" s="60"/>
      <c r="G486" s="60"/>
      <c r="H486" s="60"/>
      <c r="I486" s="64" t="n">
        <f aca="false">AO486+AQ486+AS486+AU486+AW486</f>
        <v>0.0716741124714108</v>
      </c>
      <c r="J486" s="63" t="n">
        <f aca="false">ROUND(AP486+AR486+AT486+AV486+AX486,0)</f>
        <v>439772</v>
      </c>
      <c r="K486" s="64" t="n">
        <f aca="false">I486-DatosMinisterio!J486</f>
        <v>0</v>
      </c>
      <c r="L486" s="63" t="n">
        <f aca="false">J486-DatosMinisterio!K486</f>
        <v>0</v>
      </c>
      <c r="M486" s="64" t="n">
        <f aca="false">P521/P$530</f>
        <v>0.0343264869286</v>
      </c>
      <c r="N486" s="63" t="n">
        <f aca="false">ROUND(N$495*M486,0)</f>
        <v>4001731</v>
      </c>
      <c r="O486" s="63" t="n">
        <f aca="false">N486-DatosMinisterio!L486</f>
        <v>0</v>
      </c>
      <c r="P486" s="65" t="n">
        <f aca="false">N486+J486</f>
        <v>4441503</v>
      </c>
      <c r="Q486" s="63" t="n">
        <f aca="false">P486-DatosMinisterio!M486</f>
        <v>0</v>
      </c>
      <c r="S486" s="65" t="n">
        <f aca="false">B486+DatosMinisterio!B486</f>
        <v>7689</v>
      </c>
      <c r="T486" s="65" t="n">
        <f aca="false">C486+DatosMinisterio!C486</f>
        <v>48</v>
      </c>
      <c r="U486" s="65" t="n">
        <f aca="false">D486+DatosMinisterio!D486</f>
        <v>248.5</v>
      </c>
      <c r="V486" s="65" t="n">
        <f aca="false">E486+DatosMinisterio!E486</f>
        <v>171.409090909091</v>
      </c>
      <c r="W486" s="65" t="n">
        <f aca="false">F486+DatosMinisterio!F486</f>
        <v>14</v>
      </c>
      <c r="X486" s="65" t="n">
        <f aca="false">G486+DatosMinisterio!G486</f>
        <v>54</v>
      </c>
      <c r="Y486" s="65" t="n">
        <f aca="false">H486+DatosMinisterio!H486</f>
        <v>13</v>
      </c>
      <c r="Z486" s="65" t="n">
        <f aca="false">X486+0.33*Y486</f>
        <v>58.29</v>
      </c>
      <c r="AC486" s="71" t="n">
        <f aca="false">IF(T486&gt;0,S486/T486,0)</f>
        <v>160.1875</v>
      </c>
      <c r="AD486" s="72" t="n">
        <f aca="false">EXP((((AC486-AC$495)/AC$496+2)/4-1.9)^3)</f>
        <v>0.0305262197269737</v>
      </c>
      <c r="AE486" s="73" t="n">
        <f aca="false">S486/U486</f>
        <v>30.9416498993964</v>
      </c>
      <c r="AF486" s="72" t="n">
        <f aca="false">EXP((((AE486-AE$495)/AE$496+2)/4-1.9)^3)</f>
        <v>0.614308951691788</v>
      </c>
      <c r="AG486" s="72" t="n">
        <f aca="false">V486/U486</f>
        <v>0.689775013718676</v>
      </c>
      <c r="AH486" s="72" t="n">
        <f aca="false">EXP((((AG486-AG$495)/AG$496+2)/4-1.9)^3)</f>
        <v>0.274709607150018</v>
      </c>
      <c r="AI486" s="72" t="n">
        <f aca="false">W486/U486</f>
        <v>0.0563380281690141</v>
      </c>
      <c r="AJ486" s="72" t="n">
        <f aca="false">EXP((((AI486-AI$495)/AI$496+2)/4-1.9)^3)</f>
        <v>0.0439179903529635</v>
      </c>
      <c r="AK486" s="72" t="n">
        <f aca="false">Z486/U486</f>
        <v>0.234567404426559</v>
      </c>
      <c r="AL486" s="72" t="n">
        <f aca="false">EXP((((AK486-AK$495)/AK$496+2)/4-1.9)^3)</f>
        <v>0.0922257390798242</v>
      </c>
      <c r="AM486" s="72" t="n">
        <f aca="false">0.01*AD486+0.15*AF486+0.24*AH486+0.25*AJ486+0.35*AL486</f>
        <v>0.201640416933222</v>
      </c>
      <c r="AO486" s="64" t="n">
        <f aca="false">0.01*AD486/$AM$495</f>
        <v>0.000108507001687202</v>
      </c>
      <c r="AP486" s="63" t="n">
        <f aca="false">AO486*$J$495</f>
        <v>665.767820843185</v>
      </c>
      <c r="AQ486" s="64" t="n">
        <f aca="false">0.15*AF486/$AM$495</f>
        <v>0.0327538865214209</v>
      </c>
      <c r="AR486" s="63" t="n">
        <f aca="false">AQ486*$J$495</f>
        <v>200968.447330007</v>
      </c>
      <c r="AS486" s="64" t="n">
        <f aca="false">0.24*AH486/$AM$495</f>
        <v>0.0234352627267596</v>
      </c>
      <c r="AT486" s="63" t="n">
        <f aca="false">AS486*$J$495</f>
        <v>143792.046170994</v>
      </c>
      <c r="AU486" s="64" t="n">
        <f aca="false">0.25*AJ486/$AM$495</f>
        <v>0.00390271829917797</v>
      </c>
      <c r="AV486" s="63" t="n">
        <f aca="false">AU486*$J$495</f>
        <v>23945.9594036042</v>
      </c>
      <c r="AW486" s="64" t="n">
        <f aca="false">0.35*AL486/$AM$495</f>
        <v>0.0114737379223651</v>
      </c>
      <c r="AX486" s="63" t="n">
        <f aca="false">AW486*$J$495</f>
        <v>70399.5629288483</v>
      </c>
    </row>
    <row r="487" customFormat="false" ht="12.8" hidden="false" customHeight="false" outlineLevel="0" collapsed="false">
      <c r="A487" s="70" t="s">
        <v>39</v>
      </c>
      <c r="B487" s="60"/>
      <c r="C487" s="60"/>
      <c r="D487" s="60"/>
      <c r="E487" s="60"/>
      <c r="F487" s="60"/>
      <c r="G487" s="60"/>
      <c r="H487" s="60"/>
      <c r="I487" s="64" t="n">
        <f aca="false">AO487+AQ487+AS487+AU487+AW487</f>
        <v>0.00441698722175284</v>
      </c>
      <c r="J487" s="63" t="n">
        <f aca="false">ROUND(AP487+AR487+AT487+AV487+AX487,0)</f>
        <v>27101</v>
      </c>
      <c r="K487" s="64" t="n">
        <f aca="false">I487-DatosMinisterio!J487</f>
        <v>0</v>
      </c>
      <c r="L487" s="63" t="n">
        <f aca="false">J487-DatosMinisterio!K487</f>
        <v>0</v>
      </c>
      <c r="M487" s="64" t="n">
        <f aca="false">P522/P$530</f>
        <v>0.0139631858004752</v>
      </c>
      <c r="N487" s="63" t="n">
        <f aca="false">ROUND(N$495*M487,0)</f>
        <v>1627808</v>
      </c>
      <c r="O487" s="63" t="n">
        <f aca="false">N487-DatosMinisterio!L487</f>
        <v>0</v>
      </c>
      <c r="P487" s="65" t="n">
        <f aca="false">N487+J487</f>
        <v>1654909</v>
      </c>
      <c r="Q487" s="63" t="n">
        <f aca="false">P487-DatosMinisterio!M487</f>
        <v>0</v>
      </c>
      <c r="S487" s="65" t="n">
        <f aca="false">B487+DatosMinisterio!B487</f>
        <v>6639</v>
      </c>
      <c r="T487" s="65" t="n">
        <f aca="false">C487+DatosMinisterio!C487</f>
        <v>58</v>
      </c>
      <c r="U487" s="65" t="n">
        <f aca="false">D487+DatosMinisterio!D487</f>
        <v>420.272727272727</v>
      </c>
      <c r="V487" s="65" t="n">
        <f aca="false">E487+DatosMinisterio!E487</f>
        <v>130.795454545455</v>
      </c>
      <c r="W487" s="65" t="n">
        <f aca="false">F487+DatosMinisterio!F487</f>
        <v>9</v>
      </c>
      <c r="X487" s="65" t="n">
        <f aca="false">G487+DatosMinisterio!G487</f>
        <v>23</v>
      </c>
      <c r="Y487" s="65" t="n">
        <f aca="false">H487+DatosMinisterio!H487</f>
        <v>8</v>
      </c>
      <c r="Z487" s="65" t="n">
        <f aca="false">X487+0.33*Y487</f>
        <v>25.64</v>
      </c>
      <c r="AC487" s="71" t="n">
        <f aca="false">IF(T487&gt;0,S487/T487,0)</f>
        <v>114.465517241379</v>
      </c>
      <c r="AD487" s="72" t="n">
        <f aca="false">EXP((((AC487-AC$495)/AC$496+2)/4-1.9)^3)</f>
        <v>0.0109465525137244</v>
      </c>
      <c r="AE487" s="73" t="n">
        <f aca="false">S487/U487</f>
        <v>15.7968851395198</v>
      </c>
      <c r="AF487" s="72" t="n">
        <f aca="false">EXP((((AE487-AE$495)/AE$496+2)/4-1.9)^3)</f>
        <v>0.0100756260146432</v>
      </c>
      <c r="AG487" s="72" t="n">
        <f aca="false">V487/U487</f>
        <v>0.311215660826304</v>
      </c>
      <c r="AH487" s="72" t="n">
        <f aca="false">EXP((((AG487-AG$495)/AG$496+2)/4-1.9)^3)</f>
        <v>0.00390122687698858</v>
      </c>
      <c r="AI487" s="72" t="n">
        <f aca="false">W487/U487</f>
        <v>0.0214146658014277</v>
      </c>
      <c r="AJ487" s="72" t="n">
        <f aca="false">EXP((((AI487-AI$495)/AI$496+2)/4-1.9)^3)</f>
        <v>0.0167455370831125</v>
      </c>
      <c r="AK487" s="72" t="n">
        <f aca="false">Z487/U487</f>
        <v>0.0610080034609561</v>
      </c>
      <c r="AL487" s="72" t="n">
        <f aca="false">EXP((((AK487-AK$495)/AK$496+2)/4-1.9)^3)</f>
        <v>0.0162365702573504</v>
      </c>
      <c r="AM487" s="72" t="n">
        <f aca="false">0.01*AD487+0.15*AF487+0.24*AH487+0.25*AJ487+0.35*AL487</f>
        <v>0.0124262877386617</v>
      </c>
      <c r="AO487" s="64" t="n">
        <f aca="false">0.01*AD487/$AM$495</f>
        <v>3.89100780476326E-005</v>
      </c>
      <c r="AP487" s="63" t="n">
        <f aca="false">AO487*$J$495</f>
        <v>238.741071707874</v>
      </c>
      <c r="AQ487" s="64" t="n">
        <f aca="false">0.15*AF487/$AM$495</f>
        <v>0.000537214882197382</v>
      </c>
      <c r="AR487" s="63" t="n">
        <f aca="false">AQ487*$J$495</f>
        <v>3296.19633649194</v>
      </c>
      <c r="AS487" s="64" t="n">
        <f aca="false">0.24*AH487/$AM$495</f>
        <v>0.000332810627802309</v>
      </c>
      <c r="AT487" s="63" t="n">
        <f aca="false">AS487*$J$495</f>
        <v>2042.03049554479</v>
      </c>
      <c r="AU487" s="64" t="n">
        <f aca="false">0.25*AJ487/$AM$495</f>
        <v>0.0014880715961407</v>
      </c>
      <c r="AV487" s="63" t="n">
        <f aca="false">AU487*$J$495</f>
        <v>9130.38023737126</v>
      </c>
      <c r="AW487" s="64" t="n">
        <f aca="false">0.35*AL487/$AM$495</f>
        <v>0.00201998003756481</v>
      </c>
      <c r="AX487" s="63" t="n">
        <f aca="false">AW487*$J$495</f>
        <v>12394.0177762269</v>
      </c>
    </row>
    <row r="488" customFormat="false" ht="12.8" hidden="false" customHeight="false" outlineLevel="0" collapsed="false">
      <c r="A488" s="70" t="s">
        <v>40</v>
      </c>
      <c r="B488" s="60"/>
      <c r="C488" s="60"/>
      <c r="D488" s="60"/>
      <c r="E488" s="60"/>
      <c r="F488" s="60"/>
      <c r="G488" s="60"/>
      <c r="H488" s="60"/>
      <c r="I488" s="64" t="n">
        <f aca="false">AO488+AQ488+AS488+AU488+AW488</f>
        <v>0.0128547581610164</v>
      </c>
      <c r="J488" s="63" t="n">
        <f aca="false">ROUND(AP488+AR488+AT488+AV488+AX488,0)</f>
        <v>78873</v>
      </c>
      <c r="K488" s="64" t="n">
        <f aca="false">I488-DatosMinisterio!J488</f>
        <v>0</v>
      </c>
      <c r="L488" s="63" t="n">
        <f aca="false">J488-DatosMinisterio!K488</f>
        <v>0</v>
      </c>
      <c r="M488" s="64" t="n">
        <f aca="false">P523/P$530</f>
        <v>0.0274131717895819</v>
      </c>
      <c r="N488" s="63" t="n">
        <f aca="false">ROUND(N$495*M488,0)</f>
        <v>3195787</v>
      </c>
      <c r="O488" s="63" t="n">
        <f aca="false">N488-DatosMinisterio!L488</f>
        <v>0</v>
      </c>
      <c r="P488" s="65" t="n">
        <f aca="false">N488+J488</f>
        <v>3274660</v>
      </c>
      <c r="Q488" s="63" t="n">
        <f aca="false">P488-DatosMinisterio!M488</f>
        <v>0</v>
      </c>
      <c r="S488" s="65" t="n">
        <f aca="false">B488+DatosMinisterio!B488</f>
        <v>6793</v>
      </c>
      <c r="T488" s="65" t="n">
        <f aca="false">C488+DatosMinisterio!C488</f>
        <v>38</v>
      </c>
      <c r="U488" s="65" t="n">
        <f aca="false">D488+DatosMinisterio!D488</f>
        <v>326.568181818182</v>
      </c>
      <c r="V488" s="65" t="n">
        <f aca="false">E488+DatosMinisterio!E488</f>
        <v>172.045454545455</v>
      </c>
      <c r="W488" s="65" t="n">
        <f aca="false">F488+DatosMinisterio!F488</f>
        <v>7</v>
      </c>
      <c r="X488" s="65" t="n">
        <f aca="false">G488+DatosMinisterio!G488</f>
        <v>3</v>
      </c>
      <c r="Y488" s="65" t="n">
        <f aca="false">H488+DatosMinisterio!H488</f>
        <v>5</v>
      </c>
      <c r="Z488" s="65" t="n">
        <f aca="false">X488+0.33*Y488</f>
        <v>4.65</v>
      </c>
      <c r="AC488" s="71" t="n">
        <f aca="false">IF(T488&gt;0,S488/T488,0)</f>
        <v>178.763157894737</v>
      </c>
      <c r="AD488" s="72" t="n">
        <f aca="false">EXP((((AC488-AC$495)/AC$496+2)/4-1.9)^3)</f>
        <v>0.0440921557308525</v>
      </c>
      <c r="AE488" s="73" t="n">
        <f aca="false">S488/U488</f>
        <v>20.8011691836593</v>
      </c>
      <c r="AF488" s="72" t="n">
        <f aca="false">EXP((((AE488-AE$495)/AE$496+2)/4-1.9)^3)</f>
        <v>0.074983937188667</v>
      </c>
      <c r="AG488" s="72" t="n">
        <f aca="false">V488/U488</f>
        <v>0.526828589324241</v>
      </c>
      <c r="AH488" s="72" t="n">
        <f aca="false">EXP((((AG488-AG$495)/AG$496+2)/4-1.9)^3)</f>
        <v>0.0712828441619903</v>
      </c>
      <c r="AI488" s="72" t="n">
        <f aca="false">W488/U488</f>
        <v>0.0214350337532187</v>
      </c>
      <c r="AJ488" s="72" t="n">
        <f aca="false">EXP((((AI488-AI$495)/AI$496+2)/4-1.9)^3)</f>
        <v>0.0167558117526559</v>
      </c>
      <c r="AK488" s="72" t="n">
        <f aca="false">Z488/U488</f>
        <v>0.0142389867074953</v>
      </c>
      <c r="AL488" s="72" t="n">
        <f aca="false">EXP((((AK488-AK$495)/AK$496+2)/4-1.9)^3)</f>
        <v>0.00908250924352102</v>
      </c>
      <c r="AM488" s="72" t="n">
        <f aca="false">0.01*AD488+0.15*AF488+0.24*AH488+0.25*AJ488+0.35*AL488</f>
        <v>0.0361642259078826</v>
      </c>
      <c r="AO488" s="64" t="n">
        <f aca="false">0.01*AD488/$AM$495</f>
        <v>0.000156727811667176</v>
      </c>
      <c r="AP488" s="63" t="n">
        <f aca="false">AO488*$J$495</f>
        <v>961.636871507844</v>
      </c>
      <c r="AQ488" s="64" t="n">
        <f aca="false">0.15*AF488/$AM$495</f>
        <v>0.00399801331698515</v>
      </c>
      <c r="AR488" s="63" t="n">
        <f aca="false">AQ488*$J$495</f>
        <v>24530.6622831989</v>
      </c>
      <c r="AS488" s="64" t="n">
        <f aca="false">0.24*AH488/$AM$495</f>
        <v>0.00608108394234145</v>
      </c>
      <c r="AT488" s="63" t="n">
        <f aca="false">AS488*$J$495</f>
        <v>37311.7857991157</v>
      </c>
      <c r="AU488" s="64" t="n">
        <f aca="false">0.25*AJ488/$AM$495</f>
        <v>0.00148898464203654</v>
      </c>
      <c r="AV488" s="63" t="n">
        <f aca="false">AU488*$J$495</f>
        <v>9135.98242494392</v>
      </c>
      <c r="AW488" s="64" t="n">
        <f aca="false">0.35*AL488/$AM$495</f>
        <v>0.0011299484479861</v>
      </c>
      <c r="AX488" s="63" t="n">
        <f aca="false">AW488*$J$495</f>
        <v>6933.03938163814</v>
      </c>
    </row>
    <row r="489" customFormat="false" ht="12.8" hidden="false" customHeight="false" outlineLevel="0" collapsed="false">
      <c r="A489" s="70" t="s">
        <v>41</v>
      </c>
      <c r="B489" s="60"/>
      <c r="C489" s="60"/>
      <c r="D489" s="60"/>
      <c r="E489" s="60"/>
      <c r="F489" s="60"/>
      <c r="G489" s="60"/>
      <c r="H489" s="60"/>
      <c r="I489" s="64" t="n">
        <f aca="false">AO489+AQ489+AS489+AU489+AW489</f>
        <v>0.0113776612409623</v>
      </c>
      <c r="J489" s="63" t="n">
        <f aca="false">ROUND(AP489+AR489+AT489+AV489+AX489,0)</f>
        <v>69810</v>
      </c>
      <c r="K489" s="64" t="n">
        <f aca="false">I489-DatosMinisterio!J489</f>
        <v>0</v>
      </c>
      <c r="L489" s="63" t="n">
        <f aca="false">J489-DatosMinisterio!K489</f>
        <v>0</v>
      </c>
      <c r="M489" s="64" t="n">
        <f aca="false">P524/P$530</f>
        <v>0.0112524013698828</v>
      </c>
      <c r="N489" s="63" t="n">
        <f aca="false">ROUND(N$495*M489,0)</f>
        <v>1311788</v>
      </c>
      <c r="O489" s="63" t="n">
        <f aca="false">N489-DatosMinisterio!L489</f>
        <v>0</v>
      </c>
      <c r="P489" s="65" t="n">
        <f aca="false">N489+J489</f>
        <v>1381598</v>
      </c>
      <c r="Q489" s="63" t="n">
        <f aca="false">P489-DatosMinisterio!M489</f>
        <v>0</v>
      </c>
      <c r="S489" s="65" t="n">
        <f aca="false">B489+DatosMinisterio!B489</f>
        <v>8513</v>
      </c>
      <c r="T489" s="65" t="n">
        <f aca="false">C489+DatosMinisterio!C489</f>
        <v>67</v>
      </c>
      <c r="U489" s="65" t="n">
        <f aca="false">D489+DatosMinisterio!D489</f>
        <v>379.068181818182</v>
      </c>
      <c r="V489" s="65" t="n">
        <f aca="false">E489+DatosMinisterio!E489</f>
        <v>172.477272727273</v>
      </c>
      <c r="W489" s="65" t="n">
        <f aca="false">F489+DatosMinisterio!F489</f>
        <v>2</v>
      </c>
      <c r="X489" s="65" t="n">
        <f aca="false">G489+DatosMinisterio!G489</f>
        <v>4</v>
      </c>
      <c r="Y489" s="65" t="n">
        <f aca="false">H489+DatosMinisterio!H489</f>
        <v>2</v>
      </c>
      <c r="Z489" s="65" t="n">
        <f aca="false">X489+0.33*Y489</f>
        <v>4.66</v>
      </c>
      <c r="AC489" s="71" t="n">
        <f aca="false">IF(T489&gt;0,S489/T489,0)</f>
        <v>127.059701492537</v>
      </c>
      <c r="AD489" s="72" t="n">
        <f aca="false">EXP((((AC489-AC$495)/AC$496+2)/4-1.9)^3)</f>
        <v>0.014778728116503</v>
      </c>
      <c r="AE489" s="73" t="n">
        <f aca="false">S489/U489</f>
        <v>22.4577013010372</v>
      </c>
      <c r="AF489" s="72" t="n">
        <f aca="false">EXP((((AE489-AE$495)/AE$496+2)/4-1.9)^3)</f>
        <v>0.12427180664348</v>
      </c>
      <c r="AG489" s="72" t="n">
        <f aca="false">V489/U489</f>
        <v>0.455003297559806</v>
      </c>
      <c r="AH489" s="72" t="n">
        <f aca="false">EXP((((AG489-AG$495)/AG$496+2)/4-1.9)^3)</f>
        <v>0.0316480493700071</v>
      </c>
      <c r="AI489" s="72" t="n">
        <f aca="false">W489/U489</f>
        <v>0.00527609568919</v>
      </c>
      <c r="AJ489" s="72" t="n">
        <f aca="false">EXP((((AI489-AI$495)/AI$496+2)/4-1.9)^3)</f>
        <v>0.0101004411067555</v>
      </c>
      <c r="AK489" s="72" t="n">
        <f aca="false">Z489/U489</f>
        <v>0.0122933029558127</v>
      </c>
      <c r="AL489" s="72" t="n">
        <f aca="false">EXP((((AK489-AK$495)/AK$496+2)/4-1.9)^3)</f>
        <v>0.00885576066992695</v>
      </c>
      <c r="AM489" s="72" t="n">
        <f aca="false">0.01*AD489+0.15*AF489+0.24*AH489+0.25*AJ489+0.35*AL489</f>
        <v>0.032008716637652</v>
      </c>
      <c r="AO489" s="64" t="n">
        <f aca="false">0.01*AD489/$AM$495</f>
        <v>5.2531741270771E-005</v>
      </c>
      <c r="AP489" s="63" t="n">
        <f aca="false">AO489*$J$495</f>
        <v>322.319687827706</v>
      </c>
      <c r="AQ489" s="64" t="n">
        <f aca="false">0.15*AF489/$AM$495</f>
        <v>0.006625956925099</v>
      </c>
      <c r="AR489" s="63" t="n">
        <f aca="false">AQ489*$J$495</f>
        <v>40654.97004277</v>
      </c>
      <c r="AS489" s="64" t="n">
        <f aca="false">0.24*AH489/$AM$495</f>
        <v>0.00269987045400471</v>
      </c>
      <c r="AT489" s="63" t="n">
        <f aca="false">AS489*$J$495</f>
        <v>16565.6302429526</v>
      </c>
      <c r="AU489" s="64" t="n">
        <f aca="false">0.25*AJ489/$AM$495</f>
        <v>0.000897563299693291</v>
      </c>
      <c r="AV489" s="63" t="n">
        <f aca="false">AU489*$J$495</f>
        <v>5507.19080625102</v>
      </c>
      <c r="AW489" s="64" t="n">
        <f aca="false">0.35*AL489/$AM$495</f>
        <v>0.00110173882089451</v>
      </c>
      <c r="AX489" s="63" t="n">
        <f aca="false">AW489*$J$495</f>
        <v>6759.9532059671</v>
      </c>
    </row>
    <row r="490" customFormat="false" ht="12.8" hidden="false" customHeight="false" outlineLevel="0" collapsed="false">
      <c r="A490" s="70" t="s">
        <v>42</v>
      </c>
      <c r="B490" s="60"/>
      <c r="C490" s="60"/>
      <c r="D490" s="60"/>
      <c r="E490" s="60"/>
      <c r="F490" s="60"/>
      <c r="G490" s="60"/>
      <c r="H490" s="60"/>
      <c r="I490" s="64" t="n">
        <f aca="false">AO490+AQ490+AS490+AU490+AW490</f>
        <v>0.0137482298398071</v>
      </c>
      <c r="J490" s="63" t="n">
        <f aca="false">ROUND(AP490+AR490+AT490+AV490+AX490,0)</f>
        <v>84355</v>
      </c>
      <c r="K490" s="64" t="n">
        <f aca="false">I490-DatosMinisterio!J490</f>
        <v>-8.15320033709099E-017</v>
      </c>
      <c r="L490" s="63" t="n">
        <f aca="false">J490-DatosMinisterio!K490</f>
        <v>0</v>
      </c>
      <c r="M490" s="64" t="n">
        <f aca="false">P525/P$530</f>
        <v>0.0140369801339019</v>
      </c>
      <c r="N490" s="63" t="n">
        <f aca="false">ROUND(N$495*M490,0)</f>
        <v>1636411</v>
      </c>
      <c r="O490" s="63" t="n">
        <f aca="false">N490-DatosMinisterio!L490</f>
        <v>0</v>
      </c>
      <c r="P490" s="65" t="n">
        <f aca="false">N490+J490</f>
        <v>1720766</v>
      </c>
      <c r="Q490" s="63" t="n">
        <f aca="false">P490-DatosMinisterio!M490</f>
        <v>0</v>
      </c>
      <c r="S490" s="65" t="n">
        <f aca="false">B490+DatosMinisterio!B490</f>
        <v>7917</v>
      </c>
      <c r="T490" s="65" t="n">
        <f aca="false">C490+DatosMinisterio!C490</f>
        <v>34</v>
      </c>
      <c r="U490" s="65" t="n">
        <f aca="false">D490+DatosMinisterio!D490</f>
        <v>348.272727272727</v>
      </c>
      <c r="V490" s="65" t="n">
        <f aca="false">E490+DatosMinisterio!E490</f>
        <v>162.613636363636</v>
      </c>
      <c r="W490" s="65" t="n">
        <f aca="false">F490+DatosMinisterio!F490</f>
        <v>2</v>
      </c>
      <c r="X490" s="65" t="n">
        <f aca="false">G490+DatosMinisterio!G490</f>
        <v>23</v>
      </c>
      <c r="Y490" s="65" t="n">
        <f aca="false">H490+DatosMinisterio!H490</f>
        <v>1</v>
      </c>
      <c r="Z490" s="65" t="n">
        <f aca="false">X490+0.33*Y490</f>
        <v>23.33</v>
      </c>
      <c r="AC490" s="71" t="n">
        <f aca="false">IF(T490&gt;0,S490/T490,0)</f>
        <v>232.852941176471</v>
      </c>
      <c r="AD490" s="72" t="n">
        <f aca="false">EXP((((AC490-AC$495)/AC$496+2)/4-1.9)^3)</f>
        <v>0.110840163754269</v>
      </c>
      <c r="AE490" s="73" t="n">
        <f aca="false">S490/U490</f>
        <v>22.7321848081441</v>
      </c>
      <c r="AF490" s="72" t="n">
        <f aca="false">EXP((((AE490-AE$495)/AE$496+2)/4-1.9)^3)</f>
        <v>0.134188301900266</v>
      </c>
      <c r="AG490" s="72" t="n">
        <f aca="false">V490/U490</f>
        <v>0.466914643696162</v>
      </c>
      <c r="AH490" s="72" t="n">
        <f aca="false">EXP((((AG490-AG$495)/AG$496+2)/4-1.9)^3)</f>
        <v>0.0365783587382725</v>
      </c>
      <c r="AI490" s="72" t="n">
        <f aca="false">W490/U490</f>
        <v>0.00574262594622814</v>
      </c>
      <c r="AJ490" s="72" t="n">
        <f aca="false">EXP((((AI490-AI$495)/AI$496+2)/4-1.9)^3)</f>
        <v>0.0102548227154158</v>
      </c>
      <c r="AK490" s="72" t="n">
        <f aca="false">Z490/U490</f>
        <v>0.0669877316627513</v>
      </c>
      <c r="AL490" s="72" t="n">
        <f aca="false">EXP((((AK490-AK$495)/AK$496+2)/4-1.9)^3)</f>
        <v>0.0174247615703588</v>
      </c>
      <c r="AM490" s="72" t="n">
        <f aca="false">0.01*AD490+0.15*AF490+0.24*AH490+0.25*AJ490+0.35*AL490</f>
        <v>0.0386778252482475</v>
      </c>
      <c r="AO490" s="64" t="n">
        <f aca="false">0.01*AD490/$AM$495</f>
        <v>0.000393987003404386</v>
      </c>
      <c r="AP490" s="63" t="n">
        <f aca="false">AO490*$J$495</f>
        <v>2417.39117861934</v>
      </c>
      <c r="AQ490" s="64" t="n">
        <f aca="false">0.15*AF490/$AM$495</f>
        <v>0.00715468723162714</v>
      </c>
      <c r="AR490" s="63" t="n">
        <f aca="false">AQ490*$J$495</f>
        <v>43899.1074580287</v>
      </c>
      <c r="AS490" s="64" t="n">
        <f aca="false">0.24*AH490/$AM$495</f>
        <v>0.00312047130800544</v>
      </c>
      <c r="AT490" s="63" t="n">
        <f aca="false">AS490*$J$495</f>
        <v>19146.316370656</v>
      </c>
      <c r="AU490" s="64" t="n">
        <f aca="false">0.25*AJ490/$AM$495</f>
        <v>0.000911282231828686</v>
      </c>
      <c r="AV490" s="63" t="n">
        <f aca="false">AU490*$J$495</f>
        <v>5591.36623650028</v>
      </c>
      <c r="AW490" s="64" t="n">
        <f aca="false">0.35*AL490/$AM$495</f>
        <v>0.00216780206494146</v>
      </c>
      <c r="AX490" s="63" t="n">
        <f aca="false">AW490*$J$495</f>
        <v>13301.0113112882</v>
      </c>
    </row>
    <row r="491" customFormat="false" ht="12.8" hidden="false" customHeight="false" outlineLevel="0" collapsed="false">
      <c r="A491" s="70" t="s">
        <v>43</v>
      </c>
      <c r="B491" s="60"/>
      <c r="C491" s="60"/>
      <c r="D491" s="60"/>
      <c r="E491" s="60"/>
      <c r="F491" s="60"/>
      <c r="G491" s="60"/>
      <c r="H491" s="60"/>
      <c r="I491" s="64" t="n">
        <f aca="false">AO491+AQ491+AS491+AU491+AW491</f>
        <v>0.0189252999085364</v>
      </c>
      <c r="J491" s="63" t="n">
        <f aca="false">ROUND(AP491+AR491+AT491+AV491+AX491,0)</f>
        <v>116120</v>
      </c>
      <c r="K491" s="64" t="n">
        <f aca="false">I491-DatosMinisterio!J491</f>
        <v>0</v>
      </c>
      <c r="L491" s="63" t="n">
        <f aca="false">J491-DatosMinisterio!K491</f>
        <v>0</v>
      </c>
      <c r="M491" s="64" t="n">
        <f aca="false">P526/P$530</f>
        <v>0.0134347521914187</v>
      </c>
      <c r="N491" s="63" t="n">
        <f aca="false">ROUND(N$495*M491,0)</f>
        <v>1566204</v>
      </c>
      <c r="O491" s="63" t="n">
        <f aca="false">N491-DatosMinisterio!L491</f>
        <v>0</v>
      </c>
      <c r="P491" s="65" t="n">
        <f aca="false">N491+J491</f>
        <v>1682324</v>
      </c>
      <c r="Q491" s="63" t="n">
        <f aca="false">P491-DatosMinisterio!M491</f>
        <v>0</v>
      </c>
      <c r="S491" s="65" t="n">
        <f aca="false">B491+DatosMinisterio!B491</f>
        <v>4514</v>
      </c>
      <c r="T491" s="65" t="n">
        <f aca="false">C491+DatosMinisterio!C491</f>
        <v>36</v>
      </c>
      <c r="U491" s="65" t="n">
        <f aca="false">D491+DatosMinisterio!D491</f>
        <v>260.704545454545</v>
      </c>
      <c r="V491" s="65" t="n">
        <f aca="false">E491+DatosMinisterio!E491</f>
        <v>144.022727272727</v>
      </c>
      <c r="W491" s="65" t="n">
        <f aca="false">F491+DatosMinisterio!F491</f>
        <v>20</v>
      </c>
      <c r="X491" s="65" t="n">
        <f aca="false">G491+DatosMinisterio!G491</f>
        <v>27</v>
      </c>
      <c r="Y491" s="65" t="n">
        <f aca="false">H491+DatosMinisterio!H491</f>
        <v>7</v>
      </c>
      <c r="Z491" s="65" t="n">
        <f aca="false">X491+0.33*Y491</f>
        <v>29.31</v>
      </c>
      <c r="AC491" s="71" t="n">
        <f aca="false">IF(T491&gt;0,S491/T491,0)</f>
        <v>125.388888888889</v>
      </c>
      <c r="AD491" s="72" t="n">
        <f aca="false">EXP((((AC491-AC$495)/AC$496+2)/4-1.9)^3)</f>
        <v>0.0142130025072217</v>
      </c>
      <c r="AE491" s="73" t="n">
        <f aca="false">S491/U491</f>
        <v>17.3146194751984</v>
      </c>
      <c r="AF491" s="72" t="n">
        <f aca="false">EXP((((AE491-AE$495)/AE$496+2)/4-1.9)^3)</f>
        <v>0.0200953040072567</v>
      </c>
      <c r="AG491" s="72" t="n">
        <f aca="false">V491/U491</f>
        <v>0.552436579199721</v>
      </c>
      <c r="AH491" s="72" t="n">
        <f aca="false">EXP((((AG491-AG$495)/AG$496+2)/4-1.9)^3)</f>
        <v>0.0920195089388798</v>
      </c>
      <c r="AI491" s="72" t="n">
        <f aca="false">W491/U491</f>
        <v>0.0767151948391598</v>
      </c>
      <c r="AJ491" s="72" t="n">
        <f aca="false">EXP((((AI491-AI$495)/AI$496+2)/4-1.9)^3)</f>
        <v>0.0713612628007132</v>
      </c>
      <c r="AK491" s="72" t="n">
        <f aca="false">Z491/U491</f>
        <v>0.112426118036789</v>
      </c>
      <c r="AL491" s="72" t="n">
        <f aca="false">EXP((((AK491-AK$495)/AK$496+2)/4-1.9)^3)</f>
        <v>0.0290315049482605</v>
      </c>
      <c r="AM491" s="72" t="n">
        <f aca="false">0.01*AD491+0.15*AF491+0.24*AH491+0.25*AJ491+0.35*AL491</f>
        <v>0.0532424502035613</v>
      </c>
      <c r="AO491" s="64" t="n">
        <f aca="false">0.01*AD491/$AM$495</f>
        <v>5.05208407993137E-005</v>
      </c>
      <c r="AP491" s="63" t="n">
        <f aca="false">AO491*$J$495</f>
        <v>309.981379663279</v>
      </c>
      <c r="AQ491" s="64" t="n">
        <f aca="false">0.15*AF491/$AM$495</f>
        <v>0.00107144671301709</v>
      </c>
      <c r="AR491" s="63" t="n">
        <f aca="false">AQ491*$J$495</f>
        <v>6574.08952586626</v>
      </c>
      <c r="AS491" s="64" t="n">
        <f aca="false">0.24*AH491/$AM$495</f>
        <v>0.007850112671132</v>
      </c>
      <c r="AT491" s="63" t="n">
        <f aca="false">AS491*$J$495</f>
        <v>48166.0383677293</v>
      </c>
      <c r="AU491" s="64" t="n">
        <f aca="false">0.25*AJ491/$AM$495</f>
        <v>0.00634143101600274</v>
      </c>
      <c r="AV491" s="63" t="n">
        <f aca="false">AU491*$J$495</f>
        <v>38909.2007234912</v>
      </c>
      <c r="AW491" s="64" t="n">
        <f aca="false">0.35*AL491/$AM$495</f>
        <v>0.00361178866758528</v>
      </c>
      <c r="AX491" s="63" t="n">
        <f aca="false">AW491*$J$495</f>
        <v>22160.8986809556</v>
      </c>
    </row>
    <row r="492" customFormat="false" ht="12.8" hidden="false" customHeight="false" outlineLevel="0" collapsed="false">
      <c r="A492" s="70" t="s">
        <v>44</v>
      </c>
      <c r="B492" s="60"/>
      <c r="C492" s="60"/>
      <c r="D492" s="60"/>
      <c r="E492" s="60"/>
      <c r="F492" s="60"/>
      <c r="G492" s="60"/>
      <c r="H492" s="60"/>
      <c r="I492" s="64" t="n">
        <f aca="false">AO492+AQ492+AS492+AU492+AW492</f>
        <v>0.0253629945198953</v>
      </c>
      <c r="J492" s="63" t="n">
        <f aca="false">ROUND(AP492+AR492+AT492+AV492+AX492,0)</f>
        <v>155620</v>
      </c>
      <c r="K492" s="64" t="n">
        <f aca="false">I492-DatosMinisterio!J492</f>
        <v>1.07552855510562E-016</v>
      </c>
      <c r="L492" s="63" t="n">
        <f aca="false">J492-DatosMinisterio!K492</f>
        <v>0</v>
      </c>
      <c r="M492" s="64" t="n">
        <f aca="false">P527/P$530</f>
        <v>0.0070963864668908</v>
      </c>
      <c r="N492" s="63" t="n">
        <f aca="false">ROUND(N$495*M492,0)</f>
        <v>827286</v>
      </c>
      <c r="O492" s="63" t="n">
        <f aca="false">N492-DatosMinisterio!L492</f>
        <v>0</v>
      </c>
      <c r="P492" s="65" t="n">
        <f aca="false">N492+J492</f>
        <v>982906</v>
      </c>
      <c r="Q492" s="63" t="n">
        <f aca="false">P492-DatosMinisterio!M492</f>
        <v>0</v>
      </c>
      <c r="S492" s="65" t="n">
        <f aca="false">B492+DatosMinisterio!B492</f>
        <v>4666</v>
      </c>
      <c r="T492" s="65" t="n">
        <f aca="false">C492+DatosMinisterio!C492</f>
        <v>22</v>
      </c>
      <c r="U492" s="65" t="n">
        <f aca="false">D492+DatosMinisterio!D492</f>
        <v>197.090909090909</v>
      </c>
      <c r="V492" s="65" t="n">
        <f aca="false">E492+DatosMinisterio!E492</f>
        <v>120.159090909091</v>
      </c>
      <c r="W492" s="65" t="n">
        <f aca="false">F492+DatosMinisterio!F492</f>
        <v>1</v>
      </c>
      <c r="X492" s="65" t="n">
        <f aca="false">G492+DatosMinisterio!G492</f>
        <v>10</v>
      </c>
      <c r="Y492" s="65" t="n">
        <f aca="false">H492+DatosMinisterio!H492</f>
        <v>4</v>
      </c>
      <c r="Z492" s="65" t="n">
        <f aca="false">X492+0.33*Y492</f>
        <v>11.32</v>
      </c>
      <c r="AC492" s="71" t="n">
        <f aca="false">IF(T492&gt;0,S492/T492,0)</f>
        <v>212.090909090909</v>
      </c>
      <c r="AD492" s="72" t="n">
        <f aca="false">EXP((((AC492-AC$495)/AC$496+2)/4-1.9)^3)</f>
        <v>0.0797998859660394</v>
      </c>
      <c r="AE492" s="73" t="n">
        <f aca="false">S492/U492</f>
        <v>23.6743542435424</v>
      </c>
      <c r="AF492" s="72" t="n">
        <f aca="false">EXP((((AE492-AE$495)/AE$496+2)/4-1.9)^3)</f>
        <v>0.172156293468881</v>
      </c>
      <c r="AG492" s="72" t="n">
        <f aca="false">V492/U492</f>
        <v>0.609663284132842</v>
      </c>
      <c r="AH492" s="72" t="n">
        <f aca="false">EXP((((AG492-AG$495)/AG$496+2)/4-1.9)^3)</f>
        <v>0.153240549154318</v>
      </c>
      <c r="AI492" s="72" t="n">
        <f aca="false">W492/U492</f>
        <v>0.00507380073800738</v>
      </c>
      <c r="AJ492" s="72" t="n">
        <f aca="false">EXP((((AI492-AI$495)/AI$496+2)/4-1.9)^3)</f>
        <v>0.0100341189138978</v>
      </c>
      <c r="AK492" s="72" t="n">
        <f aca="false">Z492/U492</f>
        <v>0.0574354243542436</v>
      </c>
      <c r="AL492" s="72" t="n">
        <f aca="false">EXP((((AK492-AK$495)/AK$496+2)/4-1.9)^3)</f>
        <v>0.0155596553788557</v>
      </c>
      <c r="AM492" s="72" t="n">
        <f aca="false">0.01*AD492+0.15*AF492+0.24*AH492+0.25*AJ492+0.35*AL492</f>
        <v>0.0713535837881027</v>
      </c>
      <c r="AO492" s="64" t="n">
        <f aca="false">0.01*AD492/$AM$495</f>
        <v>0.000283652756174862</v>
      </c>
      <c r="AP492" s="63" t="n">
        <f aca="false">AO492*$J$495</f>
        <v>1740.41190354793</v>
      </c>
      <c r="AQ492" s="64" t="n">
        <f aca="false">0.15*AF492/$AM$495</f>
        <v>0.00917907460846715</v>
      </c>
      <c r="AR492" s="63" t="n">
        <f aca="false">AQ492*$J$495</f>
        <v>56320.1674031418</v>
      </c>
      <c r="AS492" s="64" t="n">
        <f aca="false">0.24*AH492/$AM$495</f>
        <v>0.0130728319518261</v>
      </c>
      <c r="AT492" s="63" t="n">
        <f aca="false">AS492*$J$495</f>
        <v>80211.1449536348</v>
      </c>
      <c r="AU492" s="64" t="n">
        <f aca="false">0.25*AJ492/$AM$495</f>
        <v>0.000891669659441837</v>
      </c>
      <c r="AV492" s="63" t="n">
        <f aca="false">AU492*$J$495</f>
        <v>5471.02912114285</v>
      </c>
      <c r="AW492" s="64" t="n">
        <f aca="false">0.35*AL492/$AM$495</f>
        <v>0.00193576554398536</v>
      </c>
      <c r="AX492" s="63" t="n">
        <f aca="false">AW492*$J$495</f>
        <v>11877.3018131831</v>
      </c>
    </row>
    <row r="493" customFormat="false" ht="12.8" hidden="false" customHeight="false" outlineLevel="0" collapsed="false">
      <c r="A493" s="70" t="s">
        <v>45</v>
      </c>
      <c r="B493" s="60"/>
      <c r="C493" s="60"/>
      <c r="D493" s="60"/>
      <c r="E493" s="60"/>
      <c r="F493" s="60"/>
      <c r="G493" s="60"/>
      <c r="H493" s="60"/>
      <c r="I493" s="64" t="n">
        <f aca="false">AO493+AQ493+AS493+AU493+AW493</f>
        <v>0.00589849143880245</v>
      </c>
      <c r="J493" s="63" t="n">
        <f aca="false">ROUND(AP493+AR493+AT493+AV493+AX493,0)</f>
        <v>36191</v>
      </c>
      <c r="K493" s="64" t="n">
        <f aca="false">I493-DatosMinisterio!J493</f>
        <v>-3.81639164714898E-017</v>
      </c>
      <c r="L493" s="63" t="n">
        <f aca="false">J493-DatosMinisterio!K493</f>
        <v>0</v>
      </c>
      <c r="M493" s="64" t="n">
        <f aca="false">P528/P$530</f>
        <v>0.00518728385442137</v>
      </c>
      <c r="N493" s="63" t="n">
        <f aca="false">ROUND(N$495*M493,0)</f>
        <v>604726</v>
      </c>
      <c r="O493" s="63" t="n">
        <f aca="false">N493-DatosMinisterio!L493</f>
        <v>0</v>
      </c>
      <c r="P493" s="65" t="n">
        <f aca="false">N493+J493</f>
        <v>640917</v>
      </c>
      <c r="Q493" s="63" t="n">
        <f aca="false">P493-DatosMinisterio!M493</f>
        <v>0</v>
      </c>
      <c r="S493" s="65" t="n">
        <f aca="false">B493+DatosMinisterio!B493</f>
        <v>5084</v>
      </c>
      <c r="T493" s="65" t="n">
        <f aca="false">C493+DatosMinisterio!C493</f>
        <v>25</v>
      </c>
      <c r="U493" s="65" t="n">
        <f aca="false">D493+DatosMinisterio!D493</f>
        <v>288.102272727273</v>
      </c>
      <c r="V493" s="65" t="n">
        <f aca="false">E493+DatosMinisterio!E493</f>
        <v>111.822727272727</v>
      </c>
      <c r="W493" s="65" t="n">
        <f aca="false">F493+DatosMinisterio!F493</f>
        <v>5</v>
      </c>
      <c r="X493" s="65" t="n">
        <f aca="false">G493+DatosMinisterio!G493</f>
        <v>15</v>
      </c>
      <c r="Y493" s="65" t="n">
        <f aca="false">H493+DatosMinisterio!H493</f>
        <v>7</v>
      </c>
      <c r="Z493" s="65" t="n">
        <f aca="false">X493+0.33*Y493</f>
        <v>17.31</v>
      </c>
      <c r="AC493" s="71" t="n">
        <f aca="false">IF(T493&gt;0,S493/T493,0)</f>
        <v>203.36</v>
      </c>
      <c r="AD493" s="72" t="n">
        <f aca="false">EXP((((AC493-AC$495)/AC$496+2)/4-1.9)^3)</f>
        <v>0.0688629054047633</v>
      </c>
      <c r="AE493" s="73" t="n">
        <f aca="false">S493/U493</f>
        <v>17.6465112609947</v>
      </c>
      <c r="AF493" s="72" t="n">
        <f aca="false">EXP((((AE493-AE$495)/AE$496+2)/4-1.9)^3)</f>
        <v>0.0231410733017649</v>
      </c>
      <c r="AG493" s="72" t="n">
        <f aca="false">V493/U493</f>
        <v>0.388135526367687</v>
      </c>
      <c r="AH493" s="72" t="n">
        <f aca="false">EXP((((AG493-AG$495)/AG$496+2)/4-1.9)^3)</f>
        <v>0.012973812074727</v>
      </c>
      <c r="AI493" s="72" t="n">
        <f aca="false">W493/U493</f>
        <v>0.0173549481323709</v>
      </c>
      <c r="AJ493" s="72" t="n">
        <f aca="false">EXP((((AI493-AI$495)/AI$496+2)/4-1.9)^3)</f>
        <v>0.0148002380786709</v>
      </c>
      <c r="AK493" s="72" t="n">
        <f aca="false">Z493/U493</f>
        <v>0.0600828304342681</v>
      </c>
      <c r="AL493" s="72" t="n">
        <f aca="false">EXP((((AK493-AK$495)/AK$496+2)/4-1.9)^3)</f>
        <v>0.0160589473378627</v>
      </c>
      <c r="AM493" s="72" t="n">
        <f aca="false">0.01*AD493+0.15*AF493+0.24*AH493+0.25*AJ493+0.35*AL493</f>
        <v>0.0165941960351665</v>
      </c>
      <c r="AO493" s="64" t="n">
        <f aca="false">0.01*AD493/$AM$495</f>
        <v>0.000244776702119383</v>
      </c>
      <c r="AP493" s="63" t="n">
        <f aca="false">AO493*$J$495</f>
        <v>1501.87959329102</v>
      </c>
      <c r="AQ493" s="64" t="n">
        <f aca="false">0.15*AF493/$AM$495</f>
        <v>0.00123384184264692</v>
      </c>
      <c r="AR493" s="63" t="n">
        <f aca="false">AQ493*$J$495</f>
        <v>7570.49943387265</v>
      </c>
      <c r="AS493" s="64" t="n">
        <f aca="false">0.24*AH493/$AM$495</f>
        <v>0.00110678580808714</v>
      </c>
      <c r="AT493" s="63" t="n">
        <f aca="false">AS493*$J$495</f>
        <v>6790.92007089576</v>
      </c>
      <c r="AU493" s="64" t="n">
        <f aca="false">0.25*AJ493/$AM$495</f>
        <v>0.00131520498815179</v>
      </c>
      <c r="AV493" s="63" t="n">
        <f aca="false">AU493*$J$495</f>
        <v>8069.72034346776</v>
      </c>
      <c r="AW493" s="64" t="n">
        <f aca="false">0.35*AL493/$AM$495</f>
        <v>0.00199788209779723</v>
      </c>
      <c r="AX493" s="63" t="n">
        <f aca="false">AW493*$J$495</f>
        <v>12258.4311599217</v>
      </c>
    </row>
    <row r="494" customFormat="false" ht="12.8" hidden="false" customHeight="false" outlineLevel="0" collapsed="false">
      <c r="A494" s="74" t="s">
        <v>46</v>
      </c>
      <c r="B494" s="60"/>
      <c r="C494" s="60"/>
      <c r="D494" s="60"/>
      <c r="E494" s="60"/>
      <c r="F494" s="60"/>
      <c r="G494" s="60"/>
      <c r="H494" s="60"/>
      <c r="I494" s="75" t="n">
        <f aca="false">AO494+AQ494+AS494+AU494+AW494</f>
        <v>0.00954046566263904</v>
      </c>
      <c r="J494" s="76" t="n">
        <f aca="false">ROUND(AP494+AR494+AT494+AV494+AX494,0)</f>
        <v>58538</v>
      </c>
      <c r="K494" s="64" t="n">
        <f aca="false">I494-DatosMinisterio!J494</f>
        <v>0</v>
      </c>
      <c r="L494" s="63" t="n">
        <f aca="false">J494-DatosMinisterio!K494</f>
        <v>0</v>
      </c>
      <c r="M494" s="64" t="n">
        <f aca="false">P529/P$530</f>
        <v>0.00584572339591475</v>
      </c>
      <c r="N494" s="63" t="n">
        <f aca="false">ROUND(N$495*M494,0)</f>
        <v>681486</v>
      </c>
      <c r="O494" s="63" t="n">
        <f aca="false">N494-DatosMinisterio!L494</f>
        <v>0</v>
      </c>
      <c r="P494" s="65" t="n">
        <f aca="false">N494+J494</f>
        <v>740024</v>
      </c>
      <c r="Q494" s="63" t="n">
        <f aca="false">P494-DatosMinisterio!M494</f>
        <v>0</v>
      </c>
      <c r="S494" s="77" t="n">
        <f aca="false">B494+DatosMinisterio!B494</f>
        <v>5051</v>
      </c>
      <c r="T494" s="77" t="n">
        <f aca="false">C494+DatosMinisterio!C494</f>
        <v>35</v>
      </c>
      <c r="U494" s="77" t="n">
        <f aca="false">D494+DatosMinisterio!D494</f>
        <v>259.403181818182</v>
      </c>
      <c r="V494" s="77" t="n">
        <f aca="false">E494+DatosMinisterio!E494</f>
        <v>122.663181818182</v>
      </c>
      <c r="W494" s="77" t="n">
        <f aca="false">F494+DatosMinisterio!F494</f>
        <v>5</v>
      </c>
      <c r="X494" s="77" t="n">
        <f aca="false">G494+DatosMinisterio!G494</f>
        <v>16</v>
      </c>
      <c r="Y494" s="77" t="n">
        <f aca="false">H494+DatosMinisterio!H494</f>
        <v>5</v>
      </c>
      <c r="Z494" s="77" t="n">
        <f aca="false">X494+0.33*Y494</f>
        <v>17.65</v>
      </c>
      <c r="AC494" s="71" t="n">
        <f aca="false">IF(T494&gt;0,S494/T494,0)</f>
        <v>144.314285714286</v>
      </c>
      <c r="AD494" s="72" t="n">
        <f aca="false">EXP((((AC494-AC$495)/AC$496+2)/4-1.9)^3)</f>
        <v>0.0218106170846601</v>
      </c>
      <c r="AE494" s="73" t="n">
        <f aca="false">S494/U494</f>
        <v>19.4716192939387</v>
      </c>
      <c r="AF494" s="72" t="n">
        <f aca="false">EXP((((AE494-AE$495)/AE$496+2)/4-1.9)^3)</f>
        <v>0.0473388515215884</v>
      </c>
      <c r="AG494" s="72" t="n">
        <f aca="false">V494/U494</f>
        <v>0.472866913036393</v>
      </c>
      <c r="AH494" s="72" t="n">
        <f aca="false">EXP((((AG494-AG$495)/AG$496+2)/4-1.9)^3)</f>
        <v>0.0392622626996111</v>
      </c>
      <c r="AI494" s="72" t="n">
        <f aca="false">W494/U494</f>
        <v>0.0192750141496126</v>
      </c>
      <c r="AJ494" s="72" t="n">
        <f aca="false">EXP((((AI494-AI$495)/AI$496+2)/4-1.9)^3)</f>
        <v>0.015695171330335</v>
      </c>
      <c r="AK494" s="72" t="n">
        <f aca="false">Z494/U494</f>
        <v>0.0680407999481326</v>
      </c>
      <c r="AL494" s="72" t="n">
        <f aca="false">EXP((((AK494-AK$495)/AK$496+2)/4-1.9)^3)</f>
        <v>0.0176413538849123</v>
      </c>
      <c r="AM494" s="72" t="n">
        <f aca="false">0.01*AD494+0.15*AF494+0.24*AH494+0.25*AJ494+0.35*AL494</f>
        <v>0.0268401436392946</v>
      </c>
      <c r="AO494" s="64" t="n">
        <f aca="false">0.01*AD494/$AM$495</f>
        <v>7.75269485043028E-005</v>
      </c>
      <c r="AP494" s="63" t="n">
        <f aca="false">AO494*$J$495</f>
        <v>475.683105788181</v>
      </c>
      <c r="AQ494" s="64" t="n">
        <f aca="false">0.15*AF494/$AM$495</f>
        <v>0.00252402535649593</v>
      </c>
      <c r="AR494" s="63" t="n">
        <f aca="false">AQ494*$J$495</f>
        <v>15486.6951921817</v>
      </c>
      <c r="AS494" s="64" t="n">
        <f aca="false">0.24*AH494/$AM$495</f>
        <v>0.0033494330655497</v>
      </c>
      <c r="AT494" s="63" t="n">
        <f aca="false">AS494*$J$495</f>
        <v>20551.1600029232</v>
      </c>
      <c r="AU494" s="64" t="n">
        <f aca="false">0.25*AJ494/$AM$495</f>
        <v>0.00139473213294466</v>
      </c>
      <c r="AV494" s="63" t="n">
        <f aca="false">AU494*$J$495</f>
        <v>8557.67607962627</v>
      </c>
      <c r="AW494" s="64" t="n">
        <f aca="false">0.35*AL494/$AM$495</f>
        <v>0.00219474815914445</v>
      </c>
      <c r="AX494" s="63" t="n">
        <f aca="false">AW494*$J$495</f>
        <v>13466.3448117887</v>
      </c>
    </row>
    <row r="495" customFormat="false" ht="12.8" hidden="false" customHeight="false" outlineLevel="0" collapsed="false">
      <c r="A495" s="81" t="s">
        <v>49</v>
      </c>
      <c r="B495" s="60"/>
      <c r="C495" s="60"/>
      <c r="D495" s="60"/>
      <c r="E495" s="60"/>
      <c r="F495" s="60"/>
      <c r="G495" s="60"/>
      <c r="H495" s="60"/>
      <c r="I495" s="86" t="n">
        <f aca="false">SUM(I468:I494)</f>
        <v>1</v>
      </c>
      <c r="J495" s="84" t="n">
        <f aca="false">DatosMinisterio!K495</f>
        <v>6135713</v>
      </c>
      <c r="K495" s="82" t="n">
        <f aca="false">I495-DatosMinisterio!J495</f>
        <v>0</v>
      </c>
      <c r="L495" s="84" t="n">
        <f aca="false">J495-DatosMinisterio!K495</f>
        <v>0</v>
      </c>
      <c r="M495" s="82"/>
      <c r="N495" s="84" t="n">
        <f aca="false">DatosMinisterio!L495</f>
        <v>116578533</v>
      </c>
      <c r="O495" s="84"/>
      <c r="P495" s="86" t="n">
        <f aca="false">DatosMinisterio!M495</f>
        <v>122714246</v>
      </c>
      <c r="Q495" s="84"/>
      <c r="S495" s="86"/>
      <c r="T495" s="86"/>
      <c r="U495" s="86"/>
      <c r="V495" s="86"/>
      <c r="W495" s="86"/>
      <c r="X495" s="86"/>
      <c r="Y495" s="86"/>
      <c r="Z495" s="86"/>
      <c r="AB495" s="87" t="s">
        <v>232</v>
      </c>
      <c r="AC495" s="87" t="n">
        <f aca="false">AVERAGE(AC470:AC494)</f>
        <v>199.419495632315</v>
      </c>
      <c r="AD495" s="86"/>
      <c r="AE495" s="87" t="n">
        <f aca="false">AVERAGE(AE470:AE494)</f>
        <v>20.341056992056</v>
      </c>
      <c r="AF495" s="86"/>
      <c r="AG495" s="89" t="n">
        <f aca="false">AVERAGE(AG470:AG494)</f>
        <v>0.516975887204628</v>
      </c>
      <c r="AH495" s="86"/>
      <c r="AI495" s="89" t="n">
        <f aca="false">AVERAGE(AI470:AI494)</f>
        <v>0.0721514096088919</v>
      </c>
      <c r="AJ495" s="86"/>
      <c r="AK495" s="89" t="n">
        <f aca="false">AVERAGE(AK470:AK494)</f>
        <v>0.192891664879424</v>
      </c>
      <c r="AL495" s="86"/>
      <c r="AM495" s="89" t="n">
        <f aca="false">SUM(AM470:AM494)</f>
        <v>2.81329492588627</v>
      </c>
      <c r="AO495" s="82" t="n">
        <f aca="false">SUM(AO468:AO494)</f>
        <v>0.00963546262616399</v>
      </c>
      <c r="AP495" s="84" t="n">
        <f aca="false">SUM(AP468:AP494)</f>
        <v>59120.4332963685</v>
      </c>
      <c r="AQ495" s="82" t="n">
        <f aca="false">SUM(AQ468:AQ494)</f>
        <v>0.149856642073763</v>
      </c>
      <c r="AR495" s="84" t="n">
        <f aca="false">SUM(AR468:AR494)</f>
        <v>919477.346908332</v>
      </c>
      <c r="AS495" s="82" t="n">
        <f aca="false">SUM(AS468:AS494)</f>
        <v>0.232780108481916</v>
      </c>
      <c r="AT495" s="84" t="n">
        <f aca="false">SUM(AT468:AT494)</f>
        <v>1428271.9377539</v>
      </c>
      <c r="AU495" s="82" t="n">
        <f aca="false">SUM(AU468:AU494)</f>
        <v>0.256061849074068</v>
      </c>
      <c r="AV495" s="84" t="n">
        <f aca="false">SUM(AV468:AV494)</f>
        <v>1571122.0161678</v>
      </c>
      <c r="AW495" s="82" t="n">
        <f aca="false">SUM(AW468:AW494)</f>
        <v>0.35166593774409</v>
      </c>
      <c r="AX495" s="84" t="n">
        <f aca="false">SUM(AX468:AX494)</f>
        <v>2157721.2658736</v>
      </c>
    </row>
    <row r="496" customFormat="false" ht="12.8" hidden="false" customHeight="false" outlineLevel="0" collapsed="false">
      <c r="A496" s="31" t="s">
        <v>50</v>
      </c>
      <c r="B496" s="25"/>
      <c r="C496" s="25"/>
      <c r="D496" s="25"/>
      <c r="E496" s="25"/>
      <c r="F496" s="25"/>
      <c r="G496" s="25"/>
      <c r="H496" s="25"/>
      <c r="I496" s="25"/>
      <c r="S496" s="25"/>
      <c r="T496" s="25"/>
      <c r="U496" s="25"/>
      <c r="V496" s="25"/>
      <c r="W496" s="25"/>
      <c r="X496" s="25"/>
      <c r="Y496" s="25"/>
      <c r="Z496" s="25"/>
      <c r="AB496" s="87" t="s">
        <v>233</v>
      </c>
      <c r="AC496" s="87" t="n">
        <f aca="false">_xlfn.STDEV.P(AC470:AC494)</f>
        <v>84.0252858783607</v>
      </c>
      <c r="AD496" s="86"/>
      <c r="AE496" s="87" t="n">
        <f aca="false">_xlfn.STDEV.P(AE470:AE494)</f>
        <v>4.3225370882458</v>
      </c>
      <c r="AF496" s="86"/>
      <c r="AG496" s="89" t="n">
        <f aca="false">_xlfn.STDEV.P(AG470:AG494)</f>
        <v>0.138977979437086</v>
      </c>
      <c r="AH496" s="86"/>
      <c r="AI496" s="89" t="n">
        <f aca="false">_xlfn.STDEV.P(AI470:AI494)</f>
        <v>0.0636854487947213</v>
      </c>
      <c r="AJ496" s="86"/>
      <c r="AK496" s="89" t="n">
        <f aca="false">_xlfn.STDEV.P(AK470:AK494)</f>
        <v>0.162272529891504</v>
      </c>
      <c r="AL496" s="86"/>
      <c r="AM496" s="89"/>
    </row>
    <row r="497" customFormat="false" ht="12.8" hidden="false" customHeight="false" outlineLevel="0" collapsed="false">
      <c r="A497" s="31" t="s">
        <v>167</v>
      </c>
      <c r="B497" s="25"/>
      <c r="C497" s="25"/>
      <c r="D497" s="25"/>
      <c r="E497" s="25"/>
      <c r="F497" s="25"/>
      <c r="G497" s="25"/>
      <c r="H497" s="25"/>
      <c r="I497" s="25"/>
      <c r="S497" s="25"/>
      <c r="T497" s="25"/>
      <c r="U497" s="25"/>
      <c r="V497" s="25"/>
      <c r="W497" s="25"/>
      <c r="X497" s="25"/>
      <c r="Y497" s="25"/>
      <c r="Z497" s="25"/>
      <c r="AB497" s="1" t="n">
        <f aca="false">MIN(AC497:AL497)</f>
        <v>-2.07415365785376</v>
      </c>
      <c r="AC497" s="1" t="n">
        <f aca="false">(MIN(AC470:AC494)-AC495)/AC496</f>
        <v>-1.71101711203516</v>
      </c>
      <c r="AE497" s="1" t="n">
        <f aca="false">(MIN(AE470:AE494)-AE495)/AE496</f>
        <v>-1.94991398557913</v>
      </c>
      <c r="AG497" s="1" t="n">
        <f aca="false">(MIN(AG470:AG494)-AG495)/AG496</f>
        <v>-2.07415365785376</v>
      </c>
      <c r="AI497" s="1" t="n">
        <f aca="false">(MIN(AI470:AI494)-AI495)/AI496</f>
        <v>-1.05326428784536</v>
      </c>
      <c r="AK497" s="1" t="n">
        <f aca="false">(MIN(AK470:AK494)-AK495)/AK496</f>
        <v>-1.11293243560299</v>
      </c>
    </row>
    <row r="498" customFormat="false" ht="12.8" hidden="false" customHeight="false" outlineLevel="0" collapsed="false">
      <c r="B498" s="25"/>
      <c r="C498" s="25"/>
      <c r="D498" s="25"/>
      <c r="E498" s="25"/>
      <c r="F498" s="25"/>
      <c r="G498" s="25"/>
      <c r="H498" s="25"/>
      <c r="I498" s="25"/>
      <c r="S498" s="25"/>
      <c r="T498" s="25"/>
      <c r="U498" s="25"/>
      <c r="V498" s="25"/>
      <c r="W498" s="25"/>
      <c r="X498" s="25"/>
      <c r="Y498" s="25"/>
      <c r="Z498" s="25"/>
      <c r="AB498" s="1" t="n">
        <f aca="false">MAX(AC498:AM498)</f>
        <v>3.34675544837955</v>
      </c>
      <c r="AC498" s="1" t="n">
        <f aca="false">(MAX(AC470:AC494)-AC495)/AC496</f>
        <v>3.34675544837955</v>
      </c>
      <c r="AE498" s="1" t="n">
        <f aca="false">(MAX(AE470:AE494)-AE495)/AE496</f>
        <v>2.4524006829615</v>
      </c>
      <c r="AG498" s="1" t="n">
        <f aca="false">(MAX(AG470:AG494)-AG495)/AG496</f>
        <v>2.48110158795962</v>
      </c>
      <c r="AI498" s="1" t="n">
        <f aca="false">(MAX(AI470:AI494)-AI495)/AI496</f>
        <v>2.55556829947708</v>
      </c>
      <c r="AK498" s="1" t="n">
        <f aca="false">(MAX(AK470:AK494)-AK495)/AK496</f>
        <v>3.02619446054888</v>
      </c>
    </row>
    <row r="499" customFormat="false" ht="12.8" hidden="false" customHeight="false" outlineLevel="0" collapsed="false">
      <c r="B499" s="25"/>
      <c r="C499" s="25"/>
      <c r="D499" s="25"/>
      <c r="E499" s="25"/>
      <c r="F499" s="25"/>
      <c r="G499" s="25"/>
      <c r="H499" s="25"/>
      <c r="I499" s="25"/>
      <c r="S499" s="25"/>
      <c r="T499" s="25"/>
      <c r="U499" s="25"/>
      <c r="V499" s="25"/>
      <c r="W499" s="25"/>
      <c r="X499" s="25"/>
      <c r="Y499" s="25"/>
      <c r="Z499" s="25"/>
    </row>
    <row r="500" customFormat="false" ht="12.8" hidden="false" customHeight="false" outlineLevel="0" collapsed="false">
      <c r="B500" s="25"/>
      <c r="C500" s="25"/>
      <c r="D500" s="25"/>
      <c r="E500" s="25"/>
      <c r="F500" s="25"/>
      <c r="G500" s="25"/>
      <c r="H500" s="25"/>
      <c r="I500" s="25"/>
      <c r="S500" s="25"/>
      <c r="T500" s="25"/>
      <c r="U500" s="25"/>
      <c r="V500" s="25"/>
      <c r="W500" s="25"/>
      <c r="X500" s="25"/>
      <c r="Y500" s="25"/>
      <c r="Z500" s="25"/>
    </row>
    <row r="501" customFormat="false" ht="12.8" hidden="false" customHeight="false" outlineLevel="0" collapsed="false">
      <c r="A501" s="50" t="s">
        <v>177</v>
      </c>
      <c r="B501" s="100"/>
      <c r="C501" s="100"/>
      <c r="D501" s="100"/>
      <c r="E501" s="100"/>
      <c r="F501" s="100"/>
      <c r="G501" s="100"/>
      <c r="H501" s="100"/>
      <c r="I501" s="50"/>
      <c r="J501" s="50"/>
      <c r="S501" s="50"/>
      <c r="T501" s="50"/>
      <c r="U501" s="50"/>
      <c r="V501" s="50"/>
      <c r="W501" s="50"/>
      <c r="X501" s="50"/>
      <c r="Y501" s="50"/>
      <c r="Z501" s="50"/>
      <c r="AY501" s="1"/>
    </row>
    <row r="502" customFormat="false" ht="12.8" hidden="false" customHeight="false" outlineLevel="0" collapsed="false">
      <c r="A502" s="50" t="s">
        <v>196</v>
      </c>
      <c r="B502" s="50"/>
      <c r="C502" s="50"/>
      <c r="D502" s="50"/>
      <c r="E502" s="50"/>
      <c r="F502" s="50"/>
      <c r="G502" s="50"/>
      <c r="H502" s="50"/>
      <c r="I502" s="50"/>
      <c r="J502" s="50"/>
      <c r="S502" s="50"/>
      <c r="T502" s="50"/>
      <c r="U502" s="50"/>
      <c r="V502" s="50"/>
      <c r="W502" s="50"/>
      <c r="X502" s="50"/>
      <c r="Y502" s="50"/>
      <c r="Z502" s="50"/>
      <c r="AY502" s="1"/>
    </row>
    <row r="503" customFormat="false" ht="15.8" hidden="false" customHeight="true" outlineLevel="0" collapsed="false">
      <c r="A503" s="51" t="s">
        <v>8</v>
      </c>
      <c r="B503" s="101" t="s">
        <v>213</v>
      </c>
      <c r="C503" s="101"/>
      <c r="D503" s="101"/>
      <c r="E503" s="101"/>
      <c r="F503" s="101"/>
      <c r="G503" s="101"/>
      <c r="H503" s="101"/>
      <c r="I503" s="51" t="s">
        <v>10</v>
      </c>
      <c r="J503" s="53" t="s">
        <v>11</v>
      </c>
      <c r="K503" s="54" t="s">
        <v>214</v>
      </c>
      <c r="L503" s="53" t="s">
        <v>215</v>
      </c>
      <c r="M503" s="54" t="s">
        <v>216</v>
      </c>
      <c r="N503" s="53" t="s">
        <v>12</v>
      </c>
      <c r="O503" s="53" t="s">
        <v>217</v>
      </c>
      <c r="P503" s="51" t="s">
        <v>218</v>
      </c>
      <c r="Q503" s="53" t="s">
        <v>219</v>
      </c>
      <c r="S503" s="55" t="s">
        <v>213</v>
      </c>
      <c r="T503" s="55"/>
      <c r="U503" s="55"/>
      <c r="V503" s="55"/>
      <c r="W503" s="55"/>
      <c r="X503" s="55"/>
      <c r="Y503" s="55"/>
      <c r="Z503" s="55"/>
      <c r="AC503" s="56" t="s">
        <v>221</v>
      </c>
      <c r="AD503" s="56"/>
      <c r="AE503" s="56" t="s">
        <v>222</v>
      </c>
      <c r="AF503" s="56"/>
      <c r="AG503" s="56" t="s">
        <v>223</v>
      </c>
      <c r="AH503" s="56"/>
      <c r="AI503" s="56" t="s">
        <v>224</v>
      </c>
      <c r="AJ503" s="56"/>
      <c r="AK503" s="56" t="s">
        <v>225</v>
      </c>
      <c r="AL503" s="56"/>
      <c r="AM503" s="57" t="s">
        <v>226</v>
      </c>
      <c r="AO503" s="56" t="s">
        <v>221</v>
      </c>
      <c r="AP503" s="56"/>
      <c r="AQ503" s="56" t="s">
        <v>222</v>
      </c>
      <c r="AR503" s="56"/>
      <c r="AS503" s="56" t="s">
        <v>223</v>
      </c>
      <c r="AT503" s="56"/>
      <c r="AU503" s="56" t="s">
        <v>224</v>
      </c>
      <c r="AV503" s="56"/>
      <c r="AW503" s="57" t="s">
        <v>225</v>
      </c>
      <c r="AX503" s="57"/>
      <c r="AY503" s="1"/>
    </row>
    <row r="504" customFormat="false" ht="37.3" hidden="false" customHeight="false" outlineLevel="0" collapsed="false">
      <c r="A504" s="51"/>
      <c r="B504" s="102" t="s">
        <v>197</v>
      </c>
      <c r="C504" s="102" t="s">
        <v>198</v>
      </c>
      <c r="D504" s="102" t="s">
        <v>199</v>
      </c>
      <c r="E504" s="102" t="s">
        <v>200</v>
      </c>
      <c r="F504" s="102" t="s">
        <v>201</v>
      </c>
      <c r="G504" s="102" t="s">
        <v>202</v>
      </c>
      <c r="H504" s="102" t="s">
        <v>203</v>
      </c>
      <c r="I504" s="51"/>
      <c r="J504" s="53"/>
      <c r="K504" s="54"/>
      <c r="L504" s="53"/>
      <c r="M504" s="54"/>
      <c r="N504" s="53"/>
      <c r="O504" s="53"/>
      <c r="P504" s="51"/>
      <c r="Q504" s="53"/>
      <c r="S504" s="56" t="s">
        <v>197</v>
      </c>
      <c r="T504" s="56" t="s">
        <v>198</v>
      </c>
      <c r="U504" s="56" t="s">
        <v>199</v>
      </c>
      <c r="V504" s="56" t="s">
        <v>200</v>
      </c>
      <c r="W504" s="56" t="s">
        <v>201</v>
      </c>
      <c r="X504" s="56" t="s">
        <v>202</v>
      </c>
      <c r="Y504" s="56" t="s">
        <v>203</v>
      </c>
      <c r="Z504" s="51" t="s">
        <v>21</v>
      </c>
      <c r="AC504" s="56" t="s">
        <v>227</v>
      </c>
      <c r="AD504" s="56" t="s">
        <v>228</v>
      </c>
      <c r="AE504" s="56" t="s">
        <v>227</v>
      </c>
      <c r="AF504" s="56" t="s">
        <v>228</v>
      </c>
      <c r="AG504" s="56" t="s">
        <v>227</v>
      </c>
      <c r="AH504" s="56" t="s">
        <v>228</v>
      </c>
      <c r="AI504" s="56" t="s">
        <v>227</v>
      </c>
      <c r="AJ504" s="56" t="s">
        <v>228</v>
      </c>
      <c r="AK504" s="56" t="s">
        <v>227</v>
      </c>
      <c r="AL504" s="56" t="s">
        <v>228</v>
      </c>
      <c r="AM504" s="58" t="s">
        <v>229</v>
      </c>
      <c r="AO504" s="56" t="s">
        <v>230</v>
      </c>
      <c r="AP504" s="56" t="s">
        <v>231</v>
      </c>
      <c r="AQ504" s="56" t="s">
        <v>230</v>
      </c>
      <c r="AR504" s="56" t="s">
        <v>231</v>
      </c>
      <c r="AS504" s="56" t="s">
        <v>230</v>
      </c>
      <c r="AT504" s="56" t="s">
        <v>231</v>
      </c>
      <c r="AU504" s="56" t="s">
        <v>230</v>
      </c>
      <c r="AV504" s="56" t="s">
        <v>231</v>
      </c>
      <c r="AW504" s="56" t="s">
        <v>230</v>
      </c>
      <c r="AX504" s="58" t="s">
        <v>231</v>
      </c>
      <c r="AY504" s="103" t="s">
        <v>235</v>
      </c>
    </row>
    <row r="505" customFormat="false" ht="12.8" hidden="false" customHeight="false" outlineLevel="0" collapsed="false">
      <c r="A505" s="59" t="s">
        <v>22</v>
      </c>
      <c r="B505" s="60" t="n">
        <v>0</v>
      </c>
      <c r="C505" s="60"/>
      <c r="D505" s="60"/>
      <c r="E505" s="60"/>
      <c r="F505" s="60"/>
      <c r="G505" s="60"/>
      <c r="H505" s="60"/>
      <c r="I505" s="61" t="n">
        <f aca="false">AO505+AQ505+AS505+AU505+AW505</f>
        <v>0.151195574534508</v>
      </c>
      <c r="J505" s="62" t="n">
        <f aca="false">AP505+AR505+AT505+AV505+AX505</f>
        <v>881837.000000003</v>
      </c>
      <c r="K505" s="61" t="n">
        <f aca="false">I505-DatosMinisterio!J505</f>
        <v>0</v>
      </c>
      <c r="L505" s="62" t="n">
        <f aca="false">J505-DatosMinisterio!K505</f>
        <v>0</v>
      </c>
      <c r="M505" s="64" t="n">
        <f aca="false">N505/N$530</f>
        <v>0.212129461661152</v>
      </c>
      <c r="N505" s="63" t="n">
        <f aca="false">DatosMinisterio!L505</f>
        <v>23507359</v>
      </c>
      <c r="O505" s="63" t="n">
        <f aca="false">N505-DatosMinisterio!L505</f>
        <v>0</v>
      </c>
      <c r="P505" s="65" t="n">
        <f aca="false">N505+J505</f>
        <v>24389196</v>
      </c>
      <c r="Q505" s="63" t="n">
        <f aca="false">P505-DatosMinisterio!M505</f>
        <v>0</v>
      </c>
      <c r="S505" s="66" t="n">
        <f aca="false">B505+DatosMinisterio!B505</f>
        <v>24019</v>
      </c>
      <c r="T505" s="66" t="n">
        <f aca="false">C505+DatosMinisterio!C505</f>
        <v>63</v>
      </c>
      <c r="U505" s="66" t="n">
        <f aca="false">D505+DatosMinisterio!D505</f>
        <v>1650.49772727273</v>
      </c>
      <c r="V505" s="66" t="n">
        <f aca="false">E505+DatosMinisterio!E505</f>
        <v>869.384090909091</v>
      </c>
      <c r="W505" s="66" t="n">
        <f aca="false">F505+DatosMinisterio!F505</f>
        <v>387</v>
      </c>
      <c r="X505" s="66" t="n">
        <f aca="false">G505+DatosMinisterio!G505</f>
        <v>1041</v>
      </c>
      <c r="Y505" s="66" t="n">
        <f aca="false">H505+DatosMinisterio!H505</f>
        <v>238</v>
      </c>
      <c r="Z505" s="66" t="n">
        <f aca="false">X505+0.33*Y505</f>
        <v>1119.54</v>
      </c>
      <c r="AC505" s="67" t="n">
        <f aca="false">IF(T505&gt;0,S505/T505,0)</f>
        <v>381.253968253968</v>
      </c>
      <c r="AD505" s="68" t="n">
        <f aca="false">EXP((((AC505-AC$530)/AC$531+2)/4-1.9)^3)</f>
        <v>0.491227726551053</v>
      </c>
      <c r="AE505" s="69" t="n">
        <f aca="false">S505/U505</f>
        <v>14.5525798691579</v>
      </c>
      <c r="AF505" s="68" t="n">
        <f aca="false">EXP((((AE505-AE$530)/AE$531+2)/4-1.9)^3)</f>
        <v>0.00666877206525537</v>
      </c>
      <c r="AG505" s="68" t="n">
        <f aca="false">V505/U505</f>
        <v>0.526740556223397</v>
      </c>
      <c r="AH505" s="68" t="n">
        <f aca="false">EXP((((AG505-AG$530)/AG$531+2)/4-1.9)^3)</f>
        <v>0.080794922609226</v>
      </c>
      <c r="AI505" s="68" t="n">
        <f aca="false">W505/U505</f>
        <v>0.234474724566556</v>
      </c>
      <c r="AJ505" s="68" t="n">
        <f aca="false">EXP((((AI505-AI$530)/AI$531+2)/4-1.9)^3)</f>
        <v>0.624021558874429</v>
      </c>
      <c r="AK505" s="68" t="n">
        <f aca="false">Z505/U505</f>
        <v>0.678304478401142</v>
      </c>
      <c r="AL505" s="68" t="n">
        <f aca="false">EXP((((AK505-AK$530)/AK$531+2)/4-1.9)^3)</f>
        <v>0.709406038950477</v>
      </c>
      <c r="AM505" s="68" t="n">
        <f aca="false">0.01*AD505+0.15*AF505+0.24*AH505+0.25*AJ505+0.35*AL505</f>
        <v>0.429600877852787</v>
      </c>
      <c r="AO505" s="61" t="n">
        <f aca="false">0.01*AD505/$AM$530*$AY505</f>
        <v>0.00172884791843041</v>
      </c>
      <c r="AP505" s="62" t="n">
        <f aca="false">AO505*$J$530</f>
        <v>10083.3775494994</v>
      </c>
      <c r="AQ505" s="61" t="n">
        <f aca="false">0.15*AF505/$AM$530*$AY505</f>
        <v>0.00035205543418075</v>
      </c>
      <c r="AR505" s="62" t="n">
        <f aca="false">AQ505*$J$530</f>
        <v>2053.3372677571</v>
      </c>
      <c r="AS505" s="61" t="n">
        <f aca="false">0.24*AH505/$AM$530*$AY505</f>
        <v>0.00682447473818752</v>
      </c>
      <c r="AT505" s="62" t="n">
        <f aca="false">AS505*$J$530</f>
        <v>39803.2438993481</v>
      </c>
      <c r="AU505" s="61" t="n">
        <f aca="false">0.25*AJ505/$AM$530*$AY505</f>
        <v>0.0549052056105607</v>
      </c>
      <c r="AV505" s="62" t="n">
        <f aca="false">AU505*$J$530</f>
        <v>320230.54873838</v>
      </c>
      <c r="AW505" s="61" t="n">
        <f aca="false">0.35*AL505/$AM$530*$AY505</f>
        <v>0.0873849908331487</v>
      </c>
      <c r="AX505" s="62" t="n">
        <f aca="false">AW505*$J$530</f>
        <v>509666.492545018</v>
      </c>
      <c r="AY505" s="46" t="n">
        <v>1.00051157983342</v>
      </c>
    </row>
    <row r="506" customFormat="false" ht="12.8" hidden="false" customHeight="false" outlineLevel="0" collapsed="false">
      <c r="A506" s="70" t="s">
        <v>23</v>
      </c>
      <c r="B506" s="60"/>
      <c r="C506" s="60"/>
      <c r="D506" s="60"/>
      <c r="E506" s="60"/>
      <c r="F506" s="60"/>
      <c r="G506" s="60"/>
      <c r="H506" s="60"/>
      <c r="I506" s="64" t="n">
        <f aca="false">AO506+AQ506+AS506+AU506+AW506</f>
        <v>0.10583691931968</v>
      </c>
      <c r="J506" s="63" t="n">
        <f aca="false">AP506+AR506+AT506+AV506+AX506</f>
        <v>617286.000000001</v>
      </c>
      <c r="K506" s="64" t="n">
        <f aca="false">I506-DatosMinisterio!J506</f>
        <v>4.85722573273506E-016</v>
      </c>
      <c r="L506" s="63" t="n">
        <f aca="false">J506-DatosMinisterio!K506</f>
        <v>0</v>
      </c>
      <c r="M506" s="64" t="n">
        <f aca="false">N506/N$530</f>
        <v>0.13179147610658</v>
      </c>
      <c r="N506" s="63" t="n">
        <f aca="false">DatosMinisterio!L506</f>
        <v>14604617</v>
      </c>
      <c r="O506" s="63" t="n">
        <f aca="false">N506-DatosMinisterio!L506</f>
        <v>0</v>
      </c>
      <c r="P506" s="65" t="n">
        <f aca="false">N506+J506</f>
        <v>15221903</v>
      </c>
      <c r="Q506" s="63" t="n">
        <f aca="false">P506-DatosMinisterio!M506</f>
        <v>0</v>
      </c>
      <c r="S506" s="65" t="n">
        <f aca="false">B506+DatosMinisterio!B506</f>
        <v>17877</v>
      </c>
      <c r="T506" s="65" t="n">
        <f aca="false">C506+DatosMinisterio!C506</f>
        <v>36</v>
      </c>
      <c r="U506" s="65" t="n">
        <f aca="false">D506+DatosMinisterio!D506</f>
        <v>1489.27272727273</v>
      </c>
      <c r="V506" s="65" t="n">
        <f aca="false">E506+DatosMinisterio!E506</f>
        <v>833.590909090909</v>
      </c>
      <c r="W506" s="65" t="n">
        <f aca="false">F506+DatosMinisterio!F506</f>
        <v>285</v>
      </c>
      <c r="X506" s="65" t="n">
        <f aca="false">G506+DatosMinisterio!G506</f>
        <v>704</v>
      </c>
      <c r="Y506" s="65" t="n">
        <f aca="false">H506+DatosMinisterio!H506</f>
        <v>193</v>
      </c>
      <c r="Z506" s="65" t="n">
        <f aca="false">X506+0.33*Y506</f>
        <v>767.69</v>
      </c>
      <c r="AC506" s="71" t="n">
        <f aca="false">IF(T506&gt;0,S506/T506,0)</f>
        <v>496.583333333333</v>
      </c>
      <c r="AD506" s="72" t="n">
        <f aca="false">EXP((((AC506-AC$530)/AC$531+2)/4-1.9)^3)</f>
        <v>0.839250461831259</v>
      </c>
      <c r="AE506" s="73" t="n">
        <f aca="false">S506/U506</f>
        <v>12.0038456842876</v>
      </c>
      <c r="AF506" s="72" t="n">
        <f aca="false">EXP((((AE506-AE$530)/AE$531+2)/4-1.9)^3)</f>
        <v>0.0016537816603025</v>
      </c>
      <c r="AG506" s="72" t="n">
        <f aca="false">V506/U506</f>
        <v>0.559730191673787</v>
      </c>
      <c r="AH506" s="72" t="n">
        <f aca="false">EXP((((AG506-AG$530)/AG$531+2)/4-1.9)^3)</f>
        <v>0.113573586873818</v>
      </c>
      <c r="AI506" s="72" t="n">
        <f aca="false">W506/U506</f>
        <v>0.191368575265535</v>
      </c>
      <c r="AJ506" s="72" t="n">
        <f aca="false">EXP((((AI506-AI$530)/AI$531+2)/4-1.9)^3)</f>
        <v>0.433164689704535</v>
      </c>
      <c r="AK506" s="72" t="n">
        <f aca="false">Z506/U506</f>
        <v>0.515479794896837</v>
      </c>
      <c r="AL506" s="72" t="n">
        <f aca="false">EXP((((AK506-AK$530)/AK$531+2)/4-1.9)^3)</f>
        <v>0.446912810353092</v>
      </c>
      <c r="AM506" s="72" t="n">
        <f aca="false">0.01*AD506+0.15*AF506+0.24*AH506+0.25*AJ506+0.35*AL506</f>
        <v>0.30060888876679</v>
      </c>
      <c r="AO506" s="64" t="n">
        <f aca="false">0.01*AD506/$AM$530*$AY506</f>
        <v>0.00295479231443311</v>
      </c>
      <c r="AP506" s="63" t="n">
        <f aca="false">AO506*$J$530</f>
        <v>17233.6075192998</v>
      </c>
      <c r="AQ506" s="64" t="n">
        <f aca="false">0.15*AF506/$AM$530*$AY506</f>
        <v>8.73383136831939E-005</v>
      </c>
      <c r="AR506" s="63" t="n">
        <f aca="false">AQ506*$J$530</f>
        <v>509.394251522016</v>
      </c>
      <c r="AS506" s="64" t="n">
        <f aca="false">0.24*AH506/$AM$530*$AY506</f>
        <v>0.00959674500654123</v>
      </c>
      <c r="AT506" s="63" t="n">
        <f aca="false">AS506*$J$530</f>
        <v>55972.3050915212</v>
      </c>
      <c r="AU506" s="64" t="n">
        <f aca="false">0.25*AJ506/$AM$530*$AY506</f>
        <v>0.0381266306732191</v>
      </c>
      <c r="AV506" s="63" t="n">
        <f aca="false">AU506*$J$530</f>
        <v>222370.752030881</v>
      </c>
      <c r="AW506" s="64" t="n">
        <f aca="false">0.35*AL506/$AM$530*$AY506</f>
        <v>0.0550714130118028</v>
      </c>
      <c r="AX506" s="63" t="n">
        <f aca="false">AW506*$J$530</f>
        <v>321199.941106777</v>
      </c>
      <c r="AY506" s="46" t="n">
        <v>1.0008835968711</v>
      </c>
    </row>
    <row r="507" customFormat="false" ht="12.8" hidden="false" customHeight="false" outlineLevel="0" collapsed="false">
      <c r="A507" s="70" t="s">
        <v>24</v>
      </c>
      <c r="B507" s="60"/>
      <c r="C507" s="60"/>
      <c r="D507" s="60"/>
      <c r="E507" s="60"/>
      <c r="F507" s="60"/>
      <c r="G507" s="60"/>
      <c r="H507" s="60"/>
      <c r="I507" s="64" t="n">
        <f aca="false">AO507+AQ507+AS507+AU507+AW507</f>
        <v>0.0755977015396338</v>
      </c>
      <c r="J507" s="63" t="n">
        <f aca="false">AP507+AR507+AT507+AV507+AX507</f>
        <v>440918</v>
      </c>
      <c r="K507" s="64" t="n">
        <f aca="false">I507-DatosMinisterio!J507</f>
        <v>0</v>
      </c>
      <c r="L507" s="63" t="n">
        <f aca="false">J507-DatosMinisterio!K507</f>
        <v>0</v>
      </c>
      <c r="M507" s="64" t="n">
        <f aca="false">N507/N$530</f>
        <v>0.0751344815907025</v>
      </c>
      <c r="N507" s="63" t="n">
        <f aca="false">DatosMinisterio!L507</f>
        <v>8326110</v>
      </c>
      <c r="O507" s="63" t="n">
        <f aca="false">N507-DatosMinisterio!L507</f>
        <v>0</v>
      </c>
      <c r="P507" s="65" t="n">
        <f aca="false">N507+J507</f>
        <v>8767028</v>
      </c>
      <c r="Q507" s="63" t="n">
        <f aca="false">P507-DatosMinisterio!M507</f>
        <v>0</v>
      </c>
      <c r="S507" s="65" t="n">
        <f aca="false">B507+DatosMinisterio!B507</f>
        <v>18363</v>
      </c>
      <c r="T507" s="65" t="n">
        <f aca="false">C507+DatosMinisterio!C507</f>
        <v>83</v>
      </c>
      <c r="U507" s="65" t="n">
        <f aca="false">D507+DatosMinisterio!D507</f>
        <v>1126.97727272727</v>
      </c>
      <c r="V507" s="65" t="n">
        <f aca="false">E507+DatosMinisterio!E507</f>
        <v>699.727272727273</v>
      </c>
      <c r="W507" s="65" t="n">
        <f aca="false">F507+DatosMinisterio!F507</f>
        <v>143</v>
      </c>
      <c r="X507" s="65" t="n">
        <f aca="false">G507+DatosMinisterio!G507</f>
        <v>481</v>
      </c>
      <c r="Y507" s="65" t="n">
        <f aca="false">H507+DatosMinisterio!H507</f>
        <v>67</v>
      </c>
      <c r="Z507" s="65" t="n">
        <f aca="false">X507+0.33*Y507</f>
        <v>503.11</v>
      </c>
      <c r="AC507" s="71" t="n">
        <f aca="false">IF(T507&gt;0,S507/T507,0)</f>
        <v>221.240963855422</v>
      </c>
      <c r="AD507" s="72" t="n">
        <f aca="false">EXP((((AC507-AC$530)/AC$531+2)/4-1.9)^3)</f>
        <v>0.0834159036775313</v>
      </c>
      <c r="AE507" s="73" t="n">
        <f aca="false">S507/U507</f>
        <v>16.294028676871</v>
      </c>
      <c r="AF507" s="72" t="n">
        <f aca="false">EXP((((AE507-AE$530)/AE$531+2)/4-1.9)^3)</f>
        <v>0.0152301924653474</v>
      </c>
      <c r="AG507" s="72" t="n">
        <f aca="false">V507/U507</f>
        <v>0.620888539334908</v>
      </c>
      <c r="AH507" s="72" t="n">
        <f aca="false">EXP((((AG507-AG$530)/AG$531+2)/4-1.9)^3)</f>
        <v>0.196324887975696</v>
      </c>
      <c r="AI507" s="72" t="n">
        <f aca="false">W507/U507</f>
        <v>0.126888095670236</v>
      </c>
      <c r="AJ507" s="72" t="n">
        <f aca="false">EXP((((AI507-AI$530)/AI$531+2)/4-1.9)^3)</f>
        <v>0.187413537705507</v>
      </c>
      <c r="AK507" s="72" t="n">
        <f aca="false">Z507/U507</f>
        <v>0.446424264424145</v>
      </c>
      <c r="AL507" s="72" t="n">
        <f aca="false">EXP((((AK507-AK$530)/AK$531+2)/4-1.9)^3)</f>
        <v>0.337418004824392</v>
      </c>
      <c r="AM507" s="72" t="n">
        <f aca="false">0.01*AD507+0.15*AF507+0.24*AH507+0.25*AJ507+0.35*AL507</f>
        <v>0.215186347135658</v>
      </c>
      <c r="AO507" s="64" t="n">
        <f aca="false">0.01*AD507/$AM$530*$AY507</f>
        <v>0.000293050682527613</v>
      </c>
      <c r="AP507" s="63" t="n">
        <f aca="false">AO507*$J$530</f>
        <v>1709.19642009179</v>
      </c>
      <c r="AQ507" s="64" t="n">
        <f aca="false">0.15*AF507/$AM$530*$AY507</f>
        <v>0.000802584057756692</v>
      </c>
      <c r="AR507" s="63" t="n">
        <f aca="false">AQ507*$J$530</f>
        <v>4681.01212564563</v>
      </c>
      <c r="AS507" s="64" t="n">
        <f aca="false">0.24*AH507/$AM$530*$AY507</f>
        <v>0.0165531434315009</v>
      </c>
      <c r="AT507" s="63" t="n">
        <f aca="false">AS507*$J$530</f>
        <v>96544.984131615</v>
      </c>
      <c r="AU507" s="64" t="n">
        <f aca="false">0.25*AJ507/$AM$530*$AY507</f>
        <v>0.016460190059149</v>
      </c>
      <c r="AV507" s="63" t="n">
        <f aca="false">AU507*$J$530</f>
        <v>96002.8404659222</v>
      </c>
      <c r="AW507" s="64" t="n">
        <f aca="false">0.35*AL507/$AM$530*$AY507</f>
        <v>0.0414887333086996</v>
      </c>
      <c r="AX507" s="63" t="n">
        <f aca="false">AW507*$J$530</f>
        <v>241979.966856726</v>
      </c>
      <c r="AY507" s="46" t="n">
        <v>0.998716162304353</v>
      </c>
    </row>
    <row r="508" customFormat="false" ht="12.8" hidden="false" customHeight="false" outlineLevel="0" collapsed="false">
      <c r="A508" s="70" t="s">
        <v>204</v>
      </c>
      <c r="B508" s="60"/>
      <c r="C508" s="60"/>
      <c r="D508" s="60"/>
      <c r="E508" s="60"/>
      <c r="F508" s="60"/>
      <c r="G508" s="60"/>
      <c r="H508" s="60"/>
      <c r="I508" s="64" t="n">
        <f aca="false">AO508+AQ508+AS508+AU508+AW508</f>
        <v>0.0661042248971528</v>
      </c>
      <c r="J508" s="63" t="n">
        <f aca="false">AP508+AR508+AT508+AV508+AX508</f>
        <v>385548.000000001</v>
      </c>
      <c r="K508" s="64" t="n">
        <f aca="false">I508-DatosMinisterio!J508</f>
        <v>0</v>
      </c>
      <c r="L508" s="63" t="n">
        <f aca="false">J508-DatosMinisterio!K508</f>
        <v>1.39698386192322E-009</v>
      </c>
      <c r="M508" s="64" t="n">
        <f aca="false">N508/N$530</f>
        <v>0.0554994460777661</v>
      </c>
      <c r="N508" s="63" t="n">
        <f aca="false">DatosMinisterio!L508</f>
        <v>6150232</v>
      </c>
      <c r="O508" s="63" t="n">
        <f aca="false">N508-DatosMinisterio!L508</f>
        <v>0</v>
      </c>
      <c r="P508" s="65" t="n">
        <f aca="false">N508+J508</f>
        <v>6535780</v>
      </c>
      <c r="Q508" s="63" t="n">
        <f aca="false">P508-DatosMinisterio!M508</f>
        <v>0</v>
      </c>
      <c r="S508" s="65" t="n">
        <f aca="false">B508+DatosMinisterio!B508</f>
        <v>13592</v>
      </c>
      <c r="T508" s="65" t="n">
        <f aca="false">C508+DatosMinisterio!C508</f>
        <v>57</v>
      </c>
      <c r="U508" s="65" t="n">
        <f aca="false">D508+DatosMinisterio!D508</f>
        <v>491.892045454545</v>
      </c>
      <c r="V508" s="65" t="n">
        <f aca="false">E508+DatosMinisterio!E508</f>
        <v>325.642045454545</v>
      </c>
      <c r="W508" s="65" t="n">
        <f aca="false">F508+DatosMinisterio!F508</f>
        <v>54</v>
      </c>
      <c r="X508" s="65" t="n">
        <f aca="false">G508+DatosMinisterio!G508</f>
        <v>89</v>
      </c>
      <c r="Y508" s="65" t="n">
        <f aca="false">H508+DatosMinisterio!H508</f>
        <v>27</v>
      </c>
      <c r="Z508" s="65" t="n">
        <f aca="false">X508+0.33*Y508</f>
        <v>97.91</v>
      </c>
      <c r="AC508" s="71" t="n">
        <f aca="false">IF(T508&gt;0,S508/T508,0)</f>
        <v>238.456140350877</v>
      </c>
      <c r="AD508" s="72" t="n">
        <f aca="false">EXP((((AC508-AC$530)/AC$531+2)/4-1.9)^3)</f>
        <v>0.108561815506207</v>
      </c>
      <c r="AE508" s="73" t="n">
        <f aca="false">S508/U508</f>
        <v>27.6320792856896</v>
      </c>
      <c r="AF508" s="72" t="n">
        <f aca="false">EXP((((AE508-AE$530)/AE$531+2)/4-1.9)^3)</f>
        <v>0.410274025495576</v>
      </c>
      <c r="AG508" s="72" t="n">
        <f aca="false">V508/U508</f>
        <v>0.662019336282674</v>
      </c>
      <c r="AH508" s="72" t="n">
        <f aca="false">EXP((((AG508-AG$530)/AG$531+2)/4-1.9)^3)</f>
        <v>0.26792751226554</v>
      </c>
      <c r="AI508" s="72" t="n">
        <f aca="false">W508/U508</f>
        <v>0.109780185508184</v>
      </c>
      <c r="AJ508" s="72" t="n">
        <f aca="false">EXP((((AI508-AI$530)/AI$531+2)/4-1.9)^3)</f>
        <v>0.140157780670307</v>
      </c>
      <c r="AK508" s="72" t="n">
        <f aca="false">Z508/U508</f>
        <v>0.199047740057524</v>
      </c>
      <c r="AL508" s="72" t="n">
        <f aca="false">EXP((((AK508-AK$530)/AK$531+2)/4-1.9)^3)</f>
        <v>0.0731625141282558</v>
      </c>
      <c r="AM508" s="72" t="n">
        <f aca="false">0.01*AD508+0.15*AF508+0.24*AH508+0.25*AJ508+0.35*AL508</f>
        <v>0.187575650035594</v>
      </c>
      <c r="AO508" s="64" t="n">
        <f aca="false">0.01*AD508/$AM$530*$AY508</f>
        <v>0.000382586687883193</v>
      </c>
      <c r="AP508" s="63" t="n">
        <f aca="false">AO508*$J$530</f>
        <v>2231.40854566382</v>
      </c>
      <c r="AQ508" s="64" t="n">
        <f aca="false">0.15*AF508/$AM$530*$AY508</f>
        <v>0.0216879268010053</v>
      </c>
      <c r="AR508" s="63" t="n">
        <f aca="false">AQ508*$J$530</f>
        <v>126493.22816028</v>
      </c>
      <c r="AS508" s="64" t="n">
        <f aca="false">0.24*AH508/$AM$530*$AY508</f>
        <v>0.0226611168648916</v>
      </c>
      <c r="AT508" s="63" t="n">
        <f aca="false">AS508*$J$530</f>
        <v>132169.287191833</v>
      </c>
      <c r="AU508" s="64" t="n">
        <f aca="false">0.25*AJ508/$AM$530*$AY508</f>
        <v>0.0123483797773827</v>
      </c>
      <c r="AV508" s="63" t="n">
        <f aca="false">AU508*$J$530</f>
        <v>72021.0112714812</v>
      </c>
      <c r="AW508" s="64" t="n">
        <f aca="false">0.35*AL508/$AM$530*$AY508</f>
        <v>0.00902421476598993</v>
      </c>
      <c r="AX508" s="63" t="n">
        <f aca="false">AW508*$J$530</f>
        <v>52633.0648307436</v>
      </c>
      <c r="AY508" s="46" t="n">
        <v>1.00184597365126</v>
      </c>
    </row>
    <row r="509" customFormat="false" ht="12.8" hidden="false" customHeight="false" outlineLevel="0" collapsed="false">
      <c r="A509" s="70" t="s">
        <v>26</v>
      </c>
      <c r="B509" s="60"/>
      <c r="C509" s="60"/>
      <c r="D509" s="60"/>
      <c r="E509" s="60"/>
      <c r="F509" s="60"/>
      <c r="G509" s="60"/>
      <c r="H509" s="60"/>
      <c r="I509" s="64" t="n">
        <f aca="false">AO509+AQ509+AS509+AU509+AW509</f>
        <v>0.092827067158675</v>
      </c>
      <c r="J509" s="63" t="n">
        <f aca="false">AP509+AR509+AT509+AV509+AX509</f>
        <v>541407.000000002</v>
      </c>
      <c r="K509" s="64" t="n">
        <f aca="false">I509-DatosMinisterio!J509</f>
        <v>4.30211422042248E-016</v>
      </c>
      <c r="L509" s="63" t="n">
        <f aca="false">J509-DatosMinisterio!K509</f>
        <v>2.3283064365387E-009</v>
      </c>
      <c r="M509" s="64" t="n">
        <f aca="false">N509/N$530</f>
        <v>0.046033447649758</v>
      </c>
      <c r="N509" s="63" t="n">
        <f aca="false">DatosMinisterio!L509</f>
        <v>5101247</v>
      </c>
      <c r="O509" s="63" t="n">
        <f aca="false">N509-DatosMinisterio!L509</f>
        <v>0</v>
      </c>
      <c r="P509" s="65" t="n">
        <f aca="false">N509+J509</f>
        <v>5642654</v>
      </c>
      <c r="Q509" s="63" t="n">
        <f aca="false">P509-DatosMinisterio!M509</f>
        <v>0</v>
      </c>
      <c r="S509" s="65" t="n">
        <f aca="false">B509+DatosMinisterio!B509</f>
        <v>8704</v>
      </c>
      <c r="T509" s="65" t="n">
        <f aca="false">C509+DatosMinisterio!C509</f>
        <v>72</v>
      </c>
      <c r="U509" s="65" t="n">
        <f aca="false">D509+DatosMinisterio!D509</f>
        <v>347</v>
      </c>
      <c r="V509" s="65" t="n">
        <f aca="false">E509+DatosMinisterio!E509</f>
        <v>194.681818181818</v>
      </c>
      <c r="W509" s="65" t="n">
        <f aca="false">F509+DatosMinisterio!F509</f>
        <v>63</v>
      </c>
      <c r="X509" s="65" t="n">
        <f aca="false">G509+DatosMinisterio!G509</f>
        <v>138</v>
      </c>
      <c r="Y509" s="65" t="n">
        <f aca="false">H509+DatosMinisterio!H509</f>
        <v>14</v>
      </c>
      <c r="Z509" s="65" t="n">
        <f aca="false">X509+0.33*Y509</f>
        <v>142.62</v>
      </c>
      <c r="AC509" s="71" t="n">
        <f aca="false">IF(T509&gt;0,S509/T509,0)</f>
        <v>120.888888888889</v>
      </c>
      <c r="AD509" s="72" t="n">
        <f aca="false">EXP((((AC509-AC$530)/AC$531+2)/4-1.9)^3)</f>
        <v>0.0117642148455389</v>
      </c>
      <c r="AE509" s="73" t="n">
        <f aca="false">S509/U509</f>
        <v>25.0835734870317</v>
      </c>
      <c r="AF509" s="72" t="n">
        <f aca="false">EXP((((AE509-AE$530)/AE$531+2)/4-1.9)^3)</f>
        <v>0.256445487080314</v>
      </c>
      <c r="AG509" s="72" t="n">
        <f aca="false">V509/U509</f>
        <v>0.561042703694</v>
      </c>
      <c r="AH509" s="72" t="n">
        <f aca="false">EXP((((AG509-AG$530)/AG$531+2)/4-1.9)^3)</f>
        <v>0.115044923786988</v>
      </c>
      <c r="AI509" s="72" t="n">
        <f aca="false">W509/U509</f>
        <v>0.181556195965418</v>
      </c>
      <c r="AJ509" s="72" t="n">
        <f aca="false">EXP((((AI509-AI$530)/AI$531+2)/4-1.9)^3)</f>
        <v>0.390622886422082</v>
      </c>
      <c r="AK509" s="72" t="n">
        <f aca="false">Z509/U509</f>
        <v>0.411008645533141</v>
      </c>
      <c r="AL509" s="72" t="n">
        <f aca="false">EXP((((AK509-AK$530)/AK$531+2)/4-1.9)^3)</f>
        <v>0.285641408658312</v>
      </c>
      <c r="AM509" s="72" t="n">
        <f aca="false">0.01*AD509+0.15*AF509+0.24*AH509+0.25*AJ509+0.35*AL509</f>
        <v>0.263825461555309</v>
      </c>
      <c r="AO509" s="64" t="n">
        <f aca="false">0.01*AD509/$AM$530*$AY509</f>
        <v>4.13924249425404E-005</v>
      </c>
      <c r="AP509" s="63" t="n">
        <f aca="false">AO509*$J$530</f>
        <v>241.418255437921</v>
      </c>
      <c r="AQ509" s="64" t="n">
        <f aca="false">0.15*AF509/$AM$530*$AY509</f>
        <v>0.013534563141522</v>
      </c>
      <c r="AR509" s="63" t="n">
        <f aca="false">AQ509*$J$530</f>
        <v>78939.3379652545</v>
      </c>
      <c r="AS509" s="64" t="n">
        <f aca="false">0.24*AH509/$AM$530*$AY509</f>
        <v>0.00971486176081658</v>
      </c>
      <c r="AT509" s="63" t="n">
        <f aca="false">AS509*$J$530</f>
        <v>56661.2123201924</v>
      </c>
      <c r="AU509" s="64" t="n">
        <f aca="false">0.25*AJ509/$AM$530*$AY509</f>
        <v>0.0343601947077579</v>
      </c>
      <c r="AV509" s="63" t="n">
        <f aca="false">AU509*$J$530</f>
        <v>200403.292978589</v>
      </c>
      <c r="AW509" s="64" t="n">
        <f aca="false">0.35*AL509/$AM$530*$AY509</f>
        <v>0.0351760551236361</v>
      </c>
      <c r="AX509" s="63" t="n">
        <f aca="false">AW509*$J$530</f>
        <v>205161.738480528</v>
      </c>
      <c r="AY509" s="46" t="n">
        <v>1.00024438632641</v>
      </c>
    </row>
    <row r="510" customFormat="false" ht="12.8" hidden="false" customHeight="false" outlineLevel="0" collapsed="false">
      <c r="A510" s="70" t="s">
        <v>27</v>
      </c>
      <c r="B510" s="60"/>
      <c r="C510" s="60"/>
      <c r="D510" s="60"/>
      <c r="E510" s="60"/>
      <c r="F510" s="60"/>
      <c r="G510" s="60"/>
      <c r="H510" s="60"/>
      <c r="I510" s="64" t="n">
        <f aca="false">AO510+AQ510+AS510+AU510+AW510</f>
        <v>0.0432488984858102</v>
      </c>
      <c r="J510" s="63" t="n">
        <f aca="false">AP510+AR510+AT510+AV510+AX510</f>
        <v>252246</v>
      </c>
      <c r="K510" s="64" t="n">
        <f aca="false">I510-DatosMinisterio!J510</f>
        <v>0</v>
      </c>
      <c r="L510" s="63" t="n">
        <f aca="false">J510-DatosMinisterio!K510</f>
        <v>0</v>
      </c>
      <c r="M510" s="64" t="n">
        <f aca="false">N510/N$530</f>
        <v>0.0702242202231685</v>
      </c>
      <c r="N510" s="63" t="n">
        <f aca="false">DatosMinisterio!L510</f>
        <v>7781974</v>
      </c>
      <c r="O510" s="63" t="n">
        <f aca="false">N510-DatosMinisterio!L510</f>
        <v>0</v>
      </c>
      <c r="P510" s="65" t="n">
        <f aca="false">N510+J510</f>
        <v>8034220</v>
      </c>
      <c r="Q510" s="63" t="n">
        <f aca="false">P510-DatosMinisterio!M510</f>
        <v>0</v>
      </c>
      <c r="S510" s="65" t="n">
        <f aca="false">B510+DatosMinisterio!B510</f>
        <v>15846</v>
      </c>
      <c r="T510" s="65" t="n">
        <f aca="false">C510+DatosMinisterio!C510</f>
        <v>77</v>
      </c>
      <c r="U510" s="65" t="n">
        <f aca="false">D510+DatosMinisterio!D510</f>
        <v>814.026893939394</v>
      </c>
      <c r="V510" s="65" t="n">
        <f aca="false">E510+DatosMinisterio!E510</f>
        <v>464.068181818182</v>
      </c>
      <c r="W510" s="65" t="n">
        <f aca="false">F510+DatosMinisterio!F510</f>
        <v>110</v>
      </c>
      <c r="X510" s="65" t="n">
        <f aca="false">G510+DatosMinisterio!G510</f>
        <v>175</v>
      </c>
      <c r="Y510" s="65" t="n">
        <f aca="false">H510+DatosMinisterio!H510</f>
        <v>23</v>
      </c>
      <c r="Z510" s="65" t="n">
        <f aca="false">X510+0.33*Y510</f>
        <v>182.59</v>
      </c>
      <c r="AC510" s="71" t="n">
        <f aca="false">IF(T510&gt;0,S510/T510,0)</f>
        <v>205.792207792208</v>
      </c>
      <c r="AD510" s="72" t="n">
        <f aca="false">EXP((((AC510-AC$530)/AC$531+2)/4-1.9)^3)</f>
        <v>0.0647372556525413</v>
      </c>
      <c r="AE510" s="73" t="n">
        <f aca="false">S510/U510</f>
        <v>19.4661873188428</v>
      </c>
      <c r="AF510" s="72" t="n">
        <f aca="false">EXP((((AE510-AE$530)/AE$531+2)/4-1.9)^3)</f>
        <v>0.0537717810381345</v>
      </c>
      <c r="AG510" s="72" t="n">
        <f aca="false">V510/U510</f>
        <v>0.57008949614966</v>
      </c>
      <c r="AH510" s="72" t="n">
        <f aca="false">EXP((((AG510-AG$530)/AG$531+2)/4-1.9)^3)</f>
        <v>0.125545155501201</v>
      </c>
      <c r="AI510" s="72" t="n">
        <f aca="false">W510/U510</f>
        <v>0.135130670520807</v>
      </c>
      <c r="AJ510" s="72" t="n">
        <f aca="false">EXP((((AI510-AI$530)/AI$531+2)/4-1.9)^3)</f>
        <v>0.213244290735774</v>
      </c>
      <c r="AK510" s="72" t="n">
        <f aca="false">Z510/U510</f>
        <v>0.224304628458128</v>
      </c>
      <c r="AL510" s="72" t="n">
        <f aca="false">EXP((((AK510-AK$530)/AK$531+2)/4-1.9)^3)</f>
        <v>0.0891902754997622</v>
      </c>
      <c r="AM510" s="72" t="n">
        <f aca="false">0.01*AD510+0.15*AF510+0.24*AH510+0.25*AJ510+0.35*AL510</f>
        <v>0.123371646141394</v>
      </c>
      <c r="AO510" s="64" t="n">
        <f aca="false">0.01*AD510/$AM$530*$AY510</f>
        <v>0.000226941528749473</v>
      </c>
      <c r="AP510" s="63" t="n">
        <f aca="false">AO510*$J$530</f>
        <v>1323.61967275818</v>
      </c>
      <c r="AQ510" s="64" t="n">
        <f aca="false">0.15*AF510/$AM$530*$AY510</f>
        <v>0.00282751795763615</v>
      </c>
      <c r="AR510" s="63" t="n">
        <f aca="false">AQ510*$J$530</f>
        <v>16491.289251584</v>
      </c>
      <c r="AS510" s="64" t="n">
        <f aca="false">0.24*AH510/$AM$530*$AY510</f>
        <v>0.010562601418677</v>
      </c>
      <c r="AT510" s="63" t="n">
        <f aca="false">AS510*$J$530</f>
        <v>61605.5911419286</v>
      </c>
      <c r="AU510" s="64" t="n">
        <f aca="false">0.25*AJ510/$AM$530*$AY510</f>
        <v>0.0186886147894555</v>
      </c>
      <c r="AV510" s="63" t="n">
        <f aca="false">AU510*$J$530</f>
        <v>108999.962802005</v>
      </c>
      <c r="AW510" s="64" t="n">
        <f aca="false">0.35*AL510/$AM$530*$AY510</f>
        <v>0.0109432227912921</v>
      </c>
      <c r="AX510" s="63" t="n">
        <f aca="false">AW510*$J$530</f>
        <v>63825.5371317248</v>
      </c>
      <c r="AY510" s="46" t="n">
        <v>0.996570187953714</v>
      </c>
    </row>
    <row r="511" customFormat="false" ht="12.8" hidden="false" customHeight="false" outlineLevel="0" collapsed="false">
      <c r="A511" s="70" t="s">
        <v>28</v>
      </c>
      <c r="B511" s="60"/>
      <c r="C511" s="60"/>
      <c r="D511" s="60"/>
      <c r="E511" s="60"/>
      <c r="F511" s="60"/>
      <c r="G511" s="60"/>
      <c r="H511" s="60"/>
      <c r="I511" s="64" t="n">
        <f aca="false">AO511+AQ511+AS511+AU511+AW511</f>
        <v>0.0432488984858102</v>
      </c>
      <c r="J511" s="63" t="n">
        <f aca="false">AP511+AR511+AT511+AV511+AX511</f>
        <v>252246</v>
      </c>
      <c r="K511" s="64" t="n">
        <f aca="false">I511-DatosMinisterio!J511</f>
        <v>0</v>
      </c>
      <c r="L511" s="63" t="n">
        <f aca="false">J511-DatosMinisterio!K511</f>
        <v>0</v>
      </c>
      <c r="M511" s="64" t="n">
        <f aca="false">N511/N$530</f>
        <v>0.0527557833046583</v>
      </c>
      <c r="N511" s="63" t="n">
        <f aca="false">DatosMinisterio!L511</f>
        <v>5846190</v>
      </c>
      <c r="O511" s="63" t="n">
        <f aca="false">N511-DatosMinisterio!L511</f>
        <v>0</v>
      </c>
      <c r="P511" s="65" t="n">
        <f aca="false">N511+J511</f>
        <v>6098436</v>
      </c>
      <c r="Q511" s="63" t="n">
        <f aca="false">P511-DatosMinisterio!M511</f>
        <v>0</v>
      </c>
      <c r="S511" s="65" t="n">
        <f aca="false">B511+DatosMinisterio!B511</f>
        <v>9493</v>
      </c>
      <c r="T511" s="65" t="n">
        <f aca="false">C511+DatosMinisterio!C511</f>
        <v>55</v>
      </c>
      <c r="U511" s="65" t="n">
        <f aca="false">D511+DatosMinisterio!D511</f>
        <v>583.204545454545</v>
      </c>
      <c r="V511" s="65" t="n">
        <f aca="false">E511+DatosMinisterio!E511</f>
        <v>316.272727272727</v>
      </c>
      <c r="W511" s="65" t="n">
        <f aca="false">F511+DatosMinisterio!F511</f>
        <v>62</v>
      </c>
      <c r="X511" s="65" t="n">
        <f aca="false">G511+DatosMinisterio!G511</f>
        <v>174</v>
      </c>
      <c r="Y511" s="65" t="n">
        <f aca="false">H511+DatosMinisterio!H511</f>
        <v>56</v>
      </c>
      <c r="Z511" s="65" t="n">
        <f aca="false">X511+0.33*Y511</f>
        <v>192.48</v>
      </c>
      <c r="AC511" s="71" t="n">
        <f aca="false">IF(T511&gt;0,S511/T511,0)</f>
        <v>172.6</v>
      </c>
      <c r="AD511" s="72" t="n">
        <f aca="false">EXP((((AC511-AC$530)/AC$531+2)/4-1.9)^3)</f>
        <v>0.0354651328911071</v>
      </c>
      <c r="AE511" s="73" t="n">
        <f aca="false">S511/U511</f>
        <v>16.2773079770859</v>
      </c>
      <c r="AF511" s="72" t="n">
        <f aca="false">EXP((((AE511-AE$530)/AE$531+2)/4-1.9)^3)</f>
        <v>0.0151169552515597</v>
      </c>
      <c r="AG511" s="72" t="n">
        <f aca="false">V511/U511</f>
        <v>0.542301547094813</v>
      </c>
      <c r="AH511" s="72" t="n">
        <f aca="false">EXP((((AG511-AG$530)/AG$531+2)/4-1.9)^3)</f>
        <v>0.0952645150393859</v>
      </c>
      <c r="AI511" s="72" t="n">
        <f aca="false">W511/U511</f>
        <v>0.106309185144772</v>
      </c>
      <c r="AJ511" s="72" t="n">
        <f aca="false">EXP((((AI511-AI$530)/AI$531+2)/4-1.9)^3)</f>
        <v>0.131629650093355</v>
      </c>
      <c r="AK511" s="72" t="n">
        <f aca="false">Z511/U511</f>
        <v>0.330038579946222</v>
      </c>
      <c r="AL511" s="72" t="n">
        <f aca="false">EXP((((AK511-AK$530)/AK$531+2)/4-1.9)^3)</f>
        <v>0.183415683753071</v>
      </c>
      <c r="AM511" s="72" t="n">
        <f aca="false">0.01*AD511+0.15*AF511+0.24*AH511+0.25*AJ511+0.35*AL511</f>
        <v>0.122588580063011</v>
      </c>
      <c r="AO511" s="64" t="n">
        <f aca="false">0.01*AD511/$AM$530*$AY511</f>
        <v>0.000125119968875148</v>
      </c>
      <c r="AP511" s="63" t="n">
        <f aca="false">AO511*$J$530</f>
        <v>729.752959586604</v>
      </c>
      <c r="AQ511" s="64" t="n">
        <f aca="false">0.15*AF511/$AM$530*$AY511</f>
        <v>0.000799982750538246</v>
      </c>
      <c r="AR511" s="63" t="n">
        <f aca="false">AQ511*$J$530</f>
        <v>4665.84019379078</v>
      </c>
      <c r="AS511" s="64" t="n">
        <f aca="false">0.24*AH511/$AM$530*$AY511</f>
        <v>0.00806617126284471</v>
      </c>
      <c r="AT511" s="63" t="n">
        <f aca="false">AS511*$J$530</f>
        <v>47045.3469938683</v>
      </c>
      <c r="AU511" s="64" t="n">
        <f aca="false">0.25*AJ511/$AM$530*$AY511</f>
        <v>0.0116096404976795</v>
      </c>
      <c r="AV511" s="63" t="n">
        <f aca="false">AU511*$J$530</f>
        <v>67712.3690893188</v>
      </c>
      <c r="AW511" s="64" t="n">
        <f aca="false">0.35*AL511/$AM$530*$AY511</f>
        <v>0.0226479840058726</v>
      </c>
      <c r="AX511" s="63" t="n">
        <f aca="false">AW511*$J$530</f>
        <v>132092.690763436</v>
      </c>
      <c r="AY511" s="46" t="n">
        <v>1.00293603629385</v>
      </c>
    </row>
    <row r="512" customFormat="false" ht="12.8" hidden="false" customHeight="false" outlineLevel="0" collapsed="false">
      <c r="A512" s="70" t="s">
        <v>29</v>
      </c>
      <c r="B512" s="60"/>
      <c r="C512" s="60"/>
      <c r="D512" s="60"/>
      <c r="E512" s="60"/>
      <c r="F512" s="60"/>
      <c r="G512" s="60"/>
      <c r="H512" s="60"/>
      <c r="I512" s="64" t="n">
        <f aca="false">AO512+AQ512+AS512+AU512+AW512</f>
        <v>0.0527425465835314</v>
      </c>
      <c r="J512" s="63" t="n">
        <f aca="false">AP512+AR512+AT512+AV512+AX512</f>
        <v>307617</v>
      </c>
      <c r="K512" s="64" t="n">
        <f aca="false">I512-DatosMinisterio!J512</f>
        <v>0</v>
      </c>
      <c r="L512" s="63" t="n">
        <f aca="false">J512-DatosMinisterio!K512</f>
        <v>0</v>
      </c>
      <c r="M512" s="64" t="n">
        <f aca="false">N512/N$530</f>
        <v>0.0483099490500915</v>
      </c>
      <c r="N512" s="63" t="n">
        <f aca="false">DatosMinisterio!L512</f>
        <v>5353520</v>
      </c>
      <c r="O512" s="63" t="n">
        <f aca="false">N512-DatosMinisterio!L512</f>
        <v>0</v>
      </c>
      <c r="P512" s="65" t="n">
        <f aca="false">N512+J512</f>
        <v>5661137</v>
      </c>
      <c r="Q512" s="63" t="n">
        <f aca="false">P512-DatosMinisterio!M512</f>
        <v>0</v>
      </c>
      <c r="S512" s="65" t="n">
        <f aca="false">B512+DatosMinisterio!B512</f>
        <v>8088</v>
      </c>
      <c r="T512" s="65" t="n">
        <f aca="false">C512+DatosMinisterio!C512</f>
        <v>35</v>
      </c>
      <c r="U512" s="65" t="n">
        <f aca="false">D512+DatosMinisterio!D512</f>
        <v>339</v>
      </c>
      <c r="V512" s="65" t="n">
        <f aca="false">E512+DatosMinisterio!E512</f>
        <v>207.227272727273</v>
      </c>
      <c r="W512" s="65" t="n">
        <f aca="false">F512+DatosMinisterio!F512</f>
        <v>36</v>
      </c>
      <c r="X512" s="65" t="n">
        <f aca="false">G512+DatosMinisterio!G512</f>
        <v>86</v>
      </c>
      <c r="Y512" s="65" t="n">
        <f aca="false">H512+DatosMinisterio!H512</f>
        <v>18</v>
      </c>
      <c r="Z512" s="65" t="n">
        <f aca="false">X512+0.33*Y512</f>
        <v>91.94</v>
      </c>
      <c r="AC512" s="71" t="n">
        <f aca="false">IF(T512&gt;0,S512/T512,0)</f>
        <v>231.085714285714</v>
      </c>
      <c r="AD512" s="72" t="n">
        <f aca="false">EXP((((AC512-AC$530)/AC$531+2)/4-1.9)^3)</f>
        <v>0.0972147842418346</v>
      </c>
      <c r="AE512" s="73" t="n">
        <f aca="false">S512/U512</f>
        <v>23.858407079646</v>
      </c>
      <c r="AF512" s="72" t="n">
        <f aca="false">EXP((((AE512-AE$530)/AE$531+2)/4-1.9)^3)</f>
        <v>0.194760053924886</v>
      </c>
      <c r="AG512" s="72" t="n">
        <f aca="false">V512/U512</f>
        <v>0.611289890050953</v>
      </c>
      <c r="AH512" s="72" t="n">
        <f aca="false">EXP((((AG512-AG$530)/AG$531+2)/4-1.9)^3)</f>
        <v>0.181413450713425</v>
      </c>
      <c r="AI512" s="72" t="n">
        <f aca="false">W512/U512</f>
        <v>0.106194690265487</v>
      </c>
      <c r="AJ512" s="72" t="n">
        <f aca="false">EXP((((AI512-AI$530)/AI$531+2)/4-1.9)^3)</f>
        <v>0.131354408700632</v>
      </c>
      <c r="AK512" s="72" t="n">
        <f aca="false">Z512/U512</f>
        <v>0.271209439528024</v>
      </c>
      <c r="AL512" s="72" t="n">
        <f aca="false">EXP((((AK512-AK$530)/AK$531+2)/4-1.9)^3)</f>
        <v>0.125413897731641</v>
      </c>
      <c r="AM512" s="72" t="n">
        <f aca="false">0.01*AD512+0.15*AF512+0.24*AH512+0.25*AJ512+0.35*AL512</f>
        <v>0.150458850483606</v>
      </c>
      <c r="AO512" s="64" t="n">
        <f aca="false">0.01*AD512/$AM$530*$AY512</f>
        <v>0.000340781234869371</v>
      </c>
      <c r="AP512" s="63" t="n">
        <f aca="false">AO512*$J$530</f>
        <v>1987.58133456423</v>
      </c>
      <c r="AQ512" s="64" t="n">
        <f aca="false">0.15*AF512/$AM$530*$AY512</f>
        <v>0.010240814532074</v>
      </c>
      <c r="AR512" s="63" t="n">
        <f aca="false">AQ512*$J$530</f>
        <v>59728.7929380462</v>
      </c>
      <c r="AS512" s="64" t="n">
        <f aca="false">0.24*AH512/$AM$530*$AY512</f>
        <v>0.0152624439350073</v>
      </c>
      <c r="AT512" s="63" t="n">
        <f aca="false">AS512*$J$530</f>
        <v>89017.074830079</v>
      </c>
      <c r="AU512" s="64" t="n">
        <f aca="false">0.25*AJ512/$AM$530*$AY512</f>
        <v>0.01151139663366</v>
      </c>
      <c r="AV512" s="63" t="n">
        <f aca="false">AU512*$J$530</f>
        <v>67139.369022471</v>
      </c>
      <c r="AW512" s="64" t="n">
        <f aca="false">0.35*AL512/$AM$530*$AY512</f>
        <v>0.0153871102479207</v>
      </c>
      <c r="AX512" s="63" t="n">
        <f aca="false">AW512*$J$530</f>
        <v>89744.1818748392</v>
      </c>
      <c r="AY512" s="46" t="n">
        <v>0.996532703559012</v>
      </c>
    </row>
    <row r="513" customFormat="false" ht="12.8" hidden="false" customHeight="false" outlineLevel="0" collapsed="false">
      <c r="A513" s="70" t="s">
        <v>30</v>
      </c>
      <c r="B513" s="60"/>
      <c r="C513" s="60"/>
      <c r="D513" s="60"/>
      <c r="E513" s="60"/>
      <c r="F513" s="60"/>
      <c r="G513" s="60"/>
      <c r="H513" s="60"/>
      <c r="I513" s="64" t="n">
        <f aca="false">AO513+AQ513+AS513+AU513+AW513</f>
        <v>0.0137131615557574</v>
      </c>
      <c r="J513" s="63" t="n">
        <f aca="false">AP513+AR513+AT513+AV513+AX513</f>
        <v>79980.9999999999</v>
      </c>
      <c r="K513" s="64" t="n">
        <f aca="false">I513-DatosMinisterio!J513</f>
        <v>0</v>
      </c>
      <c r="L513" s="63" t="n">
        <f aca="false">J513-DatosMinisterio!K513</f>
        <v>0</v>
      </c>
      <c r="M513" s="64" t="n">
        <f aca="false">N513/N$530</f>
        <v>0.0221970820719304</v>
      </c>
      <c r="N513" s="63" t="n">
        <f aca="false">DatosMinisterio!L513</f>
        <v>2459794</v>
      </c>
      <c r="O513" s="63" t="n">
        <f aca="false">N513-DatosMinisterio!L513</f>
        <v>0</v>
      </c>
      <c r="P513" s="65" t="n">
        <f aca="false">N513+J513</f>
        <v>2539775</v>
      </c>
      <c r="Q513" s="63" t="n">
        <f aca="false">P513-DatosMinisterio!M513</f>
        <v>0</v>
      </c>
      <c r="S513" s="65" t="n">
        <f aca="false">B513+DatosMinisterio!B513</f>
        <v>11549</v>
      </c>
      <c r="T513" s="65" t="n">
        <f aca="false">C513+DatosMinisterio!C513</f>
        <v>54</v>
      </c>
      <c r="U513" s="65" t="n">
        <f aca="false">D513+DatosMinisterio!D513</f>
        <v>528.152272727273</v>
      </c>
      <c r="V513" s="65" t="n">
        <f aca="false">E513+DatosMinisterio!E513</f>
        <v>160.397727272727</v>
      </c>
      <c r="W513" s="65" t="n">
        <f aca="false">F513+DatosMinisterio!F513</f>
        <v>17</v>
      </c>
      <c r="X513" s="65" t="n">
        <f aca="false">G513+DatosMinisterio!G513</f>
        <v>62</v>
      </c>
      <c r="Y513" s="65" t="n">
        <f aca="false">H513+DatosMinisterio!H513</f>
        <v>21</v>
      </c>
      <c r="Z513" s="65" t="n">
        <f aca="false">X513+0.33*Y513</f>
        <v>68.93</v>
      </c>
      <c r="AC513" s="71" t="n">
        <f aca="false">IF(T513&gt;0,S513/T513,0)</f>
        <v>213.87037037037</v>
      </c>
      <c r="AD513" s="72" t="n">
        <f aca="false">EXP((((AC513-AC$530)/AC$531+2)/4-1.9)^3)</f>
        <v>0.0740648454515665</v>
      </c>
      <c r="AE513" s="73" t="n">
        <f aca="false">S513/U513</f>
        <v>21.8667997779566</v>
      </c>
      <c r="AF513" s="72" t="n">
        <f aca="false">EXP((((AE513-AE$530)/AE$531+2)/4-1.9)^3)</f>
        <v>0.115506011575977</v>
      </c>
      <c r="AG513" s="72" t="n">
        <f aca="false">V513/U513</f>
        <v>0.303695989878951</v>
      </c>
      <c r="AH513" s="72" t="n">
        <f aca="false">EXP((((AG513-AG$530)/AG$531+2)/4-1.9)^3)</f>
        <v>0.00307099513919481</v>
      </c>
      <c r="AI513" s="72" t="n">
        <f aca="false">W513/U513</f>
        <v>0.0321876869188035</v>
      </c>
      <c r="AJ513" s="72" t="n">
        <f aca="false">EXP((((AI513-AI$530)/AI$531+2)/4-1.9)^3)</f>
        <v>0.0245646948401011</v>
      </c>
      <c r="AK513" s="72" t="n">
        <f aca="false">Z513/U513</f>
        <v>0.130511603489008</v>
      </c>
      <c r="AL513" s="72" t="n">
        <f aca="false">EXP((((AK513-AK$530)/AK$531+2)/4-1.9)^3)</f>
        <v>0.0404989492411691</v>
      </c>
      <c r="AM513" s="72" t="n">
        <f aca="false">0.01*AD513+0.15*AF513+0.24*AH513+0.25*AJ513+0.35*AL513</f>
        <v>0.0391193949687534</v>
      </c>
      <c r="AO513" s="64" t="n">
        <f aca="false">0.01*AD513/$AM$530*$AY513</f>
        <v>0.000259631620604254</v>
      </c>
      <c r="AP513" s="63" t="n">
        <f aca="false">AO513*$J$530</f>
        <v>1514.28221443439</v>
      </c>
      <c r="AQ513" s="64" t="n">
        <f aca="false">0.15*AF513/$AM$530*$AY513</f>
        <v>0.00607353180692493</v>
      </c>
      <c r="AR513" s="63" t="n">
        <f aca="false">AQ513*$J$530</f>
        <v>35423.424822536</v>
      </c>
      <c r="AS513" s="64" t="n">
        <f aca="false">0.24*AH513/$AM$530*$AY513</f>
        <v>0.000258366281059481</v>
      </c>
      <c r="AT513" s="63" t="n">
        <f aca="false">AS513*$J$530</f>
        <v>1506.90221517463</v>
      </c>
      <c r="AU513" s="64" t="n">
        <f aca="false">0.25*AJ513/$AM$530*$AY513</f>
        <v>0.00215276609709362</v>
      </c>
      <c r="AV513" s="63" t="n">
        <f aca="false">AU513*$J$530</f>
        <v>12555.8489566073</v>
      </c>
      <c r="AW513" s="64" t="n">
        <f aca="false">0.35*AL513/$AM$530*$AY513</f>
        <v>0.00496886575007512</v>
      </c>
      <c r="AX513" s="63" t="n">
        <f aca="false">AW513*$J$530</f>
        <v>28980.5417912476</v>
      </c>
      <c r="AY513" s="46" t="n">
        <v>0.996537539602946</v>
      </c>
    </row>
    <row r="514" customFormat="false" ht="12.8" hidden="false" customHeight="false" outlineLevel="0" collapsed="false">
      <c r="A514" s="70" t="s">
        <v>31</v>
      </c>
      <c r="B514" s="60"/>
      <c r="C514" s="60"/>
      <c r="D514" s="60"/>
      <c r="E514" s="60"/>
      <c r="F514" s="60"/>
      <c r="G514" s="60"/>
      <c r="H514" s="60"/>
      <c r="I514" s="64" t="n">
        <f aca="false">AO514+AQ514+AS514+AU514+AW514</f>
        <v>0.00914199340034493</v>
      </c>
      <c r="J514" s="63" t="n">
        <f aca="false">AP514+AR514+AT514+AV514+AX514</f>
        <v>53320.0000000002</v>
      </c>
      <c r="K514" s="64" t="n">
        <f aca="false">I514-DatosMinisterio!J514</f>
        <v>3.29597460435593E-017</v>
      </c>
      <c r="L514" s="63" t="n">
        <f aca="false">J514-DatosMinisterio!K514</f>
        <v>2.03726813197136E-010</v>
      </c>
      <c r="M514" s="64" t="n">
        <f aca="false">N514/N$530</f>
        <v>0.0217996037164168</v>
      </c>
      <c r="N514" s="63" t="n">
        <f aca="false">DatosMinisterio!L514</f>
        <v>2415747</v>
      </c>
      <c r="O514" s="63" t="n">
        <f aca="false">N514-DatosMinisterio!L514</f>
        <v>0</v>
      </c>
      <c r="P514" s="65" t="n">
        <f aca="false">N514+J514</f>
        <v>2469067</v>
      </c>
      <c r="Q514" s="63" t="n">
        <f aca="false">P514-DatosMinisterio!M514</f>
        <v>0</v>
      </c>
      <c r="S514" s="65" t="n">
        <f aca="false">B514+DatosMinisterio!B514</f>
        <v>6304</v>
      </c>
      <c r="T514" s="65" t="n">
        <f aca="false">C514+DatosMinisterio!C514</f>
        <v>32</v>
      </c>
      <c r="U514" s="65" t="n">
        <f aca="false">D514+DatosMinisterio!D514</f>
        <v>387.277272727273</v>
      </c>
      <c r="V514" s="65" t="n">
        <f aca="false">E514+DatosMinisterio!E514</f>
        <v>162.586363636364</v>
      </c>
      <c r="W514" s="65" t="n">
        <f aca="false">F514+DatosMinisterio!F514</f>
        <v>18</v>
      </c>
      <c r="X514" s="65" t="n">
        <f aca="false">G514+DatosMinisterio!G514</f>
        <v>31</v>
      </c>
      <c r="Y514" s="65" t="n">
        <f aca="false">H514+DatosMinisterio!H514</f>
        <v>5</v>
      </c>
      <c r="Z514" s="65" t="n">
        <f aca="false">X514+0.33*Y514</f>
        <v>32.65</v>
      </c>
      <c r="AC514" s="71" t="n">
        <f aca="false">IF(T514&gt;0,S514/T514,0)</f>
        <v>197</v>
      </c>
      <c r="AD514" s="72" t="n">
        <f aca="false">EXP((((AC514-AC$530)/AC$531+2)/4-1.9)^3)</f>
        <v>0.0556257930456756</v>
      </c>
      <c r="AE514" s="73" t="n">
        <f aca="false">S514/U514</f>
        <v>16.2777432189763</v>
      </c>
      <c r="AF514" s="72" t="n">
        <f aca="false">EXP((((AE514-AE$530)/AE$531+2)/4-1.9)^3)</f>
        <v>0.0151198938298754</v>
      </c>
      <c r="AG514" s="72" t="n">
        <f aca="false">V514/U514</f>
        <v>0.419819016208731</v>
      </c>
      <c r="AH514" s="72" t="n">
        <f aca="false">EXP((((AG514-AG$530)/AG$531+2)/4-1.9)^3)</f>
        <v>0.0210660713770794</v>
      </c>
      <c r="AI514" s="72" t="n">
        <f aca="false">W514/U514</f>
        <v>0.0464783277191582</v>
      </c>
      <c r="AJ514" s="72" t="n">
        <f aca="false">EXP((((AI514-AI$530)/AI$531+2)/4-1.9)^3)</f>
        <v>0.0358091610542335</v>
      </c>
      <c r="AK514" s="72" t="n">
        <f aca="false">Z514/U514</f>
        <v>0.0843065222239175</v>
      </c>
      <c r="AL514" s="72" t="n">
        <f aca="false">EXP((((AK514-AK$530)/AK$531+2)/4-1.9)^3)</f>
        <v>0.0259463719021882</v>
      </c>
      <c r="AM514" s="72" t="n">
        <f aca="false">0.01*AD514+0.15*AF514+0.24*AH514+0.25*AJ514+0.35*AL514</f>
        <v>0.0259136195647614</v>
      </c>
      <c r="AO514" s="64" t="n">
        <f aca="false">0.01*AD514/$AM$530*$AY514</f>
        <v>0.000196240680172694</v>
      </c>
      <c r="AP514" s="63" t="n">
        <f aca="false">AO514*$J$530</f>
        <v>1144.5592452969</v>
      </c>
      <c r="AQ514" s="64" t="n">
        <f aca="false">0.15*AF514/$AM$530*$AY514</f>
        <v>0.000800115761103111</v>
      </c>
      <c r="AR514" s="63" t="n">
        <f aca="false">AQ514*$J$530</f>
        <v>4666.61596806758</v>
      </c>
      <c r="AS514" s="64" t="n">
        <f aca="false">0.24*AH514/$AM$530*$AY514</f>
        <v>0.00178364170256487</v>
      </c>
      <c r="AT514" s="63" t="n">
        <f aca="false">AS514*$J$530</f>
        <v>10402.9582407236</v>
      </c>
      <c r="AU514" s="64" t="n">
        <f aca="false">0.25*AJ514/$AM$530*$AY514</f>
        <v>0.00315825345443889</v>
      </c>
      <c r="AV514" s="63" t="n">
        <f aca="false">AU514*$J$530</f>
        <v>18420.2795622592</v>
      </c>
      <c r="AW514" s="64" t="n">
        <f aca="false">0.35*AL514/$AM$530*$AY514</f>
        <v>0.00320374180206537</v>
      </c>
      <c r="AX514" s="63" t="n">
        <f aca="false">AW514*$J$530</f>
        <v>18685.5869836529</v>
      </c>
      <c r="AY514" s="46" t="n">
        <v>1.00290783643486</v>
      </c>
    </row>
    <row r="515" customFormat="false" ht="12.8" hidden="false" customHeight="false" outlineLevel="0" collapsed="false">
      <c r="A515" s="70" t="s">
        <v>32</v>
      </c>
      <c r="B515" s="60"/>
      <c r="C515" s="60"/>
      <c r="D515" s="60"/>
      <c r="E515" s="60"/>
      <c r="F515" s="60"/>
      <c r="G515" s="60"/>
      <c r="H515" s="60"/>
      <c r="I515" s="64" t="n">
        <f aca="false">AO515+AQ515+AS515+AU515+AW515</f>
        <v>0.0239099475929913</v>
      </c>
      <c r="J515" s="63" t="n">
        <f aca="false">AP515+AR515+AT515+AV515+AX515</f>
        <v>139453</v>
      </c>
      <c r="K515" s="64" t="n">
        <f aca="false">I515-DatosMinisterio!J515</f>
        <v>0</v>
      </c>
      <c r="L515" s="63" t="n">
        <f aca="false">J515-DatosMinisterio!K515</f>
        <v>0</v>
      </c>
      <c r="M515" s="64" t="n">
        <f aca="false">N515/N$530</f>
        <v>0.0206762560857923</v>
      </c>
      <c r="N515" s="63" t="n">
        <f aca="false">DatosMinisterio!L515</f>
        <v>2291262</v>
      </c>
      <c r="O515" s="63" t="n">
        <f aca="false">N515-DatosMinisterio!L515</f>
        <v>0</v>
      </c>
      <c r="P515" s="65" t="n">
        <f aca="false">N515+J515</f>
        <v>2430715</v>
      </c>
      <c r="Q515" s="63" t="n">
        <f aca="false">P515-DatosMinisterio!M515</f>
        <v>0</v>
      </c>
      <c r="S515" s="65" t="n">
        <f aca="false">B515+DatosMinisterio!B515</f>
        <v>7854</v>
      </c>
      <c r="T515" s="65" t="n">
        <f aca="false">C515+DatosMinisterio!C515</f>
        <v>40</v>
      </c>
      <c r="U515" s="65" t="n">
        <f aca="false">D515+DatosMinisterio!D515</f>
        <v>304.272727272727</v>
      </c>
      <c r="V515" s="65" t="n">
        <f aca="false">E515+DatosMinisterio!E515</f>
        <v>141.090909090909</v>
      </c>
      <c r="W515" s="65" t="n">
        <f aca="false">F515+DatosMinisterio!F515</f>
        <v>8</v>
      </c>
      <c r="X515" s="65" t="n">
        <f aca="false">G515+DatosMinisterio!G515</f>
        <v>23</v>
      </c>
      <c r="Y515" s="65" t="n">
        <f aca="false">H515+DatosMinisterio!H515</f>
        <v>3</v>
      </c>
      <c r="Z515" s="65" t="n">
        <f aca="false">X515+0.33*Y515</f>
        <v>23.99</v>
      </c>
      <c r="AC515" s="71" t="n">
        <f aca="false">IF(T515&gt;0,S515/T515,0)</f>
        <v>196.35</v>
      </c>
      <c r="AD515" s="72" t="n">
        <f aca="false">EXP((((AC515-AC$530)/AC$531+2)/4-1.9)^3)</f>
        <v>0.0549935254887542</v>
      </c>
      <c r="AE515" s="73" t="n">
        <f aca="false">S515/U515</f>
        <v>25.8123692859277</v>
      </c>
      <c r="AF515" s="72" t="n">
        <f aca="false">EXP((((AE515-AE$530)/AE$531+2)/4-1.9)^3)</f>
        <v>0.297357456942692</v>
      </c>
      <c r="AG515" s="72" t="n">
        <f aca="false">V515/U515</f>
        <v>0.463698834777413</v>
      </c>
      <c r="AH515" s="72" t="n">
        <f aca="false">EXP((((AG515-AG$530)/AG$531+2)/4-1.9)^3)</f>
        <v>0.0383129668164114</v>
      </c>
      <c r="AI515" s="72" t="n">
        <f aca="false">W515/U515</f>
        <v>0.0262922019719152</v>
      </c>
      <c r="AJ515" s="72" t="n">
        <f aca="false">EXP((((AI515-AI$530)/AI$531+2)/4-1.9)^3)</f>
        <v>0.0208612141369784</v>
      </c>
      <c r="AK515" s="72" t="n">
        <f aca="false">Z515/U515</f>
        <v>0.0788437406632806</v>
      </c>
      <c r="AL515" s="72" t="n">
        <f aca="false">EXP((((AK515-AK$530)/AK$531+2)/4-1.9)^3)</f>
        <v>0.0245525991782328</v>
      </c>
      <c r="AM515" s="72" t="n">
        <f aca="false">0.01*AD515+0.15*AF515+0.24*AH515+0.25*AJ515+0.35*AL515</f>
        <v>0.0681573790788562</v>
      </c>
      <c r="AO515" s="64" t="n">
        <f aca="false">0.01*AD515/$AM$530*$AY515</f>
        <v>0.000192920022770924</v>
      </c>
      <c r="AP515" s="63" t="n">
        <f aca="false">AO515*$J$530</f>
        <v>1125.19175672973</v>
      </c>
      <c r="AQ515" s="64" t="n">
        <f aca="false">0.15*AF515/$AM$530*$AY515</f>
        <v>0.0156471712409725</v>
      </c>
      <c r="AR515" s="63" t="n">
        <f aca="false">AQ515*$J$530</f>
        <v>91260.9683723004</v>
      </c>
      <c r="AS515" s="64" t="n">
        <f aca="false">0.24*AH515/$AM$530*$AY515</f>
        <v>0.00322569103833369</v>
      </c>
      <c r="AT515" s="63" t="n">
        <f aca="false">AS515*$J$530</f>
        <v>18813.6042799444</v>
      </c>
      <c r="AU515" s="64" t="n">
        <f aca="false">0.25*AJ515/$AM$530*$AY515</f>
        <v>0.0018295544205281</v>
      </c>
      <c r="AV515" s="63" t="n">
        <f aca="false">AU515*$J$530</f>
        <v>10670.740770703</v>
      </c>
      <c r="AW515" s="64" t="n">
        <f aca="false">0.35*AL515/$AM$530*$AY515</f>
        <v>0.00301461087038607</v>
      </c>
      <c r="AX515" s="63" t="n">
        <f aca="false">AW515*$J$530</f>
        <v>17582.4948203224</v>
      </c>
      <c r="AY515" s="46" t="n">
        <v>0.997272727373738</v>
      </c>
    </row>
    <row r="516" customFormat="false" ht="12.8" hidden="false" customHeight="false" outlineLevel="0" collapsed="false">
      <c r="A516" s="70" t="s">
        <v>33</v>
      </c>
      <c r="B516" s="60"/>
      <c r="C516" s="60"/>
      <c r="D516" s="60"/>
      <c r="E516" s="60"/>
      <c r="F516" s="60"/>
      <c r="G516" s="60"/>
      <c r="H516" s="60"/>
      <c r="I516" s="64" t="n">
        <f aca="false">AO516+AQ516+AS516+AU516+AW516</f>
        <v>0.0242616022903676</v>
      </c>
      <c r="J516" s="63" t="n">
        <f aca="false">AP516+AR516+AT516+AV516+AX516</f>
        <v>141504</v>
      </c>
      <c r="K516" s="64" t="n">
        <f aca="false">I516-DatosMinisterio!J516</f>
        <v>-9.36750677027476E-017</v>
      </c>
      <c r="L516" s="63" t="n">
        <f aca="false">J516-DatosMinisterio!K516</f>
        <v>0</v>
      </c>
      <c r="M516" s="64" t="n">
        <f aca="false">N516/N$530</f>
        <v>0.0202152580775336</v>
      </c>
      <c r="N516" s="63" t="n">
        <f aca="false">DatosMinisterio!L516</f>
        <v>2240176</v>
      </c>
      <c r="O516" s="63" t="n">
        <f aca="false">N516-DatosMinisterio!L516</f>
        <v>0</v>
      </c>
      <c r="P516" s="65" t="n">
        <f aca="false">N516+J516</f>
        <v>2381680</v>
      </c>
      <c r="Q516" s="63" t="n">
        <f aca="false">P516-DatosMinisterio!M516</f>
        <v>0</v>
      </c>
      <c r="S516" s="65" t="n">
        <f aca="false">B516+DatosMinisterio!B516</f>
        <v>8829</v>
      </c>
      <c r="T516" s="65" t="n">
        <f aca="false">C516+DatosMinisterio!C516</f>
        <v>38</v>
      </c>
      <c r="U516" s="65" t="n">
        <f aca="false">D516+DatosMinisterio!D516</f>
        <v>410.886363636364</v>
      </c>
      <c r="V516" s="65" t="n">
        <f aca="false">E516+DatosMinisterio!E516</f>
        <v>245.340909090909</v>
      </c>
      <c r="W516" s="65" t="n">
        <f aca="false">F516+DatosMinisterio!F516</f>
        <v>10</v>
      </c>
      <c r="X516" s="65" t="n">
        <f aca="false">G516+DatosMinisterio!G516</f>
        <v>28</v>
      </c>
      <c r="Y516" s="65" t="n">
        <f aca="false">H516+DatosMinisterio!H516</f>
        <v>12</v>
      </c>
      <c r="Z516" s="65" t="n">
        <f aca="false">X516+0.33*Y516</f>
        <v>31.96</v>
      </c>
      <c r="AC516" s="71" t="n">
        <f aca="false">IF(T516&gt;0,S516/T516,0)</f>
        <v>232.342105263158</v>
      </c>
      <c r="AD516" s="72" t="n">
        <f aca="false">EXP((((AC516-AC$530)/AC$531+2)/4-1.9)^3)</f>
        <v>0.0990866194708929</v>
      </c>
      <c r="AE516" s="73" t="n">
        <f aca="false">S516/U516</f>
        <v>21.4876929033685</v>
      </c>
      <c r="AF516" s="72" t="n">
        <f aca="false">EXP((((AE516-AE$530)/AE$531+2)/4-1.9)^3)</f>
        <v>0.103412073950753</v>
      </c>
      <c r="AG516" s="72" t="n">
        <f aca="false">V516/U516</f>
        <v>0.5971016096023</v>
      </c>
      <c r="AH516" s="72" t="n">
        <f aca="false">EXP((((AG516-AG$530)/AG$531+2)/4-1.9)^3)</f>
        <v>0.160677407689838</v>
      </c>
      <c r="AI516" s="72" t="n">
        <f aca="false">W516/U516</f>
        <v>0.0243376292936556</v>
      </c>
      <c r="AJ516" s="72" t="n">
        <f aca="false">EXP((((AI516-AI$530)/AI$531+2)/4-1.9)^3)</f>
        <v>0.019740466417253</v>
      </c>
      <c r="AK516" s="72" t="n">
        <f aca="false">Z516/U516</f>
        <v>0.0777830632225233</v>
      </c>
      <c r="AL516" s="72" t="n">
        <f aca="false">EXP((((AK516-AK$530)/AK$531+2)/4-1.9)^3)</f>
        <v>0.0242892290730571</v>
      </c>
      <c r="AM516" s="72" t="n">
        <f aca="false">0.01*AD516+0.15*AF516+0.24*AH516+0.25*AJ516+0.35*AL516</f>
        <v>0.0685016019127662</v>
      </c>
      <c r="AO516" s="64" t="n">
        <f aca="false">0.01*AD516/$AM$530*$AY516</f>
        <v>0.000350940720621568</v>
      </c>
      <c r="AP516" s="63" t="n">
        <f aca="false">AO516*$J$530</f>
        <v>2046.83578341197</v>
      </c>
      <c r="AQ516" s="64" t="n">
        <f aca="false">0.15*AF516/$AM$530*$AY516</f>
        <v>0.00549390643464865</v>
      </c>
      <c r="AR516" s="63" t="n">
        <f aca="false">AQ516*$J$530</f>
        <v>32042.8027310121</v>
      </c>
      <c r="AS516" s="64" t="n">
        <f aca="false">0.24*AH516/$AM$530*$AY516</f>
        <v>0.0136579277105341</v>
      </c>
      <c r="AT516" s="63" t="n">
        <f aca="false">AS516*$J$530</f>
        <v>79658.8526850396</v>
      </c>
      <c r="AU516" s="64" t="n">
        <f aca="false">0.25*AJ516/$AM$530*$AY516</f>
        <v>0.00174789834058061</v>
      </c>
      <c r="AV516" s="63" t="n">
        <f aca="false">AU516*$J$530</f>
        <v>10194.4877269592</v>
      </c>
      <c r="AW516" s="64" t="n">
        <f aca="false">0.35*AL516/$AM$530*$AY516</f>
        <v>0.00301092908398267</v>
      </c>
      <c r="AX516" s="63" t="n">
        <f aca="false">AW516*$J$530</f>
        <v>17561.0210735767</v>
      </c>
      <c r="AY516" s="46" t="n">
        <v>1.0068550476247</v>
      </c>
    </row>
    <row r="517" customFormat="false" ht="12.8" hidden="false" customHeight="false" outlineLevel="0" collapsed="false">
      <c r="A517" s="70" t="s">
        <v>34</v>
      </c>
      <c r="B517" s="60"/>
      <c r="C517" s="60"/>
      <c r="D517" s="60"/>
      <c r="E517" s="60"/>
      <c r="F517" s="60"/>
      <c r="G517" s="60"/>
      <c r="H517" s="60"/>
      <c r="I517" s="64" t="n">
        <f aca="false">AO517+AQ517+AS517+AU517+AW517</f>
        <v>0.0179325035585535</v>
      </c>
      <c r="J517" s="63" t="n">
        <f aca="false">AP517+AR517+AT517+AV517+AX517</f>
        <v>104590</v>
      </c>
      <c r="K517" s="64" t="n">
        <f aca="false">I517-DatosMinisterio!J517</f>
        <v>0</v>
      </c>
      <c r="L517" s="63" t="n">
        <f aca="false">J517-DatosMinisterio!K517</f>
        <v>0</v>
      </c>
      <c r="M517" s="64" t="n">
        <f aca="false">N517/N$530</f>
        <v>0.0213670041095203</v>
      </c>
      <c r="N517" s="63" t="n">
        <f aca="false">DatosMinisterio!L517</f>
        <v>2367808</v>
      </c>
      <c r="O517" s="63" t="n">
        <f aca="false">N517-DatosMinisterio!L517</f>
        <v>0</v>
      </c>
      <c r="P517" s="65" t="n">
        <f aca="false">N517+J517</f>
        <v>2472398</v>
      </c>
      <c r="Q517" s="63" t="n">
        <f aca="false">P517-DatosMinisterio!M517</f>
        <v>0</v>
      </c>
      <c r="S517" s="65" t="n">
        <f aca="false">B517+DatosMinisterio!B517</f>
        <v>7455</v>
      </c>
      <c r="T517" s="65" t="n">
        <f aca="false">C517+DatosMinisterio!C517</f>
        <v>40</v>
      </c>
      <c r="U517" s="65" t="n">
        <f aca="false">D517+DatosMinisterio!D517</f>
        <v>451.613636363636</v>
      </c>
      <c r="V517" s="65" t="n">
        <f aca="false">E517+DatosMinisterio!E517</f>
        <v>236.568181818182</v>
      </c>
      <c r="W517" s="65" t="n">
        <f aca="false">F517+DatosMinisterio!F517</f>
        <v>23</v>
      </c>
      <c r="X517" s="65" t="n">
        <f aca="false">G517+DatosMinisterio!G517</f>
        <v>67</v>
      </c>
      <c r="Y517" s="65" t="n">
        <f aca="false">H517+DatosMinisterio!H517</f>
        <v>20</v>
      </c>
      <c r="Z517" s="65" t="n">
        <f aca="false">X517+0.33*Y517</f>
        <v>73.6</v>
      </c>
      <c r="AC517" s="71" t="n">
        <f aca="false">IF(T517&gt;0,S517/T517,0)</f>
        <v>186.375</v>
      </c>
      <c r="AD517" s="72" t="n">
        <f aca="false">EXP((((AC517-AC$530)/AC$531+2)/4-1.9)^3)</f>
        <v>0.0459697876760426</v>
      </c>
      <c r="AE517" s="73" t="n">
        <f aca="false">S517/U517</f>
        <v>16.5074732021539</v>
      </c>
      <c r="AF517" s="72" t="n">
        <f aca="false">EXP((((AE517-AE$530)/AE$531+2)/4-1.9)^3)</f>
        <v>0.0167394477739748</v>
      </c>
      <c r="AG517" s="72" t="n">
        <f aca="false">V517/U517</f>
        <v>0.523828695083288</v>
      </c>
      <c r="AH517" s="72" t="n">
        <f aca="false">EXP((((AG517-AG$530)/AG$531+2)/4-1.9)^3)</f>
        <v>0.0782771759841438</v>
      </c>
      <c r="AI517" s="72" t="n">
        <f aca="false">W517/U517</f>
        <v>0.0509284887524534</v>
      </c>
      <c r="AJ517" s="72" t="n">
        <f aca="false">EXP((((AI517-AI$530)/AI$531+2)/4-1.9)^3)</f>
        <v>0.0400497529363862</v>
      </c>
      <c r="AK517" s="72" t="n">
        <f aca="false">Z517/U517</f>
        <v>0.162971164007851</v>
      </c>
      <c r="AL517" s="72" t="n">
        <f aca="false">EXP((((AK517-AK$530)/AK$531+2)/4-1.9)^3)</f>
        <v>0.0541301944033208</v>
      </c>
      <c r="AM517" s="72" t="n">
        <f aca="false">0.01*AD517+0.15*AF517+0.24*AH517+0.25*AJ517+0.35*AL517</f>
        <v>0.05071514355431</v>
      </c>
      <c r="AO517" s="64" t="n">
        <f aca="false">0.01*AD517/$AM$530*$AY517</f>
        <v>0.000162545804529528</v>
      </c>
      <c r="AP517" s="63" t="n">
        <f aca="false">AO517*$J$530</f>
        <v>948.036376528938</v>
      </c>
      <c r="AQ517" s="64" t="n">
        <f aca="false">0.15*AF517/$AM$530*$AY517</f>
        <v>0.000887841931632017</v>
      </c>
      <c r="AR517" s="63" t="n">
        <f aca="false">AQ517*$J$530</f>
        <v>5178.2723659408</v>
      </c>
      <c r="AS517" s="64" t="n">
        <f aca="false">0.24*AH517/$AM$530*$AY517</f>
        <v>0.00664277675745182</v>
      </c>
      <c r="AT517" s="63" t="n">
        <f aca="false">AS517*$J$530</f>
        <v>38743.5038723577</v>
      </c>
      <c r="AU517" s="64" t="n">
        <f aca="false">0.25*AJ517/$AM$530*$AY517</f>
        <v>0.00354032487496479</v>
      </c>
      <c r="AV517" s="63" t="n">
        <f aca="false">AU517*$J$530</f>
        <v>20648.6828491914</v>
      </c>
      <c r="AW517" s="64" t="n">
        <f aca="false">0.35*AL517/$AM$530*$AY517</f>
        <v>0.00669901418997537</v>
      </c>
      <c r="AX517" s="63" t="n">
        <f aca="false">AW517*$J$530</f>
        <v>39071.5045359813</v>
      </c>
      <c r="AY517" s="46" t="n">
        <v>1.00519765447653</v>
      </c>
    </row>
    <row r="518" customFormat="false" ht="12.8" hidden="false" customHeight="false" outlineLevel="0" collapsed="false">
      <c r="A518" s="70" t="s">
        <v>35</v>
      </c>
      <c r="B518" s="60"/>
      <c r="C518" s="60"/>
      <c r="D518" s="60"/>
      <c r="E518" s="60"/>
      <c r="F518" s="60"/>
      <c r="G518" s="60"/>
      <c r="H518" s="60"/>
      <c r="I518" s="64" t="n">
        <f aca="false">AO518+AQ518+AS518+AU518+AW518</f>
        <v>0.00632909873181416</v>
      </c>
      <c r="J518" s="63" t="n">
        <f aca="false">AP518+AR518+AT518+AV518+AX518</f>
        <v>36913.9999999999</v>
      </c>
      <c r="K518" s="64" t="n">
        <f aca="false">I518-DatosMinisterio!J518</f>
        <v>0</v>
      </c>
      <c r="L518" s="63" t="n">
        <f aca="false">J518-DatosMinisterio!K518</f>
        <v>0</v>
      </c>
      <c r="M518" s="64" t="n">
        <f aca="false">N518/N$530</f>
        <v>0.0107177299341268</v>
      </c>
      <c r="N518" s="63" t="n">
        <f aca="false">DatosMinisterio!L518</f>
        <v>1187697</v>
      </c>
      <c r="O518" s="63" t="n">
        <f aca="false">N518-DatosMinisterio!L518</f>
        <v>0</v>
      </c>
      <c r="P518" s="65" t="n">
        <f aca="false">N518+J518</f>
        <v>1224611</v>
      </c>
      <c r="Q518" s="63" t="n">
        <f aca="false">P518-DatosMinisterio!M518</f>
        <v>0</v>
      </c>
      <c r="S518" s="65" t="n">
        <f aca="false">B518+DatosMinisterio!B518</f>
        <v>3490</v>
      </c>
      <c r="T518" s="65" t="n">
        <f aca="false">C518+DatosMinisterio!C518</f>
        <v>53</v>
      </c>
      <c r="U518" s="65" t="n">
        <f aca="false">D518+DatosMinisterio!D518</f>
        <v>243.986988943815</v>
      </c>
      <c r="V518" s="65" t="n">
        <f aca="false">E518+DatosMinisterio!E518</f>
        <v>68.2102272727273</v>
      </c>
      <c r="W518" s="65" t="n">
        <f aca="false">F518+DatosMinisterio!F518</f>
        <v>8</v>
      </c>
      <c r="X518" s="65" t="n">
        <f aca="false">G518+DatosMinisterio!G518</f>
        <v>20</v>
      </c>
      <c r="Y518" s="65" t="n">
        <f aca="false">H518+DatosMinisterio!H518</f>
        <v>11</v>
      </c>
      <c r="Z518" s="65" t="n">
        <f aca="false">X518+0.33*Y518</f>
        <v>23.63</v>
      </c>
      <c r="AC518" s="71" t="n">
        <f aca="false">IF(T518&gt;0,S518/T518,0)</f>
        <v>65.8490566037736</v>
      </c>
      <c r="AD518" s="72" t="n">
        <f aca="false">EXP((((AC518-AC$530)/AC$531+2)/4-1.9)^3)</f>
        <v>0.00285392073127853</v>
      </c>
      <c r="AE518" s="73" t="n">
        <f aca="false">S518/U518</f>
        <v>14.304041437241</v>
      </c>
      <c r="AF518" s="72" t="n">
        <f aca="false">EXP((((AE518-AE$530)/AE$531+2)/4-1.9)^3)</f>
        <v>0.00587899788859095</v>
      </c>
      <c r="AG518" s="72" t="n">
        <f aca="false">V518/U518</f>
        <v>0.279565019298774</v>
      </c>
      <c r="AH518" s="72" t="n">
        <f aca="false">EXP((((AG518-AG$530)/AG$531+2)/4-1.9)^3)</f>
        <v>0.00192469838959832</v>
      </c>
      <c r="AI518" s="72" t="n">
        <f aca="false">W518/U518</f>
        <v>0.0327886336670282</v>
      </c>
      <c r="AJ518" s="72" t="n">
        <f aca="false">EXP((((AI518-AI$530)/AI$531+2)/4-1.9)^3)</f>
        <v>0.0249707422836392</v>
      </c>
      <c r="AK518" s="72" t="n">
        <f aca="false">Z518/U518</f>
        <v>0.0968494266939844</v>
      </c>
      <c r="AL518" s="72" t="n">
        <f aca="false">EXP((((AK518-AK$530)/AK$531+2)/4-1.9)^3)</f>
        <v>0.0293921141498374</v>
      </c>
      <c r="AM518" s="72" t="n">
        <f aca="false">0.01*AD518+0.15*AF518+0.24*AH518+0.25*AJ518+0.35*AL518</f>
        <v>0.0179022420274579</v>
      </c>
      <c r="AO518" s="64" t="n">
        <f aca="false">0.01*AD518/$AM$530*$AY518</f>
        <v>1.00896558393798E-005</v>
      </c>
      <c r="AP518" s="63" t="n">
        <f aca="false">AO518*$J$530</f>
        <v>58.8471710486505</v>
      </c>
      <c r="AQ518" s="64" t="n">
        <f aca="false">0.15*AF518/$AM$530*$AY518</f>
        <v>0.00031176618568738</v>
      </c>
      <c r="AR518" s="63" t="n">
        <f aca="false">AQ518*$J$530</f>
        <v>1818.3532073239</v>
      </c>
      <c r="AS518" s="64" t="n">
        <f aca="false">0.24*AH518/$AM$530*$AY518</f>
        <v>0.000163308342515505</v>
      </c>
      <c r="AT518" s="63" t="n">
        <f aca="false">AS518*$J$530</f>
        <v>952.483822904334</v>
      </c>
      <c r="AU518" s="64" t="n">
        <f aca="false">0.25*AJ518/$AM$530*$AY518</f>
        <v>0.00220701816394614</v>
      </c>
      <c r="AV518" s="63" t="n">
        <f aca="false">AU518*$J$530</f>
        <v>12872.2701218718</v>
      </c>
      <c r="AW518" s="64" t="n">
        <f aca="false">0.35*AL518/$AM$530*$AY518</f>
        <v>0.00363691638382575</v>
      </c>
      <c r="AX518" s="63" t="n">
        <f aca="false">AW518*$J$530</f>
        <v>21212.0456768513</v>
      </c>
      <c r="AY518" s="46" t="n">
        <v>1.00503837907104</v>
      </c>
    </row>
    <row r="519" customFormat="false" ht="12.8" hidden="false" customHeight="false" outlineLevel="0" collapsed="false">
      <c r="A519" s="70" t="s">
        <v>36</v>
      </c>
      <c r="B519" s="60"/>
      <c r="C519" s="60"/>
      <c r="D519" s="60"/>
      <c r="E519" s="60"/>
      <c r="F519" s="60"/>
      <c r="G519" s="60"/>
      <c r="H519" s="60"/>
      <c r="I519" s="64" t="n">
        <f aca="false">AO519+AQ519+AS519+AU519+AW519</f>
        <v>0.116385360054289</v>
      </c>
      <c r="J519" s="63" t="n">
        <f aca="false">AP519+AR519+AT519+AV519+AX519</f>
        <v>678808.999999999</v>
      </c>
      <c r="K519" s="64" t="n">
        <f aca="false">I519-DatosMinisterio!J519</f>
        <v>-5.55111512312578E-016</v>
      </c>
      <c r="L519" s="63" t="n">
        <f aca="false">J519-DatosMinisterio!K519</f>
        <v>0</v>
      </c>
      <c r="M519" s="64" t="n">
        <f aca="false">N519/N$530</f>
        <v>0.0492237513111475</v>
      </c>
      <c r="N519" s="63" t="n">
        <f aca="false">DatosMinisterio!L519</f>
        <v>5454784</v>
      </c>
      <c r="O519" s="63" t="n">
        <f aca="false">N519-DatosMinisterio!L519</f>
        <v>0</v>
      </c>
      <c r="P519" s="65" t="n">
        <f aca="false">N519+J519</f>
        <v>6133593</v>
      </c>
      <c r="Q519" s="63" t="n">
        <f aca="false">P519-DatosMinisterio!M519</f>
        <v>0</v>
      </c>
      <c r="S519" s="65" t="n">
        <f aca="false">B519+DatosMinisterio!B519</f>
        <v>5342</v>
      </c>
      <c r="T519" s="65" t="n">
        <f aca="false">C519+DatosMinisterio!C519</f>
        <v>19</v>
      </c>
      <c r="U519" s="65" t="n">
        <f aca="false">D519+DatosMinisterio!D519</f>
        <v>235.068181818182</v>
      </c>
      <c r="V519" s="65" t="n">
        <f aca="false">E519+DatosMinisterio!E519</f>
        <v>202.431818181818</v>
      </c>
      <c r="W519" s="65" t="n">
        <f aca="false">F519+DatosMinisterio!F519</f>
        <v>36</v>
      </c>
      <c r="X519" s="65" t="n">
        <f aca="false">G519+DatosMinisterio!G519</f>
        <v>69</v>
      </c>
      <c r="Y519" s="65" t="n">
        <f aca="false">H519+DatosMinisterio!H519</f>
        <v>35</v>
      </c>
      <c r="Z519" s="65" t="n">
        <f aca="false">X519+0.33*Y519</f>
        <v>80.55</v>
      </c>
      <c r="AC519" s="71" t="n">
        <f aca="false">IF(T519&gt;0,S519/T519,0)</f>
        <v>281.157894736842</v>
      </c>
      <c r="AD519" s="72" t="n">
        <f aca="false">EXP((((AC519-AC$530)/AC$531+2)/4-1.9)^3)</f>
        <v>0.192294817654754</v>
      </c>
      <c r="AE519" s="73" t="n">
        <f aca="false">S519/U519</f>
        <v>22.7253214734603</v>
      </c>
      <c r="AF519" s="72" t="n">
        <f aca="false">EXP((((AE519-AE$530)/AE$531+2)/4-1.9)^3)</f>
        <v>0.146405153335069</v>
      </c>
      <c r="AG519" s="72" t="n">
        <f aca="false">V519/U519</f>
        <v>0.861162138644492</v>
      </c>
      <c r="AH519" s="72" t="n">
        <f aca="false">EXP((((AG519-AG$530)/AG$531+2)/4-1.9)^3)</f>
        <v>0.701655475592033</v>
      </c>
      <c r="AI519" s="72" t="n">
        <f aca="false">W519/U519</f>
        <v>0.15314705597989</v>
      </c>
      <c r="AJ519" s="72" t="n">
        <f aca="false">EXP((((AI519-AI$530)/AI$531+2)/4-1.9)^3)</f>
        <v>0.276219227339152</v>
      </c>
      <c r="AK519" s="72" t="n">
        <f aca="false">Z519/U519</f>
        <v>0.342666537755003</v>
      </c>
      <c r="AL519" s="72" t="n">
        <f aca="false">EXP((((AK519-AK$530)/AK$531+2)/4-1.9)^3)</f>
        <v>0.197706542348872</v>
      </c>
      <c r="AM519" s="72" t="n">
        <f aca="false">0.01*AD519+0.15*AF519+0.24*AH519+0.25*AJ519+0.35*AL519</f>
        <v>0.330533131975789</v>
      </c>
      <c r="AO519" s="64" t="n">
        <f aca="false">0.01*AD519/$AM$530*$AY519</f>
        <v>0.000677097072101135</v>
      </c>
      <c r="AP519" s="63" t="n">
        <f aca="false">AO519*$J$530</f>
        <v>3949.11856784653</v>
      </c>
      <c r="AQ519" s="64" t="n">
        <f aca="false">0.15*AF519/$AM$530*$AY519</f>
        <v>0.00773269674185954</v>
      </c>
      <c r="AR519" s="63" t="n">
        <f aca="false">AQ519*$J$530</f>
        <v>45100.3815273369</v>
      </c>
      <c r="AS519" s="64" t="n">
        <f aca="false">0.24*AH519/$AM$530*$AY519</f>
        <v>0.059295060442043</v>
      </c>
      <c r="AT519" s="63" t="n">
        <f aca="false">AS519*$J$530</f>
        <v>345834.052193743</v>
      </c>
      <c r="AU519" s="64" t="n">
        <f aca="false">0.25*AJ519/$AM$530*$AY519</f>
        <v>0.0243151677682191</v>
      </c>
      <c r="AV519" s="63" t="n">
        <f aca="false">AU519*$J$530</f>
        <v>141816.416685723</v>
      </c>
      <c r="AW519" s="64" t="n">
        <f aca="false">0.35*AL519/$AM$530*$AY519</f>
        <v>0.0243653380300666</v>
      </c>
      <c r="AX519" s="63" t="n">
        <f aca="false">AW519*$J$530</f>
        <v>142109.031025349</v>
      </c>
      <c r="AY519" s="46" t="n">
        <v>1.00099418749916</v>
      </c>
    </row>
    <row r="520" customFormat="false" ht="12.8" hidden="false" customHeight="false" outlineLevel="0" collapsed="false">
      <c r="A520" s="70" t="s">
        <v>37</v>
      </c>
      <c r="B520" s="60"/>
      <c r="C520" s="60"/>
      <c r="D520" s="60"/>
      <c r="E520" s="60"/>
      <c r="F520" s="60"/>
      <c r="G520" s="60"/>
      <c r="H520" s="60"/>
      <c r="I520" s="64" t="n">
        <f aca="false">AO520+AQ520+AS520+AU520+AW520</f>
        <v>0.00738389136870315</v>
      </c>
      <c r="J520" s="63" t="n">
        <f aca="false">AP520+AR520+AT520+AV520+AX520</f>
        <v>43065.9999999998</v>
      </c>
      <c r="K520" s="64" t="n">
        <f aca="false">I520-DatosMinisterio!J520</f>
        <v>-3.03576608295941E-017</v>
      </c>
      <c r="L520" s="63" t="n">
        <f aca="false">J520-DatosMinisterio!K520</f>
        <v>-1.67347025126219E-010</v>
      </c>
      <c r="M520" s="64" t="n">
        <f aca="false">N520/N$530</f>
        <v>0.0102941633109493</v>
      </c>
      <c r="N520" s="63" t="n">
        <f aca="false">DatosMinisterio!L520</f>
        <v>1140759</v>
      </c>
      <c r="O520" s="63" t="n">
        <f aca="false">N520-DatosMinisterio!L520</f>
        <v>0</v>
      </c>
      <c r="P520" s="65" t="n">
        <f aca="false">N520+J520</f>
        <v>1183825</v>
      </c>
      <c r="Q520" s="63" t="n">
        <f aca="false">P520-DatosMinisterio!M520</f>
        <v>0</v>
      </c>
      <c r="S520" s="65" t="n">
        <f aca="false">B520+DatosMinisterio!B520</f>
        <v>2675</v>
      </c>
      <c r="T520" s="65" t="n">
        <f aca="false">C520+DatosMinisterio!C520</f>
        <v>21</v>
      </c>
      <c r="U520" s="65" t="n">
        <f aca="false">D520+DatosMinisterio!D520</f>
        <v>126.477272727273</v>
      </c>
      <c r="V520" s="65" t="n">
        <f aca="false">E520+DatosMinisterio!E520</f>
        <v>39.1363636363636</v>
      </c>
      <c r="W520" s="65" t="n">
        <f aca="false">F520+DatosMinisterio!F520</f>
        <v>0</v>
      </c>
      <c r="X520" s="65" t="n">
        <f aca="false">G520+DatosMinisterio!G520</f>
        <v>0</v>
      </c>
      <c r="Y520" s="65" t="n">
        <f aca="false">H520+DatosMinisterio!H520</f>
        <v>0</v>
      </c>
      <c r="Z520" s="65" t="n">
        <f aca="false">X520+0.33*Y520</f>
        <v>0</v>
      </c>
      <c r="AC520" s="71" t="n">
        <f aca="false">IF(T520&gt;0,S520/T520,0)</f>
        <v>127.380952380952</v>
      </c>
      <c r="AD520" s="72" t="n">
        <f aca="false">EXP((((AC520-AC$530)/AC$531+2)/4-1.9)^3)</f>
        <v>0.0136706175678518</v>
      </c>
      <c r="AE520" s="73" t="n">
        <f aca="false">S520/U520</f>
        <v>21.1500449236298</v>
      </c>
      <c r="AF520" s="72" t="n">
        <f aca="false">EXP((((AE520-AE$530)/AE$531+2)/4-1.9)^3)</f>
        <v>0.0934185643759617</v>
      </c>
      <c r="AG520" s="72" t="n">
        <f aca="false">V520/U520</f>
        <v>0.30943396226415</v>
      </c>
      <c r="AH520" s="72" t="n">
        <f aca="false">EXP((((AG520-AG$530)/AG$531+2)/4-1.9)^3)</f>
        <v>0.00341974314222944</v>
      </c>
      <c r="AI520" s="72" t="n">
        <f aca="false">W520/U520</f>
        <v>0</v>
      </c>
      <c r="AJ520" s="72" t="n">
        <f aca="false">EXP((((AI520-AI$530)/AI$531+2)/4-1.9)^3)</f>
        <v>0.00949253213891416</v>
      </c>
      <c r="AK520" s="72" t="n">
        <f aca="false">Z520/U520</f>
        <v>0</v>
      </c>
      <c r="AL520" s="72" t="n">
        <f aca="false">EXP((((AK520-AK$530)/AK$531+2)/4-1.9)^3)</f>
        <v>0.0103902427696829</v>
      </c>
      <c r="AM520" s="72" t="n">
        <f aca="false">0.01*AD520+0.15*AF520+0.24*AH520+0.25*AJ520+0.35*AL520</f>
        <v>0.0209799471903254</v>
      </c>
      <c r="AO520" s="64" t="n">
        <f aca="false">0.01*AD520/$AM$530*$AY520</f>
        <v>4.81137317212364E-005</v>
      </c>
      <c r="AP520" s="63" t="n">
        <f aca="false">AO520*$J$530</f>
        <v>280.619779847964</v>
      </c>
      <c r="AQ520" s="64" t="n">
        <f aca="false">0.15*AF520/$AM$530*$AY520</f>
        <v>0.00493179886189412</v>
      </c>
      <c r="AR520" s="63" t="n">
        <f aca="false">AQ520*$J$530</f>
        <v>28764.3519088817</v>
      </c>
      <c r="AS520" s="64" t="n">
        <f aca="false">0.24*AH520/$AM$530*$AY520</f>
        <v>0.000288858822859961</v>
      </c>
      <c r="AT520" s="63" t="n">
        <f aca="false">AS520*$J$530</f>
        <v>1684.74770877783</v>
      </c>
      <c r="AU520" s="64" t="n">
        <f aca="false">0.25*AJ520/$AM$530*$AY520</f>
        <v>0.000835224053375923</v>
      </c>
      <c r="AV520" s="63" t="n">
        <f aca="false">AU520*$J$530</f>
        <v>4871.38248473512</v>
      </c>
      <c r="AW520" s="64" t="n">
        <f aca="false">0.35*AL520/$AM$530*$AY520</f>
        <v>0.00127989589885191</v>
      </c>
      <c r="AX520" s="63" t="n">
        <f aca="false">AW520*$J$530</f>
        <v>7464.89811775726</v>
      </c>
      <c r="AY520" s="46" t="n">
        <v>1.00052767999826</v>
      </c>
    </row>
    <row r="521" customFormat="false" ht="12.8" hidden="false" customHeight="false" outlineLevel="0" collapsed="false">
      <c r="A521" s="70" t="s">
        <v>38</v>
      </c>
      <c r="B521" s="60"/>
      <c r="C521" s="60"/>
      <c r="D521" s="60"/>
      <c r="E521" s="60"/>
      <c r="F521" s="60"/>
      <c r="G521" s="60"/>
      <c r="H521" s="60"/>
      <c r="I521" s="64" t="n">
        <f aca="false">AO521+AQ521+AS521+AU521+AW521</f>
        <v>0.0699719122025725</v>
      </c>
      <c r="J521" s="63" t="n">
        <f aca="false">AP521+AR521+AT521+AV521+AX521</f>
        <v>408106.000000001</v>
      </c>
      <c r="K521" s="64" t="n">
        <f aca="false">I521-DatosMinisterio!J521</f>
        <v>0</v>
      </c>
      <c r="L521" s="63" t="n">
        <f aca="false">J521-DatosMinisterio!K521</f>
        <v>0</v>
      </c>
      <c r="M521" s="64" t="n">
        <f aca="false">N521/N$530</f>
        <v>0.0324504119649693</v>
      </c>
      <c r="N521" s="63" t="n">
        <f aca="false">DatosMinisterio!L521</f>
        <v>3596028</v>
      </c>
      <c r="O521" s="63" t="n">
        <f aca="false">N521-DatosMinisterio!L521</f>
        <v>0</v>
      </c>
      <c r="P521" s="65" t="n">
        <f aca="false">N521+J521</f>
        <v>4004134</v>
      </c>
      <c r="Q521" s="63" t="n">
        <f aca="false">P521-DatosMinisterio!M521</f>
        <v>0</v>
      </c>
      <c r="S521" s="65" t="n">
        <f aca="false">B521+DatosMinisterio!B521</f>
        <v>7690</v>
      </c>
      <c r="T521" s="65" t="n">
        <f aca="false">C521+DatosMinisterio!C521</f>
        <v>43</v>
      </c>
      <c r="U521" s="65" t="n">
        <f aca="false">D521+DatosMinisterio!D521</f>
        <v>243.636363636364</v>
      </c>
      <c r="V521" s="65" t="n">
        <f aca="false">E521+DatosMinisterio!E521</f>
        <v>159.136363636364</v>
      </c>
      <c r="W521" s="65" t="n">
        <f aca="false">F521+DatosMinisterio!F521</f>
        <v>10</v>
      </c>
      <c r="X521" s="65" t="n">
        <f aca="false">G521+DatosMinisterio!G521</f>
        <v>45</v>
      </c>
      <c r="Y521" s="65" t="n">
        <f aca="false">H521+DatosMinisterio!H521</f>
        <v>25</v>
      </c>
      <c r="Z521" s="65" t="n">
        <f aca="false">X521+0.33*Y521</f>
        <v>53.25</v>
      </c>
      <c r="AC521" s="71" t="n">
        <f aca="false">IF(T521&gt;0,S521/T521,0)</f>
        <v>178.837209302326</v>
      </c>
      <c r="AD521" s="72" t="n">
        <f aca="false">EXP((((AC521-AC$530)/AC$531+2)/4-1.9)^3)</f>
        <v>0.0399549793625919</v>
      </c>
      <c r="AE521" s="73" t="n">
        <f aca="false">S521/U521</f>
        <v>31.5634328358208</v>
      </c>
      <c r="AF521" s="72" t="n">
        <f aca="false">EXP((((AE521-AE$530)/AE$531+2)/4-1.9)^3)</f>
        <v>0.669966044594393</v>
      </c>
      <c r="AG521" s="72" t="n">
        <f aca="false">V521/U521</f>
        <v>0.653171641791045</v>
      </c>
      <c r="AH521" s="72" t="n">
        <f aca="false">EXP((((AG521-AG$530)/AG$531+2)/4-1.9)^3)</f>
        <v>0.251516820207236</v>
      </c>
      <c r="AI521" s="72" t="n">
        <f aca="false">W521/U521</f>
        <v>0.0410447761194029</v>
      </c>
      <c r="AJ521" s="72" t="n">
        <f aca="false">EXP((((AI521-AI$530)/AI$531+2)/4-1.9)^3)</f>
        <v>0.0311268808359526</v>
      </c>
      <c r="AK521" s="72" t="n">
        <f aca="false">Z521/U521</f>
        <v>0.218563432835821</v>
      </c>
      <c r="AL521" s="72" t="n">
        <f aca="false">EXP((((AK521-AK$530)/AK$531+2)/4-1.9)^3)</f>
        <v>0.0853410261927782</v>
      </c>
      <c r="AM521" s="72" t="n">
        <f aca="false">0.01*AD521+0.15*AF521+0.24*AH521+0.25*AJ521+0.35*AL521</f>
        <v>0.198909572708982</v>
      </c>
      <c r="AO521" s="64" t="n">
        <f aca="false">0.01*AD521/$AM$530*$AY521</f>
        <v>0.000140552627505022</v>
      </c>
      <c r="AP521" s="63" t="n">
        <f aca="false">AO521*$J$530</f>
        <v>819.762799028608</v>
      </c>
      <c r="AQ521" s="64" t="n">
        <f aca="false">0.15*AF521/$AM$530*$AY521</f>
        <v>0.035351847032257</v>
      </c>
      <c r="AR521" s="63" t="n">
        <f aca="false">AQ521*$J$530</f>
        <v>206187.031778959</v>
      </c>
      <c r="AS521" s="64" t="n">
        <f aca="false">0.24*AH521/$AM$530*$AY521</f>
        <v>0.0212347099695514</v>
      </c>
      <c r="AT521" s="63" t="n">
        <f aca="false">AS521*$J$530</f>
        <v>123849.874528871</v>
      </c>
      <c r="AU521" s="64" t="n">
        <f aca="false">0.25*AJ521/$AM$530*$AY521</f>
        <v>0.00273743408038458</v>
      </c>
      <c r="AV521" s="63" t="n">
        <f aca="false">AU521*$J$530</f>
        <v>15965.8817037211</v>
      </c>
      <c r="AW521" s="64" t="n">
        <f aca="false">0.35*AL521/$AM$530*$AY521</f>
        <v>0.0105073684928745</v>
      </c>
      <c r="AX521" s="63" t="n">
        <f aca="false">AW521*$J$530</f>
        <v>61283.4491894219</v>
      </c>
      <c r="AY521" s="46" t="n">
        <v>1.00003743629218</v>
      </c>
    </row>
    <row r="522" customFormat="false" ht="12.8" hidden="false" customHeight="false" outlineLevel="0" collapsed="false">
      <c r="A522" s="70" t="s">
        <v>39</v>
      </c>
      <c r="B522" s="60"/>
      <c r="C522" s="60"/>
      <c r="D522" s="60"/>
      <c r="E522" s="60"/>
      <c r="F522" s="60"/>
      <c r="G522" s="60"/>
      <c r="H522" s="60"/>
      <c r="I522" s="64" t="n">
        <f aca="false">AO522+AQ522+AS522+AU522+AW522</f>
        <v>0.0105484407346103</v>
      </c>
      <c r="J522" s="63" t="n">
        <f aca="false">AP522+AR522+AT522+AV522+AX522</f>
        <v>61523.0000000001</v>
      </c>
      <c r="K522" s="64" t="n">
        <f aca="false">I522-DatosMinisterio!J522</f>
        <v>0</v>
      </c>
      <c r="L522" s="63" t="n">
        <f aca="false">J522-DatosMinisterio!K522</f>
        <v>0</v>
      </c>
      <c r="M522" s="64" t="n">
        <f aca="false">N522/N$530</f>
        <v>0.0141429092201289</v>
      </c>
      <c r="N522" s="63" t="n">
        <f aca="false">DatosMinisterio!L522</f>
        <v>1567262</v>
      </c>
      <c r="O522" s="63" t="n">
        <f aca="false">N522-DatosMinisterio!L522</f>
        <v>0</v>
      </c>
      <c r="P522" s="65" t="n">
        <f aca="false">N522+J522</f>
        <v>1628785</v>
      </c>
      <c r="Q522" s="63" t="n">
        <f aca="false">P522-DatosMinisterio!M522</f>
        <v>0</v>
      </c>
      <c r="S522" s="65" t="n">
        <f aca="false">B522+DatosMinisterio!B522</f>
        <v>5388</v>
      </c>
      <c r="T522" s="65" t="n">
        <f aca="false">C522+DatosMinisterio!C522</f>
        <v>51</v>
      </c>
      <c r="U522" s="65" t="n">
        <f aca="false">D522+DatosMinisterio!D522</f>
        <v>257.318181818182</v>
      </c>
      <c r="V522" s="65" t="n">
        <f aca="false">E522+DatosMinisterio!E522</f>
        <v>87.6590909090909</v>
      </c>
      <c r="W522" s="65" t="n">
        <f aca="false">F522+DatosMinisterio!F522</f>
        <v>13</v>
      </c>
      <c r="X522" s="65" t="n">
        <f aca="false">G522+DatosMinisterio!G522</f>
        <v>7</v>
      </c>
      <c r="Y522" s="65" t="n">
        <f aca="false">H522+DatosMinisterio!H522</f>
        <v>3</v>
      </c>
      <c r="Z522" s="65" t="n">
        <f aca="false">X522+0.33*Y522</f>
        <v>7.99</v>
      </c>
      <c r="AC522" s="71" t="n">
        <f aca="false">IF(T522&gt;0,S522/T522,0)</f>
        <v>105.647058823529</v>
      </c>
      <c r="AD522" s="72" t="n">
        <f aca="false">EXP((((AC522-AC$530)/AC$531+2)/4-1.9)^3)</f>
        <v>0.00815622324063409</v>
      </c>
      <c r="AE522" s="73" t="n">
        <f aca="false">S522/U522</f>
        <v>20.9390567037626</v>
      </c>
      <c r="AF522" s="72" t="n">
        <f aca="false">EXP((((AE522-AE$530)/AE$531+2)/4-1.9)^3)</f>
        <v>0.0875375217977967</v>
      </c>
      <c r="AG522" s="72" t="n">
        <f aca="false">V522/U522</f>
        <v>0.34066419360537</v>
      </c>
      <c r="AH522" s="72" t="n">
        <f aca="false">EXP((((AG522-AG$530)/AG$531+2)/4-1.9)^3)</f>
        <v>0.00599966891420487</v>
      </c>
      <c r="AI522" s="72" t="n">
        <f aca="false">W522/U522</f>
        <v>0.0505211093446387</v>
      </c>
      <c r="AJ522" s="72" t="n">
        <f aca="false">EXP((((AI522-AI$530)/AI$531+2)/4-1.9)^3)</f>
        <v>0.0396457233095609</v>
      </c>
      <c r="AK522" s="72" t="n">
        <f aca="false">Z522/U522</f>
        <v>0.031051051051051</v>
      </c>
      <c r="AL522" s="72" t="n">
        <f aca="false">EXP((((AK522-AK$530)/AK$531+2)/4-1.9)^3)</f>
        <v>0.0147883822635952</v>
      </c>
      <c r="AM522" s="72" t="n">
        <f aca="false">0.01*AD522+0.15*AF522+0.24*AH522+0.25*AJ522+0.35*AL522</f>
        <v>0.0297394756611336</v>
      </c>
      <c r="AO522" s="64" t="n">
        <f aca="false">0.01*AD522/$AM$530*$AY522</f>
        <v>2.89297089338126E-005</v>
      </c>
      <c r="AP522" s="63" t="n">
        <f aca="false">AO522*$J$530</f>
        <v>168.730386558001</v>
      </c>
      <c r="AQ522" s="64" t="n">
        <f aca="false">0.15*AF522/$AM$530*$AY522</f>
        <v>0.00465736705276961</v>
      </c>
      <c r="AR522" s="63" t="n">
        <f aca="false">AQ522*$J$530</f>
        <v>27163.7486901168</v>
      </c>
      <c r="AS522" s="64" t="n">
        <f aca="false">0.24*AH522/$AM$530*$AY522</f>
        <v>0.000510732490564924</v>
      </c>
      <c r="AT522" s="63" t="n">
        <f aca="false">AS522*$J$530</f>
        <v>2978.80945701562</v>
      </c>
      <c r="AU522" s="64" t="n">
        <f aca="false">0.25*AJ522/$AM$530*$AY522</f>
        <v>0.00351553409579953</v>
      </c>
      <c r="AV522" s="63" t="n">
        <f aca="false">AU522*$J$530</f>
        <v>20504.0924642276</v>
      </c>
      <c r="AW522" s="64" t="n">
        <f aca="false">0.35*AL522/$AM$530*$AY522</f>
        <v>0.00183587738654241</v>
      </c>
      <c r="AX522" s="63" t="n">
        <f aca="false">AW522*$J$530</f>
        <v>10707.619002082</v>
      </c>
      <c r="AY522" s="46" t="n">
        <v>1.00833109450277</v>
      </c>
    </row>
    <row r="523" customFormat="false" ht="12.8" hidden="false" customHeight="false" outlineLevel="0" collapsed="false">
      <c r="A523" s="70" t="s">
        <v>40</v>
      </c>
      <c r="B523" s="60"/>
      <c r="C523" s="60"/>
      <c r="D523" s="60"/>
      <c r="E523" s="60"/>
      <c r="F523" s="60"/>
      <c r="G523" s="60"/>
      <c r="H523" s="60"/>
      <c r="I523" s="64" t="n">
        <f aca="false">AO523+AQ523+AS523+AU523+AW523</f>
        <v>0.0119550595241157</v>
      </c>
      <c r="J523" s="63" t="n">
        <f aca="false">AP523+AR523+AT523+AV523+AX523</f>
        <v>69727</v>
      </c>
      <c r="K523" s="64" t="n">
        <f aca="false">I523-DatosMinisterio!J523</f>
        <v>0</v>
      </c>
      <c r="L523" s="63" t="n">
        <f aca="false">J523-DatosMinisterio!K523</f>
        <v>0</v>
      </c>
      <c r="M523" s="64" t="n">
        <f aca="false">N523/N$530</f>
        <v>0.0282267566236338</v>
      </c>
      <c r="N523" s="63" t="n">
        <f aca="false">DatosMinisterio!L523</f>
        <v>3127979</v>
      </c>
      <c r="O523" s="63" t="n">
        <f aca="false">N523-DatosMinisterio!L523</f>
        <v>0</v>
      </c>
      <c r="P523" s="65" t="n">
        <f aca="false">N523+J523</f>
        <v>3197706</v>
      </c>
      <c r="Q523" s="63" t="n">
        <f aca="false">P523-DatosMinisterio!M523</f>
        <v>0</v>
      </c>
      <c r="S523" s="65" t="n">
        <f aca="false">B523+DatosMinisterio!B523</f>
        <v>6564</v>
      </c>
      <c r="T523" s="65" t="n">
        <f aca="false">C523+DatosMinisterio!C523</f>
        <v>31</v>
      </c>
      <c r="U523" s="65" t="n">
        <f aca="false">D523+DatosMinisterio!D523</f>
        <v>337.727272727273</v>
      </c>
      <c r="V523" s="65" t="n">
        <f aca="false">E523+DatosMinisterio!E523</f>
        <v>174.727272727273</v>
      </c>
      <c r="W523" s="65" t="n">
        <f aca="false">F523+DatosMinisterio!F523</f>
        <v>3</v>
      </c>
      <c r="X523" s="65" t="n">
        <f aca="false">G523+DatosMinisterio!G523</f>
        <v>6</v>
      </c>
      <c r="Y523" s="65" t="n">
        <f aca="false">H523+DatosMinisterio!H523</f>
        <v>5</v>
      </c>
      <c r="Z523" s="65" t="n">
        <f aca="false">X523+0.33*Y523</f>
        <v>7.65</v>
      </c>
      <c r="AC523" s="71" t="n">
        <f aca="false">IF(T523&gt;0,S523/T523,0)</f>
        <v>211.741935483871</v>
      </c>
      <c r="AD523" s="72" t="n">
        <f aca="false">EXP((((AC523-AC$530)/AC$531+2)/4-1.9)^3)</f>
        <v>0.0715154787949478</v>
      </c>
      <c r="AE523" s="73" t="n">
        <f aca="false">S523/U523</f>
        <v>19.435800807537</v>
      </c>
      <c r="AF523" s="72" t="n">
        <f aca="false">EXP((((AE523-AE$530)/AE$531+2)/4-1.9)^3)</f>
        <v>0.0532003518320497</v>
      </c>
      <c r="AG523" s="72" t="n">
        <f aca="false">V523/U523</f>
        <v>0.517362045760431</v>
      </c>
      <c r="AH523" s="72" t="n">
        <f aca="false">EXP((((AG523-AG$530)/AG$531+2)/4-1.9)^3)</f>
        <v>0.0728937230397362</v>
      </c>
      <c r="AI523" s="72" t="n">
        <f aca="false">W523/U523</f>
        <v>0.0088829071332436</v>
      </c>
      <c r="AJ523" s="72" t="n">
        <f aca="false">EXP((((AI523-AI$530)/AI$531+2)/4-1.9)^3)</f>
        <v>0.0125212869017802</v>
      </c>
      <c r="AK523" s="72" t="n">
        <f aca="false">Z523/U523</f>
        <v>0.0226514131897712</v>
      </c>
      <c r="AL523" s="72" t="n">
        <f aca="false">EXP((((AK523-AK$530)/AK$531+2)/4-1.9)^3)</f>
        <v>0.0134667287378699</v>
      </c>
      <c r="AM523" s="72" t="n">
        <f aca="false">0.01*AD523+0.15*AF523+0.24*AH523+0.25*AJ523+0.35*AL523</f>
        <v>0.0340333778759931</v>
      </c>
      <c r="AO523" s="64" t="n">
        <f aca="false">0.01*AD523/$AM$530*$AY523</f>
        <v>0.000251215676858313</v>
      </c>
      <c r="AP523" s="63" t="n">
        <f aca="false">AO523*$J$530</f>
        <v>1465.19684531602</v>
      </c>
      <c r="AQ523" s="64" t="n">
        <f aca="false">0.15*AF523/$AM$530*$AY523</f>
        <v>0.00280318945348365</v>
      </c>
      <c r="AR523" s="63" t="n">
        <f aca="false">AQ523*$J$530</f>
        <v>16349.3950514238</v>
      </c>
      <c r="AS523" s="64" t="n">
        <f aca="false">0.24*AH523/$AM$530*$AY523</f>
        <v>0.0061453703553005</v>
      </c>
      <c r="AT523" s="63" t="n">
        <f aca="false">AS523*$J$530</f>
        <v>35842.4178398839</v>
      </c>
      <c r="AU523" s="64" t="n">
        <f aca="false">0.25*AJ523/$AM$530*$AY523</f>
        <v>0.00109960235782902</v>
      </c>
      <c r="AV523" s="63" t="n">
        <f aca="false">AU523*$J$530</f>
        <v>6413.34938146329</v>
      </c>
      <c r="AW523" s="64" t="n">
        <f aca="false">0.35*AL523/$AM$530*$AY523</f>
        <v>0.00165568168064422</v>
      </c>
      <c r="AX523" s="63" t="n">
        <f aca="false">AW523*$J$530</f>
        <v>9656.64088191303</v>
      </c>
      <c r="AY523" s="46" t="n">
        <v>0.998607646107983</v>
      </c>
    </row>
    <row r="524" customFormat="false" ht="12.8" hidden="false" customHeight="false" outlineLevel="0" collapsed="false">
      <c r="A524" s="70" t="s">
        <v>41</v>
      </c>
      <c r="B524" s="60"/>
      <c r="C524" s="60"/>
      <c r="D524" s="60"/>
      <c r="E524" s="60"/>
      <c r="F524" s="60"/>
      <c r="G524" s="60"/>
      <c r="H524" s="60"/>
      <c r="I524" s="64" t="n">
        <f aca="false">AO524+AQ524+AS524+AU524+AW524</f>
        <v>0.00562596079230152</v>
      </c>
      <c r="J524" s="63" t="n">
        <f aca="false">AP524+AR524+AT524+AV524+AX524</f>
        <v>32813</v>
      </c>
      <c r="K524" s="64" t="n">
        <f aca="false">I524-DatosMinisterio!J524</f>
        <v>0</v>
      </c>
      <c r="L524" s="63" t="n">
        <f aca="false">J524-DatosMinisterio!K524</f>
        <v>0</v>
      </c>
      <c r="M524" s="64" t="n">
        <f aca="false">N524/N$530</f>
        <v>0.0115485298133176</v>
      </c>
      <c r="N524" s="63" t="n">
        <f aca="false">DatosMinisterio!L524</f>
        <v>1279763</v>
      </c>
      <c r="O524" s="63" t="n">
        <f aca="false">N524-DatosMinisterio!L524</f>
        <v>0</v>
      </c>
      <c r="P524" s="65" t="n">
        <f aca="false">N524+J524</f>
        <v>1312576</v>
      </c>
      <c r="Q524" s="63" t="n">
        <f aca="false">P524-DatosMinisterio!M524</f>
        <v>0</v>
      </c>
      <c r="S524" s="65" t="n">
        <f aca="false">B524+DatosMinisterio!B524</f>
        <v>6917</v>
      </c>
      <c r="T524" s="65" t="n">
        <f aca="false">C524+DatosMinisterio!C524</f>
        <v>56</v>
      </c>
      <c r="U524" s="65" t="n">
        <f aca="false">D524+DatosMinisterio!D524</f>
        <v>384.068181818182</v>
      </c>
      <c r="V524" s="65" t="n">
        <f aca="false">E524+DatosMinisterio!E524</f>
        <v>157.840909090909</v>
      </c>
      <c r="W524" s="65" t="n">
        <f aca="false">F524+DatosMinisterio!F524</f>
        <v>2</v>
      </c>
      <c r="X524" s="65" t="n">
        <f aca="false">G524+DatosMinisterio!G524</f>
        <v>4</v>
      </c>
      <c r="Y524" s="65" t="n">
        <f aca="false">H524+DatosMinisterio!H524</f>
        <v>2</v>
      </c>
      <c r="Z524" s="65" t="n">
        <f aca="false">X524+0.33*Y524</f>
        <v>4.66</v>
      </c>
      <c r="AC524" s="71" t="n">
        <f aca="false">IF(T524&gt;0,S524/T524,0)</f>
        <v>123.517857142857</v>
      </c>
      <c r="AD524" s="72" t="n">
        <f aca="false">EXP((((AC524-AC$530)/AC$531+2)/4-1.9)^3)</f>
        <v>0.0125070875250113</v>
      </c>
      <c r="AE524" s="73" t="n">
        <f aca="false">S524/U524</f>
        <v>18.0098230664536</v>
      </c>
      <c r="AF524" s="72" t="n">
        <f aca="false">EXP((((AE524-AE$530)/AE$531+2)/4-1.9)^3)</f>
        <v>0.0312778590704471</v>
      </c>
      <c r="AG524" s="72" t="n">
        <f aca="false">V524/U524</f>
        <v>0.410971063376531</v>
      </c>
      <c r="AH524" s="72" t="n">
        <f aca="false">EXP((((AG524-AG$530)/AG$531+2)/4-1.9)^3)</f>
        <v>0.0185194569690477</v>
      </c>
      <c r="AI524" s="72" t="n">
        <f aca="false">W524/U524</f>
        <v>0.00520740872240961</v>
      </c>
      <c r="AJ524" s="72" t="n">
        <f aca="false">EXP((((AI524-AI$530)/AI$531+2)/4-1.9)^3)</f>
        <v>0.0111810248777407</v>
      </c>
      <c r="AK524" s="72" t="n">
        <f aca="false">Z524/U524</f>
        <v>0.0121332623232144</v>
      </c>
      <c r="AL524" s="72" t="n">
        <f aca="false">EXP((((AK524-AK$530)/AK$531+2)/4-1.9)^3)</f>
        <v>0.011953783710758</v>
      </c>
      <c r="AM524" s="72" t="n">
        <f aca="false">0.01*AD524+0.15*AF524+0.24*AH524+0.25*AJ524+0.35*AL524</f>
        <v>0.0162404999265891</v>
      </c>
      <c r="AO524" s="64" t="n">
        <f aca="false">0.01*AD524/$AM$530*$AY524</f>
        <v>4.33264889379397E-005</v>
      </c>
      <c r="AP524" s="63" t="n">
        <f aca="false">AO524*$J$530</f>
        <v>252.698540570352</v>
      </c>
      <c r="AQ524" s="64" t="n">
        <f aca="false">0.15*AF524/$AM$530*$AY524</f>
        <v>0.00162527024653999</v>
      </c>
      <c r="AR524" s="63" t="n">
        <f aca="false">AQ524*$J$530</f>
        <v>9479.26844294625</v>
      </c>
      <c r="AS524" s="64" t="n">
        <f aca="false">0.24*AH524/$AM$530*$AY524</f>
        <v>0.0015397024368492</v>
      </c>
      <c r="AT524" s="63" t="n">
        <f aca="false">AS524*$J$530</f>
        <v>8980.20052494266</v>
      </c>
      <c r="AU524" s="64" t="n">
        <f aca="false">0.25*AJ524/$AM$530*$AY524</f>
        <v>0.000968320061947876</v>
      </c>
      <c r="AV524" s="63" t="n">
        <f aca="false">AU524*$J$530</f>
        <v>5647.6551056264</v>
      </c>
      <c r="AW524" s="64" t="n">
        <f aca="false">0.35*AL524/$AM$530*$AY524</f>
        <v>0.00144934155802651</v>
      </c>
      <c r="AX524" s="63" t="n">
        <f aca="false">AW524*$J$530</f>
        <v>8453.17738591431</v>
      </c>
      <c r="AY524" s="46" t="n">
        <v>0.984794257142933</v>
      </c>
    </row>
    <row r="525" customFormat="false" ht="12.8" hidden="false" customHeight="false" outlineLevel="0" collapsed="false">
      <c r="A525" s="70" t="s">
        <v>42</v>
      </c>
      <c r="B525" s="60"/>
      <c r="C525" s="60"/>
      <c r="D525" s="60"/>
      <c r="E525" s="60"/>
      <c r="F525" s="60"/>
      <c r="G525" s="60"/>
      <c r="H525" s="60"/>
      <c r="I525" s="64" t="n">
        <f aca="false">AO525+AQ525+AS525+AU525+AW525</f>
        <v>0.00808720076345589</v>
      </c>
      <c r="J525" s="63" t="n">
        <f aca="false">AP525+AR525+AT525+AV525+AX525</f>
        <v>47168</v>
      </c>
      <c r="K525" s="64" t="n">
        <f aca="false">I525-DatosMinisterio!J525</f>
        <v>0</v>
      </c>
      <c r="L525" s="63" t="n">
        <f aca="false">J525-DatosMinisterio!K525</f>
        <v>0</v>
      </c>
      <c r="M525" s="64" t="n">
        <f aca="false">N525/N$530</f>
        <v>0.0143501264080795</v>
      </c>
      <c r="N525" s="63" t="n">
        <f aca="false">DatosMinisterio!L525</f>
        <v>1590225</v>
      </c>
      <c r="O525" s="63" t="n">
        <f aca="false">N525-DatosMinisterio!L525</f>
        <v>0</v>
      </c>
      <c r="P525" s="65" t="n">
        <f aca="false">N525+J525</f>
        <v>1637393</v>
      </c>
      <c r="Q525" s="63" t="n">
        <f aca="false">P525-DatosMinisterio!M525</f>
        <v>0</v>
      </c>
      <c r="S525" s="65" t="n">
        <f aca="false">B525+DatosMinisterio!B525</f>
        <v>7342</v>
      </c>
      <c r="T525" s="65" t="n">
        <f aca="false">C525+DatosMinisterio!C525</f>
        <v>34</v>
      </c>
      <c r="U525" s="65" t="n">
        <f aca="false">D525+DatosMinisterio!D525</f>
        <v>375.045454545455</v>
      </c>
      <c r="V525" s="65" t="n">
        <f aca="false">E525+DatosMinisterio!E525</f>
        <v>164.045454545455</v>
      </c>
      <c r="W525" s="65" t="n">
        <f aca="false">F525+DatosMinisterio!F525</f>
        <v>3</v>
      </c>
      <c r="X525" s="65" t="n">
        <f aca="false">G525+DatosMinisterio!G525</f>
        <v>7</v>
      </c>
      <c r="Y525" s="65" t="n">
        <f aca="false">H525+DatosMinisterio!H525</f>
        <v>1</v>
      </c>
      <c r="Z525" s="65" t="n">
        <f aca="false">X525+0.33*Y525</f>
        <v>7.33</v>
      </c>
      <c r="AC525" s="71" t="n">
        <f aca="false">IF(T525&gt;0,S525/T525,0)</f>
        <v>215.941176470588</v>
      </c>
      <c r="AD525" s="72" t="n">
        <f aca="false">EXP((((AC525-AC$530)/AC$531+2)/4-1.9)^3)</f>
        <v>0.076609475549155</v>
      </c>
      <c r="AE525" s="73" t="n">
        <f aca="false">S525/U525</f>
        <v>19.5762937825718</v>
      </c>
      <c r="AF525" s="72" t="n">
        <f aca="false">EXP((((AE525-AE$530)/AE$531+2)/4-1.9)^3)</f>
        <v>0.055882126778132</v>
      </c>
      <c r="AG525" s="72" t="n">
        <f aca="false">V525/U525</f>
        <v>0.437401527087626</v>
      </c>
      <c r="AH525" s="72" t="n">
        <f aca="false">EXP((((AG525-AG$530)/AG$531+2)/4-1.9)^3)</f>
        <v>0.0269882594973672</v>
      </c>
      <c r="AI525" s="72" t="n">
        <f aca="false">W525/U525</f>
        <v>0.00799903042055507</v>
      </c>
      <c r="AJ525" s="72" t="n">
        <f aca="false">EXP((((AI525-AI$530)/AI$531+2)/4-1.9)^3)</f>
        <v>0.0121871350727487</v>
      </c>
      <c r="AK525" s="72" t="n">
        <f aca="false">Z525/U525</f>
        <v>0.0195442976608896</v>
      </c>
      <c r="AL525" s="72" t="n">
        <f aca="false">EXP((((AK525-AK$530)/AK$531+2)/4-1.9)^3)</f>
        <v>0.0130038169892789</v>
      </c>
      <c r="AM525" s="72" t="n">
        <f aca="false">0.01*AD525+0.15*AF525+0.24*AH525+0.25*AJ525+0.35*AL525</f>
        <v>0.0232237157660143</v>
      </c>
      <c r="AO525" s="64" t="n">
        <f aca="false">0.01*AD525/$AM$530*$AY525</f>
        <v>0.000266777381962169</v>
      </c>
      <c r="AP525" s="63" t="n">
        <f aca="false">AO525*$J$530</f>
        <v>1555.95933876808</v>
      </c>
      <c r="AQ525" s="64" t="n">
        <f aca="false">0.15*AF525/$AM$530*$AY525</f>
        <v>0.00291897719704057</v>
      </c>
      <c r="AR525" s="63" t="n">
        <f aca="false">AQ525*$J$530</f>
        <v>17024.7184974265</v>
      </c>
      <c r="AS525" s="64" t="n">
        <f aca="false">0.24*AH525/$AM$530*$AY525</f>
        <v>0.00225555092055533</v>
      </c>
      <c r="AT525" s="63" t="n">
        <f aca="false">AS525*$J$530</f>
        <v>13155.3338333709</v>
      </c>
      <c r="AU525" s="64" t="n">
        <f aca="false">0.25*AJ525/$AM$530*$AY525</f>
        <v>0.00106098232791096</v>
      </c>
      <c r="AV525" s="63" t="n">
        <f aca="false">AU525*$J$530</f>
        <v>6188.10091484842</v>
      </c>
      <c r="AW525" s="64" t="n">
        <f aca="false">0.35*AL525/$AM$530*$AY525</f>
        <v>0.00158491293598686</v>
      </c>
      <c r="AX525" s="63" t="n">
        <f aca="false">AW525*$J$530</f>
        <v>9243.88741558607</v>
      </c>
      <c r="AY525" s="46" t="n">
        <v>0.989953321153134</v>
      </c>
    </row>
    <row r="526" customFormat="false" ht="12.8" hidden="false" customHeight="false" outlineLevel="0" collapsed="false">
      <c r="A526" s="70" t="s">
        <v>43</v>
      </c>
      <c r="B526" s="60"/>
      <c r="C526" s="60"/>
      <c r="D526" s="60"/>
      <c r="E526" s="60"/>
      <c r="F526" s="60"/>
      <c r="G526" s="60"/>
      <c r="H526" s="60"/>
      <c r="I526" s="64" t="n">
        <f aca="false">AO526+AQ526+AS526+AU526+AW526</f>
        <v>0.0140646447978937</v>
      </c>
      <c r="J526" s="63" t="n">
        <f aca="false">AP526+AR526+AT526+AV526+AX526</f>
        <v>82030.9999999999</v>
      </c>
      <c r="K526" s="64" t="n">
        <f aca="false">I526-DatosMinisterio!J526</f>
        <v>0</v>
      </c>
      <c r="L526" s="63" t="n">
        <f aca="false">J526-DatosMinisterio!K526</f>
        <v>0</v>
      </c>
      <c r="M526" s="64" t="n">
        <f aca="false">N526/N$530</f>
        <v>0.0134015999498701</v>
      </c>
      <c r="N526" s="63" t="n">
        <f aca="false">DatosMinisterio!L526</f>
        <v>1485113</v>
      </c>
      <c r="O526" s="63" t="n">
        <f aca="false">N526-DatosMinisterio!L526</f>
        <v>0</v>
      </c>
      <c r="P526" s="65" t="n">
        <f aca="false">N526+J526</f>
        <v>1567144</v>
      </c>
      <c r="Q526" s="63" t="n">
        <f aca="false">P526-DatosMinisterio!M526</f>
        <v>0</v>
      </c>
      <c r="S526" s="65" t="n">
        <f aca="false">B526+DatosMinisterio!B526</f>
        <v>4325</v>
      </c>
      <c r="T526" s="65" t="n">
        <f aca="false">C526+DatosMinisterio!C526</f>
        <v>34</v>
      </c>
      <c r="U526" s="65" t="n">
        <f aca="false">D526+DatosMinisterio!D526</f>
        <v>232.272727272727</v>
      </c>
      <c r="V526" s="65" t="n">
        <f aca="false">E526+DatosMinisterio!E526</f>
        <v>115</v>
      </c>
      <c r="W526" s="65" t="n">
        <f aca="false">F526+DatosMinisterio!F526</f>
        <v>14</v>
      </c>
      <c r="X526" s="65" t="n">
        <f aca="false">G526+DatosMinisterio!G526</f>
        <v>15</v>
      </c>
      <c r="Y526" s="65" t="n">
        <f aca="false">H526+DatosMinisterio!H526</f>
        <v>7</v>
      </c>
      <c r="Z526" s="65" t="n">
        <f aca="false">X526+0.33*Y526</f>
        <v>17.31</v>
      </c>
      <c r="AC526" s="71" t="n">
        <f aca="false">IF(T526&gt;0,S526/T526,0)</f>
        <v>127.205882352941</v>
      </c>
      <c r="AD526" s="72" t="n">
        <f aca="false">EXP((((AC526-AC$530)/AC$531+2)/4-1.9)^3)</f>
        <v>0.0136159768533476</v>
      </c>
      <c r="AE526" s="73" t="n">
        <f aca="false">S526/U526</f>
        <v>18.6203522504893</v>
      </c>
      <c r="AF526" s="72" t="n">
        <f aca="false">EXP((((AE526-AE$530)/AE$531+2)/4-1.9)^3)</f>
        <v>0.0395490831491131</v>
      </c>
      <c r="AG526" s="72" t="n">
        <f aca="false">V526/U526</f>
        <v>0.495107632093934</v>
      </c>
      <c r="AH526" s="72" t="n">
        <f aca="false">EXP((((AG526-AG$530)/AG$531+2)/4-1.9)^3)</f>
        <v>0.0564668798721141</v>
      </c>
      <c r="AI526" s="72" t="n">
        <f aca="false">W526/U526</f>
        <v>0.0602739726027398</v>
      </c>
      <c r="AJ526" s="72" t="n">
        <f aca="false">EXP((((AI526-AI$530)/AI$531+2)/4-1.9)^3)</f>
        <v>0.050246133879072</v>
      </c>
      <c r="AK526" s="72" t="n">
        <f aca="false">Z526/U526</f>
        <v>0.0745244618395304</v>
      </c>
      <c r="AL526" s="72" t="n">
        <f aca="false">EXP((((AK526-AK$530)/AK$531+2)/4-1.9)^3)</f>
        <v>0.0234945742175654</v>
      </c>
      <c r="AM526" s="72" t="n">
        <f aca="false">0.01*AD526+0.15*AF526+0.24*AH526+0.25*AJ526+0.35*AL526</f>
        <v>0.0404052078561237</v>
      </c>
      <c r="AO526" s="64" t="n">
        <f aca="false">0.01*AD526/$AM$530*$AY526</f>
        <v>4.73958403334019E-005</v>
      </c>
      <c r="AP526" s="63" t="n">
        <f aca="false">AO526*$J$530</f>
        <v>276.432731452382</v>
      </c>
      <c r="AQ526" s="64" t="n">
        <f aca="false">0.15*AF526/$AM$530*$AY526</f>
        <v>0.00206499546502272</v>
      </c>
      <c r="AR526" s="63" t="n">
        <f aca="false">AQ526*$J$530</f>
        <v>12043.9332400806</v>
      </c>
      <c r="AS526" s="64" t="n">
        <f aca="false">0.24*AH526/$AM$530*$AY526</f>
        <v>0.00471733214831861</v>
      </c>
      <c r="AT526" s="63" t="n">
        <f aca="false">AS526*$J$530</f>
        <v>27513.4906724893</v>
      </c>
      <c r="AU526" s="64" t="n">
        <f aca="false">0.25*AJ526/$AM$530*$AY526</f>
        <v>0.00437254294046067</v>
      </c>
      <c r="AV526" s="63" t="n">
        <f aca="false">AU526*$J$530</f>
        <v>25502.5331320593</v>
      </c>
      <c r="AW526" s="64" t="n">
        <f aca="false">0.35*AL526/$AM$530*$AY526</f>
        <v>0.00286237840375829</v>
      </c>
      <c r="AX526" s="63" t="n">
        <f aca="false">AW526*$J$530</f>
        <v>16694.6102239183</v>
      </c>
      <c r="AY526" s="46" t="n">
        <v>0.989554283988327</v>
      </c>
    </row>
    <row r="527" customFormat="false" ht="12.8" hidden="false" customHeight="false" outlineLevel="0" collapsed="false">
      <c r="A527" s="70" t="s">
        <v>44</v>
      </c>
      <c r="B527" s="60"/>
      <c r="C527" s="60"/>
      <c r="D527" s="60"/>
      <c r="E527" s="60"/>
      <c r="F527" s="60"/>
      <c r="G527" s="60"/>
      <c r="H527" s="60"/>
      <c r="I527" s="64" t="n">
        <f aca="false">AO527+AQ527+AS527+AU527+AW527</f>
        <v>0.0133615068583811</v>
      </c>
      <c r="J527" s="63" t="n">
        <f aca="false">AP527+AR527+AT527+AV527+AX527</f>
        <v>77930.0000000002</v>
      </c>
      <c r="K527" s="64" t="n">
        <f aca="false">I527-DatosMinisterio!J527</f>
        <v>0</v>
      </c>
      <c r="L527" s="63" t="n">
        <f aca="false">J527-DatosMinisterio!K527</f>
        <v>0</v>
      </c>
      <c r="M527" s="64" t="n">
        <f aca="false">N527/N$530</f>
        <v>0.00676664329731808</v>
      </c>
      <c r="N527" s="63" t="n">
        <f aca="false">DatosMinisterio!L527</f>
        <v>749853</v>
      </c>
      <c r="O527" s="63" t="n">
        <f aca="false">N527-DatosMinisterio!L527</f>
        <v>0</v>
      </c>
      <c r="P527" s="65" t="n">
        <f aca="false">N527+J527</f>
        <v>827783</v>
      </c>
      <c r="Q527" s="63" t="n">
        <f aca="false">P527-DatosMinisterio!M527</f>
        <v>0</v>
      </c>
      <c r="S527" s="65" t="n">
        <f aca="false">B527+DatosMinisterio!B527</f>
        <v>3889</v>
      </c>
      <c r="T527" s="65" t="n">
        <f aca="false">C527+DatosMinisterio!C527</f>
        <v>19</v>
      </c>
      <c r="U527" s="65" t="n">
        <f aca="false">D527+DatosMinisterio!D527</f>
        <v>191.727272727273</v>
      </c>
      <c r="V527" s="65" t="n">
        <f aca="false">E527+DatosMinisterio!E527</f>
        <v>100.772727272727</v>
      </c>
      <c r="W527" s="65" t="n">
        <f aca="false">F527+DatosMinisterio!F527</f>
        <v>1</v>
      </c>
      <c r="X527" s="65" t="n">
        <f aca="false">G527+DatosMinisterio!G527</f>
        <v>2</v>
      </c>
      <c r="Y527" s="65" t="n">
        <f aca="false">H527+DatosMinisterio!H527</f>
        <v>2</v>
      </c>
      <c r="Z527" s="65" t="n">
        <f aca="false">X527+0.33*Y527</f>
        <v>2.66</v>
      </c>
      <c r="AC527" s="71" t="n">
        <f aca="false">IF(T527&gt;0,S527/T527,0)</f>
        <v>204.684210526316</v>
      </c>
      <c r="AD527" s="72" t="n">
        <f aca="false">EXP((((AC527-AC$530)/AC$531+2)/4-1.9)^3)</f>
        <v>0.0635305254927258</v>
      </c>
      <c r="AE527" s="73" t="n">
        <f aca="false">S527/U527</f>
        <v>20.2840208629682</v>
      </c>
      <c r="AF527" s="72" t="n">
        <f aca="false">EXP((((AE527-AE$530)/AE$531+2)/4-1.9)^3)</f>
        <v>0.0709974155609398</v>
      </c>
      <c r="AG527" s="72" t="n">
        <f aca="false">V527/U527</f>
        <v>0.525604551920339</v>
      </c>
      <c r="AH527" s="72" t="n">
        <f aca="false">EXP((((AG527-AG$530)/AG$531+2)/4-1.9)^3)</f>
        <v>0.0798056863571746</v>
      </c>
      <c r="AI527" s="72" t="n">
        <f aca="false">W527/U527</f>
        <v>0.00521574205784731</v>
      </c>
      <c r="AJ527" s="72" t="n">
        <f aca="false">EXP((((AI527-AI$530)/AI$531+2)/4-1.9)^3)</f>
        <v>0.0111839196083264</v>
      </c>
      <c r="AK527" s="72" t="n">
        <f aca="false">Z527/U527</f>
        <v>0.0138738738738739</v>
      </c>
      <c r="AL527" s="72" t="n">
        <f aca="false">EXP((((AK527-AK$530)/AK$531+2)/4-1.9)^3)</f>
        <v>0.0121937002831969</v>
      </c>
      <c r="AM527" s="72" t="n">
        <f aca="false">0.01*AD527+0.15*AF527+0.24*AH527+0.25*AJ527+0.35*AL527</f>
        <v>0.0375020573159906</v>
      </c>
      <c r="AO527" s="64" t="n">
        <f aca="false">0.01*AD527/$AM$530*$AY527</f>
        <v>0.000226351195865102</v>
      </c>
      <c r="AP527" s="63" t="n">
        <f aca="false">AO527*$J$530</f>
        <v>1320.17659989472</v>
      </c>
      <c r="AQ527" s="64" t="n">
        <f aca="false">0.15*AF527/$AM$530*$AY527</f>
        <v>0.00379432165661617</v>
      </c>
      <c r="AR527" s="63" t="n">
        <f aca="false">AQ527*$J$530</f>
        <v>22130.1002824112</v>
      </c>
      <c r="AS527" s="64" t="n">
        <f aca="false">0.24*AH527/$AM$530*$AY527</f>
        <v>0.00682410066166386</v>
      </c>
      <c r="AT527" s="63" t="n">
        <f aca="false">AS527*$J$530</f>
        <v>39801.0621257055</v>
      </c>
      <c r="AU527" s="64" t="n">
        <f aca="false">0.25*AJ527/$AM$530*$AY527</f>
        <v>0.000996172138578371</v>
      </c>
      <c r="AV527" s="63" t="n">
        <f aca="false">AU527*$J$530</f>
        <v>5810.10028152009</v>
      </c>
      <c r="AW527" s="64" t="n">
        <f aca="false">0.35*AL527/$AM$530*$AY527</f>
        <v>0.00152056120565758</v>
      </c>
      <c r="AX527" s="63" t="n">
        <f aca="false">AW527*$J$530</f>
        <v>8868.56071046864</v>
      </c>
      <c r="AY527" s="46" t="n">
        <v>1.01285796033092</v>
      </c>
    </row>
    <row r="528" customFormat="false" ht="12.8" hidden="false" customHeight="false" outlineLevel="0" collapsed="false">
      <c r="A528" s="70" t="s">
        <v>45</v>
      </c>
      <c r="B528" s="60"/>
      <c r="C528" s="60"/>
      <c r="D528" s="60"/>
      <c r="E528" s="60"/>
      <c r="F528" s="60"/>
      <c r="G528" s="60"/>
      <c r="H528" s="60"/>
      <c r="I528" s="64" t="n">
        <f aca="false">AO528+AQ528+AS528+AU528+AW528</f>
        <v>0.00738389136870318</v>
      </c>
      <c r="J528" s="63" t="n">
        <f aca="false">AP528+AR528+AT528+AV528+AX528</f>
        <v>43066</v>
      </c>
      <c r="K528" s="64" t="n">
        <f aca="false">I528-DatosMinisterio!J528</f>
        <v>0</v>
      </c>
      <c r="L528" s="63" t="n">
        <f aca="false">J528-DatosMinisterio!K528</f>
        <v>0</v>
      </c>
      <c r="M528" s="64" t="n">
        <f aca="false">N528/N$530</f>
        <v>0.00507167293574687</v>
      </c>
      <c r="N528" s="63" t="n">
        <f aca="false">DatosMinisterio!L528</f>
        <v>562023</v>
      </c>
      <c r="O528" s="63" t="n">
        <f aca="false">N528-DatosMinisterio!L528</f>
        <v>0</v>
      </c>
      <c r="P528" s="65" t="n">
        <f aca="false">N528+J528</f>
        <v>605089</v>
      </c>
      <c r="Q528" s="63" t="n">
        <f aca="false">P528-DatosMinisterio!M528</f>
        <v>0</v>
      </c>
      <c r="S528" s="65" t="n">
        <f aca="false">B528+DatosMinisterio!B528</f>
        <v>4588</v>
      </c>
      <c r="T528" s="65" t="n">
        <f aca="false">C528+DatosMinisterio!C528</f>
        <v>31</v>
      </c>
      <c r="U528" s="65" t="n">
        <f aca="false">D528+DatosMinisterio!D528</f>
        <v>258.606818181818</v>
      </c>
      <c r="V528" s="65" t="n">
        <f aca="false">E528+DatosMinisterio!E528</f>
        <v>105.984090909091</v>
      </c>
      <c r="W528" s="65" t="n">
        <f aca="false">F528+DatosMinisterio!F528</f>
        <v>7</v>
      </c>
      <c r="X528" s="65" t="n">
        <f aca="false">G528+DatosMinisterio!G528</f>
        <v>13</v>
      </c>
      <c r="Y528" s="65" t="n">
        <f aca="false">H528+DatosMinisterio!H528</f>
        <v>8</v>
      </c>
      <c r="Z528" s="65" t="n">
        <f aca="false">X528+0.33*Y528</f>
        <v>15.64</v>
      </c>
      <c r="AC528" s="71" t="n">
        <f aca="false">IF(T528&gt;0,S528/T528,0)</f>
        <v>148</v>
      </c>
      <c r="AD528" s="72" t="n">
        <f aca="false">EXP((((AC528-AC$530)/AC$531+2)/4-1.9)^3)</f>
        <v>0.0215361714711231</v>
      </c>
      <c r="AE528" s="73" t="n">
        <f aca="false">S528/U528</f>
        <v>17.7412182410996</v>
      </c>
      <c r="AF528" s="72" t="n">
        <f aca="false">EXP((((AE528-AE$530)/AE$531+2)/4-1.9)^3)</f>
        <v>0.0281116406505133</v>
      </c>
      <c r="AG528" s="72" t="n">
        <f aca="false">V528/U528</f>
        <v>0.409827133152294</v>
      </c>
      <c r="AH528" s="72" t="n">
        <f aca="false">EXP((((AG528-AG$530)/AG$531+2)/4-1.9)^3)</f>
        <v>0.0182097636462841</v>
      </c>
      <c r="AI528" s="72" t="n">
        <f aca="false">W528/U528</f>
        <v>0.0270681185021136</v>
      </c>
      <c r="AJ528" s="72" t="n">
        <f aca="false">EXP((((AI528-AI$530)/AI$531+2)/4-1.9)^3)</f>
        <v>0.0213204899317388</v>
      </c>
      <c r="AK528" s="72" t="n">
        <f aca="false">Z528/U528</f>
        <v>0.0604779104818653</v>
      </c>
      <c r="AL528" s="72" t="n">
        <f aca="false">EXP((((AK528-AK$530)/AK$531+2)/4-1.9)^3)</f>
        <v>0.0203099714123678</v>
      </c>
      <c r="AM528" s="72" t="n">
        <f aca="false">0.01*AD528+0.15*AF528+0.24*AH528+0.25*AJ528+0.35*AL528</f>
        <v>0.0212410635646598</v>
      </c>
      <c r="AO528" s="64" t="n">
        <f aca="false">0.01*AD528/$AM$530*$AY528</f>
        <v>7.48647779130564E-005</v>
      </c>
      <c r="AP528" s="63" t="n">
        <f aca="false">AO528*$J$530</f>
        <v>436.643277184336</v>
      </c>
      <c r="AQ528" s="64" t="n">
        <f aca="false">0.15*AF528/$AM$530*$AY528</f>
        <v>0.0014658397409871</v>
      </c>
      <c r="AR528" s="63" t="n">
        <f aca="false">AQ528*$J$530</f>
        <v>8549.40181716645</v>
      </c>
      <c r="AS528" s="64" t="n">
        <f aca="false">0.24*AH528/$AM$530*$AY528</f>
        <v>0.00151923371864633</v>
      </c>
      <c r="AT528" s="63" t="n">
        <f aca="false">AS528*$J$530</f>
        <v>8860.81824070956</v>
      </c>
      <c r="AU528" s="64" t="n">
        <f aca="false">0.25*AJ528/$AM$530*$AY528</f>
        <v>0.0018528754587107</v>
      </c>
      <c r="AV528" s="63" t="n">
        <f aca="false">AU528*$J$530</f>
        <v>10806.7590001462</v>
      </c>
      <c r="AW528" s="64" t="n">
        <f aca="false">0.35*AL528/$AM$530*$AY528</f>
        <v>0.00247107767244598</v>
      </c>
      <c r="AX528" s="63" t="n">
        <f aca="false">AW528*$J$530</f>
        <v>14412.3776647934</v>
      </c>
      <c r="AY528" s="46" t="n">
        <v>0.988228194173219</v>
      </c>
    </row>
    <row r="529" customFormat="false" ht="12.8" hidden="false" customHeight="false" outlineLevel="0" collapsed="false">
      <c r="A529" s="74" t="s">
        <v>46</v>
      </c>
      <c r="B529" s="60"/>
      <c r="C529" s="60"/>
      <c r="D529" s="60"/>
      <c r="E529" s="60"/>
      <c r="F529" s="60"/>
      <c r="G529" s="60"/>
      <c r="H529" s="60"/>
      <c r="I529" s="75" t="n">
        <f aca="false">AO529+AQ529+AS529+AU529+AW529</f>
        <v>0.0091419934003449</v>
      </c>
      <c r="J529" s="76" t="n">
        <f aca="false">AP529+AR529+AT529+AV529+AX529</f>
        <v>53320</v>
      </c>
      <c r="K529" s="64" t="n">
        <f aca="false">I529-DatosMinisterio!J529</f>
        <v>0</v>
      </c>
      <c r="L529" s="63" t="n">
        <f aca="false">J529-DatosMinisterio!K529</f>
        <v>0</v>
      </c>
      <c r="M529" s="64" t="n">
        <f aca="false">N529/N$530</f>
        <v>0.00567223550564139</v>
      </c>
      <c r="N529" s="63" t="n">
        <f aca="false">DatosMinisterio!L529</f>
        <v>628575</v>
      </c>
      <c r="O529" s="63" t="n">
        <f aca="false">N529-DatosMinisterio!L529</f>
        <v>0</v>
      </c>
      <c r="P529" s="65" t="n">
        <f aca="false">N529+J529</f>
        <v>681895</v>
      </c>
      <c r="Q529" s="63" t="n">
        <f aca="false">P529-DatosMinisterio!M529</f>
        <v>0</v>
      </c>
      <c r="S529" s="77" t="n">
        <f aca="false">B529+DatosMinisterio!B529</f>
        <v>5026</v>
      </c>
      <c r="T529" s="77" t="n">
        <f aca="false">C529+DatosMinisterio!C529</f>
        <v>20</v>
      </c>
      <c r="U529" s="77" t="n">
        <f aca="false">D529+DatosMinisterio!D529</f>
        <v>276.181818181818</v>
      </c>
      <c r="V529" s="77" t="n">
        <f aca="false">E529+DatosMinisterio!E529</f>
        <v>125.477272727273</v>
      </c>
      <c r="W529" s="77" t="n">
        <f aca="false">F529+DatosMinisterio!F529</f>
        <v>3</v>
      </c>
      <c r="X529" s="77" t="n">
        <f aca="false">G529+DatosMinisterio!G529</f>
        <v>21</v>
      </c>
      <c r="Y529" s="77" t="n">
        <f aca="false">H529+DatosMinisterio!H529</f>
        <v>3</v>
      </c>
      <c r="Z529" s="77" t="n">
        <f aca="false">X529+0.33*Y529</f>
        <v>21.99</v>
      </c>
      <c r="AC529" s="71" t="n">
        <f aca="false">IF(T529&gt;0,S529/T529,0)</f>
        <v>251.3</v>
      </c>
      <c r="AD529" s="72" t="n">
        <f aca="false">EXP((((AC529-AC$530)/AC$531+2)/4-1.9)^3)</f>
        <v>0.130486461215685</v>
      </c>
      <c r="AE529" s="73" t="n">
        <f aca="false">S529/U529</f>
        <v>18.1981566820277</v>
      </c>
      <c r="AF529" s="72" t="n">
        <f aca="false">EXP((((AE529-AE$530)/AE$531+2)/4-1.9)^3)</f>
        <v>0.0336650542204122</v>
      </c>
      <c r="AG529" s="72" t="n">
        <f aca="false">V529/U529</f>
        <v>0.454328505595788</v>
      </c>
      <c r="AH529" s="72" t="n">
        <f aca="false">EXP((((AG529-AG$530)/AG$531+2)/4-1.9)^3)</f>
        <v>0.0339085057886553</v>
      </c>
      <c r="AI529" s="72" t="n">
        <f aca="false">W529/U529</f>
        <v>0.010862409479921</v>
      </c>
      <c r="AJ529" s="72" t="n">
        <f aca="false">EXP((((AI529-AI$530)/AI$531+2)/4-1.9)^3)</f>
        <v>0.0132979095356358</v>
      </c>
      <c r="AK529" s="72" t="n">
        <f aca="false">Z529/U529</f>
        <v>0.079621461487821</v>
      </c>
      <c r="AL529" s="72" t="n">
        <f aca="false">EXP((((AK529-AK$530)/AK$531+2)/4-1.9)^3)</f>
        <v>0.0247471946693025</v>
      </c>
      <c r="AM529" s="72" t="n">
        <f aca="false">0.01*AD529+0.15*AF529+0.24*AH529+0.25*AJ529+0.35*AL529</f>
        <v>0.0264786596526608</v>
      </c>
      <c r="AO529" s="64" t="n">
        <f aca="false">0.01*AD529/$AM$530*$AY529</f>
        <v>0.000450516145045236</v>
      </c>
      <c r="AP529" s="63" t="n">
        <f aca="false">AO529*$J$530</f>
        <v>2627.60207778161</v>
      </c>
      <c r="AQ529" s="64" t="n">
        <f aca="false">0.15*AF529/$AM$530*$AY529</f>
        <v>0.00174347403272545</v>
      </c>
      <c r="AR529" s="63" t="n">
        <f aca="false">AQ529*$J$530</f>
        <v>10168.6832787928</v>
      </c>
      <c r="AS529" s="64" t="n">
        <f aca="false">0.24*AH529/$AM$530*$AY529</f>
        <v>0.0028097313704106</v>
      </c>
      <c r="AT529" s="63" t="n">
        <f aca="false">AS529*$J$530</f>
        <v>16387.5502977984</v>
      </c>
      <c r="AU529" s="64" t="n">
        <f aca="false">0.25*AJ529/$AM$530*$AY529</f>
        <v>0.00114780546681627</v>
      </c>
      <c r="AV529" s="63" t="n">
        <f aca="false">AU529*$J$530</f>
        <v>6694.49044760138</v>
      </c>
      <c r="AW529" s="64" t="n">
        <f aca="false">0.35*AL529/$AM$530*$AY529</f>
        <v>0.00299046638534733</v>
      </c>
      <c r="AX529" s="63" t="n">
        <f aca="false">AW529*$J$530</f>
        <v>17441.6738980258</v>
      </c>
      <c r="AY529" s="46" t="n">
        <v>0.981506332752731</v>
      </c>
    </row>
    <row r="530" customFormat="false" ht="12.8" hidden="false" customHeight="false" outlineLevel="0" collapsed="false">
      <c r="A530" s="81" t="s">
        <v>49</v>
      </c>
      <c r="B530" s="60"/>
      <c r="C530" s="60"/>
      <c r="D530" s="60"/>
      <c r="E530" s="60"/>
      <c r="F530" s="60"/>
      <c r="G530" s="60"/>
      <c r="H530" s="60"/>
      <c r="I530" s="86" t="n">
        <f aca="false">SUM(I503:I529)</f>
        <v>1</v>
      </c>
      <c r="J530" s="84" t="n">
        <f aca="false">DatosMinisterio!K530</f>
        <v>5832426</v>
      </c>
      <c r="K530" s="82" t="n">
        <f aca="false">I530-DatosMinisterio!J530</f>
        <v>0</v>
      </c>
      <c r="L530" s="84" t="n">
        <f aca="false">J530-DatosMinisterio!K530</f>
        <v>0</v>
      </c>
      <c r="M530" s="82"/>
      <c r="N530" s="84" t="n">
        <f aca="false">DatosMinisterio!L530</f>
        <v>110816097</v>
      </c>
      <c r="O530" s="84"/>
      <c r="P530" s="86" t="n">
        <f aca="false">DatosMinisterio!M530</f>
        <v>116648523</v>
      </c>
      <c r="Q530" s="84"/>
      <c r="S530" s="86"/>
      <c r="T530" s="86"/>
      <c r="U530" s="86"/>
      <c r="V530" s="86"/>
      <c r="W530" s="86"/>
      <c r="X530" s="86"/>
      <c r="Y530" s="86"/>
      <c r="Z530" s="86"/>
      <c r="AB530" s="87" t="s">
        <v>232</v>
      </c>
      <c r="AC530" s="87" t="n">
        <f aca="false">AVERAGE(AC505:AC529)</f>
        <v>205.404077048717</v>
      </c>
      <c r="AD530" s="86"/>
      <c r="AE530" s="87" t="n">
        <f aca="false">AVERAGE(AE505:AE529)</f>
        <v>19.9867060333623</v>
      </c>
      <c r="AF530" s="86"/>
      <c r="AG530" s="89" t="n">
        <f aca="false">AVERAGE(AG505:AG529)</f>
        <v>0.506273832825826</v>
      </c>
      <c r="AH530" s="86"/>
      <c r="AI530" s="89" t="n">
        <f aca="false">AVERAGE(AI505:AI529)</f>
        <v>0.0709975128637108</v>
      </c>
      <c r="AJ530" s="86"/>
      <c r="AK530" s="89" t="n">
        <f aca="false">AVERAGE(AK505:AK529)</f>
        <v>0.183287631761783</v>
      </c>
      <c r="AL530" s="86"/>
      <c r="AM530" s="89" t="n">
        <f aca="false">SUM(AM505:AM529)</f>
        <v>2.84281239263532</v>
      </c>
      <c r="AO530" s="82" t="n">
        <f aca="false">SUM(AO503:AO529)</f>
        <v>0.00952102191242562</v>
      </c>
      <c r="AP530" s="84" t="n">
        <f aca="false">SUM(AP503:AP529)</f>
        <v>55530.6557486009</v>
      </c>
      <c r="AQ530" s="82" t="n">
        <f aca="false">SUM(AQ503:AQ529)</f>
        <v>0.148636893830561</v>
      </c>
      <c r="AR530" s="84" t="n">
        <f aca="false">SUM(AR503:AR529)</f>
        <v>866913.684136603</v>
      </c>
      <c r="AS530" s="82" t="n">
        <f aca="false">SUM(AS503:AS529)</f>
        <v>0.23211365358769</v>
      </c>
      <c r="AT530" s="84" t="n">
        <f aca="false">SUM(AT503:AT529)</f>
        <v>1353785.70813984</v>
      </c>
      <c r="AU530" s="82" t="n">
        <f aca="false">SUM(AU503:AU529)</f>
        <v>0.25554772885045</v>
      </c>
      <c r="AV530" s="84" t="n">
        <f aca="false">SUM(AV503:AV529)</f>
        <v>1490463.21798831</v>
      </c>
      <c r="AW530" s="82" t="n">
        <f aca="false">SUM(AW503:AW529)</f>
        <v>0.354180701818875</v>
      </c>
      <c r="AX530" s="84" t="n">
        <f aca="false">SUM(AX503:AX529)</f>
        <v>2065732.73398665</v>
      </c>
      <c r="AY530" s="1"/>
    </row>
    <row r="531" customFormat="false" ht="12.8" hidden="false" customHeight="false" outlineLevel="0" collapsed="false">
      <c r="A531" s="31" t="s">
        <v>50</v>
      </c>
      <c r="B531" s="45"/>
      <c r="C531" s="45"/>
      <c r="D531" s="45"/>
      <c r="E531" s="45"/>
      <c r="F531" s="45"/>
      <c r="G531" s="45"/>
      <c r="H531" s="45"/>
      <c r="I531" s="25"/>
      <c r="AB531" s="87" t="s">
        <v>233</v>
      </c>
      <c r="AC531" s="87" t="n">
        <f aca="false">_xlfn.STDEV.P(AC505:AC529)</f>
        <v>86.6199197566015</v>
      </c>
      <c r="AD531" s="86"/>
      <c r="AE531" s="87" t="n">
        <f aca="false">_xlfn.STDEV.P(AE505:AE529)</f>
        <v>4.36614102385625</v>
      </c>
      <c r="AF531" s="86"/>
      <c r="AG531" s="89" t="n">
        <f aca="false">_xlfn.STDEV.P(AG505:AG529)</f>
        <v>0.128139370782805</v>
      </c>
      <c r="AH531" s="86"/>
      <c r="AI531" s="89" t="n">
        <f aca="false">_xlfn.STDEV.P(AI505:AI529)</f>
        <v>0.0657446404246254</v>
      </c>
      <c r="AJ531" s="86"/>
      <c r="AK531" s="89" t="n">
        <f aca="false">_xlfn.STDEV.P(AK505:AK529)</f>
        <v>0.176847951046888</v>
      </c>
      <c r="AL531" s="86"/>
      <c r="AM531" s="89"/>
      <c r="AY531" s="1"/>
    </row>
    <row r="532" customFormat="false" ht="12.8" hidden="false" customHeight="false" outlineLevel="0" collapsed="false">
      <c r="A532" s="31" t="s">
        <v>167</v>
      </c>
      <c r="B532" s="45"/>
      <c r="C532" s="45"/>
      <c r="D532" s="45"/>
      <c r="E532" s="45"/>
      <c r="F532" s="45"/>
      <c r="G532" s="45"/>
      <c r="H532" s="45"/>
      <c r="I532" s="25"/>
      <c r="AY532" s="1"/>
    </row>
    <row r="533" customFormat="false" ht="12.8" hidden="false" customHeight="false" outlineLevel="0" collapsed="false">
      <c r="A533" s="31"/>
      <c r="B533" s="25"/>
      <c r="C533" s="25"/>
      <c r="D533" s="25"/>
      <c r="E533" s="25"/>
      <c r="F533" s="25"/>
      <c r="G533" s="25"/>
      <c r="H533" s="25"/>
      <c r="I533" s="25"/>
      <c r="AB533" s="1" t="n">
        <f aca="false">MAX(AC533:AM533)</f>
        <v>3.36157384009149</v>
      </c>
      <c r="AC533" s="1" t="n">
        <f aca="false">(MAX(AC505:AC529)-AC530)/AC531</f>
        <v>3.36157384009149</v>
      </c>
      <c r="AE533" s="1" t="n">
        <f aca="false">(MAX(AE505:AE529)-AE530)/AE531</f>
        <v>2.65147798461026</v>
      </c>
      <c r="AG533" s="1" t="n">
        <f aca="false">(MAX(AG505:AG529)-AG530)/AG531</f>
        <v>2.76954930908938</v>
      </c>
      <c r="AI533" s="1" t="n">
        <f aca="false">(MAX(AI505:AI529)-AI530)/AI531</f>
        <v>2.48654811475116</v>
      </c>
      <c r="AK533" s="1" t="n">
        <f aca="false">(MAX(AK505:AK529)-AK530)/AK531</f>
        <v>2.79910987777356</v>
      </c>
    </row>
    <row r="534" customFormat="false" ht="12.8" hidden="false" customHeight="false" outlineLevel="0" collapsed="false">
      <c r="A534" s="94"/>
      <c r="B534" s="94"/>
      <c r="C534" s="104"/>
      <c r="D534" s="104"/>
      <c r="E534" s="104"/>
      <c r="F534" s="104"/>
      <c r="G534" s="104"/>
      <c r="H534" s="104"/>
      <c r="I534" s="104"/>
      <c r="J534" s="105"/>
    </row>
    <row r="539" customFormat="false" ht="12.8" hidden="false" customHeight="false" outlineLevel="0" collapsed="false">
      <c r="AB539" s="1" t="n">
        <f aca="false">MAX(AB1:AB534)</f>
        <v>3.40607651805524</v>
      </c>
    </row>
    <row r="540" customFormat="false" ht="12.8" hidden="false" customHeight="false" outlineLevel="0" collapsed="false">
      <c r="AB540" s="1" t="n">
        <f aca="false">MIN(AB1:AB534)</f>
        <v>-2.79192697547688</v>
      </c>
    </row>
  </sheetData>
  <mergeCells count="383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1:J11"/>
    <mergeCell ref="A12:J12"/>
    <mergeCell ref="A13:A14"/>
    <mergeCell ref="B13:H13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S13:Z13"/>
    <mergeCell ref="AC13:AD13"/>
    <mergeCell ref="AE13:AF13"/>
    <mergeCell ref="AG13:AH13"/>
    <mergeCell ref="AI13:AJ13"/>
    <mergeCell ref="AK13:AL13"/>
    <mergeCell ref="AO13:AP13"/>
    <mergeCell ref="AQ13:AR13"/>
    <mergeCell ref="AS13:AT13"/>
    <mergeCell ref="AU13:AV13"/>
    <mergeCell ref="AW13:AX13"/>
    <mergeCell ref="B15:H42"/>
    <mergeCell ref="A46:J46"/>
    <mergeCell ref="A47:J47"/>
    <mergeCell ref="A48:A49"/>
    <mergeCell ref="B48:H48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S48:Z48"/>
    <mergeCell ref="AC48:AD48"/>
    <mergeCell ref="AE48:AF48"/>
    <mergeCell ref="AG48:AH48"/>
    <mergeCell ref="AI48:AJ48"/>
    <mergeCell ref="AK48:AL48"/>
    <mergeCell ref="AO48:AP48"/>
    <mergeCell ref="AQ48:AR48"/>
    <mergeCell ref="AS48:AT48"/>
    <mergeCell ref="AU48:AV48"/>
    <mergeCell ref="AW48:AX48"/>
    <mergeCell ref="B50:H77"/>
    <mergeCell ref="A81:J81"/>
    <mergeCell ref="A82:J82"/>
    <mergeCell ref="A83:A84"/>
    <mergeCell ref="B83:H83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S83:Z83"/>
    <mergeCell ref="AC83:AD83"/>
    <mergeCell ref="AE83:AF83"/>
    <mergeCell ref="AG83:AH83"/>
    <mergeCell ref="AI83:AJ83"/>
    <mergeCell ref="AK83:AL83"/>
    <mergeCell ref="AO83:AP83"/>
    <mergeCell ref="AQ83:AR83"/>
    <mergeCell ref="AS83:AT83"/>
    <mergeCell ref="AU83:AV83"/>
    <mergeCell ref="AW83:AX83"/>
    <mergeCell ref="B85:H112"/>
    <mergeCell ref="A116:J116"/>
    <mergeCell ref="A117:J117"/>
    <mergeCell ref="A118:A119"/>
    <mergeCell ref="B118:H118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S118:Z118"/>
    <mergeCell ref="AC118:AD118"/>
    <mergeCell ref="AE118:AF118"/>
    <mergeCell ref="AG118:AH118"/>
    <mergeCell ref="AI118:AJ118"/>
    <mergeCell ref="AK118:AL118"/>
    <mergeCell ref="AO118:AP118"/>
    <mergeCell ref="AQ118:AR118"/>
    <mergeCell ref="AS118:AT118"/>
    <mergeCell ref="AU118:AV118"/>
    <mergeCell ref="AW118:AX118"/>
    <mergeCell ref="B120:H145"/>
    <mergeCell ref="A151:J151"/>
    <mergeCell ref="A152:J152"/>
    <mergeCell ref="A153:A154"/>
    <mergeCell ref="B153:H153"/>
    <mergeCell ref="I153:I154"/>
    <mergeCell ref="J153:J154"/>
    <mergeCell ref="K153:K154"/>
    <mergeCell ref="L153:L154"/>
    <mergeCell ref="M153:M154"/>
    <mergeCell ref="N153:N154"/>
    <mergeCell ref="O153:O154"/>
    <mergeCell ref="P153:P154"/>
    <mergeCell ref="Q153:Q154"/>
    <mergeCell ref="S153:Z153"/>
    <mergeCell ref="AC153:AD153"/>
    <mergeCell ref="AE153:AF153"/>
    <mergeCell ref="AG153:AH153"/>
    <mergeCell ref="AI153:AJ153"/>
    <mergeCell ref="AK153:AL153"/>
    <mergeCell ref="AO153:AP153"/>
    <mergeCell ref="AQ153:AR153"/>
    <mergeCell ref="AS153:AT153"/>
    <mergeCell ref="AU153:AV153"/>
    <mergeCell ref="AW153:AX153"/>
    <mergeCell ref="B155:H180"/>
    <mergeCell ref="A186:J186"/>
    <mergeCell ref="A187:J187"/>
    <mergeCell ref="A188:A189"/>
    <mergeCell ref="B188:H188"/>
    <mergeCell ref="I188:I189"/>
    <mergeCell ref="J188:J189"/>
    <mergeCell ref="K188:K189"/>
    <mergeCell ref="L188:L189"/>
    <mergeCell ref="M188:M189"/>
    <mergeCell ref="N188:N189"/>
    <mergeCell ref="O188:O189"/>
    <mergeCell ref="P188:P189"/>
    <mergeCell ref="Q188:Q189"/>
    <mergeCell ref="S188:Z188"/>
    <mergeCell ref="AC188:AD188"/>
    <mergeCell ref="AE188:AF188"/>
    <mergeCell ref="AG188:AH188"/>
    <mergeCell ref="AI188:AJ188"/>
    <mergeCell ref="AK188:AL188"/>
    <mergeCell ref="AO188:AP188"/>
    <mergeCell ref="AQ188:AR188"/>
    <mergeCell ref="AS188:AT188"/>
    <mergeCell ref="AU188:AV188"/>
    <mergeCell ref="AW188:AX188"/>
    <mergeCell ref="B190:H215"/>
    <mergeCell ref="A221:J221"/>
    <mergeCell ref="A222:J222"/>
    <mergeCell ref="A223:A224"/>
    <mergeCell ref="B223:H223"/>
    <mergeCell ref="I223:I224"/>
    <mergeCell ref="J223:J224"/>
    <mergeCell ref="K223:K224"/>
    <mergeCell ref="L223:L224"/>
    <mergeCell ref="M223:M224"/>
    <mergeCell ref="N223:N224"/>
    <mergeCell ref="O223:O224"/>
    <mergeCell ref="P223:P224"/>
    <mergeCell ref="Q223:Q224"/>
    <mergeCell ref="S223:Z223"/>
    <mergeCell ref="AC223:AD223"/>
    <mergeCell ref="AE223:AF223"/>
    <mergeCell ref="AG223:AH223"/>
    <mergeCell ref="AI223:AJ223"/>
    <mergeCell ref="AK223:AL223"/>
    <mergeCell ref="AO223:AP223"/>
    <mergeCell ref="AQ223:AR223"/>
    <mergeCell ref="AS223:AT223"/>
    <mergeCell ref="AU223:AV223"/>
    <mergeCell ref="AW223:AX223"/>
    <mergeCell ref="B225:H250"/>
    <mergeCell ref="A256:J256"/>
    <mergeCell ref="A257:J257"/>
    <mergeCell ref="A258:A259"/>
    <mergeCell ref="B258:H258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Q258:Q259"/>
    <mergeCell ref="S258:Z258"/>
    <mergeCell ref="AC258:AD258"/>
    <mergeCell ref="AE258:AF258"/>
    <mergeCell ref="AG258:AH258"/>
    <mergeCell ref="AI258:AJ258"/>
    <mergeCell ref="AK258:AL258"/>
    <mergeCell ref="AO258:AP258"/>
    <mergeCell ref="AQ258:AR258"/>
    <mergeCell ref="AS258:AT258"/>
    <mergeCell ref="AU258:AV258"/>
    <mergeCell ref="AW258:AX258"/>
    <mergeCell ref="B260:H285"/>
    <mergeCell ref="A291:J291"/>
    <mergeCell ref="A292:J292"/>
    <mergeCell ref="A293:A294"/>
    <mergeCell ref="B293:H293"/>
    <mergeCell ref="I293:I294"/>
    <mergeCell ref="J293:J294"/>
    <mergeCell ref="K293:K294"/>
    <mergeCell ref="L293:L294"/>
    <mergeCell ref="M293:M294"/>
    <mergeCell ref="N293:N294"/>
    <mergeCell ref="O293:O294"/>
    <mergeCell ref="P293:P294"/>
    <mergeCell ref="Q293:Q294"/>
    <mergeCell ref="S293:Z293"/>
    <mergeCell ref="AC293:AD293"/>
    <mergeCell ref="AE293:AF293"/>
    <mergeCell ref="AG293:AH293"/>
    <mergeCell ref="AI293:AJ293"/>
    <mergeCell ref="AK293:AL293"/>
    <mergeCell ref="AO293:AP293"/>
    <mergeCell ref="AQ293:AR293"/>
    <mergeCell ref="AS293:AT293"/>
    <mergeCell ref="AU293:AV293"/>
    <mergeCell ref="AW293:AX293"/>
    <mergeCell ref="B295:H320"/>
    <mergeCell ref="A326:J326"/>
    <mergeCell ref="A327:J327"/>
    <mergeCell ref="A328:A329"/>
    <mergeCell ref="B328:H328"/>
    <mergeCell ref="I328:I329"/>
    <mergeCell ref="J328:J329"/>
    <mergeCell ref="K328:K329"/>
    <mergeCell ref="L328:L329"/>
    <mergeCell ref="M328:M329"/>
    <mergeCell ref="N328:N329"/>
    <mergeCell ref="O328:O329"/>
    <mergeCell ref="P328:P329"/>
    <mergeCell ref="Q328:Q329"/>
    <mergeCell ref="S328:Z328"/>
    <mergeCell ref="AC328:AD328"/>
    <mergeCell ref="AE328:AF328"/>
    <mergeCell ref="AG328:AH328"/>
    <mergeCell ref="AI328:AJ328"/>
    <mergeCell ref="AK328:AL328"/>
    <mergeCell ref="AO328:AP328"/>
    <mergeCell ref="AQ328:AR328"/>
    <mergeCell ref="AS328:AT328"/>
    <mergeCell ref="AU328:AV328"/>
    <mergeCell ref="AW328:AX328"/>
    <mergeCell ref="B330:H355"/>
    <mergeCell ref="A361:J361"/>
    <mergeCell ref="A362:J362"/>
    <mergeCell ref="A363:A364"/>
    <mergeCell ref="B363:H363"/>
    <mergeCell ref="I363:I364"/>
    <mergeCell ref="J363:J364"/>
    <mergeCell ref="K363:K364"/>
    <mergeCell ref="L363:L364"/>
    <mergeCell ref="M363:M364"/>
    <mergeCell ref="N363:N364"/>
    <mergeCell ref="O363:O364"/>
    <mergeCell ref="P363:P364"/>
    <mergeCell ref="Q363:Q364"/>
    <mergeCell ref="S363:Z363"/>
    <mergeCell ref="AC363:AD363"/>
    <mergeCell ref="AE363:AF363"/>
    <mergeCell ref="AG363:AH363"/>
    <mergeCell ref="AI363:AJ363"/>
    <mergeCell ref="AK363:AL363"/>
    <mergeCell ref="AO363:AP363"/>
    <mergeCell ref="AQ363:AR363"/>
    <mergeCell ref="AS363:AT363"/>
    <mergeCell ref="AU363:AV363"/>
    <mergeCell ref="AW363:AX363"/>
    <mergeCell ref="B365:H390"/>
    <mergeCell ref="A396:J396"/>
    <mergeCell ref="A397:J397"/>
    <mergeCell ref="A398:A399"/>
    <mergeCell ref="B398:H398"/>
    <mergeCell ref="I398:I399"/>
    <mergeCell ref="J398:J399"/>
    <mergeCell ref="K398:K399"/>
    <mergeCell ref="L398:L399"/>
    <mergeCell ref="M398:M399"/>
    <mergeCell ref="N398:N399"/>
    <mergeCell ref="O398:O399"/>
    <mergeCell ref="P398:P399"/>
    <mergeCell ref="Q398:Q399"/>
    <mergeCell ref="S398:Z398"/>
    <mergeCell ref="AC398:AD398"/>
    <mergeCell ref="AE398:AF398"/>
    <mergeCell ref="AG398:AH398"/>
    <mergeCell ref="AI398:AJ398"/>
    <mergeCell ref="AK398:AL398"/>
    <mergeCell ref="AO398:AP398"/>
    <mergeCell ref="AQ398:AR398"/>
    <mergeCell ref="AS398:AT398"/>
    <mergeCell ref="AU398:AV398"/>
    <mergeCell ref="AW398:AX398"/>
    <mergeCell ref="B400:H425"/>
    <mergeCell ref="A431:J431"/>
    <mergeCell ref="A432:J432"/>
    <mergeCell ref="A433:A434"/>
    <mergeCell ref="B433:H433"/>
    <mergeCell ref="I433:I434"/>
    <mergeCell ref="J433:J434"/>
    <mergeCell ref="K433:K434"/>
    <mergeCell ref="L433:L434"/>
    <mergeCell ref="M433:M434"/>
    <mergeCell ref="N433:N434"/>
    <mergeCell ref="O433:O434"/>
    <mergeCell ref="P433:P434"/>
    <mergeCell ref="Q433:Q434"/>
    <mergeCell ref="S433:Z433"/>
    <mergeCell ref="AC433:AD433"/>
    <mergeCell ref="AE433:AF433"/>
    <mergeCell ref="AG433:AH433"/>
    <mergeCell ref="AI433:AJ433"/>
    <mergeCell ref="AK433:AL433"/>
    <mergeCell ref="AO433:AP433"/>
    <mergeCell ref="AQ433:AR433"/>
    <mergeCell ref="AS433:AT433"/>
    <mergeCell ref="AU433:AV433"/>
    <mergeCell ref="AW433:AX433"/>
    <mergeCell ref="B435:H460"/>
    <mergeCell ref="A466:J466"/>
    <mergeCell ref="A467:J467"/>
    <mergeCell ref="A468:A469"/>
    <mergeCell ref="B468:H468"/>
    <mergeCell ref="I468:I469"/>
    <mergeCell ref="J468:J469"/>
    <mergeCell ref="K468:K469"/>
    <mergeCell ref="L468:L469"/>
    <mergeCell ref="M468:M469"/>
    <mergeCell ref="N468:N469"/>
    <mergeCell ref="O468:O469"/>
    <mergeCell ref="P468:P469"/>
    <mergeCell ref="Q468:Q469"/>
    <mergeCell ref="S468:Z468"/>
    <mergeCell ref="AC468:AD468"/>
    <mergeCell ref="AE468:AF468"/>
    <mergeCell ref="AG468:AH468"/>
    <mergeCell ref="AI468:AJ468"/>
    <mergeCell ref="AK468:AL468"/>
    <mergeCell ref="AO468:AP468"/>
    <mergeCell ref="AQ468:AR468"/>
    <mergeCell ref="AS468:AT468"/>
    <mergeCell ref="AU468:AV468"/>
    <mergeCell ref="AW468:AX468"/>
    <mergeCell ref="B470:H495"/>
    <mergeCell ref="A502:J502"/>
    <mergeCell ref="A503:A504"/>
    <mergeCell ref="B503:H503"/>
    <mergeCell ref="I503:I504"/>
    <mergeCell ref="J503:J504"/>
    <mergeCell ref="K503:K504"/>
    <mergeCell ref="L503:L504"/>
    <mergeCell ref="M503:M504"/>
    <mergeCell ref="N503:N504"/>
    <mergeCell ref="O503:O504"/>
    <mergeCell ref="P503:P504"/>
    <mergeCell ref="Q503:Q504"/>
    <mergeCell ref="S503:Z503"/>
    <mergeCell ref="AC503:AD503"/>
    <mergeCell ref="AE503:AF503"/>
    <mergeCell ref="AG503:AH503"/>
    <mergeCell ref="AI503:AJ503"/>
    <mergeCell ref="AK503:AL503"/>
    <mergeCell ref="AO503:AP503"/>
    <mergeCell ref="AQ503:AR503"/>
    <mergeCell ref="AS503:AT503"/>
    <mergeCell ref="AU503:AV503"/>
    <mergeCell ref="AW503:AX503"/>
    <mergeCell ref="B505:H5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34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pane xSplit="1" ySplit="0" topLeftCell="B151" activePane="topRight" state="frozen"/>
      <selection pane="topLeft" activeCell="A151" activeCellId="0" sqref="A151"/>
      <selection pane="topRight" activeCell="B505" activeCellId="1" sqref="148:148 B505"/>
    </sheetView>
  </sheetViews>
  <sheetFormatPr defaultColWidth="9.8671875" defaultRowHeight="13.8" zeroHeight="false" outlineLevelRow="0" outlineLevelCol="0"/>
  <cols>
    <col collapsed="false" customWidth="true" hidden="false" outlineLevel="0" max="1" min="1" style="1" width="27.6"/>
    <col collapsed="false" customWidth="true" hidden="false" outlineLevel="0" max="8" min="2" style="45" width="10.35"/>
    <col collapsed="false" customWidth="true" hidden="false" outlineLevel="0" max="9" min="9" style="1" width="10.35"/>
    <col collapsed="false" customWidth="false" hidden="false" outlineLevel="0" max="10" min="10" style="45" width="9.85"/>
    <col collapsed="false" customWidth="true" hidden="false" outlineLevel="0" max="11" min="11" style="46" width="8.63"/>
    <col collapsed="false" customWidth="false" hidden="false" outlineLevel="0" max="12" min="12" style="45" width="9.85"/>
    <col collapsed="false" customWidth="false" hidden="false" outlineLevel="0" max="13" min="13" style="46" width="9.85"/>
    <col collapsed="false" customWidth="false" hidden="false" outlineLevel="0" max="15" min="14" style="45" width="9.85"/>
    <col collapsed="false" customWidth="false" hidden="false" outlineLevel="0" max="16" min="16" style="1" width="9.85"/>
    <col collapsed="false" customWidth="false" hidden="false" outlineLevel="0" max="17" min="17" style="45" width="9.85"/>
    <col collapsed="false" customWidth="false" hidden="false" outlineLevel="0" max="1022" min="18" style="1" width="9.85"/>
    <col collapsed="false" customWidth="false" hidden="false" outlineLevel="0" max="1024" min="1023" style="106" width="9.85"/>
  </cols>
  <sheetData>
    <row r="1" customFormat="false" ht="17.35" hidden="false" customHeight="false" outlineLevel="0" collapsed="false">
      <c r="A1" s="47"/>
      <c r="B1" s="107"/>
      <c r="C1" s="107"/>
      <c r="D1" s="107"/>
      <c r="E1" s="107"/>
      <c r="F1" s="107"/>
      <c r="G1" s="107"/>
      <c r="H1" s="107"/>
      <c r="I1" s="47"/>
      <c r="J1" s="47"/>
    </row>
    <row r="2" customFormat="false" ht="17.35" hidden="false" customHeight="false" outlineLevel="0" collapsed="false">
      <c r="A2" s="47"/>
      <c r="B2" s="47"/>
      <c r="C2" s="47"/>
      <c r="D2" s="47"/>
      <c r="E2" s="47"/>
      <c r="F2" s="47"/>
      <c r="G2" s="47"/>
      <c r="H2" s="47"/>
      <c r="I2" s="47"/>
      <c r="J2" s="47"/>
    </row>
    <row r="3" customFormat="false" ht="17.35" hidden="false" customHeight="false" outlineLevel="0" collapsed="false">
      <c r="A3" s="47"/>
      <c r="B3" s="47"/>
      <c r="C3" s="47"/>
      <c r="D3" s="47"/>
      <c r="E3" s="47"/>
      <c r="F3" s="47"/>
      <c r="G3" s="47"/>
      <c r="H3" s="47"/>
      <c r="I3" s="47"/>
      <c r="J3" s="47"/>
    </row>
    <row r="4" customFormat="false" ht="17.35" hidden="false" customHeight="false" outlineLevel="0" collapsed="false">
      <c r="A4" s="47" t="s">
        <v>212</v>
      </c>
      <c r="B4" s="47"/>
      <c r="C4" s="47"/>
      <c r="D4" s="47"/>
      <c r="E4" s="47"/>
      <c r="F4" s="47"/>
      <c r="G4" s="47"/>
      <c r="H4" s="47"/>
      <c r="I4" s="47"/>
      <c r="J4" s="47"/>
    </row>
    <row r="5" customFormat="false" ht="17.35" hidden="false" customHeight="false" outlineLevel="0" collapsed="false">
      <c r="A5" s="47" t="s">
        <v>236</v>
      </c>
      <c r="B5" s="47"/>
      <c r="C5" s="47"/>
      <c r="D5" s="47"/>
      <c r="E5" s="47"/>
      <c r="F5" s="47"/>
      <c r="G5" s="47"/>
      <c r="H5" s="47"/>
      <c r="I5" s="47"/>
      <c r="J5" s="47"/>
    </row>
    <row r="6" customFormat="false" ht="17.35" hidden="false" customHeight="false" outlineLevel="0" collapsed="false">
      <c r="A6" s="47" t="s">
        <v>2</v>
      </c>
      <c r="B6" s="47"/>
      <c r="C6" s="47"/>
      <c r="D6" s="47"/>
      <c r="E6" s="47"/>
      <c r="F6" s="47"/>
      <c r="G6" s="47"/>
      <c r="H6" s="47"/>
      <c r="I6" s="47"/>
      <c r="J6" s="47"/>
    </row>
    <row r="7" customFormat="false" ht="15" hidden="false" customHeight="false" outlineLevel="0" collapsed="false">
      <c r="A7" s="48"/>
      <c r="B7" s="108"/>
      <c r="C7" s="108"/>
      <c r="D7" s="108"/>
      <c r="E7" s="108"/>
      <c r="F7" s="108"/>
      <c r="G7" s="108"/>
      <c r="H7" s="108"/>
      <c r="I7" s="48"/>
      <c r="J7" s="48"/>
    </row>
    <row r="8" customFormat="false" ht="15" hidden="false" customHeight="false" outlineLevel="0" collapsed="false">
      <c r="A8" s="48"/>
      <c r="B8" s="108"/>
      <c r="C8" s="108"/>
      <c r="D8" s="108"/>
      <c r="E8" s="108"/>
      <c r="F8" s="108"/>
      <c r="G8" s="108"/>
      <c r="H8" s="108"/>
      <c r="I8" s="48"/>
      <c r="J8" s="48"/>
    </row>
    <row r="9" customFormat="false" ht="13.8" hidden="false" customHeight="false" outlineLevel="0" collapsed="false">
      <c r="A9" s="49"/>
      <c r="B9" s="109"/>
      <c r="C9" s="109"/>
      <c r="D9" s="109"/>
      <c r="E9" s="109"/>
      <c r="F9" s="109"/>
      <c r="G9" s="109"/>
      <c r="H9" s="109"/>
      <c r="I9" s="49"/>
      <c r="J9" s="49"/>
    </row>
    <row r="10" customFormat="false" ht="13.8" hidden="false" customHeight="false" outlineLevel="0" collapsed="false">
      <c r="A10" s="49"/>
      <c r="B10" s="109"/>
      <c r="C10" s="109"/>
      <c r="D10" s="109"/>
      <c r="E10" s="109"/>
      <c r="F10" s="109"/>
      <c r="G10" s="109"/>
      <c r="H10" s="109"/>
      <c r="I10" s="49"/>
      <c r="J10" s="49"/>
    </row>
    <row r="11" customFormat="false" ht="12.8" hidden="false" customHeight="false" outlineLevel="0" collapsed="false">
      <c r="A11" s="50" t="str">
        <f aca="false">"Tabla " &amp; TEXT((ROW()+24) / 35, "0")</f>
        <v>Tabla 1</v>
      </c>
      <c r="B11" s="50"/>
      <c r="C11" s="50"/>
      <c r="D11" s="50"/>
      <c r="E11" s="50"/>
      <c r="F11" s="50"/>
      <c r="G11" s="50"/>
      <c r="H11" s="50"/>
      <c r="I11" s="50"/>
      <c r="J11" s="5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50" t="s">
        <v>7</v>
      </c>
      <c r="B12" s="50"/>
      <c r="C12" s="50"/>
      <c r="D12" s="50"/>
      <c r="E12" s="50"/>
      <c r="F12" s="50"/>
      <c r="G12" s="50"/>
      <c r="H12" s="50"/>
      <c r="I12" s="50"/>
      <c r="J12" s="5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true" outlineLevel="0" collapsed="false">
      <c r="A13" s="51" t="s">
        <v>8</v>
      </c>
      <c r="B13" s="52" t="s">
        <v>213</v>
      </c>
      <c r="C13" s="52"/>
      <c r="D13" s="52"/>
      <c r="E13" s="52"/>
      <c r="F13" s="52"/>
      <c r="G13" s="52"/>
      <c r="H13" s="52"/>
      <c r="I13" s="51" t="s">
        <v>10</v>
      </c>
      <c r="J13" s="53" t="s">
        <v>11</v>
      </c>
      <c r="K13" s="54" t="s">
        <v>214</v>
      </c>
      <c r="L13" s="53" t="s">
        <v>215</v>
      </c>
      <c r="M13" s="54" t="s">
        <v>216</v>
      </c>
      <c r="N13" s="53" t="s">
        <v>12</v>
      </c>
      <c r="O13" s="53" t="s">
        <v>217</v>
      </c>
      <c r="P13" s="51" t="s">
        <v>218</v>
      </c>
      <c r="Q13" s="53" t="s">
        <v>219</v>
      </c>
      <c r="S13" s="55" t="s">
        <v>220</v>
      </c>
      <c r="T13" s="55"/>
      <c r="U13" s="55"/>
      <c r="V13" s="55"/>
      <c r="W13" s="55"/>
      <c r="X13" s="55"/>
      <c r="Y13" s="55"/>
      <c r="Z13" s="55"/>
      <c r="AC13" s="56" t="s">
        <v>221</v>
      </c>
      <c r="AD13" s="56"/>
      <c r="AE13" s="56" t="s">
        <v>222</v>
      </c>
      <c r="AF13" s="56"/>
      <c r="AG13" s="56" t="s">
        <v>223</v>
      </c>
      <c r="AH13" s="56"/>
      <c r="AI13" s="56" t="s">
        <v>224</v>
      </c>
      <c r="AJ13" s="56"/>
      <c r="AK13" s="56" t="s">
        <v>225</v>
      </c>
      <c r="AL13" s="56"/>
      <c r="AM13" s="57" t="s">
        <v>226</v>
      </c>
      <c r="AO13" s="56" t="s">
        <v>221</v>
      </c>
      <c r="AP13" s="56"/>
      <c r="AQ13" s="56" t="s">
        <v>222</v>
      </c>
      <c r="AR13" s="56"/>
      <c r="AS13" s="56" t="s">
        <v>223</v>
      </c>
      <c r="AT13" s="56"/>
      <c r="AU13" s="56" t="s">
        <v>224</v>
      </c>
      <c r="AV13" s="56"/>
      <c r="AW13" s="57" t="s">
        <v>225</v>
      </c>
      <c r="AX13" s="57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7.3" hidden="false" customHeight="false" outlineLevel="0" collapsed="false">
      <c r="A14" s="51"/>
      <c r="B14" s="56" t="s">
        <v>63</v>
      </c>
      <c r="C14" s="56" t="s">
        <v>64</v>
      </c>
      <c r="D14" s="56" t="s">
        <v>65</v>
      </c>
      <c r="E14" s="56" t="s">
        <v>66</v>
      </c>
      <c r="F14" s="56" t="s">
        <v>67</v>
      </c>
      <c r="G14" s="56" t="s">
        <v>68</v>
      </c>
      <c r="H14" s="56" t="s">
        <v>69</v>
      </c>
      <c r="I14" s="51"/>
      <c r="J14" s="53"/>
      <c r="K14" s="54"/>
      <c r="L14" s="53"/>
      <c r="M14" s="54"/>
      <c r="N14" s="53"/>
      <c r="O14" s="53"/>
      <c r="P14" s="51"/>
      <c r="Q14" s="53"/>
      <c r="S14" s="56" t="s">
        <v>63</v>
      </c>
      <c r="T14" s="56" t="s">
        <v>64</v>
      </c>
      <c r="U14" s="56" t="s">
        <v>65</v>
      </c>
      <c r="V14" s="56" t="s">
        <v>66</v>
      </c>
      <c r="W14" s="56" t="s">
        <v>67</v>
      </c>
      <c r="X14" s="56" t="s">
        <v>68</v>
      </c>
      <c r="Y14" s="56" t="s">
        <v>69</v>
      </c>
      <c r="Z14" s="51" t="s">
        <v>21</v>
      </c>
      <c r="AC14" s="56" t="s">
        <v>227</v>
      </c>
      <c r="AD14" s="56" t="s">
        <v>228</v>
      </c>
      <c r="AE14" s="56" t="s">
        <v>227</v>
      </c>
      <c r="AF14" s="56" t="s">
        <v>228</v>
      </c>
      <c r="AG14" s="56" t="s">
        <v>227</v>
      </c>
      <c r="AH14" s="56" t="s">
        <v>228</v>
      </c>
      <c r="AI14" s="56" t="s">
        <v>227</v>
      </c>
      <c r="AJ14" s="56" t="s">
        <v>228</v>
      </c>
      <c r="AK14" s="56" t="s">
        <v>227</v>
      </c>
      <c r="AL14" s="56" t="s">
        <v>228</v>
      </c>
      <c r="AM14" s="58" t="s">
        <v>229</v>
      </c>
      <c r="AO14" s="56" t="s">
        <v>230</v>
      </c>
      <c r="AP14" s="56" t="s">
        <v>231</v>
      </c>
      <c r="AQ14" s="56" t="s">
        <v>230</v>
      </c>
      <c r="AR14" s="56" t="s">
        <v>231</v>
      </c>
      <c r="AS14" s="56" t="s">
        <v>230</v>
      </c>
      <c r="AT14" s="56" t="s">
        <v>231</v>
      </c>
      <c r="AU14" s="56" t="s">
        <v>230</v>
      </c>
      <c r="AV14" s="56" t="s">
        <v>231</v>
      </c>
      <c r="AW14" s="56" t="s">
        <v>230</v>
      </c>
      <c r="AX14" s="58" t="s">
        <v>231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59" t="s">
        <v>22</v>
      </c>
      <c r="B15" s="62" t="n">
        <f aca="true">INDIRECT(ADDRESS(ROW()-35*INT((ROW()-15)/35)+138,2+INT((ROW()-15)/35), 1, 1, "Simulación"))</f>
        <v>0</v>
      </c>
      <c r="C15" s="62" t="n">
        <f aca="true">INDIRECT(ADDRESS(ROW()-35*INT((ROW()-15)/35)+108,2+INT((ROW()-15)/35), 1, 1, "Simulación"))</f>
        <v>0</v>
      </c>
      <c r="D15" s="62" t="n">
        <f aca="true">INDIRECT(ADDRESS(ROW()-35*INT((ROW()-15)/35)+78,2+INT((ROW()-15)/35), 1, 1, "Simulación"))</f>
        <v>0</v>
      </c>
      <c r="E15" s="62" t="n">
        <f aca="true">INDIRECT(ADDRESS(ROW()-35*INT((ROW()-15)/35)+48,2+INT((ROW()-15)/35), 1, 1, "Simulación"))</f>
        <v>0</v>
      </c>
      <c r="F15" s="62" t="n">
        <f aca="true">INDIRECT(ADDRESS(ROW()-35*INT((ROW()-15)/35)+18,2+INT((ROW()-15)/35), 1, 1, "Simulación"))</f>
        <v>0</v>
      </c>
      <c r="G15" s="62" t="n">
        <f aca="true">INDIRECT(ADDRESS(ROW()-35*INT((ROW()-15)/35)-12,2+INT((ROW()-15)/35), 1, 1, "Simulación"))</f>
        <v>0</v>
      </c>
      <c r="H15" s="62" t="n">
        <f aca="true">INDIRECT(ADDRESS(ROW()-35*INT((ROW()-15)/35)+168,2+INT((ROW()-15)/35), 1, 1, "Simulación"))</f>
        <v>0</v>
      </c>
      <c r="I15" s="61" t="n">
        <f aca="false">AO15+AQ15+AS15+AU15+AW15</f>
        <v>0.0830191255229973</v>
      </c>
      <c r="J15" s="62" t="n">
        <f aca="false">ROUND(AP15+AR15+AT15+AV15+AX15,0)</f>
        <v>1011247</v>
      </c>
      <c r="K15" s="61" t="n">
        <f aca="false">I15-DatosMinisterio!J15</f>
        <v>0</v>
      </c>
      <c r="L15" s="63" t="n">
        <f aca="false">J15-DatosMinisterio!K15</f>
        <v>0</v>
      </c>
      <c r="M15" s="64" t="n">
        <f aca="false">P50/P$77</f>
        <v>0.168821906809231</v>
      </c>
      <c r="N15" s="63" t="n">
        <f aca="false">ROUND(N$42*M15,0)</f>
        <v>39071628</v>
      </c>
      <c r="O15" s="63" t="n">
        <f aca="false">N15-DatosMinisterio!L15</f>
        <v>158</v>
      </c>
      <c r="P15" s="65" t="n">
        <f aca="false">N15+J15</f>
        <v>40082875</v>
      </c>
      <c r="Q15" s="63" t="n">
        <f aca="false">P15-DatosMinisterio!M15</f>
        <v>158</v>
      </c>
      <c r="S15" s="66" t="n">
        <f aca="false">B15+DatosMinisterio!B15</f>
        <v>32434</v>
      </c>
      <c r="T15" s="66" t="n">
        <f aca="false">C15+DatosMinisterio!C15</f>
        <v>78</v>
      </c>
      <c r="U15" s="66" t="n">
        <f aca="false">D15+DatosMinisterio!D15</f>
        <v>2346.14576479301</v>
      </c>
      <c r="V15" s="66" t="n">
        <f aca="false">E15+DatosMinisterio!E15</f>
        <v>1665.73769585944</v>
      </c>
      <c r="W15" s="66" t="n">
        <f aca="false">F15+DatosMinisterio!F15</f>
        <v>830.5</v>
      </c>
      <c r="X15" s="66" t="n">
        <f aca="false">G15+DatosMinisterio!G15</f>
        <v>2432</v>
      </c>
      <c r="Y15" s="66" t="n">
        <f aca="false">H15+DatosMinisterio!H15</f>
        <v>290</v>
      </c>
      <c r="Z15" s="66" t="n">
        <f aca="false">X15+0.33*Y15</f>
        <v>2527.7</v>
      </c>
      <c r="AC15" s="67" t="n">
        <f aca="false">IF(T15&gt;0,S15/T15,0)</f>
        <v>415.820512820513</v>
      </c>
      <c r="AD15" s="68" t="n">
        <f aca="false">EXP((((AC15-AC42)/AC43+2)/4-1.9)^3)</f>
        <v>0.702845181291228</v>
      </c>
      <c r="AE15" s="69" t="n">
        <f aca="false">S15/U15</f>
        <v>13.8243754871137</v>
      </c>
      <c r="AF15" s="68" t="n">
        <f aca="false">EXP((((AE15-AE42)/AE43+2)/4-1.9)^3)</f>
        <v>0.00569424270350804</v>
      </c>
      <c r="AG15" s="68" t="n">
        <f aca="false">V15/U15</f>
        <v>0.709989004458297</v>
      </c>
      <c r="AH15" s="68" t="n">
        <f aca="false">EXP((((AG15-AG42)/AG43+2)/4-1.9)^3)</f>
        <v>0.05423933613312</v>
      </c>
      <c r="AI15" s="68" t="n">
        <f aca="false">W15/U15</f>
        <v>0.353984825863226</v>
      </c>
      <c r="AJ15" s="68" t="n">
        <f aca="false">EXP((((AI15-AI42)/AI43+2)/4-1.9)^3)</f>
        <v>0.395956397232661</v>
      </c>
      <c r="AK15" s="68" t="n">
        <f aca="false">Z15/U15</f>
        <v>1.07738403893375</v>
      </c>
      <c r="AL15" s="68" t="n">
        <f aca="false">EXP((((AK15-AK42)/AK43+2)/4-1.9)^3)</f>
        <v>0.381219450189434</v>
      </c>
      <c r="AM15" s="68" t="n">
        <f aca="false">0.01*AD15+0.15*AF15+0.24*AH15+0.25*AJ15+0.35*AL15</f>
        <v>0.253315935764854</v>
      </c>
      <c r="AO15" s="61" t="n">
        <f aca="false">0.01*AD15/$AM$42</f>
        <v>0.00230343156867219</v>
      </c>
      <c r="AP15" s="62" t="n">
        <f aca="false">AO15*$J$42</f>
        <v>28057.8511673865</v>
      </c>
      <c r="AQ15" s="61" t="n">
        <f aca="false">0.15*AF15/$AM$42</f>
        <v>0.000279925766415126</v>
      </c>
      <c r="AR15" s="62" t="n">
        <f aca="false">AQ15*$J$42</f>
        <v>3409.74552871988</v>
      </c>
      <c r="AS15" s="61" t="n">
        <f aca="false">0.24*AH15/$AM$42</f>
        <v>0.00426620037886548</v>
      </c>
      <c r="AT15" s="62" t="n">
        <f aca="false">AS15*$J$42</f>
        <v>51966.1260653195</v>
      </c>
      <c r="AU15" s="61" t="n">
        <f aca="false">0.25*AJ15/$AM$42</f>
        <v>0.0324416560531806</v>
      </c>
      <c r="AV15" s="62" t="n">
        <f aca="false">AU15*$J$42</f>
        <v>395168.30868494</v>
      </c>
      <c r="AW15" s="61" t="n">
        <f aca="false">0.35*AL15/$AM$42</f>
        <v>0.0437279117558638</v>
      </c>
      <c r="AX15" s="62" t="n">
        <f aca="false">AW15*$J$42</f>
        <v>532644.970483708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70" t="s">
        <v>23</v>
      </c>
      <c r="B16" s="63" t="n">
        <f aca="true">INDIRECT(ADDRESS(ROW()-35*INT((ROW()-15)/35)+138,2+INT((ROW()-15)/35), 1, 1, "Simulación"))</f>
        <v>0</v>
      </c>
      <c r="C16" s="63" t="n">
        <f aca="true">INDIRECT(ADDRESS(ROW()-35*INT((ROW()-15)/35)+108,2+INT((ROW()-15)/35), 1, 1, "Simulación"))</f>
        <v>0</v>
      </c>
      <c r="D16" s="63" t="n">
        <f aca="true">INDIRECT(ADDRESS(ROW()-35*INT((ROW()-15)/35)+78,2+INT((ROW()-15)/35), 1, 1, "Simulación"))</f>
        <v>0</v>
      </c>
      <c r="E16" s="63" t="n">
        <f aca="true">INDIRECT(ADDRESS(ROW()-35*INT((ROW()-15)/35)+48,2+INT((ROW()-15)/35), 1, 1, "Simulación"))</f>
        <v>0</v>
      </c>
      <c r="F16" s="63" t="n">
        <f aca="true">INDIRECT(ADDRESS(ROW()-35*INT((ROW()-15)/35)+18,2+INT((ROW()-15)/35), 1, 1, "Simulación"))</f>
        <v>0</v>
      </c>
      <c r="G16" s="63" t="n">
        <f aca="true">INDIRECT(ADDRESS(ROW()-35*INT((ROW()-15)/35)-12,2+INT((ROW()-15)/35), 1, 1, "Simulación"))</f>
        <v>0</v>
      </c>
      <c r="H16" s="63" t="n">
        <f aca="true">INDIRECT(ADDRESS(ROW()-35*INT((ROW()-15)/35)+168,2+INT((ROW()-15)/35), 1, 1, "Simulación"))</f>
        <v>0</v>
      </c>
      <c r="I16" s="64" t="n">
        <f aca="false">AO16+AQ16+AS16+AU16+AW16</f>
        <v>0.071767001489533</v>
      </c>
      <c r="J16" s="63" t="n">
        <f aca="false">ROUND(AP16+AR16+AT16+AV16+AX16,0)</f>
        <v>874186</v>
      </c>
      <c r="K16" s="64" t="n">
        <f aca="false">I16-DatosMinisterio!J16</f>
        <v>0</v>
      </c>
      <c r="L16" s="63" t="n">
        <f aca="false">J16-DatosMinisterio!K16</f>
        <v>0</v>
      </c>
      <c r="M16" s="64" t="n">
        <f aca="false">P51/P$77</f>
        <v>0.111812385019443</v>
      </c>
      <c r="N16" s="63" t="n">
        <f aca="false">ROUND(N$42*M16,0)</f>
        <v>25877518</v>
      </c>
      <c r="O16" s="63" t="n">
        <f aca="false">N16-DatosMinisterio!L16</f>
        <v>-55</v>
      </c>
      <c r="P16" s="65" t="n">
        <f aca="false">N16+J16</f>
        <v>26751704</v>
      </c>
      <c r="Q16" s="63" t="n">
        <f aca="false">P16-DatosMinisterio!M16</f>
        <v>-55</v>
      </c>
      <c r="S16" s="65" t="n">
        <f aca="false">B16+DatosMinisterio!B16</f>
        <v>26579</v>
      </c>
      <c r="T16" s="65" t="n">
        <f aca="false">C16+DatosMinisterio!C16</f>
        <v>79</v>
      </c>
      <c r="U16" s="65" t="n">
        <f aca="false">D16+DatosMinisterio!D16</f>
        <v>2252.28195587828</v>
      </c>
      <c r="V16" s="65" t="n">
        <f aca="false">E16+DatosMinisterio!E16</f>
        <v>1588.93650133282</v>
      </c>
      <c r="W16" s="65" t="n">
        <f aca="false">F16+DatosMinisterio!F16</f>
        <v>768</v>
      </c>
      <c r="X16" s="65" t="n">
        <f aca="false">G16+DatosMinisterio!G16</f>
        <v>2216</v>
      </c>
      <c r="Y16" s="65" t="n">
        <f aca="false">H16+DatosMinisterio!H16</f>
        <v>183</v>
      </c>
      <c r="Z16" s="65" t="n">
        <f aca="false">X16+0.33*Y16</f>
        <v>2276.39</v>
      </c>
      <c r="AC16" s="71" t="n">
        <f aca="false">IF(T16&gt;0,S16/T16,0)</f>
        <v>336.443037974684</v>
      </c>
      <c r="AD16" s="72" t="n">
        <f aca="false">EXP((((AC16-AC42)/AC43+2)/4-1.9)^3)</f>
        <v>0.43578109228048</v>
      </c>
      <c r="AE16" s="73" t="n">
        <f aca="false">S16/U16</f>
        <v>11.8009203646244</v>
      </c>
      <c r="AF16" s="72" t="n">
        <f aca="false">EXP((((AE16-AE42)/AE43+2)/4-1.9)^3)</f>
        <v>0.00199208989312457</v>
      </c>
      <c r="AG16" s="72" t="n">
        <f aca="false">V16/U16</f>
        <v>0.705478502452066</v>
      </c>
      <c r="AH16" s="72" t="n">
        <f aca="false">EXP((((AG16-AG42)/AG43+2)/4-1.9)^3)</f>
        <v>0.0508021110742919</v>
      </c>
      <c r="AI16" s="72" t="n">
        <f aca="false">W16/U16</f>
        <v>0.340987502917022</v>
      </c>
      <c r="AJ16" s="72" t="n">
        <f aca="false">EXP((((AI16-AI42)/AI43+2)/4-1.9)^3)</f>
        <v>0.362607640367638</v>
      </c>
      <c r="AK16" s="72" t="n">
        <f aca="false">Z16/U16</f>
        <v>1.01070383042354</v>
      </c>
      <c r="AL16" s="72" t="n">
        <f aca="false">EXP((((AK16-AK42)/AK43+2)/4-1.9)^3)</f>
        <v>0.318518091943233</v>
      </c>
      <c r="AM16" s="72" t="n">
        <f aca="false">0.01*AD16+0.15*AF16+0.24*AH16+0.25*AJ16+0.35*AL16</f>
        <v>0.218982373336645</v>
      </c>
      <c r="AO16" s="64" t="n">
        <f aca="false">0.01*AD16/$AM$42</f>
        <v>0.00142818354839567</v>
      </c>
      <c r="AP16" s="63" t="n">
        <f aca="false">AO16*$J$42</f>
        <v>17396.5495591845</v>
      </c>
      <c r="AQ16" s="64" t="n">
        <f aca="false">0.15*AF16/$AM$42</f>
        <v>9.79300179385012E-005</v>
      </c>
      <c r="AR16" s="63" t="n">
        <f aca="false">AQ16*$J$42</f>
        <v>1192.87497206695</v>
      </c>
      <c r="AS16" s="64" t="n">
        <f aca="false">0.24*AH16/$AM$42</f>
        <v>0.00399584509995447</v>
      </c>
      <c r="AT16" s="63" t="n">
        <f aca="false">AS16*$J$42</f>
        <v>48672.9576112746</v>
      </c>
      <c r="AU16" s="64" t="n">
        <f aca="false">0.25*AJ16/$AM$42</f>
        <v>0.0297093125234952</v>
      </c>
      <c r="AV16" s="63" t="n">
        <f aca="false">AU16*$J$42</f>
        <v>361885.927242943</v>
      </c>
      <c r="AW16" s="64" t="n">
        <f aca="false">0.35*AL16/$AM$42</f>
        <v>0.0365357302997491</v>
      </c>
      <c r="AX16" s="63" t="n">
        <f aca="false">AW16*$J$42</f>
        <v>445037.784922372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70" t="s">
        <v>24</v>
      </c>
      <c r="B17" s="63" t="n">
        <f aca="true">INDIRECT(ADDRESS(ROW()-35*INT((ROW()-15)/35)+138,2+INT((ROW()-15)/35), 1, 1, "Simulación"))</f>
        <v>0</v>
      </c>
      <c r="C17" s="63" t="n">
        <f aca="true">INDIRECT(ADDRESS(ROW()-35*INT((ROW()-15)/35)+108,2+INT((ROW()-15)/35), 1, 1, "Simulación"))</f>
        <v>0</v>
      </c>
      <c r="D17" s="63" t="n">
        <f aca="true">INDIRECT(ADDRESS(ROW()-35*INT((ROW()-15)/35)+78,2+INT((ROW()-15)/35), 1, 1, "Simulación"))</f>
        <v>0</v>
      </c>
      <c r="E17" s="63" t="n">
        <f aca="true">INDIRECT(ADDRESS(ROW()-35*INT((ROW()-15)/35)+48,2+INT((ROW()-15)/35), 1, 1, "Simulación"))</f>
        <v>0</v>
      </c>
      <c r="F17" s="63" t="n">
        <f aca="true">INDIRECT(ADDRESS(ROW()-35*INT((ROW()-15)/35)+18,2+INT((ROW()-15)/35), 1, 1, "Simulación"))</f>
        <v>0</v>
      </c>
      <c r="G17" s="63" t="n">
        <f aca="true">INDIRECT(ADDRESS(ROW()-35*INT((ROW()-15)/35)-12,2+INT((ROW()-15)/35), 1, 1, "Simulación"))</f>
        <v>0</v>
      </c>
      <c r="H17" s="63" t="n">
        <f aca="true">INDIRECT(ADDRESS(ROW()-35*INT((ROW()-15)/35)+168,2+INT((ROW()-15)/35), 1, 1, "Simulación"))</f>
        <v>0</v>
      </c>
      <c r="I17" s="64" t="n">
        <f aca="false">AO17+AQ17+AS17+AU17+AW17</f>
        <v>0.0529896079185312</v>
      </c>
      <c r="J17" s="63" t="n">
        <f aca="false">ROUND(AP17+AR17+AT17+AV17+AX17,0)</f>
        <v>645461</v>
      </c>
      <c r="K17" s="64" t="n">
        <f aca="false">I17-DatosMinisterio!J17</f>
        <v>-2.56739074444567E-016</v>
      </c>
      <c r="L17" s="63" t="n">
        <f aca="false">J17-DatosMinisterio!K17</f>
        <v>0</v>
      </c>
      <c r="M17" s="64" t="n">
        <f aca="false">P52/P$77</f>
        <v>0.0694862896904056</v>
      </c>
      <c r="N17" s="63" t="n">
        <f aca="false">ROUND(N$42*M17,0)</f>
        <v>16081695</v>
      </c>
      <c r="O17" s="63" t="n">
        <f aca="false">N17-DatosMinisterio!L17</f>
        <v>-41</v>
      </c>
      <c r="P17" s="65" t="n">
        <f aca="false">N17+J17</f>
        <v>16727156</v>
      </c>
      <c r="Q17" s="63" t="n">
        <f aca="false">P17-DatosMinisterio!M17</f>
        <v>-41</v>
      </c>
      <c r="S17" s="65" t="n">
        <f aca="false">B17+DatosMinisterio!B17</f>
        <v>25023</v>
      </c>
      <c r="T17" s="65" t="n">
        <f aca="false">C17+DatosMinisterio!C17</f>
        <v>97</v>
      </c>
      <c r="U17" s="65" t="n">
        <f aca="false">D17+DatosMinisterio!D17</f>
        <v>1474.37764661018</v>
      </c>
      <c r="V17" s="65" t="n">
        <f aca="false">E17+DatosMinisterio!E17</f>
        <v>1208.6156653999</v>
      </c>
      <c r="W17" s="65" t="n">
        <f aca="false">F17+DatosMinisterio!F17</f>
        <v>418</v>
      </c>
      <c r="X17" s="65" t="n">
        <f aca="false">G17+DatosMinisterio!G17</f>
        <v>1122</v>
      </c>
      <c r="Y17" s="65" t="n">
        <f aca="false">H17+DatosMinisterio!H17</f>
        <v>83</v>
      </c>
      <c r="Z17" s="65" t="n">
        <f aca="false">X17+0.33*Y17</f>
        <v>1149.39</v>
      </c>
      <c r="AC17" s="71" t="n">
        <f aca="false">IF(T17&gt;0,S17/T17,0)</f>
        <v>257.969072164948</v>
      </c>
      <c r="AD17" s="72" t="n">
        <f aca="false">EXP((((AC17-AC42)/AC43+2)/4-1.9)^3)</f>
        <v>0.200841463146132</v>
      </c>
      <c r="AE17" s="73" t="n">
        <f aca="false">S17/U17</f>
        <v>16.9719067957465</v>
      </c>
      <c r="AF17" s="72" t="n">
        <f aca="false">EXP((((AE17-AE42)/AE43+2)/4-1.9)^3)</f>
        <v>0.0227998381978288</v>
      </c>
      <c r="AG17" s="72" t="n">
        <f aca="false">V17/U17</f>
        <v>0.8197463303779</v>
      </c>
      <c r="AH17" s="72" t="n">
        <f aca="false">EXP((((AG17-AG42)/AG43+2)/4-1.9)^3)</f>
        <v>0.201533500040934</v>
      </c>
      <c r="AI17" s="72" t="n">
        <f aca="false">W17/U17</f>
        <v>0.283509452928187</v>
      </c>
      <c r="AJ17" s="72" t="n">
        <f aca="false">EXP((((AI17-AI42)/AI43+2)/4-1.9)^3)</f>
        <v>0.229815829352023</v>
      </c>
      <c r="AK17" s="72" t="n">
        <f aca="false">Z17/U17</f>
        <v>0.779576387801744</v>
      </c>
      <c r="AL17" s="72" t="n">
        <f aca="false">EXP((((AK17-AK42)/AK43+2)/4-1.9)^3)</f>
        <v>0.14410456412043</v>
      </c>
      <c r="AM17" s="72" t="n">
        <f aca="false">0.01*AD17+0.15*AF17+0.24*AH17+0.25*AJ17+0.35*AL17</f>
        <v>0.161686985151116</v>
      </c>
      <c r="AO17" s="64" t="n">
        <f aca="false">0.01*AD17/$AM$42</f>
        <v>0.000658216885913913</v>
      </c>
      <c r="AP17" s="63" t="n">
        <f aca="false">AO17*$J$42</f>
        <v>8017.6687998937</v>
      </c>
      <c r="AQ17" s="64" t="n">
        <f aca="false">0.15*AF17/$AM$42</f>
        <v>0.00112082721337751</v>
      </c>
      <c r="AR17" s="63" t="n">
        <f aca="false">AQ17*$J$42</f>
        <v>13652.6752368124</v>
      </c>
      <c r="AS17" s="64" t="n">
        <f aca="false">0.24*AH17/$AM$42</f>
        <v>0.0158516374927331</v>
      </c>
      <c r="AT17" s="63" t="n">
        <f aca="false">AS17*$J$42</f>
        <v>193087.084322133</v>
      </c>
      <c r="AU17" s="64" t="n">
        <f aca="false">0.25*AJ17/$AM$42</f>
        <v>0.0188293613729239</v>
      </c>
      <c r="AV17" s="63" t="n">
        <f aca="false">AU17*$J$42</f>
        <v>229358.417312558</v>
      </c>
      <c r="AW17" s="64" t="n">
        <f aca="false">0.35*AL17/$AM$42</f>
        <v>0.0165295649535828</v>
      </c>
      <c r="AX17" s="63" t="n">
        <f aca="false">AW17*$J$42</f>
        <v>201344.845506577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70" t="s">
        <v>25</v>
      </c>
      <c r="B18" s="63" t="n">
        <f aca="true">INDIRECT(ADDRESS(ROW()-35*INT((ROW()-15)/35)+138,2+INT((ROW()-15)/35), 1, 1, "Simulación"))</f>
        <v>0</v>
      </c>
      <c r="C18" s="63" t="n">
        <f aca="true">INDIRECT(ADDRESS(ROW()-35*INT((ROW()-15)/35)+108,2+INT((ROW()-15)/35), 1, 1, "Simulación"))</f>
        <v>0</v>
      </c>
      <c r="D18" s="63" t="n">
        <f aca="true">INDIRECT(ADDRESS(ROW()-35*INT((ROW()-15)/35)+78,2+INT((ROW()-15)/35), 1, 1, "Simulación"))</f>
        <v>0</v>
      </c>
      <c r="E18" s="63" t="n">
        <f aca="true">INDIRECT(ADDRESS(ROW()-35*INT((ROW()-15)/35)+48,2+INT((ROW()-15)/35), 1, 1, "Simulación"))</f>
        <v>0</v>
      </c>
      <c r="F18" s="63" t="n">
        <f aca="true">INDIRECT(ADDRESS(ROW()-35*INT((ROW()-15)/35)+18,2+INT((ROW()-15)/35), 1, 1, "Simulación"))</f>
        <v>0</v>
      </c>
      <c r="G18" s="63" t="n">
        <f aca="true">INDIRECT(ADDRESS(ROW()-35*INT((ROW()-15)/35)-12,2+INT((ROW()-15)/35), 1, 1, "Simulación"))</f>
        <v>0</v>
      </c>
      <c r="H18" s="63" t="n">
        <f aca="true">INDIRECT(ADDRESS(ROW()-35*INT((ROW()-15)/35)+168,2+INT((ROW()-15)/35), 1, 1, "Simulación"))</f>
        <v>0</v>
      </c>
      <c r="I18" s="64" t="n">
        <f aca="false">AO18+AQ18+AS18+AU18+AW18</f>
        <v>0.0883722007042019</v>
      </c>
      <c r="J18" s="63" t="n">
        <f aca="false">ROUND(AP18+AR18+AT18+AV18+AX18,0)</f>
        <v>1076452</v>
      </c>
      <c r="K18" s="64" t="n">
        <f aca="false">I18-DatosMinisterio!J18</f>
        <v>0</v>
      </c>
      <c r="L18" s="63" t="n">
        <f aca="false">J18-DatosMinisterio!K18</f>
        <v>0</v>
      </c>
      <c r="M18" s="64" t="n">
        <f aca="false">P53/P$77</f>
        <v>0.0633739633477478</v>
      </c>
      <c r="N18" s="63" t="n">
        <f aca="false">ROUND(N$42*M18,0)</f>
        <v>14667077</v>
      </c>
      <c r="O18" s="63" t="n">
        <f aca="false">N18-DatosMinisterio!L18</f>
        <v>0</v>
      </c>
      <c r="P18" s="65" t="n">
        <f aca="false">N18+J18</f>
        <v>15743529</v>
      </c>
      <c r="Q18" s="63" t="n">
        <f aca="false">P18-DatosMinisterio!M18</f>
        <v>0</v>
      </c>
      <c r="S18" s="65" t="n">
        <f aca="false">B18+DatosMinisterio!B18</f>
        <v>15411</v>
      </c>
      <c r="T18" s="65" t="n">
        <f aca="false">C18+DatosMinisterio!C18</f>
        <v>59</v>
      </c>
      <c r="U18" s="65" t="n">
        <f aca="false">D18+DatosMinisterio!D18</f>
        <v>658.482848130661</v>
      </c>
      <c r="V18" s="65" t="n">
        <f aca="false">E18+DatosMinisterio!E18</f>
        <v>564.917890039107</v>
      </c>
      <c r="W18" s="65" t="n">
        <f aca="false">F18+DatosMinisterio!F18</f>
        <v>206</v>
      </c>
      <c r="X18" s="65" t="n">
        <f aca="false">G18+DatosMinisterio!G18</f>
        <v>621</v>
      </c>
      <c r="Y18" s="65" t="n">
        <f aca="false">H18+DatosMinisterio!H18</f>
        <v>63</v>
      </c>
      <c r="Z18" s="65" t="n">
        <f aca="false">X18+0.33*Y18</f>
        <v>641.79</v>
      </c>
      <c r="AC18" s="71" t="n">
        <f aca="false">IF(T18&gt;0,S18/T18,0)</f>
        <v>261.203389830508</v>
      </c>
      <c r="AD18" s="72" t="n">
        <f aca="false">EXP((((AC18-AC42)/AC43+2)/4-1.9)^3)</f>
        <v>0.208791137505458</v>
      </c>
      <c r="AE18" s="73" t="n">
        <f aca="false">S18/U18</f>
        <v>23.403798661954</v>
      </c>
      <c r="AF18" s="72" t="n">
        <f aca="false">EXP((((AE18-AE42)/AE43+2)/4-1.9)^3)</f>
        <v>0.171325143358564</v>
      </c>
      <c r="AG18" s="72" t="n">
        <f aca="false">V18/U18</f>
        <v>0.857908283629298</v>
      </c>
      <c r="AH18" s="72" t="n">
        <f aca="false">EXP((((AG18-AG42)/AG43+2)/4-1.9)^3)</f>
        <v>0.283517153250649</v>
      </c>
      <c r="AI18" s="72" t="n">
        <f aca="false">W18/U18</f>
        <v>0.312840342895498</v>
      </c>
      <c r="AJ18" s="72" t="n">
        <f aca="false">EXP((((AI18-AI42)/AI43+2)/4-1.9)^3)</f>
        <v>0.294140348093307</v>
      </c>
      <c r="AK18" s="72" t="n">
        <f aca="false">Z18/U18</f>
        <v>0.9746495323636</v>
      </c>
      <c r="AL18" s="72" t="n">
        <f aca="false">EXP((((AK18-AK42)/AK43+2)/4-1.9)^3)</f>
        <v>0.286525333211486</v>
      </c>
      <c r="AM18" s="72" t="n">
        <f aca="false">0.01*AD18+0.15*AF18+0.24*AH18+0.25*AJ18+0.35*AL18</f>
        <v>0.269649753306342</v>
      </c>
      <c r="AO18" s="64" t="n">
        <f aca="false">0.01*AD18/$AM$42</f>
        <v>0.000684270320393318</v>
      </c>
      <c r="AP18" s="63" t="n">
        <f aca="false">AO18*$J$42</f>
        <v>8335.02287151641</v>
      </c>
      <c r="AQ18" s="64" t="n">
        <f aca="false">0.15*AF18/$AM$42</f>
        <v>0.00842224762061544</v>
      </c>
      <c r="AR18" s="63" t="n">
        <f aca="false">AQ18*$J$42</f>
        <v>102590.488663974</v>
      </c>
      <c r="AS18" s="64" t="n">
        <f aca="false">0.24*AH18/$AM$42</f>
        <v>0.022300069891051</v>
      </c>
      <c r="AT18" s="63" t="n">
        <f aca="false">AS18*$J$42</f>
        <v>271634.742935344</v>
      </c>
      <c r="AU18" s="64" t="n">
        <f aca="false">0.25*AJ18/$AM$42</f>
        <v>0.0240996232688693</v>
      </c>
      <c r="AV18" s="63" t="n">
        <f aca="false">AU18*$J$42</f>
        <v>293554.908278784</v>
      </c>
      <c r="AW18" s="64" t="n">
        <f aca="false">0.35*AL18/$AM$42</f>
        <v>0.0328659896032729</v>
      </c>
      <c r="AX18" s="63" t="n">
        <f aca="false">AW18*$J$42</f>
        <v>400337.06983059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70" t="s">
        <v>26</v>
      </c>
      <c r="B19" s="63" t="n">
        <f aca="true">INDIRECT(ADDRESS(ROW()-35*INT((ROW()-15)/35)+138,2+INT((ROW()-15)/35), 1, 1, "Simulación"))</f>
        <v>0</v>
      </c>
      <c r="C19" s="63" t="n">
        <f aca="true">INDIRECT(ADDRESS(ROW()-35*INT((ROW()-15)/35)+108,2+INT((ROW()-15)/35), 1, 1, "Simulación"))</f>
        <v>0</v>
      </c>
      <c r="D19" s="63" t="n">
        <f aca="true">INDIRECT(ADDRESS(ROW()-35*INT((ROW()-15)/35)+78,2+INT((ROW()-15)/35), 1, 1, "Simulación"))</f>
        <v>0</v>
      </c>
      <c r="E19" s="63" t="n">
        <f aca="true">INDIRECT(ADDRESS(ROW()-35*INT((ROW()-15)/35)+48,2+INT((ROW()-15)/35), 1, 1, "Simulación"))</f>
        <v>0</v>
      </c>
      <c r="F19" s="63" t="n">
        <f aca="true">INDIRECT(ADDRESS(ROW()-35*INT((ROW()-15)/35)+18,2+INT((ROW()-15)/35), 1, 1, "Simulación"))</f>
        <v>0</v>
      </c>
      <c r="G19" s="63" t="n">
        <f aca="true">INDIRECT(ADDRESS(ROW()-35*INT((ROW()-15)/35)-12,2+INT((ROW()-15)/35), 1, 1, "Simulación"))</f>
        <v>0</v>
      </c>
      <c r="H19" s="63" t="n">
        <f aca="true">INDIRECT(ADDRESS(ROW()-35*INT((ROW()-15)/35)+168,2+INT((ROW()-15)/35), 1, 1, "Simulación"))</f>
        <v>0</v>
      </c>
      <c r="I19" s="64" t="n">
        <f aca="false">AO19+AQ19+AS19+AU19+AW19</f>
        <v>0.0375872432338739</v>
      </c>
      <c r="J19" s="63" t="n">
        <f aca="false">ROUND(AP19+AR19+AT19+AV19+AX19,0)</f>
        <v>457846</v>
      </c>
      <c r="K19" s="64" t="n">
        <f aca="false">I19-DatosMinisterio!J19</f>
        <v>0</v>
      </c>
      <c r="L19" s="63" t="n">
        <f aca="false">J19-DatosMinisterio!K19</f>
        <v>0</v>
      </c>
      <c r="M19" s="64" t="n">
        <f aca="false">P54/P$77</f>
        <v>0.0543040488482778</v>
      </c>
      <c r="N19" s="63" t="n">
        <f aca="false">ROUND(N$42*M19,0)</f>
        <v>12567964</v>
      </c>
      <c r="O19" s="63" t="n">
        <f aca="false">N19-DatosMinisterio!L19</f>
        <v>-32</v>
      </c>
      <c r="P19" s="65" t="n">
        <f aca="false">N19+J19</f>
        <v>13025810</v>
      </c>
      <c r="Q19" s="63" t="n">
        <f aca="false">P19-DatosMinisterio!M19</f>
        <v>-32</v>
      </c>
      <c r="S19" s="65" t="n">
        <f aca="false">B19+DatosMinisterio!B19</f>
        <v>18275</v>
      </c>
      <c r="T19" s="65" t="n">
        <f aca="false">C19+DatosMinisterio!C19</f>
        <v>110</v>
      </c>
      <c r="U19" s="65" t="n">
        <f aca="false">D19+DatosMinisterio!D19</f>
        <v>748.605566680802</v>
      </c>
      <c r="V19" s="65" t="n">
        <f aca="false">E19+DatosMinisterio!E19</f>
        <v>524.796362135348</v>
      </c>
      <c r="W19" s="65" t="n">
        <f aca="false">F19+DatosMinisterio!F19</f>
        <v>169</v>
      </c>
      <c r="X19" s="65" t="n">
        <f aca="false">G19+DatosMinisterio!G19</f>
        <v>533</v>
      </c>
      <c r="Y19" s="65" t="n">
        <f aca="false">H19+DatosMinisterio!H19</f>
        <v>5</v>
      </c>
      <c r="Z19" s="65" t="n">
        <f aca="false">X19+0.33*Y19</f>
        <v>534.65</v>
      </c>
      <c r="AC19" s="71" t="n">
        <f aca="false">IF(T19&gt;0,S19/T19,0)</f>
        <v>166.136363636364</v>
      </c>
      <c r="AD19" s="72" t="n">
        <f aca="false">EXP((((AC19-AC42)/AC43+2)/4-1.9)^3)</f>
        <v>0.0501594552319384</v>
      </c>
      <c r="AE19" s="73" t="n">
        <f aca="false">S19/U19</f>
        <v>24.4120546431794</v>
      </c>
      <c r="AF19" s="72" t="n">
        <f aca="false">EXP((((AE19-AE42)/AE43+2)/4-1.9)^3)</f>
        <v>0.215478716586324</v>
      </c>
      <c r="AG19" s="72" t="n">
        <f aca="false">V19/U19</f>
        <v>0.701031872448146</v>
      </c>
      <c r="AH19" s="72" t="n">
        <f aca="false">EXP((((AG19-AG42)/AG43+2)/4-1.9)^3)</f>
        <v>0.0475814942902107</v>
      </c>
      <c r="AI19" s="72" t="n">
        <f aca="false">W19/U19</f>
        <v>0.225753063458129</v>
      </c>
      <c r="AJ19" s="72" t="n">
        <f aca="false">EXP((((AI19-AI42)/AI43+2)/4-1.9)^3)</f>
        <v>0.128842600458978</v>
      </c>
      <c r="AK19" s="72" t="n">
        <f aca="false">Z19/U19</f>
        <v>0.714194528863248</v>
      </c>
      <c r="AL19" s="72" t="n">
        <f aca="false">EXP((((AK19-AK42)/AK43+2)/4-1.9)^3)</f>
        <v>0.109246282096159</v>
      </c>
      <c r="AM19" s="72" t="n">
        <f aca="false">0.01*AD19+0.15*AF19+0.24*AH19+0.25*AJ19+0.35*AL19</f>
        <v>0.114689809518319</v>
      </c>
      <c r="AO19" s="64" t="n">
        <f aca="false">0.01*AD19/$AM$42</f>
        <v>0.000164387372531152</v>
      </c>
      <c r="AP19" s="63" t="n">
        <f aca="false">AO19*$J$42</f>
        <v>2002.38483096573</v>
      </c>
      <c r="AQ19" s="64" t="n">
        <f aca="false">0.15*AF19/$AM$42</f>
        <v>0.0105928124295465</v>
      </c>
      <c r="AR19" s="63" t="n">
        <f aca="false">AQ19*$J$42</f>
        <v>129029.904180564</v>
      </c>
      <c r="AS19" s="64" t="n">
        <f aca="false">0.24*AH19/$AM$42</f>
        <v>0.00374252716644019</v>
      </c>
      <c r="AT19" s="63" t="n">
        <f aca="false">AS19*$J$42</f>
        <v>45587.319221474</v>
      </c>
      <c r="AU19" s="64" t="n">
        <f aca="false">0.25*AJ19/$AM$42</f>
        <v>0.0105563828701863</v>
      </c>
      <c r="AV19" s="63" t="n">
        <f aca="false">AU19*$J$42</f>
        <v>128586.15965239</v>
      </c>
      <c r="AW19" s="64" t="n">
        <f aca="false">0.35*AL19/$AM$42</f>
        <v>0.0125311333951697</v>
      </c>
      <c r="AX19" s="63" t="n">
        <f aca="false">AW19*$J$42</f>
        <v>152640.382524155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70" t="s">
        <v>27</v>
      </c>
      <c r="B20" s="63" t="n">
        <f aca="true">INDIRECT(ADDRESS(ROW()-35*INT((ROW()-15)/35)+138,2+INT((ROW()-15)/35), 1, 1, "Simulación"))</f>
        <v>0</v>
      </c>
      <c r="C20" s="63" t="n">
        <f aca="true">INDIRECT(ADDRESS(ROW()-35*INT((ROW()-15)/35)+108,2+INT((ROW()-15)/35), 1, 1, "Simulación"))</f>
        <v>0</v>
      </c>
      <c r="D20" s="63" t="n">
        <f aca="true">INDIRECT(ADDRESS(ROW()-35*INT((ROW()-15)/35)+78,2+INT((ROW()-15)/35), 1, 1, "Simulación"))</f>
        <v>0</v>
      </c>
      <c r="E20" s="63" t="n">
        <f aca="true">INDIRECT(ADDRESS(ROW()-35*INT((ROW()-15)/35)+48,2+INT((ROW()-15)/35), 1, 1, "Simulación"))</f>
        <v>0</v>
      </c>
      <c r="F20" s="63" t="n">
        <f aca="true">INDIRECT(ADDRESS(ROW()-35*INT((ROW()-15)/35)+18,2+INT((ROW()-15)/35), 1, 1, "Simulación"))</f>
        <v>0</v>
      </c>
      <c r="G20" s="63" t="n">
        <f aca="true">INDIRECT(ADDRESS(ROW()-35*INT((ROW()-15)/35)-12,2+INT((ROW()-15)/35), 1, 1, "Simulación"))</f>
        <v>0</v>
      </c>
      <c r="H20" s="63" t="n">
        <f aca="true">INDIRECT(ADDRESS(ROW()-35*INT((ROW()-15)/35)+168,2+INT((ROW()-15)/35), 1, 1, "Simulación"))</f>
        <v>0</v>
      </c>
      <c r="I20" s="64" t="n">
        <f aca="false">AO20+AQ20+AS20+AU20+AW20</f>
        <v>0.0209205740870666</v>
      </c>
      <c r="J20" s="63" t="n">
        <f aca="false">ROUND(AP20+AR20+AT20+AV20+AX20,0)</f>
        <v>254831</v>
      </c>
      <c r="K20" s="64" t="n">
        <f aca="false">I20-DatosMinisterio!J20</f>
        <v>1.52655665885959E-016</v>
      </c>
      <c r="L20" s="63" t="n">
        <f aca="false">J20-DatosMinisterio!K20</f>
        <v>0</v>
      </c>
      <c r="M20" s="64" t="n">
        <f aca="false">P55/P$77</f>
        <v>0.0517516428807738</v>
      </c>
      <c r="N20" s="63" t="n">
        <f aca="false">ROUND(N$42*M20,0)</f>
        <v>11977243</v>
      </c>
      <c r="O20" s="63" t="n">
        <f aca="false">N20-DatosMinisterio!L20</f>
        <v>-3</v>
      </c>
      <c r="P20" s="65" t="n">
        <f aca="false">N20+J20</f>
        <v>12232074</v>
      </c>
      <c r="Q20" s="63" t="n">
        <f aca="false">P20-DatosMinisterio!M20</f>
        <v>-3</v>
      </c>
      <c r="S20" s="65" t="n">
        <f aca="false">B20+DatosMinisterio!B20</f>
        <v>21848</v>
      </c>
      <c r="T20" s="65" t="n">
        <f aca="false">C20+DatosMinisterio!C20</f>
        <v>100</v>
      </c>
      <c r="U20" s="65" t="n">
        <f aca="false">D20+DatosMinisterio!D20</f>
        <v>1082.89178310075</v>
      </c>
      <c r="V20" s="65" t="n">
        <f aca="false">E20+DatosMinisterio!E20</f>
        <v>706.970850251791</v>
      </c>
      <c r="W20" s="65" t="n">
        <f aca="false">F20+DatosMinisterio!F20</f>
        <v>226</v>
      </c>
      <c r="X20" s="65" t="n">
        <f aca="false">G20+DatosMinisterio!G20</f>
        <v>618</v>
      </c>
      <c r="Y20" s="65" t="n">
        <f aca="false">H20+DatosMinisterio!H20</f>
        <v>40</v>
      </c>
      <c r="Z20" s="65" t="n">
        <f aca="false">X20+0.33*Y20</f>
        <v>631.2</v>
      </c>
      <c r="AC20" s="71" t="n">
        <f aca="false">IF(T20&gt;0,S20/T20,0)</f>
        <v>218.48</v>
      </c>
      <c r="AD20" s="72" t="n">
        <f aca="false">EXP((((AC20-AC42)/AC43+2)/4-1.9)^3)</f>
        <v>0.118594906654537</v>
      </c>
      <c r="AE20" s="73" t="n">
        <f aca="false">S20/U20</f>
        <v>20.175607887097</v>
      </c>
      <c r="AF20" s="72" t="n">
        <f aca="false">EXP((((AE20-AE42)/AE43+2)/4-1.9)^3)</f>
        <v>0.0706752038379508</v>
      </c>
      <c r="AG20" s="72" t="n">
        <f aca="false">V20/U20</f>
        <v>0.652854570774794</v>
      </c>
      <c r="AH20" s="72" t="n">
        <f aca="false">EXP((((AG20-AG42)/AG43+2)/4-1.9)^3)</f>
        <v>0.021984109254921</v>
      </c>
      <c r="AI20" s="72" t="n">
        <f aca="false">W20/U20</f>
        <v>0.208700447751919</v>
      </c>
      <c r="AJ20" s="72" t="n">
        <f aca="false">EXP((((AI20-AI42)/AI43+2)/4-1.9)^3)</f>
        <v>0.105909878603398</v>
      </c>
      <c r="AK20" s="72" t="n">
        <f aca="false">Z20/U20</f>
        <v>0.582883728411553</v>
      </c>
      <c r="AL20" s="72" t="n">
        <f aca="false">EXP((((AK20-AK42)/AK43+2)/4-1.9)^3)</f>
        <v>0.0579828030537029</v>
      </c>
      <c r="AM20" s="72" t="n">
        <f aca="false">0.01*AD20+0.15*AF20+0.24*AH20+0.25*AJ20+0.35*AL20</f>
        <v>0.0638348665830646</v>
      </c>
      <c r="AO20" s="64" t="n">
        <f aca="false">0.01*AD20/$AM$42</f>
        <v>0.000388670590826175</v>
      </c>
      <c r="AP20" s="63" t="n">
        <f aca="false">AO20*$J$42</f>
        <v>4734.35449042983</v>
      </c>
      <c r="AQ20" s="64" t="n">
        <f aca="false">0.15*AF20/$AM$42</f>
        <v>0.00347435324256472</v>
      </c>
      <c r="AR20" s="63" t="n">
        <f aca="false">AQ20*$J$42</f>
        <v>42320.7216175307</v>
      </c>
      <c r="AS20" s="64" t="n">
        <f aca="false">0.24*AH20/$AM$42</f>
        <v>0.00172916230025711</v>
      </c>
      <c r="AT20" s="63" t="n">
        <f aca="false">AS20*$J$42</f>
        <v>21062.7392299034</v>
      </c>
      <c r="AU20" s="64" t="n">
        <f aca="false">0.25*AJ20/$AM$42</f>
        <v>0.00867745003818353</v>
      </c>
      <c r="AV20" s="63" t="n">
        <f aca="false">AU20*$J$42</f>
        <v>105699.081750509</v>
      </c>
      <c r="AW20" s="64" t="n">
        <f aca="false">0.35*AL20/$AM$42</f>
        <v>0.00665093791523501</v>
      </c>
      <c r="AX20" s="63" t="n">
        <f aca="false">AW20*$J$42</f>
        <v>81014.3564441828</v>
      </c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70" t="s">
        <v>28</v>
      </c>
      <c r="B21" s="63" t="n">
        <f aca="true">INDIRECT(ADDRESS(ROW()-35*INT((ROW()-15)/35)+138,2+INT((ROW()-15)/35), 1, 1, "Simulación"))</f>
        <v>0</v>
      </c>
      <c r="C21" s="63" t="n">
        <f aca="true">INDIRECT(ADDRESS(ROW()-35*INT((ROW()-15)/35)+108,2+INT((ROW()-15)/35), 1, 1, "Simulación"))</f>
        <v>0</v>
      </c>
      <c r="D21" s="63" t="n">
        <f aca="true">INDIRECT(ADDRESS(ROW()-35*INT((ROW()-15)/35)+78,2+INT((ROW()-15)/35), 1, 1, "Simulación"))</f>
        <v>0</v>
      </c>
      <c r="E21" s="63" t="n">
        <f aca="true">INDIRECT(ADDRESS(ROW()-35*INT((ROW()-15)/35)+48,2+INT((ROW()-15)/35), 1, 1, "Simulación"))</f>
        <v>0</v>
      </c>
      <c r="F21" s="63" t="n">
        <f aca="true">INDIRECT(ADDRESS(ROW()-35*INT((ROW()-15)/35)+18,2+INT((ROW()-15)/35), 1, 1, "Simulación"))</f>
        <v>0</v>
      </c>
      <c r="G21" s="63" t="n">
        <f aca="true">INDIRECT(ADDRESS(ROW()-35*INT((ROW()-15)/35)-12,2+INT((ROW()-15)/35), 1, 1, "Simulación"))</f>
        <v>0</v>
      </c>
      <c r="H21" s="63" t="n">
        <f aca="true">INDIRECT(ADDRESS(ROW()-35*INT((ROW()-15)/35)+168,2+INT((ROW()-15)/35), 1, 1, "Simulación"))</f>
        <v>0</v>
      </c>
      <c r="I21" s="64" t="n">
        <f aca="false">AO21+AQ21+AS21+AU21+AW21</f>
        <v>0.0359114919030407</v>
      </c>
      <c r="J21" s="63" t="n">
        <f aca="false">ROUND(AP21+AR21+AT21+AV21+AX21,0)</f>
        <v>437434</v>
      </c>
      <c r="K21" s="64" t="n">
        <f aca="false">I21-DatosMinisterio!J21</f>
        <v>0</v>
      </c>
      <c r="L21" s="63" t="n">
        <f aca="false">J21-DatosMinisterio!K21</f>
        <v>0</v>
      </c>
      <c r="M21" s="64" t="n">
        <f aca="false">P56/P$77</f>
        <v>0.0411179869688271</v>
      </c>
      <c r="N21" s="63" t="n">
        <f aca="false">ROUND(N$42*M21,0)</f>
        <v>9516222</v>
      </c>
      <c r="O21" s="63" t="n">
        <f aca="false">N21-DatosMinisterio!L21</f>
        <v>-16</v>
      </c>
      <c r="P21" s="65" t="n">
        <f aca="false">N21+J21</f>
        <v>9953656</v>
      </c>
      <c r="Q21" s="63" t="n">
        <f aca="false">P21-DatosMinisterio!M21</f>
        <v>-16</v>
      </c>
      <c r="S21" s="65" t="n">
        <f aca="false">B21+DatosMinisterio!B21</f>
        <v>15313</v>
      </c>
      <c r="T21" s="65" t="n">
        <f aca="false">C21+DatosMinisterio!C21</f>
        <v>73</v>
      </c>
      <c r="U21" s="65" t="n">
        <f aca="false">D21+DatosMinisterio!D21</f>
        <v>889.528120219471</v>
      </c>
      <c r="V21" s="65" t="n">
        <f aca="false">E21+DatosMinisterio!E21</f>
        <v>688.759938401289</v>
      </c>
      <c r="W21" s="65" t="n">
        <f aca="false">F21+DatosMinisterio!F21</f>
        <v>186</v>
      </c>
      <c r="X21" s="65" t="n">
        <f aca="false">G21+DatosMinisterio!G21</f>
        <v>669</v>
      </c>
      <c r="Y21" s="65" t="n">
        <f aca="false">H21+DatosMinisterio!H21</f>
        <v>45</v>
      </c>
      <c r="Z21" s="65" t="n">
        <f aca="false">X21+0.33*Y21</f>
        <v>683.85</v>
      </c>
      <c r="AC21" s="71" t="n">
        <f aca="false">IF(T21&gt;0,S21/T21,0)</f>
        <v>209.767123287671</v>
      </c>
      <c r="AD21" s="72" t="n">
        <f aca="false">EXP((((AC21-AC42)/AC43+2)/4-1.9)^3)</f>
        <v>0.104143866018257</v>
      </c>
      <c r="AE21" s="73" t="n">
        <f aca="false">S21/U21</f>
        <v>17.2147452699099</v>
      </c>
      <c r="AF21" s="72" t="n">
        <f aca="false">EXP((((AE21-AE42)/AE43+2)/4-1.9)^3)</f>
        <v>0.0250791427645306</v>
      </c>
      <c r="AG21" s="72" t="n">
        <f aca="false">V21/U21</f>
        <v>0.774298105642071</v>
      </c>
      <c r="AH21" s="72" t="n">
        <f aca="false">EXP((((AG21-AG42)/AG43+2)/4-1.9)^3)</f>
        <v>0.124612793024542</v>
      </c>
      <c r="AI21" s="72" t="n">
        <f aca="false">W21/U21</f>
        <v>0.209099629086609</v>
      </c>
      <c r="AJ21" s="72" t="n">
        <f aca="false">EXP((((AI21-AI42)/AI43+2)/4-1.9)^3)</f>
        <v>0.106411515742995</v>
      </c>
      <c r="AK21" s="72" t="n">
        <f aca="false">Z21/U21</f>
        <v>0.768778394359557</v>
      </c>
      <c r="AL21" s="72" t="n">
        <f aca="false">EXP((((AK21-AK42)/AK43+2)/4-1.9)^3)</f>
        <v>0.137895247555759</v>
      </c>
      <c r="AM21" s="72" t="n">
        <f aca="false">0.01*AD21+0.15*AF21+0.24*AH21+0.25*AJ21+0.35*AL21</f>
        <v>0.109576595981016</v>
      </c>
      <c r="AO21" s="64" t="n">
        <f aca="false">0.01*AD21/$AM$42</f>
        <v>0.000341310255879268</v>
      </c>
      <c r="AP21" s="63" t="n">
        <f aca="false">AO21*$J$42</f>
        <v>4157.46336535773</v>
      </c>
      <c r="AQ21" s="64" t="n">
        <f aca="false">0.15*AF21/$AM$42</f>
        <v>0.00123287654301609</v>
      </c>
      <c r="AR21" s="63" t="n">
        <f aca="false">AQ21*$J$42</f>
        <v>15017.5360198124</v>
      </c>
      <c r="AS21" s="64" t="n">
        <f aca="false">0.24*AH21/$AM$42</f>
        <v>0.00980143163087431</v>
      </c>
      <c r="AT21" s="63" t="n">
        <f aca="false">AS21*$J$42</f>
        <v>119390.180141064</v>
      </c>
      <c r="AU21" s="64" t="n">
        <f aca="false">0.25*AJ21/$AM$42</f>
        <v>0.00871855037059393</v>
      </c>
      <c r="AV21" s="63" t="n">
        <f aca="false">AU21*$J$42</f>
        <v>106199.720460765</v>
      </c>
      <c r="AW21" s="64" t="n">
        <f aca="false">0.35*AL21/$AM$42</f>
        <v>0.0158173231026771</v>
      </c>
      <c r="AX21" s="63" t="n">
        <f aca="false">AW21*$J$42</f>
        <v>192669.104442815</v>
      </c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70" t="s">
        <v>29</v>
      </c>
      <c r="B22" s="63" t="n">
        <f aca="true">INDIRECT(ADDRESS(ROW()-35*INT((ROW()-15)/35)+138,2+INT((ROW()-15)/35), 1, 1, "Simulación"))</f>
        <v>0</v>
      </c>
      <c r="C22" s="63" t="n">
        <f aca="true">INDIRECT(ADDRESS(ROW()-35*INT((ROW()-15)/35)+108,2+INT((ROW()-15)/35), 1, 1, "Simulación"))</f>
        <v>0</v>
      </c>
      <c r="D22" s="63" t="n">
        <f aca="true">INDIRECT(ADDRESS(ROW()-35*INT((ROW()-15)/35)+78,2+INT((ROW()-15)/35), 1, 1, "Simulación"))</f>
        <v>0</v>
      </c>
      <c r="E22" s="63" t="n">
        <f aca="true">INDIRECT(ADDRESS(ROW()-35*INT((ROW()-15)/35)+48,2+INT((ROW()-15)/35), 1, 1, "Simulación"))</f>
        <v>0</v>
      </c>
      <c r="F22" s="63" t="n">
        <f aca="true">INDIRECT(ADDRESS(ROW()-35*INT((ROW()-15)/35)+18,2+INT((ROW()-15)/35), 1, 1, "Simulación"))</f>
        <v>0</v>
      </c>
      <c r="G22" s="63" t="n">
        <f aca="true">INDIRECT(ADDRESS(ROW()-35*INT((ROW()-15)/35)-12,2+INT((ROW()-15)/35), 1, 1, "Simulación"))</f>
        <v>0</v>
      </c>
      <c r="H22" s="63" t="n">
        <f aca="true">INDIRECT(ADDRESS(ROW()-35*INT((ROW()-15)/35)+168,2+INT((ROW()-15)/35), 1, 1, "Simulación"))</f>
        <v>0</v>
      </c>
      <c r="I22" s="64" t="n">
        <f aca="false">AO22+AQ22+AS22+AU22+AW22</f>
        <v>0.0118116263520308</v>
      </c>
      <c r="J22" s="63" t="n">
        <f aca="false">ROUND(AP22+AR22+AT22+AV22+AX22,0)</f>
        <v>143876</v>
      </c>
      <c r="K22" s="64" t="n">
        <f aca="false">I22-DatosMinisterio!J22</f>
        <v>0</v>
      </c>
      <c r="L22" s="63" t="n">
        <f aca="false">J22-DatosMinisterio!K22</f>
        <v>0</v>
      </c>
      <c r="M22" s="64" t="n">
        <f aca="false">P57/P$77</f>
        <v>0.0392916317945088</v>
      </c>
      <c r="N22" s="63" t="n">
        <f aca="false">ROUND(N$42*M22,0)</f>
        <v>9093536</v>
      </c>
      <c r="O22" s="63" t="n">
        <f aca="false">N22-DatosMinisterio!L22</f>
        <v>-7</v>
      </c>
      <c r="P22" s="65" t="n">
        <f aca="false">N22+J22</f>
        <v>9237412</v>
      </c>
      <c r="Q22" s="63" t="n">
        <f aca="false">P22-DatosMinisterio!M22</f>
        <v>-7</v>
      </c>
      <c r="S22" s="65" t="n">
        <f aca="false">B22+DatosMinisterio!B22</f>
        <v>10837</v>
      </c>
      <c r="T22" s="65" t="n">
        <f aca="false">C22+DatosMinisterio!C22</f>
        <v>51</v>
      </c>
      <c r="U22" s="65" t="n">
        <f aca="false">D22+DatosMinisterio!D22</f>
        <v>652.010401961088</v>
      </c>
      <c r="V22" s="65" t="n">
        <f aca="false">E22+DatosMinisterio!E22</f>
        <v>383.132730920712</v>
      </c>
      <c r="W22" s="65" t="n">
        <f aca="false">F22+DatosMinisterio!F22</f>
        <v>79</v>
      </c>
      <c r="X22" s="65" t="n">
        <f aca="false">G22+DatosMinisterio!G22</f>
        <v>377</v>
      </c>
      <c r="Y22" s="65" t="n">
        <f aca="false">H22+DatosMinisterio!H22</f>
        <v>49</v>
      </c>
      <c r="Z22" s="65" t="n">
        <f aca="false">X22+0.33*Y22</f>
        <v>393.17</v>
      </c>
      <c r="AC22" s="71" t="n">
        <f aca="false">IF(T22&gt;0,S22/T22,0)</f>
        <v>212.490196078431</v>
      </c>
      <c r="AD22" s="72" t="n">
        <f aca="false">EXP((((AC22-AC42)/AC43+2)/4-1.9)^3)</f>
        <v>0.108520084840783</v>
      </c>
      <c r="AE22" s="73" t="n">
        <f aca="false">S22/U22</f>
        <v>16.6209004755215</v>
      </c>
      <c r="AF22" s="72" t="n">
        <f aca="false">EXP((((AE22-AE42)/AE43+2)/4-1.9)^3)</f>
        <v>0.019809212138123</v>
      </c>
      <c r="AG22" s="72" t="n">
        <f aca="false">V22/U22</f>
        <v>0.587617513107678</v>
      </c>
      <c r="AH22" s="72" t="n">
        <f aca="false">EXP((((AG22-AG42)/AG43+2)/4-1.9)^3)</f>
        <v>0.00636581572640393</v>
      </c>
      <c r="AI22" s="72" t="n">
        <f aca="false">W22/U22</f>
        <v>0.12116371113465</v>
      </c>
      <c r="AJ22" s="72" t="n">
        <f aca="false">EXP((((AI22-AI42)/AI43+2)/4-1.9)^3)</f>
        <v>0.0317478115812158</v>
      </c>
      <c r="AK22" s="72" t="n">
        <f aca="false">Z22/U22</f>
        <v>0.603011851984939</v>
      </c>
      <c r="AL22" s="72" t="n">
        <f aca="false">EXP((((AK22-AK42)/AK43+2)/4-1.9)^3)</f>
        <v>0.0643412524124753</v>
      </c>
      <c r="AM22" s="72" t="n">
        <f aca="false">0.01*AD22+0.15*AF22+0.24*AH22+0.25*AJ22+0.35*AL22</f>
        <v>0.0360407696831335</v>
      </c>
      <c r="AO22" s="64" t="n">
        <f aca="false">0.01*AD22/$AM$42</f>
        <v>0.000355652419495877</v>
      </c>
      <c r="AP22" s="63" t="n">
        <f aca="false">AO22*$J$42</f>
        <v>4332.16371141797</v>
      </c>
      <c r="AQ22" s="64" t="n">
        <f aca="false">0.15*AF22/$AM$42</f>
        <v>0.000973809719495753</v>
      </c>
      <c r="AR22" s="63" t="n">
        <f aca="false">AQ22*$J$42</f>
        <v>11861.8710217281</v>
      </c>
      <c r="AS22" s="64" t="n">
        <f aca="false">0.24*AH22/$AM$42</f>
        <v>0.000500703869183034</v>
      </c>
      <c r="AT22" s="63" t="n">
        <f aca="false">AS22*$J$42</f>
        <v>6099.01975450067</v>
      </c>
      <c r="AU22" s="64" t="n">
        <f aca="false">0.25*AJ22/$AM$42</f>
        <v>0.00260117424786497</v>
      </c>
      <c r="AV22" s="63" t="n">
        <f aca="false">AU22*$J$42</f>
        <v>31684.6225864244</v>
      </c>
      <c r="AW22" s="64" t="n">
        <f aca="false">0.35*AL22/$AM$42</f>
        <v>0.00738028609599117</v>
      </c>
      <c r="AX22" s="63" t="n">
        <f aca="false">AW22*$J$42</f>
        <v>89898.4678643701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70" t="s">
        <v>30</v>
      </c>
      <c r="B23" s="63" t="n">
        <f aca="true">INDIRECT(ADDRESS(ROW()-35*INT((ROW()-15)/35)+138,2+INT((ROW()-15)/35), 1, 1, "Simulación"))</f>
        <v>0</v>
      </c>
      <c r="C23" s="63" t="n">
        <f aca="true">INDIRECT(ADDRESS(ROW()-35*INT((ROW()-15)/35)+108,2+INT((ROW()-15)/35), 1, 1, "Simulación"))</f>
        <v>0</v>
      </c>
      <c r="D23" s="63" t="n">
        <f aca="true">INDIRECT(ADDRESS(ROW()-35*INT((ROW()-15)/35)+78,2+INT((ROW()-15)/35), 1, 1, "Simulación"))</f>
        <v>0</v>
      </c>
      <c r="E23" s="63" t="n">
        <f aca="true">INDIRECT(ADDRESS(ROW()-35*INT((ROW()-15)/35)+48,2+INT((ROW()-15)/35), 1, 1, "Simulación"))</f>
        <v>0</v>
      </c>
      <c r="F23" s="63" t="n">
        <f aca="true">INDIRECT(ADDRESS(ROW()-35*INT((ROW()-15)/35)+18,2+INT((ROW()-15)/35), 1, 1, "Simulación"))</f>
        <v>0</v>
      </c>
      <c r="G23" s="63" t="n">
        <f aca="true">INDIRECT(ADDRESS(ROW()-35*INT((ROW()-15)/35)-12,2+INT((ROW()-15)/35), 1, 1, "Simulación"))</f>
        <v>0</v>
      </c>
      <c r="H23" s="63" t="n">
        <f aca="true">INDIRECT(ADDRESS(ROW()-35*INT((ROW()-15)/35)+168,2+INT((ROW()-15)/35), 1, 1, "Simulación"))</f>
        <v>0</v>
      </c>
      <c r="I23" s="64" t="n">
        <f aca="false">AO23+AQ23+AS23+AU23+AW23</f>
        <v>0.0134507398122111</v>
      </c>
      <c r="J23" s="63" t="n">
        <f aca="false">ROUND(AP23+AR23+AT23+AV23+AX23,0)</f>
        <v>163842</v>
      </c>
      <c r="K23" s="64" t="n">
        <f aca="false">I23-DatosMinisterio!J23</f>
        <v>0</v>
      </c>
      <c r="L23" s="63" t="n">
        <f aca="false">J23-DatosMinisterio!K23</f>
        <v>0</v>
      </c>
      <c r="M23" s="64" t="n">
        <f aca="false">P58/P$77</f>
        <v>0.018388904722413</v>
      </c>
      <c r="N23" s="63" t="n">
        <f aca="false">ROUND(N$42*M23,0)</f>
        <v>4255872</v>
      </c>
      <c r="O23" s="63" t="n">
        <f aca="false">N23-DatosMinisterio!L23</f>
        <v>0</v>
      </c>
      <c r="P23" s="65" t="n">
        <f aca="false">N23+J23</f>
        <v>4419714</v>
      </c>
      <c r="Q23" s="63" t="n">
        <f aca="false">P23-DatosMinisterio!M23</f>
        <v>0</v>
      </c>
      <c r="S23" s="65" t="n">
        <f aca="false">B23+DatosMinisterio!B23</f>
        <v>15481</v>
      </c>
      <c r="T23" s="65" t="n">
        <f aca="false">C23+DatosMinisterio!C23</f>
        <v>62</v>
      </c>
      <c r="U23" s="65" t="n">
        <f aca="false">D23+DatosMinisterio!D23</f>
        <v>893.040662911584</v>
      </c>
      <c r="V23" s="65" t="n">
        <f aca="false">E23+DatosMinisterio!E23</f>
        <v>630.77383060246</v>
      </c>
      <c r="W23" s="65" t="n">
        <f aca="false">F23+DatosMinisterio!F23</f>
        <v>131</v>
      </c>
      <c r="X23" s="65" t="n">
        <f aca="false">G23+DatosMinisterio!G23</f>
        <v>411</v>
      </c>
      <c r="Y23" s="65" t="n">
        <f aca="false">H23+DatosMinisterio!H23</f>
        <v>46</v>
      </c>
      <c r="Z23" s="65" t="n">
        <f aca="false">X23+0.33*Y23</f>
        <v>426.18</v>
      </c>
      <c r="AC23" s="71" t="n">
        <f aca="false">IF(T23&gt;0,S23/T23,0)</f>
        <v>249.693548387097</v>
      </c>
      <c r="AD23" s="72" t="n">
        <f aca="false">EXP((((AC23-AC42)/AC43+2)/4-1.9)^3)</f>
        <v>0.181323763318164</v>
      </c>
      <c r="AE23" s="73" t="n">
        <f aca="false">S23/U23</f>
        <v>17.3351568891916</v>
      </c>
      <c r="AF23" s="72" t="n">
        <f aca="false">EXP((((AE23-AE42)/AE43+2)/4-1.9)^3)</f>
        <v>0.0262767141077299</v>
      </c>
      <c r="AG23" s="72" t="n">
        <f aca="false">V23/U23</f>
        <v>0.706321511213101</v>
      </c>
      <c r="AH23" s="72" t="n">
        <f aca="false">EXP((((AG23-AG42)/AG43+2)/4-1.9)^3)</f>
        <v>0.0514313363930948</v>
      </c>
      <c r="AI23" s="72" t="n">
        <f aca="false">W23/U23</f>
        <v>0.146689849007435</v>
      </c>
      <c r="AJ23" s="72" t="n">
        <f aca="false">EXP((((AI23-AI42)/AI43+2)/4-1.9)^3)</f>
        <v>0.0467589902579053</v>
      </c>
      <c r="AK23" s="72" t="n">
        <f aca="false">Z23/U23</f>
        <v>0.477223510305257</v>
      </c>
      <c r="AL23" s="72" t="n">
        <f aca="false">EXP((((AK23-AK42)/AK43+2)/4-1.9)^3)</f>
        <v>0.0321547919418067</v>
      </c>
      <c r="AM23" s="72" t="n">
        <f aca="false">0.01*AD23+0.15*AF23+0.24*AH23+0.25*AJ23+0.35*AL23</f>
        <v>0.0410421902277926</v>
      </c>
      <c r="AO23" s="64" t="n">
        <f aca="false">0.01*AD23/$AM$42</f>
        <v>0.00059425161002056</v>
      </c>
      <c r="AP23" s="63" t="n">
        <f aca="false">AO23*$J$42</f>
        <v>7238.51468248656</v>
      </c>
      <c r="AQ23" s="64" t="n">
        <f aca="false">0.15*AF23/$AM$42</f>
        <v>0.00129174847621896</v>
      </c>
      <c r="AR23" s="63" t="n">
        <f aca="false">AQ23*$J$42</f>
        <v>15734.6486799878</v>
      </c>
      <c r="AS23" s="64" t="n">
        <f aca="false">0.24*AH23/$AM$42</f>
        <v>0.00404533687999544</v>
      </c>
      <c r="AT23" s="63" t="n">
        <f aca="false">AS23*$J$42</f>
        <v>49275.8116388414</v>
      </c>
      <c r="AU23" s="64" t="n">
        <f aca="false">0.25*AJ23/$AM$42</f>
        <v>0.00383107607287791</v>
      </c>
      <c r="AV23" s="63" t="n">
        <f aca="false">AU23*$J$42</f>
        <v>46665.92388751</v>
      </c>
      <c r="AW23" s="64" t="n">
        <f aca="false">0.35*AL23/$AM$42</f>
        <v>0.00368832677309825</v>
      </c>
      <c r="AX23" s="63" t="n">
        <f aca="false">AW23*$J$42</f>
        <v>44927.1100838183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70" t="s">
        <v>31</v>
      </c>
      <c r="B24" s="63" t="n">
        <f aca="true">INDIRECT(ADDRESS(ROW()-35*INT((ROW()-15)/35)+138,2+INT((ROW()-15)/35), 1, 1, "Simulación"))</f>
        <v>0</v>
      </c>
      <c r="C24" s="63" t="n">
        <f aca="true">INDIRECT(ADDRESS(ROW()-35*INT((ROW()-15)/35)+108,2+INT((ROW()-15)/35), 1, 1, "Simulación"))</f>
        <v>0</v>
      </c>
      <c r="D24" s="63" t="n">
        <f aca="true">INDIRECT(ADDRESS(ROW()-35*INT((ROW()-15)/35)+78,2+INT((ROW()-15)/35), 1, 1, "Simulación"))</f>
        <v>0</v>
      </c>
      <c r="E24" s="63" t="n">
        <f aca="true">INDIRECT(ADDRESS(ROW()-35*INT((ROW()-15)/35)+48,2+INT((ROW()-15)/35), 1, 1, "Simulación"))</f>
        <v>0</v>
      </c>
      <c r="F24" s="63" t="n">
        <f aca="true">INDIRECT(ADDRESS(ROW()-35*INT((ROW()-15)/35)+18,2+INT((ROW()-15)/35), 1, 1, "Simulación"))</f>
        <v>0</v>
      </c>
      <c r="G24" s="63" t="n">
        <f aca="true">INDIRECT(ADDRESS(ROW()-35*INT((ROW()-15)/35)-12,2+INT((ROW()-15)/35), 1, 1, "Simulación"))</f>
        <v>0</v>
      </c>
      <c r="H24" s="63" t="n">
        <f aca="true">INDIRECT(ADDRESS(ROW()-35*INT((ROW()-15)/35)+168,2+INT((ROW()-15)/35), 1, 1, "Simulación"))</f>
        <v>0</v>
      </c>
      <c r="I24" s="64" t="n">
        <f aca="false">AO24+AQ24+AS24+AU24+AW24</f>
        <v>0.0201479908222657</v>
      </c>
      <c r="J24" s="63" t="n">
        <f aca="false">ROUND(AP24+AR24+AT24+AV24+AX24,0)</f>
        <v>245421</v>
      </c>
      <c r="K24" s="64" t="n">
        <f aca="false">I24-DatosMinisterio!J24</f>
        <v>-7.28583859910259E-017</v>
      </c>
      <c r="L24" s="63" t="n">
        <f aca="false">J24-DatosMinisterio!K24</f>
        <v>0</v>
      </c>
      <c r="M24" s="64" t="n">
        <f aca="false">P59/P$77</f>
        <v>0.0177185487603118</v>
      </c>
      <c r="N24" s="63" t="n">
        <f aca="false">ROUND(N$42*M24,0)</f>
        <v>4100727</v>
      </c>
      <c r="O24" s="63" t="n">
        <f aca="false">N24-DatosMinisterio!L24</f>
        <v>1</v>
      </c>
      <c r="P24" s="65" t="n">
        <f aca="false">N24+J24</f>
        <v>4346148</v>
      </c>
      <c r="Q24" s="63" t="n">
        <f aca="false">P24-DatosMinisterio!M24</f>
        <v>1</v>
      </c>
      <c r="S24" s="65" t="n">
        <f aca="false">B24+DatosMinisterio!B24</f>
        <v>8050</v>
      </c>
      <c r="T24" s="65" t="n">
        <f aca="false">C24+DatosMinisterio!C24</f>
        <v>69</v>
      </c>
      <c r="U24" s="65" t="n">
        <f aca="false">D24+DatosMinisterio!D24</f>
        <v>420.67230767277</v>
      </c>
      <c r="V24" s="65" t="n">
        <f aca="false">E24+DatosMinisterio!E24</f>
        <v>281.567194036406</v>
      </c>
      <c r="W24" s="65" t="n">
        <f aca="false">F24+DatosMinisterio!F24</f>
        <v>47</v>
      </c>
      <c r="X24" s="65" t="n">
        <f aca="false">G24+DatosMinisterio!G24</f>
        <v>301</v>
      </c>
      <c r="Y24" s="65" t="n">
        <f aca="false">H24+DatosMinisterio!H24</f>
        <v>11</v>
      </c>
      <c r="Z24" s="65" t="n">
        <f aca="false">X24+0.33*Y24</f>
        <v>304.63</v>
      </c>
      <c r="AC24" s="71" t="n">
        <f aca="false">IF(T24&gt;0,S24/T24,0)</f>
        <v>116.666666666667</v>
      </c>
      <c r="AD24" s="72" t="n">
        <f aca="false">EXP((((AC24-AC42)/AC43+2)/4-1.9)^3)</f>
        <v>0.0184276093247087</v>
      </c>
      <c r="AE24" s="73" t="n">
        <f aca="false">S24/U24</f>
        <v>19.1360349924956</v>
      </c>
      <c r="AF24" s="72" t="n">
        <f aca="false">EXP((((AE24-AE42)/AE43+2)/4-1.9)^3)</f>
        <v>0.0504056813847155</v>
      </c>
      <c r="AG24" s="72" t="n">
        <f aca="false">V24/U24</f>
        <v>0.669326668052107</v>
      </c>
      <c r="AH24" s="72" t="n">
        <f aca="false">EXP((((AG24-AG42)/AG43+2)/4-1.9)^3)</f>
        <v>0.0290041670469627</v>
      </c>
      <c r="AI24" s="72" t="n">
        <f aca="false">W24/U24</f>
        <v>0.111725918589726</v>
      </c>
      <c r="AJ24" s="72" t="n">
        <f aca="false">EXP((((AI24-AI42)/AI43+2)/4-1.9)^3)</f>
        <v>0.0272977005438956</v>
      </c>
      <c r="AK24" s="72" t="n">
        <f aca="false">Z24/U24</f>
        <v>0.724150352765706</v>
      </c>
      <c r="AL24" s="72" t="n">
        <f aca="false">EXP((((AK24-AK42)/AK43+2)/4-1.9)^3)</f>
        <v>0.114134093528608</v>
      </c>
      <c r="AM24" s="72" t="n">
        <f aca="false">0.01*AD24+0.15*AF24+0.24*AH24+0.25*AJ24+0.35*AL24</f>
        <v>0.061477486263212</v>
      </c>
      <c r="AO24" s="64" t="n">
        <f aca="false">0.01*AD24/$AM$42</f>
        <v>6.03927268530338E-005</v>
      </c>
      <c r="AP24" s="63" t="n">
        <f aca="false">AO24*$J$42</f>
        <v>735.637283382304</v>
      </c>
      <c r="AQ24" s="64" t="n">
        <f aca="false">0.15*AF24/$AM$42</f>
        <v>0.00247791492705439</v>
      </c>
      <c r="AR24" s="63" t="n">
        <f aca="false">AQ24*$J$42</f>
        <v>30183.2141116374</v>
      </c>
      <c r="AS24" s="64" t="n">
        <f aca="false">0.24*AH24/$AM$42</f>
        <v>0.00228132564419188</v>
      </c>
      <c r="AT24" s="63" t="n">
        <f aca="false">AS24*$J$42</f>
        <v>27788.5812887317</v>
      </c>
      <c r="AU24" s="64" t="n">
        <f aca="false">0.25*AJ24/$AM$42</f>
        <v>0.00223656599129884</v>
      </c>
      <c r="AV24" s="63" t="n">
        <f aca="false">AU24*$J$42</f>
        <v>27243.3687908841</v>
      </c>
      <c r="AW24" s="64" t="n">
        <f aca="false">0.35*AL24/$AM$42</f>
        <v>0.0130917915328676</v>
      </c>
      <c r="AX24" s="63" t="n">
        <f aca="false">AW24*$J$42</f>
        <v>159469.698748374</v>
      </c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70" t="s">
        <v>32</v>
      </c>
      <c r="B25" s="63" t="n">
        <f aca="true">INDIRECT(ADDRESS(ROW()-35*INT((ROW()-15)/35)+138,2+INT((ROW()-15)/35), 1, 1, "Simulación"))</f>
        <v>0</v>
      </c>
      <c r="C25" s="63" t="n">
        <f aca="true">INDIRECT(ADDRESS(ROW()-35*INT((ROW()-15)/35)+108,2+INT((ROW()-15)/35), 1, 1, "Simulación"))</f>
        <v>0</v>
      </c>
      <c r="D25" s="63" t="n">
        <f aca="true">INDIRECT(ADDRESS(ROW()-35*INT((ROW()-15)/35)+78,2+INT((ROW()-15)/35), 1, 1, "Simulación"))</f>
        <v>0</v>
      </c>
      <c r="E25" s="63" t="n">
        <f aca="true">INDIRECT(ADDRESS(ROW()-35*INT((ROW()-15)/35)+48,2+INT((ROW()-15)/35), 1, 1, "Simulación"))</f>
        <v>0</v>
      </c>
      <c r="F25" s="63" t="n">
        <f aca="true">INDIRECT(ADDRESS(ROW()-35*INT((ROW()-15)/35)+18,2+INT((ROW()-15)/35), 1, 1, "Simulación"))</f>
        <v>0</v>
      </c>
      <c r="G25" s="63" t="n">
        <f aca="true">INDIRECT(ADDRESS(ROW()-35*INT((ROW()-15)/35)-12,2+INT((ROW()-15)/35), 1, 1, "Simulación"))</f>
        <v>0</v>
      </c>
      <c r="H25" s="63" t="n">
        <f aca="true">INDIRECT(ADDRESS(ROW()-35*INT((ROW()-15)/35)+168,2+INT((ROW()-15)/35), 1, 1, "Simulación"))</f>
        <v>0</v>
      </c>
      <c r="I25" s="64" t="n">
        <f aca="false">AO25+AQ25+AS25+AU25+AW25</f>
        <v>0.0113992406575141</v>
      </c>
      <c r="J25" s="63" t="n">
        <f aca="false">ROUND(AP25+AR25+AT25+AV25+AX25,0)</f>
        <v>138853</v>
      </c>
      <c r="K25" s="64" t="n">
        <f aca="false">I25-DatosMinisterio!J25</f>
        <v>-8.15320033709099E-017</v>
      </c>
      <c r="L25" s="63" t="n">
        <f aca="false">J25-DatosMinisterio!K25</f>
        <v>0</v>
      </c>
      <c r="M25" s="64" t="n">
        <f aca="false">P60/P$77</f>
        <v>0.0192947775226235</v>
      </c>
      <c r="N25" s="63" t="n">
        <f aca="false">ROUND(N$42*M25,0)</f>
        <v>4465525</v>
      </c>
      <c r="O25" s="63" t="n">
        <f aca="false">N25-DatosMinisterio!L25</f>
        <v>1</v>
      </c>
      <c r="P25" s="65" t="n">
        <f aca="false">N25+J25</f>
        <v>4604378</v>
      </c>
      <c r="Q25" s="63" t="n">
        <f aca="false">P25-DatosMinisterio!M25</f>
        <v>1</v>
      </c>
      <c r="S25" s="65" t="n">
        <f aca="false">B25+DatosMinisterio!B25</f>
        <v>7517</v>
      </c>
      <c r="T25" s="65" t="n">
        <f aca="false">C25+DatosMinisterio!C25</f>
        <v>45</v>
      </c>
      <c r="U25" s="65" t="n">
        <f aca="false">D25+DatosMinisterio!D25</f>
        <v>357.634861427233</v>
      </c>
      <c r="V25" s="65" t="n">
        <f aca="false">E25+DatosMinisterio!E25</f>
        <v>200.814805194805</v>
      </c>
      <c r="W25" s="65" t="n">
        <f aca="false">F25+DatosMinisterio!F25</f>
        <v>32</v>
      </c>
      <c r="X25" s="65" t="n">
        <f aca="false">G25+DatosMinisterio!G25</f>
        <v>184</v>
      </c>
      <c r="Y25" s="65" t="n">
        <f aca="false">H25+DatosMinisterio!H25</f>
        <v>14</v>
      </c>
      <c r="Z25" s="65" t="n">
        <f aca="false">X25+0.33*Y25</f>
        <v>188.62</v>
      </c>
      <c r="AC25" s="71" t="n">
        <f aca="false">IF(T25&gt;0,S25/T25,0)</f>
        <v>167.044444444444</v>
      </c>
      <c r="AD25" s="72" t="n">
        <f aca="false">EXP((((AC25-AC42)/AC43+2)/4-1.9)^3)</f>
        <v>0.0509997069402313</v>
      </c>
      <c r="AE25" s="73" t="n">
        <f aca="false">S25/U25</f>
        <v>21.0186444632425</v>
      </c>
      <c r="AF25" s="72" t="n">
        <f aca="false">EXP((((AE25-AE42)/AE43+2)/4-1.9)^3)</f>
        <v>0.0911654038077166</v>
      </c>
      <c r="AG25" s="72" t="n">
        <f aca="false">V25/U25</f>
        <v>0.561507914506439</v>
      </c>
      <c r="AH25" s="72" t="n">
        <f aca="false">EXP((((AG25-AG42)/AG43+2)/4-1.9)^3)</f>
        <v>0.00362583963903851</v>
      </c>
      <c r="AI25" s="72" t="n">
        <f aca="false">W25/U25</f>
        <v>0.0894767357754103</v>
      </c>
      <c r="AJ25" s="72" t="n">
        <f aca="false">EXP((((AI25-AI42)/AI43+2)/4-1.9)^3)</f>
        <v>0.0187927950427592</v>
      </c>
      <c r="AK25" s="72" t="n">
        <f aca="false">Z25/U25</f>
        <v>0.527409434436184</v>
      </c>
      <c r="AL25" s="72" t="n">
        <f aca="false">EXP((((AK25-AK42)/AK43+2)/4-1.9)^3)</f>
        <v>0.0429407168515551</v>
      </c>
      <c r="AM25" s="72" t="n">
        <f aca="false">0.01*AD25+0.15*AF25+0.24*AH25+0.25*AJ25+0.35*AL25</f>
        <v>0.0347824588126631</v>
      </c>
      <c r="AO25" s="64" t="n">
        <f aca="false">0.01*AD25/$AM$42</f>
        <v>0.000167141125935219</v>
      </c>
      <c r="AP25" s="63" t="n">
        <f aca="false">AO25*$J$42</f>
        <v>2035.9280037753</v>
      </c>
      <c r="AQ25" s="64" t="n">
        <f aca="false">0.15*AF25/$AM$42</f>
        <v>0.00448163994058381</v>
      </c>
      <c r="AR25" s="63" t="n">
        <f aca="false">AQ25*$J$42</f>
        <v>54590.3720991378</v>
      </c>
      <c r="AS25" s="64" t="n">
        <f aca="false">0.24*AH25/$AM$42</f>
        <v>0.000285190777479411</v>
      </c>
      <c r="AT25" s="63" t="n">
        <f aca="false">AS25*$J$42</f>
        <v>3473.87805987274</v>
      </c>
      <c r="AU25" s="64" t="n">
        <f aca="false">0.25*AJ25/$AM$42</f>
        <v>0.00153973871192912</v>
      </c>
      <c r="AV25" s="63" t="n">
        <f aca="false">AU25*$J$42</f>
        <v>18755.3909582277</v>
      </c>
      <c r="AW25" s="64" t="n">
        <f aca="false">0.35*AL25/$AM$42</f>
        <v>0.00492553010158656</v>
      </c>
      <c r="AX25" s="63" t="n">
        <f aca="false">AW25*$J$42</f>
        <v>59997.3502101749</v>
      </c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70" t="s">
        <v>33</v>
      </c>
      <c r="B26" s="63" t="n">
        <f aca="true">INDIRECT(ADDRESS(ROW()-35*INT((ROW()-15)/35)+138,2+INT((ROW()-15)/35), 1, 1, "Simulación"))</f>
        <v>0</v>
      </c>
      <c r="C26" s="63" t="n">
        <f aca="true">INDIRECT(ADDRESS(ROW()-35*INT((ROW()-15)/35)+108,2+INT((ROW()-15)/35), 1, 1, "Simulación"))</f>
        <v>0</v>
      </c>
      <c r="D26" s="63" t="n">
        <f aca="true">INDIRECT(ADDRESS(ROW()-35*INT((ROW()-15)/35)+78,2+INT((ROW()-15)/35), 1, 1, "Simulación"))</f>
        <v>0</v>
      </c>
      <c r="E26" s="63" t="n">
        <f aca="true">INDIRECT(ADDRESS(ROW()-35*INT((ROW()-15)/35)+48,2+INT((ROW()-15)/35), 1, 1, "Simulación"))</f>
        <v>0</v>
      </c>
      <c r="F26" s="63" t="n">
        <f aca="true">INDIRECT(ADDRESS(ROW()-35*INT((ROW()-15)/35)+18,2+INT((ROW()-15)/35), 1, 1, "Simulación"))</f>
        <v>0</v>
      </c>
      <c r="G26" s="63" t="n">
        <f aca="true">INDIRECT(ADDRESS(ROW()-35*INT((ROW()-15)/35)-12,2+INT((ROW()-15)/35), 1, 1, "Simulación"))</f>
        <v>0</v>
      </c>
      <c r="H26" s="63" t="n">
        <f aca="true">INDIRECT(ADDRESS(ROW()-35*INT((ROW()-15)/35)+168,2+INT((ROW()-15)/35), 1, 1, "Simulación"))</f>
        <v>0</v>
      </c>
      <c r="I26" s="64" t="n">
        <f aca="false">AO26+AQ26+AS26+AU26+AW26</f>
        <v>0.0515294744339867</v>
      </c>
      <c r="J26" s="63" t="n">
        <f aca="false">ROUND(AP26+AR26+AT26+AV26+AX26,0)</f>
        <v>627675</v>
      </c>
      <c r="K26" s="64" t="n">
        <f aca="false">I26-DatosMinisterio!J26</f>
        <v>0</v>
      </c>
      <c r="L26" s="63" t="n">
        <f aca="false">J26-DatosMinisterio!K26</f>
        <v>0</v>
      </c>
      <c r="M26" s="64" t="n">
        <f aca="false">P61/P$77</f>
        <v>0.0303545168207813</v>
      </c>
      <c r="N26" s="63" t="n">
        <f aca="false">ROUND(N$42*M26,0)</f>
        <v>7025157</v>
      </c>
      <c r="O26" s="63" t="n">
        <f aca="false">N26-DatosMinisterio!L26</f>
        <v>3</v>
      </c>
      <c r="P26" s="65" t="n">
        <f aca="false">N26+J26</f>
        <v>7652832</v>
      </c>
      <c r="Q26" s="63" t="n">
        <f aca="false">P26-DatosMinisterio!M26</f>
        <v>3</v>
      </c>
      <c r="S26" s="65" t="n">
        <f aca="false">B26+DatosMinisterio!B26</f>
        <v>12435</v>
      </c>
      <c r="T26" s="65" t="n">
        <f aca="false">C26+DatosMinisterio!C26</f>
        <v>55</v>
      </c>
      <c r="U26" s="65" t="n">
        <f aca="false">D26+DatosMinisterio!D26</f>
        <v>502.380168172182</v>
      </c>
      <c r="V26" s="65" t="n">
        <f aca="false">E26+DatosMinisterio!E26</f>
        <v>453.034014326028</v>
      </c>
      <c r="W26" s="65" t="n">
        <f aca="false">F26+DatosMinisterio!F26</f>
        <v>78</v>
      </c>
      <c r="X26" s="65" t="n">
        <f aca="false">G26+DatosMinisterio!G26</f>
        <v>247</v>
      </c>
      <c r="Y26" s="65" t="n">
        <f aca="false">H26+DatosMinisterio!H26</f>
        <v>25</v>
      </c>
      <c r="Z26" s="65" t="n">
        <f aca="false">X26+0.33*Y26</f>
        <v>255.25</v>
      </c>
      <c r="AC26" s="71" t="n">
        <f aca="false">IF(T26&gt;0,S26/T26,0)</f>
        <v>226.090909090909</v>
      </c>
      <c r="AD26" s="72" t="n">
        <f aca="false">EXP((((AC26-AC42)/AC43+2)/4-1.9)^3)</f>
        <v>0.132298928691</v>
      </c>
      <c r="AE26" s="73" t="n">
        <f aca="false">S26/U26</f>
        <v>24.7521713391722</v>
      </c>
      <c r="AF26" s="72" t="n">
        <f aca="false">EXP((((AE26-AE42)/AE43+2)/4-1.9)^3)</f>
        <v>0.231707313741346</v>
      </c>
      <c r="AG26" s="72" t="n">
        <f aca="false">V26/U26</f>
        <v>0.901775275035854</v>
      </c>
      <c r="AH26" s="72" t="n">
        <f aca="false">EXP((((AG26-AG42)/AG43+2)/4-1.9)^3)</f>
        <v>0.393576897879944</v>
      </c>
      <c r="AI26" s="72" t="n">
        <f aca="false">W26/U26</f>
        <v>0.155260905866943</v>
      </c>
      <c r="AJ26" s="72" t="n">
        <f aca="false">EXP((((AI26-AI42)/AI43+2)/4-1.9)^3)</f>
        <v>0.0528892524307294</v>
      </c>
      <c r="AK26" s="72" t="n">
        <f aca="false">Z26/U26</f>
        <v>0.508081361827399</v>
      </c>
      <c r="AL26" s="72" t="n">
        <f aca="false">EXP((((AK26-AK42)/AK43+2)/4-1.9)^3)</f>
        <v>0.0384909444715977</v>
      </c>
      <c r="AM26" s="72" t="n">
        <f aca="false">0.01*AD26+0.15*AF26+0.24*AH26+0.25*AJ26+0.35*AL26</f>
        <v>0.15723168551204</v>
      </c>
      <c r="AO26" s="64" t="n">
        <f aca="false">0.01*AD26/$AM$42</f>
        <v>0.000433582724844904</v>
      </c>
      <c r="AP26" s="63" t="n">
        <f aca="false">AO26*$J$42</f>
        <v>5281.4243444015</v>
      </c>
      <c r="AQ26" s="64" t="n">
        <f aca="false">0.15*AF26/$AM$42</f>
        <v>0.0113906011317498</v>
      </c>
      <c r="AR26" s="63" t="n">
        <f aca="false">AQ26*$J$42</f>
        <v>138747.682200922</v>
      </c>
      <c r="AS26" s="64" t="n">
        <f aca="false">0.24*AH26/$AM$42</f>
        <v>0.0309568300527711</v>
      </c>
      <c r="AT26" s="63" t="n">
        <f aca="false">AS26*$J$42</f>
        <v>377081.803535159</v>
      </c>
      <c r="AU26" s="64" t="n">
        <f aca="false">0.25*AJ26/$AM$42</f>
        <v>0.00433334313641452</v>
      </c>
      <c r="AV26" s="63" t="n">
        <f aca="false">AU26*$J$42</f>
        <v>52783.9847436065</v>
      </c>
      <c r="AW26" s="64" t="n">
        <f aca="false">0.35*AL26/$AM$42</f>
        <v>0.00441511738820647</v>
      </c>
      <c r="AX26" s="63" t="n">
        <f aca="false">AW26*$J$42</f>
        <v>53780.0680730651</v>
      </c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70" t="s">
        <v>34</v>
      </c>
      <c r="B27" s="63" t="n">
        <f aca="true">INDIRECT(ADDRESS(ROW()-35*INT((ROW()-15)/35)+138,2+INT((ROW()-15)/35), 1, 1, "Simulación"))</f>
        <v>0</v>
      </c>
      <c r="C27" s="63" t="n">
        <f aca="true">INDIRECT(ADDRESS(ROW()-35*INT((ROW()-15)/35)+108,2+INT((ROW()-15)/35), 1, 1, "Simulación"))</f>
        <v>0</v>
      </c>
      <c r="D27" s="63" t="n">
        <f aca="true">INDIRECT(ADDRESS(ROW()-35*INT((ROW()-15)/35)+78,2+INT((ROW()-15)/35), 1, 1, "Simulación"))</f>
        <v>0</v>
      </c>
      <c r="E27" s="63" t="n">
        <f aca="true">INDIRECT(ADDRESS(ROW()-35*INT((ROW()-15)/35)+48,2+INT((ROW()-15)/35), 1, 1, "Simulación"))</f>
        <v>0</v>
      </c>
      <c r="F27" s="63" t="n">
        <f aca="true">INDIRECT(ADDRESS(ROW()-35*INT((ROW()-15)/35)+18,2+INT((ROW()-15)/35), 1, 1, "Simulación"))</f>
        <v>0</v>
      </c>
      <c r="G27" s="63" t="n">
        <f aca="true">INDIRECT(ADDRESS(ROW()-35*INT((ROW()-15)/35)-12,2+INT((ROW()-15)/35), 1, 1, "Simulación"))</f>
        <v>0</v>
      </c>
      <c r="H27" s="63" t="n">
        <f aca="true">INDIRECT(ADDRESS(ROW()-35*INT((ROW()-15)/35)+168,2+INT((ROW()-15)/35), 1, 1, "Simulación"))</f>
        <v>0</v>
      </c>
      <c r="I27" s="64" t="n">
        <f aca="false">AO27+AQ27+AS27+AU27+AW27</f>
        <v>0.136103799556171</v>
      </c>
      <c r="J27" s="63" t="n">
        <f aca="false">ROUND(AP27+AR27+AT27+AV27+AX27,0)</f>
        <v>1657866</v>
      </c>
      <c r="K27" s="64" t="n">
        <f aca="false">I27-DatosMinisterio!J27</f>
        <v>-4.9960036108132E-016</v>
      </c>
      <c r="L27" s="63" t="n">
        <f aca="false">J27-DatosMinisterio!K27</f>
        <v>1</v>
      </c>
      <c r="M27" s="64" t="n">
        <f aca="false">P62/P$77</f>
        <v>0.0562352769142165</v>
      </c>
      <c r="N27" s="63" t="n">
        <f aca="false">ROUND(N$42*M27,0)</f>
        <v>13014921</v>
      </c>
      <c r="O27" s="63" t="n">
        <f aca="false">N27-DatosMinisterio!L27</f>
        <v>-1</v>
      </c>
      <c r="P27" s="65" t="n">
        <f aca="false">N27+J27</f>
        <v>14672787</v>
      </c>
      <c r="Q27" s="63" t="n">
        <f aca="false">P27-DatosMinisterio!M27</f>
        <v>0</v>
      </c>
      <c r="S27" s="65" t="n">
        <f aca="false">B27+DatosMinisterio!B27</f>
        <v>10014</v>
      </c>
      <c r="T27" s="65" t="n">
        <f aca="false">C27+DatosMinisterio!C27</f>
        <v>53</v>
      </c>
      <c r="U27" s="65" t="n">
        <f aca="false">D27+DatosMinisterio!D27</f>
        <v>419.935214785215</v>
      </c>
      <c r="V27" s="65" t="n">
        <f aca="false">E27+DatosMinisterio!E27</f>
        <v>321.576123876124</v>
      </c>
      <c r="W27" s="65" t="n">
        <f aca="false">F27+DatosMinisterio!F27</f>
        <v>166</v>
      </c>
      <c r="X27" s="65" t="n">
        <f aca="false">G27+DatosMinisterio!G27</f>
        <v>552</v>
      </c>
      <c r="Y27" s="65" t="n">
        <f aca="false">H27+DatosMinisterio!H27</f>
        <v>58</v>
      </c>
      <c r="Z27" s="65" t="n">
        <f aca="false">X27+0.33*Y27</f>
        <v>571.14</v>
      </c>
      <c r="AC27" s="71" t="n">
        <f aca="false">IF(T27&gt;0,S27/T27,0)</f>
        <v>188.943396226415</v>
      </c>
      <c r="AD27" s="72" t="n">
        <f aca="false">EXP((((AC27-AC42)/AC43+2)/4-1.9)^3)</f>
        <v>0.0747435058405902</v>
      </c>
      <c r="AE27" s="73" t="n">
        <f aca="false">S27/U27</f>
        <v>23.8465354831504</v>
      </c>
      <c r="AF27" s="72" t="n">
        <f aca="false">EXP((((AE27-AE42)/AE43+2)/4-1.9)^3)</f>
        <v>0.189971402537573</v>
      </c>
      <c r="AG27" s="72" t="n">
        <f aca="false">V27/U27</f>
        <v>0.765775559071894</v>
      </c>
      <c r="AH27" s="72" t="n">
        <f aca="false">EXP((((AG27-AG42)/AG43+2)/4-1.9)^3)</f>
        <v>0.112789086294023</v>
      </c>
      <c r="AI27" s="72" t="n">
        <f aca="false">W27/U27</f>
        <v>0.395299070321845</v>
      </c>
      <c r="AJ27" s="72" t="n">
        <f aca="false">EXP((((AI27-AI42)/AI43+2)/4-1.9)^3)</f>
        <v>0.506207435967704</v>
      </c>
      <c r="AK27" s="72" t="n">
        <f aca="false">Z27/U27</f>
        <v>1.36006693387722</v>
      </c>
      <c r="AL27" s="72" t="n">
        <f aca="false">EXP((((AK27-AK42)/AK43+2)/4-1.9)^3)</f>
        <v>0.664081744689666</v>
      </c>
      <c r="AM27" s="72" t="n">
        <f aca="false">0.01*AD27+0.15*AF27+0.24*AH27+0.25*AJ27+0.35*AL27</f>
        <v>0.415292995782916</v>
      </c>
      <c r="AO27" s="64" t="n">
        <f aca="false">0.01*AD27/$AM$42</f>
        <v>0.000244956578616865</v>
      </c>
      <c r="AP27" s="63" t="n">
        <f aca="false">AO27*$J$42</f>
        <v>2983.78962882155</v>
      </c>
      <c r="AQ27" s="64" t="n">
        <f aca="false">0.15*AF27/$AM$42</f>
        <v>0.00933888722718572</v>
      </c>
      <c r="AR27" s="63" t="n">
        <f aca="false">AQ27*$J$42</f>
        <v>113755.976714529</v>
      </c>
      <c r="AS27" s="64" t="n">
        <f aca="false">0.24*AH27/$AM$42</f>
        <v>0.00887143680185331</v>
      </c>
      <c r="AT27" s="63" t="n">
        <f aca="false">AS27*$J$42</f>
        <v>108062.013568201</v>
      </c>
      <c r="AU27" s="64" t="n">
        <f aca="false">0.25*AJ27/$AM$42</f>
        <v>0.04147478773926</v>
      </c>
      <c r="AV27" s="63" t="n">
        <f aca="false">AU27*$J$42</f>
        <v>505199.91017485</v>
      </c>
      <c r="AW27" s="64" t="n">
        <f aca="false">0.35*AL27/$AM$42</f>
        <v>0.0761737312092547</v>
      </c>
      <c r="AX27" s="63" t="n">
        <f aca="false">AW27*$J$42</f>
        <v>927863.993096961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70" t="s">
        <v>35</v>
      </c>
      <c r="B28" s="63" t="n">
        <f aca="true">INDIRECT(ADDRESS(ROW()-35*INT((ROW()-15)/35)+138,2+INT((ROW()-15)/35), 1, 1, "Simulación"))</f>
        <v>0</v>
      </c>
      <c r="C28" s="63" t="n">
        <f aca="true">INDIRECT(ADDRESS(ROW()-35*INT((ROW()-15)/35)+108,2+INT((ROW()-15)/35), 1, 1, "Simulación"))</f>
        <v>0</v>
      </c>
      <c r="D28" s="63" t="n">
        <f aca="true">INDIRECT(ADDRESS(ROW()-35*INT((ROW()-15)/35)+78,2+INT((ROW()-15)/35), 1, 1, "Simulación"))</f>
        <v>0</v>
      </c>
      <c r="E28" s="63" t="n">
        <f aca="true">INDIRECT(ADDRESS(ROW()-35*INT((ROW()-15)/35)+48,2+INT((ROW()-15)/35), 1, 1, "Simulación"))</f>
        <v>0</v>
      </c>
      <c r="F28" s="63" t="n">
        <f aca="true">INDIRECT(ADDRESS(ROW()-35*INT((ROW()-15)/35)+18,2+INT((ROW()-15)/35), 1, 1, "Simulación"))</f>
        <v>0</v>
      </c>
      <c r="G28" s="63" t="n">
        <f aca="true">INDIRECT(ADDRESS(ROW()-35*INT((ROW()-15)/35)-12,2+INT((ROW()-15)/35), 1, 1, "Simulación"))</f>
        <v>0</v>
      </c>
      <c r="H28" s="63" t="n">
        <f aca="true">INDIRECT(ADDRESS(ROW()-35*INT((ROW()-15)/35)+168,2+INT((ROW()-15)/35), 1, 1, "Simulación"))</f>
        <v>0</v>
      </c>
      <c r="I28" s="64" t="n">
        <f aca="false">AO28+AQ28+AS28+AU28+AW28</f>
        <v>0.0160913350585107</v>
      </c>
      <c r="J28" s="63" t="n">
        <f aca="false">ROUND(AP28+AR28+AT28+AV28+AX28,0)</f>
        <v>196007</v>
      </c>
      <c r="K28" s="64" t="n">
        <f aca="false">I28-DatosMinisterio!J28</f>
        <v>-1.35308431126191E-016</v>
      </c>
      <c r="L28" s="63" t="n">
        <f aca="false">J28-DatosMinisterio!K28</f>
        <v>0</v>
      </c>
      <c r="M28" s="64" t="n">
        <f aca="false">P63/P$77</f>
        <v>0.00983189717274892</v>
      </c>
      <c r="N28" s="63" t="n">
        <f aca="false">ROUND(N$42*M28,0)</f>
        <v>2275464</v>
      </c>
      <c r="O28" s="63" t="n">
        <f aca="false">N28-DatosMinisterio!L28</f>
        <v>1</v>
      </c>
      <c r="P28" s="65" t="n">
        <f aca="false">N28+J28</f>
        <v>2471471</v>
      </c>
      <c r="Q28" s="63" t="n">
        <f aca="false">P28-DatosMinisterio!M28</f>
        <v>1</v>
      </c>
      <c r="S28" s="65" t="n">
        <f aca="false">B28+DatosMinisterio!B28</f>
        <v>4534</v>
      </c>
      <c r="T28" s="65" t="n">
        <f aca="false">C28+DatosMinisterio!C28</f>
        <v>74</v>
      </c>
      <c r="U28" s="65" t="n">
        <f aca="false">D28+DatosMinisterio!D28</f>
        <v>213.045454545455</v>
      </c>
      <c r="V28" s="65" t="n">
        <f aca="false">E28+DatosMinisterio!E28</f>
        <v>147.5</v>
      </c>
      <c r="W28" s="65" t="n">
        <f aca="false">F28+DatosMinisterio!F28</f>
        <v>20</v>
      </c>
      <c r="X28" s="65" t="n">
        <f aca="false">G28+DatosMinisterio!G28</f>
        <v>118</v>
      </c>
      <c r="Y28" s="65" t="n">
        <f aca="false">H28+DatosMinisterio!H28</f>
        <v>12</v>
      </c>
      <c r="Z28" s="65" t="n">
        <f aca="false">X28+0.33*Y28</f>
        <v>121.96</v>
      </c>
      <c r="AC28" s="71" t="n">
        <f aca="false">IF(T28&gt;0,S28/T28,0)</f>
        <v>61.2702702702703</v>
      </c>
      <c r="AD28" s="72" t="n">
        <f aca="false">EXP((((AC28-AC42)/AC43+2)/4-1.9)^3)</f>
        <v>0.00472242837203051</v>
      </c>
      <c r="AE28" s="73" t="n">
        <f aca="false">S28/U28</f>
        <v>21.2818433966289</v>
      </c>
      <c r="AF28" s="72" t="n">
        <f aca="false">EXP((((AE28-AE42)/AE43+2)/4-1.9)^3)</f>
        <v>0.0983642405769112</v>
      </c>
      <c r="AG28" s="72" t="n">
        <f aca="false">V28/U28</f>
        <v>0.69234051632174</v>
      </c>
      <c r="AH28" s="72" t="n">
        <f aca="false">EXP((((AG28-AG42)/AG43+2)/4-1.9)^3)</f>
        <v>0.041748872920865</v>
      </c>
      <c r="AI28" s="72" t="n">
        <f aca="false">W28/U28</f>
        <v>0.0938766801792189</v>
      </c>
      <c r="AJ28" s="72" t="n">
        <f aca="false">EXP((((AI28-AI42)/AI43+2)/4-1.9)^3)</f>
        <v>0.020272307955895</v>
      </c>
      <c r="AK28" s="72" t="n">
        <f aca="false">Z28/U28</f>
        <v>0.572459995732877</v>
      </c>
      <c r="AL28" s="72" t="n">
        <f aca="false">EXP((((AK28-AK42)/AK43+2)/4-1.9)^3)</f>
        <v>0.0548850325785976</v>
      </c>
      <c r="AM28" s="72" t="n">
        <f aca="false">0.01*AD28+0.15*AF28+0.24*AH28+0.25*AJ28+0.35*AL28</f>
        <v>0.0490994282627475</v>
      </c>
      <c r="AO28" s="64" t="n">
        <f aca="false">0.01*AD28/$AM$42</f>
        <v>1.54767947230487E-005</v>
      </c>
      <c r="AP28" s="63" t="n">
        <f aca="false">AO28*$J$42</f>
        <v>188.521165027626</v>
      </c>
      <c r="AQ28" s="64" t="n">
        <f aca="false">0.15*AF28/$AM$42</f>
        <v>0.00483553070443775</v>
      </c>
      <c r="AR28" s="63" t="n">
        <f aca="false">AQ28*$J$42</f>
        <v>58901.0772734402</v>
      </c>
      <c r="AS28" s="64" t="n">
        <f aca="false">0.24*AH28/$AM$42</f>
        <v>0.00328376175244968</v>
      </c>
      <c r="AT28" s="63" t="n">
        <f aca="false">AS28*$J$42</f>
        <v>39999.1472603203</v>
      </c>
      <c r="AU28" s="64" t="n">
        <f aca="false">0.25*AJ28/$AM$42</f>
        <v>0.00166095874875552</v>
      </c>
      <c r="AV28" s="63" t="n">
        <f aca="false">AU28*$J$42</f>
        <v>20231.9591350461</v>
      </c>
      <c r="AW28" s="64" t="n">
        <f aca="false">0.35*AL28/$AM$42</f>
        <v>0.00629560705814466</v>
      </c>
      <c r="AX28" s="63" t="n">
        <f aca="false">AW28*$J$42</f>
        <v>76686.1096496978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70" t="s">
        <v>36</v>
      </c>
      <c r="B29" s="63" t="n">
        <f aca="true">INDIRECT(ADDRESS(ROW()-35*INT((ROW()-15)/35)+138,2+INT((ROW()-15)/35), 1, 1, "Simulación"))</f>
        <v>0</v>
      </c>
      <c r="C29" s="63" t="n">
        <f aca="true">INDIRECT(ADDRESS(ROW()-35*INT((ROW()-15)/35)+108,2+INT((ROW()-15)/35), 1, 1, "Simulación"))</f>
        <v>0</v>
      </c>
      <c r="D29" s="63" t="n">
        <f aca="true">INDIRECT(ADDRESS(ROW()-35*INT((ROW()-15)/35)+78,2+INT((ROW()-15)/35), 1, 1, "Simulación"))</f>
        <v>0</v>
      </c>
      <c r="E29" s="63" t="n">
        <f aca="true">INDIRECT(ADDRESS(ROW()-35*INT((ROW()-15)/35)+48,2+INT((ROW()-15)/35), 1, 1, "Simulación"))</f>
        <v>0</v>
      </c>
      <c r="F29" s="63" t="n">
        <f aca="true">INDIRECT(ADDRESS(ROW()-35*INT((ROW()-15)/35)+18,2+INT((ROW()-15)/35), 1, 1, "Simulación"))</f>
        <v>0</v>
      </c>
      <c r="G29" s="63" t="n">
        <f aca="true">INDIRECT(ADDRESS(ROW()-35*INT((ROW()-15)/35)-12,2+INT((ROW()-15)/35), 1, 1, "Simulación"))</f>
        <v>0</v>
      </c>
      <c r="H29" s="63" t="n">
        <f aca="true">INDIRECT(ADDRESS(ROW()-35*INT((ROW()-15)/35)+168,2+INT((ROW()-15)/35), 1, 1, "Simulación"))</f>
        <v>0</v>
      </c>
      <c r="I29" s="64" t="n">
        <f aca="false">AO29+AQ29+AS29+AU29+AW29</f>
        <v>0.0585863536060248</v>
      </c>
      <c r="J29" s="63" t="n">
        <f aca="false">ROUND(AP29+AR29+AT29+AV29+AX29,0)</f>
        <v>713634</v>
      </c>
      <c r="K29" s="64" t="n">
        <f aca="false">I29-DatosMinisterio!J29</f>
        <v>0</v>
      </c>
      <c r="L29" s="63" t="n">
        <f aca="false">J29-DatosMinisterio!K29</f>
        <v>0</v>
      </c>
      <c r="M29" s="64" t="n">
        <f aca="false">P64/P$77</f>
        <v>0.0688855168272689</v>
      </c>
      <c r="N29" s="63" t="n">
        <f aca="false">ROUND(N$42*M29,0)</f>
        <v>15942654</v>
      </c>
      <c r="O29" s="63" t="n">
        <f aca="false">N29-DatosMinisterio!L29</f>
        <v>-19</v>
      </c>
      <c r="P29" s="65" t="n">
        <f aca="false">N29+J29</f>
        <v>16656288</v>
      </c>
      <c r="Q29" s="63" t="n">
        <f aca="false">P29-DatosMinisterio!M29</f>
        <v>-19</v>
      </c>
      <c r="S29" s="65" t="n">
        <f aca="false">B29+DatosMinisterio!B29</f>
        <v>10521</v>
      </c>
      <c r="T29" s="65" t="n">
        <f aca="false">C29+DatosMinisterio!C29</f>
        <v>57</v>
      </c>
      <c r="U29" s="65" t="n">
        <f aca="false">D29+DatosMinisterio!D29</f>
        <v>572.827782356404</v>
      </c>
      <c r="V29" s="65" t="n">
        <f aca="false">E29+DatosMinisterio!E29</f>
        <v>528.236873265495</v>
      </c>
      <c r="W29" s="65" t="n">
        <f aca="false">F29+DatosMinisterio!F29</f>
        <v>126</v>
      </c>
      <c r="X29" s="65" t="n">
        <f aca="false">G29+DatosMinisterio!G29</f>
        <v>381</v>
      </c>
      <c r="Y29" s="65" t="n">
        <f aca="false">H29+DatosMinisterio!H29</f>
        <v>45</v>
      </c>
      <c r="Z29" s="65" t="n">
        <f aca="false">X29+0.33*Y29</f>
        <v>395.85</v>
      </c>
      <c r="AC29" s="71" t="n">
        <f aca="false">IF(T29&gt;0,S29/T29,0)</f>
        <v>184.578947368421</v>
      </c>
      <c r="AD29" s="72" t="n">
        <f aca="false">EXP((((AC29-AC42)/AC43+2)/4-1.9)^3)</f>
        <v>0.0694538885848077</v>
      </c>
      <c r="AE29" s="73" t="n">
        <f aca="false">S29/U29</f>
        <v>18.3667767591866</v>
      </c>
      <c r="AF29" s="72" t="n">
        <f aca="false">EXP((((AE29-AE42)/AE43+2)/4-1.9)^3)</f>
        <v>0.0385632791635595</v>
      </c>
      <c r="AG29" s="72" t="n">
        <f aca="false">V29/U29</f>
        <v>0.922156518129274</v>
      </c>
      <c r="AH29" s="72" t="n">
        <f aca="false">EXP((((AG29-AG42)/AG43+2)/4-1.9)^3)</f>
        <v>0.44854436004286</v>
      </c>
      <c r="AI29" s="72" t="n">
        <f aca="false">W29/U29</f>
        <v>0.219961398313612</v>
      </c>
      <c r="AJ29" s="72" t="n">
        <f aca="false">EXP((((AI29-AI42)/AI43+2)/4-1.9)^3)</f>
        <v>0.120706044892867</v>
      </c>
      <c r="AK29" s="72" t="n">
        <f aca="false">Z29/U29</f>
        <v>0.691045393035264</v>
      </c>
      <c r="AL29" s="72" t="n">
        <f aca="false">EXP((((AK29-AK42)/AK43+2)/4-1.9)^3)</f>
        <v>0.0984517861989052</v>
      </c>
      <c r="AM29" s="72" t="n">
        <f aca="false">0.01*AD29+0.15*AF29+0.24*AH29+0.25*AJ29+0.35*AL29</f>
        <v>0.178764313563502</v>
      </c>
      <c r="AO29" s="64" t="n">
        <f aca="false">0.01*AD29/$AM$42</f>
        <v>0.000227620938140853</v>
      </c>
      <c r="AP29" s="63" t="n">
        <f aca="false">AO29*$J$42</f>
        <v>2772.62606443241</v>
      </c>
      <c r="AQ29" s="64" t="n">
        <f aca="false">0.15*AF29/$AM$42</f>
        <v>0.00189574909911893</v>
      </c>
      <c r="AR29" s="63" t="n">
        <f aca="false">AQ29*$J$42</f>
        <v>23091.9150354649</v>
      </c>
      <c r="AS29" s="64" t="n">
        <f aca="false">0.24*AH29/$AM$42</f>
        <v>0.0352803012569386</v>
      </c>
      <c r="AT29" s="63" t="n">
        <f aca="false">AS29*$J$42</f>
        <v>429745.539338233</v>
      </c>
      <c r="AU29" s="64" t="n">
        <f aca="false">0.25*AJ29/$AM$42</f>
        <v>0.00988973538329584</v>
      </c>
      <c r="AV29" s="63" t="n">
        <f aca="false">AU29*$J$42</f>
        <v>120465.798612505</v>
      </c>
      <c r="AW29" s="64" t="n">
        <f aca="false">0.35*AL29/$AM$42</f>
        <v>0.0112929469285306</v>
      </c>
      <c r="AX29" s="63" t="n">
        <f aca="false">AW29*$J$42</f>
        <v>137558.166898163</v>
      </c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70" t="s">
        <v>37</v>
      </c>
      <c r="B30" s="63" t="n">
        <f aca="true">INDIRECT(ADDRESS(ROW()-35*INT((ROW()-15)/35)+138,2+INT((ROW()-15)/35), 1, 1, "Simulación"))</f>
        <v>0</v>
      </c>
      <c r="C30" s="63" t="n">
        <f aca="true">INDIRECT(ADDRESS(ROW()-35*INT((ROW()-15)/35)+108,2+INT((ROW()-15)/35), 1, 1, "Simulación"))</f>
        <v>0</v>
      </c>
      <c r="D30" s="63" t="n">
        <f aca="true">INDIRECT(ADDRESS(ROW()-35*INT((ROW()-15)/35)+78,2+INT((ROW()-15)/35), 1, 1, "Simulación"))</f>
        <v>0</v>
      </c>
      <c r="E30" s="63" t="n">
        <f aca="true">INDIRECT(ADDRESS(ROW()-35*INT((ROW()-15)/35)+48,2+INT((ROW()-15)/35), 1, 1, "Simulación"))</f>
        <v>0</v>
      </c>
      <c r="F30" s="63" t="n">
        <f aca="true">INDIRECT(ADDRESS(ROW()-35*INT((ROW()-15)/35)+18,2+INT((ROW()-15)/35), 1, 1, "Simulación"))</f>
        <v>0</v>
      </c>
      <c r="G30" s="63" t="n">
        <f aca="true">INDIRECT(ADDRESS(ROW()-35*INT((ROW()-15)/35)-12,2+INT((ROW()-15)/35), 1, 1, "Simulación"))</f>
        <v>0</v>
      </c>
      <c r="H30" s="63" t="n">
        <f aca="true">INDIRECT(ADDRESS(ROW()-35*INT((ROW()-15)/35)+168,2+INT((ROW()-15)/35), 1, 1, "Simulación"))</f>
        <v>0</v>
      </c>
      <c r="I30" s="64" t="n">
        <f aca="false">AO30+AQ30+AS30+AU30+AW30</f>
        <v>0.00816525390781565</v>
      </c>
      <c r="J30" s="63" t="n">
        <f aca="false">ROUND(AP30+AR30+AT30+AV30+AX30,0)</f>
        <v>99460</v>
      </c>
      <c r="K30" s="64" t="n">
        <f aca="false">I30-DatosMinisterio!J30</f>
        <v>0</v>
      </c>
      <c r="L30" s="63" t="n">
        <f aca="false">J30-DatosMinisterio!K30</f>
        <v>0</v>
      </c>
      <c r="M30" s="64" t="n">
        <f aca="false">P65/P$77</f>
        <v>0.00775172566835924</v>
      </c>
      <c r="N30" s="63" t="n">
        <f aca="false">ROUND(N$42*M30,0)</f>
        <v>1794036</v>
      </c>
      <c r="O30" s="63" t="n">
        <f aca="false">N30-DatosMinisterio!L30</f>
        <v>-3</v>
      </c>
      <c r="P30" s="65" t="n">
        <f aca="false">N30+J30</f>
        <v>1893496</v>
      </c>
      <c r="Q30" s="63" t="n">
        <f aca="false">P30-DatosMinisterio!M30</f>
        <v>-3</v>
      </c>
      <c r="S30" s="65" t="n">
        <f aca="false">B30+DatosMinisterio!B30</f>
        <v>7107</v>
      </c>
      <c r="T30" s="65" t="n">
        <f aca="false">C30+DatosMinisterio!C30</f>
        <v>71</v>
      </c>
      <c r="U30" s="65" t="n">
        <f aca="false">D30+DatosMinisterio!D30</f>
        <v>333.568181818182</v>
      </c>
      <c r="V30" s="65" t="n">
        <f aca="false">E30+DatosMinisterio!E30</f>
        <v>175.25</v>
      </c>
      <c r="W30" s="65" t="n">
        <f aca="false">F30+DatosMinisterio!F30</f>
        <v>16</v>
      </c>
      <c r="X30" s="65" t="n">
        <f aca="false">G30+DatosMinisterio!G30</f>
        <v>133</v>
      </c>
      <c r="Y30" s="65" t="n">
        <f aca="false">H30+DatosMinisterio!H30</f>
        <v>10</v>
      </c>
      <c r="Z30" s="65" t="n">
        <f aca="false">X30+0.33*Y30</f>
        <v>136.3</v>
      </c>
      <c r="AC30" s="71" t="n">
        <f aca="false">IF(T30&gt;0,S30/T30,0)</f>
        <v>100.098591549296</v>
      </c>
      <c r="AD30" s="72" t="n">
        <f aca="false">EXP((((AC30-AC42)/AC43+2)/4-1.9)^3)</f>
        <v>0.012607897686967</v>
      </c>
      <c r="AE30" s="73" t="n">
        <f aca="false">S30/U30</f>
        <v>21.305988962322</v>
      </c>
      <c r="AF30" s="72" t="n">
        <f aca="false">EXP((((AE30-AE42)/AE43+2)/4-1.9)^3)</f>
        <v>0.0990443773093629</v>
      </c>
      <c r="AG30" s="72" t="n">
        <f aca="false">V30/U30</f>
        <v>0.525379846017578</v>
      </c>
      <c r="AH30" s="72" t="n">
        <f aca="false">EXP((((AG30-AG42)/AG43+2)/4-1.9)^3)</f>
        <v>0.0015566225911206</v>
      </c>
      <c r="AI30" s="72" t="n">
        <f aca="false">W30/U30</f>
        <v>0.0479662056278531</v>
      </c>
      <c r="AJ30" s="72" t="n">
        <f aca="false">EXP((((AI30-AI42)/AI43+2)/4-1.9)^3)</f>
        <v>0.00875501827739989</v>
      </c>
      <c r="AK30" s="72" t="n">
        <f aca="false">Z30/U30</f>
        <v>0.408612114192273</v>
      </c>
      <c r="AL30" s="72" t="n">
        <f aca="false">EXP((((AK30-AK42)/AK43+2)/4-1.9)^3)</f>
        <v>0.0210557943429504</v>
      </c>
      <c r="AM30" s="72" t="n">
        <f aca="false">0.01*AD30+0.15*AF30+0.24*AH30+0.25*AJ30+0.35*AL30</f>
        <v>0.0249146075845256</v>
      </c>
      <c r="AO30" s="64" t="n">
        <f aca="false">0.01*AD30/$AM$42</f>
        <v>4.13198102794069E-005</v>
      </c>
      <c r="AP30" s="63" t="n">
        <f aca="false">AO30*$J$42</f>
        <v>503.312146473945</v>
      </c>
      <c r="AQ30" s="64" t="n">
        <f aca="false">0.15*AF30/$AM$42</f>
        <v>0.00486896584340387</v>
      </c>
      <c r="AR30" s="63" t="n">
        <f aca="false">AQ30*$J$42</f>
        <v>59308.3470901915</v>
      </c>
      <c r="AS30" s="64" t="n">
        <f aca="false">0.24*AH30/$AM$42</f>
        <v>0.000122436304745518</v>
      </c>
      <c r="AT30" s="63" t="n">
        <f aca="false">AS30*$J$42</f>
        <v>1491.38340498425</v>
      </c>
      <c r="AU30" s="64" t="n">
        <f aca="false">0.25*AJ30/$AM$42</f>
        <v>0.000717319618220046</v>
      </c>
      <c r="AV30" s="63" t="n">
        <f aca="false">AU30*$J$42</f>
        <v>8737.59279901962</v>
      </c>
      <c r="AW30" s="64" t="n">
        <f aca="false">0.35*AL30/$AM$42</f>
        <v>0.0024152123311668</v>
      </c>
      <c r="AX30" s="63" t="n">
        <f aca="false">AW30*$J$42</f>
        <v>29419.4405630111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70" t="s">
        <v>38</v>
      </c>
      <c r="B31" s="63" t="n">
        <f aca="true">INDIRECT(ADDRESS(ROW()-35*INT((ROW()-15)/35)+138,2+INT((ROW()-15)/35), 1, 1, "Simulación"))</f>
        <v>0</v>
      </c>
      <c r="C31" s="63" t="n">
        <f aca="true">INDIRECT(ADDRESS(ROW()-35*INT((ROW()-15)/35)+108,2+INT((ROW()-15)/35), 1, 1, "Simulación"))</f>
        <v>0</v>
      </c>
      <c r="D31" s="63" t="n">
        <f aca="true">INDIRECT(ADDRESS(ROW()-35*INT((ROW()-15)/35)+78,2+INT((ROW()-15)/35), 1, 1, "Simulación"))</f>
        <v>0</v>
      </c>
      <c r="E31" s="63" t="n">
        <f aca="true">INDIRECT(ADDRESS(ROW()-35*INT((ROW()-15)/35)+48,2+INT((ROW()-15)/35), 1, 1, "Simulación"))</f>
        <v>0</v>
      </c>
      <c r="F31" s="63" t="n">
        <f aca="true">INDIRECT(ADDRESS(ROW()-35*INT((ROW()-15)/35)+18,2+INT((ROW()-15)/35), 1, 1, "Simulación"))</f>
        <v>0</v>
      </c>
      <c r="G31" s="63" t="n">
        <f aca="true">INDIRECT(ADDRESS(ROW()-35*INT((ROW()-15)/35)-12,2+INT((ROW()-15)/35), 1, 1, "Simulación"))</f>
        <v>0</v>
      </c>
      <c r="H31" s="63" t="n">
        <f aca="true">INDIRECT(ADDRESS(ROW()-35*INT((ROW()-15)/35)+168,2+INT((ROW()-15)/35), 1, 1, "Simulación"))</f>
        <v>0</v>
      </c>
      <c r="I31" s="64" t="n">
        <f aca="false">AO31+AQ31+AS31+AU31+AW31</f>
        <v>0.050464923281386</v>
      </c>
      <c r="J31" s="63" t="n">
        <f aca="false">ROUND(AP31+AR31+AT31+AV31+AX31,0)</f>
        <v>614708</v>
      </c>
      <c r="K31" s="64" t="n">
        <f aca="false">I31-DatosMinisterio!J31</f>
        <v>0</v>
      </c>
      <c r="L31" s="63" t="n">
        <f aca="false">J31-DatosMinisterio!K31</f>
        <v>0</v>
      </c>
      <c r="M31" s="64" t="n">
        <f aca="false">P66/P$77</f>
        <v>0.0457652865883895</v>
      </c>
      <c r="N31" s="63" t="n">
        <f aca="false">ROUND(N$42*M31,0)</f>
        <v>10591779</v>
      </c>
      <c r="O31" s="63" t="n">
        <f aca="false">N31-DatosMinisterio!L31</f>
        <v>0</v>
      </c>
      <c r="P31" s="65" t="n">
        <f aca="false">N31+J31</f>
        <v>11206487</v>
      </c>
      <c r="Q31" s="63" t="n">
        <f aca="false">P31-DatosMinisterio!M31</f>
        <v>0</v>
      </c>
      <c r="S31" s="65" t="n">
        <f aca="false">B31+DatosMinisterio!B31</f>
        <v>8919</v>
      </c>
      <c r="T31" s="65" t="n">
        <f aca="false">C31+DatosMinisterio!C31</f>
        <v>67</v>
      </c>
      <c r="U31" s="65" t="n">
        <f aca="false">D31+DatosMinisterio!D31</f>
        <v>352.204545454545</v>
      </c>
      <c r="V31" s="65" t="n">
        <f aca="false">E31+DatosMinisterio!E31</f>
        <v>300.579545454545</v>
      </c>
      <c r="W31" s="65" t="n">
        <f aca="false">F31+DatosMinisterio!F31</f>
        <v>39</v>
      </c>
      <c r="X31" s="65" t="n">
        <f aca="false">G31+DatosMinisterio!G31</f>
        <v>249</v>
      </c>
      <c r="Y31" s="65" t="n">
        <f aca="false">H31+DatosMinisterio!H31</f>
        <v>33</v>
      </c>
      <c r="Z31" s="65" t="n">
        <f aca="false">X31+0.33*Y31</f>
        <v>259.89</v>
      </c>
      <c r="AC31" s="71" t="n">
        <f aca="false">IF(T31&gt;0,S31/T31,0)</f>
        <v>133.119402985075</v>
      </c>
      <c r="AD31" s="72" t="n">
        <f aca="false">EXP((((AC31-AC42)/AC43+2)/4-1.9)^3)</f>
        <v>0.0262679874537447</v>
      </c>
      <c r="AE31" s="73" t="n">
        <f aca="false">S31/U31</f>
        <v>25.3233529070143</v>
      </c>
      <c r="AF31" s="72" t="n">
        <f aca="false">EXP((((AE31-AE42)/AE43+2)/4-1.9)^3)</f>
        <v>0.260395791354124</v>
      </c>
      <c r="AG31" s="72" t="n">
        <f aca="false">V31/U31</f>
        <v>0.853423243208363</v>
      </c>
      <c r="AH31" s="72" t="n">
        <f aca="false">EXP((((AG31-AG42)/AG43+2)/4-1.9)^3)</f>
        <v>0.273131865768531</v>
      </c>
      <c r="AI31" s="72" t="n">
        <f aca="false">W31/U31</f>
        <v>0.110731109246951</v>
      </c>
      <c r="AJ31" s="72" t="n">
        <f aca="false">EXP((((AI31-AI42)/AI43+2)/4-1.9)^3)</f>
        <v>0.0268598268711045</v>
      </c>
      <c r="AK31" s="72" t="n">
        <f aca="false">Z31/U31</f>
        <v>0.737895076466414</v>
      </c>
      <c r="AL31" s="72" t="n">
        <f aca="false">EXP((((AK31-AK42)/AK43+2)/4-1.9)^3)</f>
        <v>0.121127918938569</v>
      </c>
      <c r="AM31" s="72" t="n">
        <f aca="false">0.01*AD31+0.15*AF31+0.24*AH31+0.25*AJ31+0.35*AL31</f>
        <v>0.153983424708379</v>
      </c>
      <c r="AO31" s="64" t="n">
        <f aca="false">0.01*AD31/$AM$42</f>
        <v>8.60879652547114E-005</v>
      </c>
      <c r="AP31" s="63" t="n">
        <f aca="false">AO31*$J$42</f>
        <v>1048.62820726739</v>
      </c>
      <c r="AQ31" s="64" t="n">
        <f aca="false">0.15*AF31/$AM$42</f>
        <v>0.0128009105444645</v>
      </c>
      <c r="AR31" s="63" t="n">
        <f aca="false">AQ31*$J$42</f>
        <v>155926.508843784</v>
      </c>
      <c r="AS31" s="64" t="n">
        <f aca="false">0.24*AH31/$AM$42</f>
        <v>0.0214832140710959</v>
      </c>
      <c r="AT31" s="63" t="n">
        <f aca="false">AS31*$J$42</f>
        <v>261684.7104129</v>
      </c>
      <c r="AU31" s="64" t="n">
        <f aca="false">0.25*AJ31/$AM$42</f>
        <v>0.00220068995245539</v>
      </c>
      <c r="AV31" s="63" t="n">
        <f aca="false">AU31*$J$42</f>
        <v>26806.3666363443</v>
      </c>
      <c r="AW31" s="64" t="n">
        <f aca="false">0.35*AL31/$AM$42</f>
        <v>0.0138940207481154</v>
      </c>
      <c r="AX31" s="63" t="n">
        <f aca="false">AW31*$J$42</f>
        <v>169241.566178553</v>
      </c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70" t="s">
        <v>39</v>
      </c>
      <c r="B32" s="63" t="n">
        <f aca="true">INDIRECT(ADDRESS(ROW()-35*INT((ROW()-15)/35)+138,2+INT((ROW()-15)/35), 1, 1, "Simulación"))</f>
        <v>0</v>
      </c>
      <c r="C32" s="63" t="n">
        <f aca="true">INDIRECT(ADDRESS(ROW()-35*INT((ROW()-15)/35)+108,2+INT((ROW()-15)/35), 1, 1, "Simulación"))</f>
        <v>0</v>
      </c>
      <c r="D32" s="63" t="n">
        <f aca="true">INDIRECT(ADDRESS(ROW()-35*INT((ROW()-15)/35)+78,2+INT((ROW()-15)/35), 1, 1, "Simulación"))</f>
        <v>0</v>
      </c>
      <c r="E32" s="63" t="n">
        <f aca="true">INDIRECT(ADDRESS(ROW()-35*INT((ROW()-15)/35)+48,2+INT((ROW()-15)/35), 1, 1, "Simulación"))</f>
        <v>0</v>
      </c>
      <c r="F32" s="63" t="n">
        <f aca="true">INDIRECT(ADDRESS(ROW()-35*INT((ROW()-15)/35)+18,2+INT((ROW()-15)/35), 1, 1, "Simulación"))</f>
        <v>0</v>
      </c>
      <c r="G32" s="63" t="n">
        <f aca="true">INDIRECT(ADDRESS(ROW()-35*INT((ROW()-15)/35)-12,2+INT((ROW()-15)/35), 1, 1, "Simulación"))</f>
        <v>0</v>
      </c>
      <c r="H32" s="63" t="n">
        <f aca="true">INDIRECT(ADDRESS(ROW()-35*INT((ROW()-15)/35)+168,2+INT((ROW()-15)/35), 1, 1, "Simulación"))</f>
        <v>0</v>
      </c>
      <c r="I32" s="64" t="n">
        <f aca="false">AO32+AQ32+AS32+AU32+AW32</f>
        <v>0.0217758867841463</v>
      </c>
      <c r="J32" s="63" t="n">
        <f aca="false">ROUND(AP32+AR32+AT32+AV32+AX32,0)</f>
        <v>265250</v>
      </c>
      <c r="K32" s="64" t="n">
        <f aca="false">I32-DatosMinisterio!J32</f>
        <v>1.31838984174237E-016</v>
      </c>
      <c r="L32" s="63" t="n">
        <f aca="false">J32-DatosMinisterio!K32</f>
        <v>0</v>
      </c>
      <c r="M32" s="64" t="n">
        <f aca="false">P67/P$77</f>
        <v>0.0100880441968296</v>
      </c>
      <c r="N32" s="63" t="n">
        <f aca="false">ROUND(N$42*M32,0)</f>
        <v>2334746</v>
      </c>
      <c r="O32" s="63" t="n">
        <f aca="false">N32-DatosMinisterio!L32</f>
        <v>1</v>
      </c>
      <c r="P32" s="65" t="n">
        <f aca="false">N32+J32</f>
        <v>2599996</v>
      </c>
      <c r="Q32" s="63" t="n">
        <f aca="false">P32-DatosMinisterio!M32</f>
        <v>1</v>
      </c>
      <c r="S32" s="65" t="n">
        <f aca="false">B32+DatosMinisterio!B32</f>
        <v>13265</v>
      </c>
      <c r="T32" s="65" t="n">
        <f aca="false">C32+DatosMinisterio!C32</f>
        <v>134</v>
      </c>
      <c r="U32" s="65" t="n">
        <f aca="false">D32+DatosMinisterio!D32</f>
        <v>474.321236409767</v>
      </c>
      <c r="V32" s="65" t="n">
        <f aca="false">E32+DatosMinisterio!E32</f>
        <v>269.646993985525</v>
      </c>
      <c r="W32" s="65" t="n">
        <f aca="false">F32+DatosMinisterio!F32</f>
        <v>21</v>
      </c>
      <c r="X32" s="65" t="n">
        <f aca="false">G32+DatosMinisterio!G32</f>
        <v>77</v>
      </c>
      <c r="Y32" s="65" t="n">
        <f aca="false">H32+DatosMinisterio!H32</f>
        <v>26</v>
      </c>
      <c r="Z32" s="65" t="n">
        <f aca="false">X32+0.33*Y32</f>
        <v>85.58</v>
      </c>
      <c r="AC32" s="71" t="n">
        <f aca="false">IF(T32&gt;0,S32/T32,0)</f>
        <v>98.9925373134328</v>
      </c>
      <c r="AD32" s="72" t="n">
        <f aca="false">EXP((((AC32-AC42)/AC43+2)/4-1.9)^3)</f>
        <v>0.0122823652884129</v>
      </c>
      <c r="AE32" s="73" t="n">
        <f aca="false">S32/U32</f>
        <v>27.9662789302993</v>
      </c>
      <c r="AF32" s="72" t="n">
        <f aca="false">EXP((((AE32-AE42)/AE43+2)/4-1.9)^3)</f>
        <v>0.412418600950862</v>
      </c>
      <c r="AG32" s="72" t="n">
        <f aca="false">V32/U32</f>
        <v>0.568490240973686</v>
      </c>
      <c r="AH32" s="72" t="n">
        <f aca="false">EXP((((AG32-AG42)/AG43+2)/4-1.9)^3)</f>
        <v>0.00423124364467899</v>
      </c>
      <c r="AI32" s="72" t="n">
        <f aca="false">W32/U32</f>
        <v>0.0442737925017932</v>
      </c>
      <c r="AJ32" s="72" t="n">
        <f aca="false">EXP((((AI32-AI42)/AI43+2)/4-1.9)^3)</f>
        <v>0.00814414204256013</v>
      </c>
      <c r="AK32" s="72" t="n">
        <f aca="false">Z32/U32</f>
        <v>0.180426245823974</v>
      </c>
      <c r="AL32" s="72" t="n">
        <f aca="false">EXP((((AK32-AK42)/AK43+2)/4-1.9)^3)</f>
        <v>0.00402151747981008</v>
      </c>
      <c r="AM32" s="72" t="n">
        <f aca="false">0.01*AD32+0.15*AF32+0.24*AH32+0.25*AJ32+0.35*AL32</f>
        <v>0.06644467889881</v>
      </c>
      <c r="AO32" s="64" t="n">
        <f aca="false">0.01*AD32/$AM$42</f>
        <v>4.02529443131672E-005</v>
      </c>
      <c r="AP32" s="63" t="n">
        <f aca="false">AO32*$J$42</f>
        <v>490.316767360703</v>
      </c>
      <c r="AQ32" s="64" t="n">
        <f aca="false">0.15*AF32/$AM$42</f>
        <v>0.0202742663012768</v>
      </c>
      <c r="AR32" s="63" t="n">
        <f aca="false">AQ32*$J$42</f>
        <v>246958.648195092</v>
      </c>
      <c r="AS32" s="64" t="n">
        <f aca="false">0.24*AH32/$AM$42</f>
        <v>0.00033280888976403</v>
      </c>
      <c r="AT32" s="63" t="n">
        <f aca="false">AS32*$J$42</f>
        <v>4053.90914285555</v>
      </c>
      <c r="AU32" s="64" t="n">
        <f aca="false">0.25*AJ32/$AM$42</f>
        <v>0.00066726906507773</v>
      </c>
      <c r="AV32" s="63" t="n">
        <f aca="false">AU32*$J$42</f>
        <v>8127.9324166528</v>
      </c>
      <c r="AW32" s="64" t="n">
        <f aca="false">0.35*AL32/$AM$42</f>
        <v>0.000461289583714617</v>
      </c>
      <c r="AX32" s="63" t="n">
        <f aca="false">AW32*$J$42</f>
        <v>5618.91859995271</v>
      </c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70" t="s">
        <v>40</v>
      </c>
      <c r="B33" s="63" t="n">
        <f aca="true">INDIRECT(ADDRESS(ROW()-35*INT((ROW()-15)/35)+138,2+INT((ROW()-15)/35), 1, 1, "Simulación"))</f>
        <v>0</v>
      </c>
      <c r="C33" s="63" t="n">
        <f aca="true">INDIRECT(ADDRESS(ROW()-35*INT((ROW()-15)/35)+108,2+INT((ROW()-15)/35), 1, 1, "Simulación"))</f>
        <v>0</v>
      </c>
      <c r="D33" s="63" t="n">
        <f aca="true">INDIRECT(ADDRESS(ROW()-35*INT((ROW()-15)/35)+78,2+INT((ROW()-15)/35), 1, 1, "Simulación"))</f>
        <v>0</v>
      </c>
      <c r="E33" s="63" t="n">
        <f aca="true">INDIRECT(ADDRESS(ROW()-35*INT((ROW()-15)/35)+48,2+INT((ROW()-15)/35), 1, 1, "Simulación"))</f>
        <v>0</v>
      </c>
      <c r="F33" s="63" t="n">
        <f aca="true">INDIRECT(ADDRESS(ROW()-35*INT((ROW()-15)/35)+18,2+INT((ROW()-15)/35), 1, 1, "Simulación"))</f>
        <v>0</v>
      </c>
      <c r="G33" s="63" t="n">
        <f aca="true">INDIRECT(ADDRESS(ROW()-35*INT((ROW()-15)/35)-12,2+INT((ROW()-15)/35), 1, 1, "Simulación"))</f>
        <v>0</v>
      </c>
      <c r="H33" s="63" t="n">
        <f aca="true">INDIRECT(ADDRESS(ROW()-35*INT((ROW()-15)/35)+168,2+INT((ROW()-15)/35), 1, 1, "Simulación"))</f>
        <v>0</v>
      </c>
      <c r="I33" s="64" t="n">
        <f aca="false">AO33+AQ33+AS33+AU33+AW33</f>
        <v>0.00468468394232448</v>
      </c>
      <c r="J33" s="63" t="n">
        <f aca="false">ROUND(AP33+AR33+AT33+AV33+AX33,0)</f>
        <v>57064</v>
      </c>
      <c r="K33" s="64" t="n">
        <f aca="false">I33-DatosMinisterio!J33</f>
        <v>0</v>
      </c>
      <c r="L33" s="63" t="n">
        <f aca="false">J33-DatosMinisterio!K33</f>
        <v>0</v>
      </c>
      <c r="M33" s="64" t="n">
        <f aca="false">P68/P$77</f>
        <v>0.0182108463711411</v>
      </c>
      <c r="N33" s="63" t="n">
        <f aca="false">ROUND(N$42*M33,0)</f>
        <v>4214663</v>
      </c>
      <c r="O33" s="63" t="n">
        <f aca="false">N33-DatosMinisterio!L33</f>
        <v>3</v>
      </c>
      <c r="P33" s="65" t="n">
        <f aca="false">N33+J33</f>
        <v>4271727</v>
      </c>
      <c r="Q33" s="63" t="n">
        <f aca="false">P33-DatosMinisterio!M33</f>
        <v>3</v>
      </c>
      <c r="S33" s="65" t="n">
        <f aca="false">B33+DatosMinisterio!B33</f>
        <v>4853</v>
      </c>
      <c r="T33" s="65" t="n">
        <f aca="false">C33+DatosMinisterio!C33</f>
        <v>22</v>
      </c>
      <c r="U33" s="65" t="n">
        <f aca="false">D33+DatosMinisterio!D33</f>
        <v>322.686393146005</v>
      </c>
      <c r="V33" s="65" t="n">
        <f aca="false">E33+DatosMinisterio!E33</f>
        <v>223.147302236914</v>
      </c>
      <c r="W33" s="65" t="n">
        <f aca="false">F33+DatosMinisterio!F33</f>
        <v>2</v>
      </c>
      <c r="X33" s="65" t="n">
        <f aca="false">G33+DatosMinisterio!G33</f>
        <v>32</v>
      </c>
      <c r="Y33" s="65" t="n">
        <f aca="false">H33+DatosMinisterio!H33</f>
        <v>5</v>
      </c>
      <c r="Z33" s="65" t="n">
        <f aca="false">X33+0.33*Y33</f>
        <v>33.65</v>
      </c>
      <c r="AC33" s="71" t="n">
        <f aca="false">IF(T33&gt;0,S33/T33,0)</f>
        <v>220.590909090909</v>
      </c>
      <c r="AD33" s="72" t="n">
        <f aca="false">EXP((((AC33-AC42)/AC43+2)/4-1.9)^3)</f>
        <v>0.122293922895253</v>
      </c>
      <c r="AE33" s="73" t="n">
        <f aca="false">S33/U33</f>
        <v>15.0393698125479</v>
      </c>
      <c r="AF33" s="72" t="n">
        <f aca="false">EXP((((AE33-AE42)/AE43+2)/4-1.9)^3)</f>
        <v>0.0100674031234292</v>
      </c>
      <c r="AG33" s="72" t="n">
        <f aca="false">V33/U33</f>
        <v>0.691529940451958</v>
      </c>
      <c r="AH33" s="72" t="n">
        <f aca="false">EXP((((AG33-AG42)/AG43+2)/4-1.9)^3)</f>
        <v>0.0412350666102546</v>
      </c>
      <c r="AI33" s="72" t="n">
        <f aca="false">W33/U33</f>
        <v>0.00619796818979927</v>
      </c>
      <c r="AJ33" s="72" t="n">
        <f aca="false">EXP((((AI33-AI42)/AI43+2)/4-1.9)^3)</f>
        <v>0.00369905256894576</v>
      </c>
      <c r="AK33" s="72" t="n">
        <f aca="false">Z33/U33</f>
        <v>0.104280814793373</v>
      </c>
      <c r="AL33" s="72" t="n">
        <f aca="false">EXP((((AK33-AK42)/AK43+2)/4-1.9)^3)</f>
        <v>0.00211465462888917</v>
      </c>
      <c r="AM33" s="72" t="n">
        <f aca="false">0.01*AD33+0.15*AF33+0.24*AH33+0.25*AJ33+0.35*AL33</f>
        <v>0.0142943579462757</v>
      </c>
      <c r="AO33" s="64" t="n">
        <f aca="false">0.01*AD33/$AM$42</f>
        <v>0.000400793361257985</v>
      </c>
      <c r="AP33" s="63" t="n">
        <f aca="false">AO33*$J$42</f>
        <v>4882.0206478005</v>
      </c>
      <c r="AQ33" s="64" t="n">
        <f aca="false">0.15*AF33/$AM$42</f>
        <v>0.000494907871313562</v>
      </c>
      <c r="AR33" s="63" t="n">
        <f aca="false">AQ33*$J$42</f>
        <v>6028.4193304204</v>
      </c>
      <c r="AS33" s="64" t="n">
        <f aca="false">0.24*AH33/$AM$42</f>
        <v>0.00324334826597909</v>
      </c>
      <c r="AT33" s="63" t="n">
        <f aca="false">AS33*$J$42</f>
        <v>39506.8749462786</v>
      </c>
      <c r="AU33" s="64" t="n">
        <f aca="false">0.25*AJ33/$AM$42</f>
        <v>0.000303072237254092</v>
      </c>
      <c r="AV33" s="63" t="n">
        <f aca="false">AU33*$J$42</f>
        <v>3691.69019019047</v>
      </c>
      <c r="AW33" s="64" t="n">
        <f aca="false">0.35*AL33/$AM$42</f>
        <v>0.000242562206519748</v>
      </c>
      <c r="AX33" s="63" t="n">
        <f aca="false">AW33*$J$42</f>
        <v>2954.62404089875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70" t="s">
        <v>41</v>
      </c>
      <c r="B34" s="63" t="n">
        <f aca="true">INDIRECT(ADDRESS(ROW()-35*INT((ROW()-15)/35)+138,2+INT((ROW()-15)/35), 1, 1, "Simulación"))</f>
        <v>0</v>
      </c>
      <c r="C34" s="63" t="n">
        <f aca="true">INDIRECT(ADDRESS(ROW()-35*INT((ROW()-15)/35)+108,2+INT((ROW()-15)/35), 1, 1, "Simulación"))</f>
        <v>0</v>
      </c>
      <c r="D34" s="63" t="n">
        <f aca="true">INDIRECT(ADDRESS(ROW()-35*INT((ROW()-15)/35)+78,2+INT((ROW()-15)/35), 1, 1, "Simulación"))</f>
        <v>0</v>
      </c>
      <c r="E34" s="63" t="n">
        <f aca="true">INDIRECT(ADDRESS(ROW()-35*INT((ROW()-15)/35)+48,2+INT((ROW()-15)/35), 1, 1, "Simulación"))</f>
        <v>0</v>
      </c>
      <c r="F34" s="63" t="n">
        <f aca="true">INDIRECT(ADDRESS(ROW()-35*INT((ROW()-15)/35)+18,2+INT((ROW()-15)/35), 1, 1, "Simulación"))</f>
        <v>0</v>
      </c>
      <c r="G34" s="63" t="n">
        <f aca="true">INDIRECT(ADDRESS(ROW()-35*INT((ROW()-15)/35)-12,2+INT((ROW()-15)/35), 1, 1, "Simulación"))</f>
        <v>0</v>
      </c>
      <c r="H34" s="63" t="n">
        <f aca="true">INDIRECT(ADDRESS(ROW()-35*INT((ROW()-15)/35)+168,2+INT((ROW()-15)/35), 1, 1, "Simulación"))</f>
        <v>0</v>
      </c>
      <c r="I34" s="64" t="n">
        <f aca="false">AO34+AQ34+AS34+AU34+AW34</f>
        <v>0.024143815100431</v>
      </c>
      <c r="J34" s="63" t="n">
        <f aca="false">ROUND(AP34+AR34+AT34+AV34+AX34,0)</f>
        <v>294093</v>
      </c>
      <c r="K34" s="64" t="n">
        <f aca="false">I34-DatosMinisterio!J34</f>
        <v>0</v>
      </c>
      <c r="L34" s="63" t="n">
        <f aca="false">J34-DatosMinisterio!K34</f>
        <v>0</v>
      </c>
      <c r="M34" s="64" t="n">
        <f aca="false">P69/P$77</f>
        <v>0.0134970406690344</v>
      </c>
      <c r="N34" s="63" t="n">
        <f aca="false">ROUND(N$42*M34,0)</f>
        <v>3123714</v>
      </c>
      <c r="O34" s="63" t="n">
        <f aca="false">N34-DatosMinisterio!L34</f>
        <v>1</v>
      </c>
      <c r="P34" s="65" t="n">
        <f aca="false">N34+J34</f>
        <v>3417807</v>
      </c>
      <c r="Q34" s="63" t="n">
        <f aca="false">P34-DatosMinisterio!M34</f>
        <v>1</v>
      </c>
      <c r="S34" s="65" t="n">
        <f aca="false">B34+DatosMinisterio!B34</f>
        <v>8273</v>
      </c>
      <c r="T34" s="65" t="n">
        <f aca="false">C34+DatosMinisterio!C34</f>
        <v>76</v>
      </c>
      <c r="U34" s="65" t="n">
        <f aca="false">D34+DatosMinisterio!D34</f>
        <v>374.756643124355</v>
      </c>
      <c r="V34" s="65" t="n">
        <f aca="false">E34+DatosMinisterio!E34</f>
        <v>306.954112321824</v>
      </c>
      <c r="W34" s="65" t="n">
        <f aca="false">F34+DatosMinisterio!F34</f>
        <v>34</v>
      </c>
      <c r="X34" s="65" t="n">
        <f aca="false">G34+DatosMinisterio!G34</f>
        <v>85</v>
      </c>
      <c r="Y34" s="65" t="n">
        <f aca="false">H34+DatosMinisterio!H34</f>
        <v>17</v>
      </c>
      <c r="Z34" s="65" t="n">
        <f aca="false">X34+0.33*Y34</f>
        <v>90.61</v>
      </c>
      <c r="AC34" s="71" t="n">
        <f aca="false">IF(T34&gt;0,S34/T34,0)</f>
        <v>108.855263157895</v>
      </c>
      <c r="AD34" s="72" t="n">
        <f aca="false">EXP((((AC34-AC42)/AC43+2)/4-1.9)^3)</f>
        <v>0.0154525475009991</v>
      </c>
      <c r="AE34" s="73" t="n">
        <f aca="false">S34/U34</f>
        <v>22.0756593693118</v>
      </c>
      <c r="AF34" s="72" t="n">
        <f aca="false">EXP((((AE34-AE42)/AE43+2)/4-1.9)^3)</f>
        <v>0.122502432385773</v>
      </c>
      <c r="AG34" s="72" t="n">
        <f aca="false">V34/U34</f>
        <v>0.81907584015787</v>
      </c>
      <c r="AH34" s="72" t="n">
        <f aca="false">EXP((((AG34-AG42)/AG43+2)/4-1.9)^3)</f>
        <v>0.200229698954666</v>
      </c>
      <c r="AI34" s="72" t="n">
        <f aca="false">W34/U34</f>
        <v>0.0907255431592652</v>
      </c>
      <c r="AJ34" s="72" t="n">
        <f aca="false">EXP((((AI34-AI42)/AI43+2)/4-1.9)^3)</f>
        <v>0.0192032826567969</v>
      </c>
      <c r="AK34" s="72" t="n">
        <f aca="false">Z34/U34</f>
        <v>0.241783572519442</v>
      </c>
      <c r="AL34" s="72" t="n">
        <f aca="false">EXP((((AK34-AK42)/AK43+2)/4-1.9)^3)</f>
        <v>0.00652597326114981</v>
      </c>
      <c r="AM34" s="72" t="n">
        <f aca="false">0.01*AD34+0.15*AF34+0.24*AH34+0.25*AJ34+0.35*AL34</f>
        <v>0.0736699293875974</v>
      </c>
      <c r="AO34" s="64" t="n">
        <f aca="false">0.01*AD34/$AM$42</f>
        <v>5.06425691996873E-005</v>
      </c>
      <c r="AP34" s="63" t="n">
        <f aca="false">AO34*$J$42</f>
        <v>616.871666023918</v>
      </c>
      <c r="AQ34" s="64" t="n">
        <f aca="false">0.15*AF34/$AM$42</f>
        <v>0.00602215062806838</v>
      </c>
      <c r="AR34" s="63" t="n">
        <f aca="false">AQ34*$J$42</f>
        <v>73355.1664082331</v>
      </c>
      <c r="AS34" s="64" t="n">
        <f aca="false">0.24*AH34/$AM$42</f>
        <v>0.0157490868886005</v>
      </c>
      <c r="AT34" s="63" t="n">
        <f aca="false">AS34*$J$42</f>
        <v>191837.926488659</v>
      </c>
      <c r="AU34" s="64" t="n">
        <f aca="false">0.25*AJ34/$AM$42</f>
        <v>0.00157337094538152</v>
      </c>
      <c r="AV34" s="63" t="n">
        <f aca="false">AU34*$J$42</f>
        <v>19165.0615616302</v>
      </c>
      <c r="AW34" s="64" t="n">
        <f aca="false">0.35*AL34/$AM$42</f>
        <v>0.000748564069180842</v>
      </c>
      <c r="AX34" s="63" t="n">
        <f aca="false">AW34*$J$42</f>
        <v>9118.17808177236</v>
      </c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70" t="s">
        <v>42</v>
      </c>
      <c r="B35" s="63" t="n">
        <f aca="true">INDIRECT(ADDRESS(ROW()-35*INT((ROW()-15)/35)+138,2+INT((ROW()-15)/35), 1, 1, "Simulación"))</f>
        <v>0</v>
      </c>
      <c r="C35" s="63" t="n">
        <f aca="true">INDIRECT(ADDRESS(ROW()-35*INT((ROW()-15)/35)+108,2+INT((ROW()-15)/35), 1, 1, "Simulación"))</f>
        <v>0</v>
      </c>
      <c r="D35" s="63" t="n">
        <f aca="true">INDIRECT(ADDRESS(ROW()-35*INT((ROW()-15)/35)+78,2+INT((ROW()-15)/35), 1, 1, "Simulación"))</f>
        <v>0</v>
      </c>
      <c r="E35" s="63" t="n">
        <f aca="true">INDIRECT(ADDRESS(ROW()-35*INT((ROW()-15)/35)+48,2+INT((ROW()-15)/35), 1, 1, "Simulación"))</f>
        <v>0</v>
      </c>
      <c r="F35" s="63" t="n">
        <f aca="true">INDIRECT(ADDRESS(ROW()-35*INT((ROW()-15)/35)+18,2+INT((ROW()-15)/35), 1, 1, "Simulación"))</f>
        <v>0</v>
      </c>
      <c r="G35" s="63" t="n">
        <f aca="true">INDIRECT(ADDRESS(ROW()-35*INT((ROW()-15)/35)-12,2+INT((ROW()-15)/35), 1, 1, "Simulación"))</f>
        <v>0</v>
      </c>
      <c r="H35" s="63" t="n">
        <f aca="true">INDIRECT(ADDRESS(ROW()-35*INT((ROW()-15)/35)+168,2+INT((ROW()-15)/35), 1, 1, "Simulación"))</f>
        <v>0</v>
      </c>
      <c r="I35" s="64" t="n">
        <f aca="false">AO35+AQ35+AS35+AU35+AW35</f>
        <v>0.0177325008407746</v>
      </c>
      <c r="J35" s="63" t="n">
        <f aca="false">ROUND(AP35+AR35+AT35+AV35+AX35,0)</f>
        <v>215998</v>
      </c>
      <c r="K35" s="64" t="n">
        <f aca="false">I35-DatosMinisterio!J35</f>
        <v>1.07552855510562E-016</v>
      </c>
      <c r="L35" s="63" t="n">
        <f aca="false">J35-DatosMinisterio!K35</f>
        <v>0</v>
      </c>
      <c r="M35" s="64" t="n">
        <f aca="false">P70/P$77</f>
        <v>0.0190387097171228</v>
      </c>
      <c r="N35" s="63" t="n">
        <f aca="false">ROUND(N$42*M35,0)</f>
        <v>4406261</v>
      </c>
      <c r="O35" s="63" t="n">
        <f aca="false">N35-DatosMinisterio!L35</f>
        <v>1</v>
      </c>
      <c r="P35" s="65" t="n">
        <f aca="false">N35+J35</f>
        <v>4622259</v>
      </c>
      <c r="Q35" s="63" t="n">
        <f aca="false">P35-DatosMinisterio!M35</f>
        <v>1</v>
      </c>
      <c r="S35" s="65" t="n">
        <f aca="false">B35+DatosMinisterio!B35</f>
        <v>8976</v>
      </c>
      <c r="T35" s="65" t="n">
        <f aca="false">C35+DatosMinisterio!C35</f>
        <v>44</v>
      </c>
      <c r="U35" s="65" t="n">
        <f aca="false">D35+DatosMinisterio!D35</f>
        <v>348.818592897527</v>
      </c>
      <c r="V35" s="65" t="n">
        <f aca="false">E35+DatosMinisterio!E35</f>
        <v>225.904956533891</v>
      </c>
      <c r="W35" s="65" t="n">
        <f aca="false">F35+DatosMinisterio!F35</f>
        <v>23</v>
      </c>
      <c r="X35" s="65" t="n">
        <f aca="false">G35+DatosMinisterio!G35</f>
        <v>94</v>
      </c>
      <c r="Y35" s="65" t="n">
        <f aca="false">H35+DatosMinisterio!H35</f>
        <v>7</v>
      </c>
      <c r="Z35" s="65" t="n">
        <f aca="false">X35+0.33*Y35</f>
        <v>96.31</v>
      </c>
      <c r="AC35" s="71" t="n">
        <f aca="false">IF(T35&gt;0,S35/T35,0)</f>
        <v>204</v>
      </c>
      <c r="AD35" s="72" t="n">
        <f aca="false">EXP((((AC35-AC42)/AC43+2)/4-1.9)^3)</f>
        <v>0.095289974752829</v>
      </c>
      <c r="AE35" s="73" t="n">
        <f aca="false">S35/U35</f>
        <v>25.7325732709348</v>
      </c>
      <c r="AF35" s="72" t="n">
        <f aca="false">EXP((((AE35-AE42)/AE43+2)/4-1.9)^3)</f>
        <v>0.281997006317271</v>
      </c>
      <c r="AG35" s="72" t="n">
        <f aca="false">V35/U35</f>
        <v>0.64762877075264</v>
      </c>
      <c r="AH35" s="72" t="n">
        <f aca="false">EXP((((AG35-AG42)/AG43+2)/4-1.9)^3)</f>
        <v>0.0200749829292879</v>
      </c>
      <c r="AI35" s="72" t="n">
        <f aca="false">W35/U35</f>
        <v>0.0659368521871102</v>
      </c>
      <c r="AJ35" s="72" t="n">
        <f aca="false">EXP((((AI35-AI42)/AI43+2)/4-1.9)^3)</f>
        <v>0.0123210193500252</v>
      </c>
      <c r="AK35" s="72" t="n">
        <f aca="false">Z35/U35</f>
        <v>0.276103401484373</v>
      </c>
      <c r="AL35" s="72" t="n">
        <f aca="false">EXP((((AK35-AK42)/AK43+2)/4-1.9)^3)</f>
        <v>0.00844688461190642</v>
      </c>
      <c r="AM35" s="72" t="n">
        <f aca="false">0.01*AD35+0.15*AF35+0.24*AH35+0.25*AJ35+0.35*AL35</f>
        <v>0.0541071110498215</v>
      </c>
      <c r="AO35" s="64" t="n">
        <f aca="false">0.01*AD35/$AM$42</f>
        <v>0.000312293435120947</v>
      </c>
      <c r="AP35" s="63" t="n">
        <f aca="false">AO35*$J$42</f>
        <v>3804.01260551726</v>
      </c>
      <c r="AQ35" s="64" t="n">
        <f aca="false">0.15*AF35/$AM$42</f>
        <v>0.0138628141142459</v>
      </c>
      <c r="AR35" s="63" t="n">
        <f aca="false">AQ35*$J$42</f>
        <v>168861.441541705</v>
      </c>
      <c r="AS35" s="64" t="n">
        <f aca="false">0.24*AH35/$AM$42</f>
        <v>0.00157899977920913</v>
      </c>
      <c r="AT35" s="63" t="n">
        <f aca="false">AS35*$J$42</f>
        <v>19233.6257785703</v>
      </c>
      <c r="AU35" s="64" t="n">
        <f aca="false">0.25*AJ35/$AM$42</f>
        <v>0.00100949062768452</v>
      </c>
      <c r="AV35" s="63" t="n">
        <f aca="false">AU35*$J$42</f>
        <v>12296.4963108374</v>
      </c>
      <c r="AW35" s="64" t="n">
        <f aca="false">0.35*AL35/$AM$42</f>
        <v>0.000968902884514063</v>
      </c>
      <c r="AX35" s="63" t="n">
        <f aca="false">AW35*$J$42</f>
        <v>11802.1013947543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70" t="s">
        <v>43</v>
      </c>
      <c r="B36" s="63" t="n">
        <f aca="true">INDIRECT(ADDRESS(ROW()-35*INT((ROW()-15)/35)+138,2+INT((ROW()-15)/35), 1, 1, "Simulación"))</f>
        <v>0</v>
      </c>
      <c r="C36" s="63" t="n">
        <f aca="true">INDIRECT(ADDRESS(ROW()-35*INT((ROW()-15)/35)+108,2+INT((ROW()-15)/35), 1, 1, "Simulación"))</f>
        <v>0</v>
      </c>
      <c r="D36" s="63" t="n">
        <f aca="true">INDIRECT(ADDRESS(ROW()-35*INT((ROW()-15)/35)+78,2+INT((ROW()-15)/35), 1, 1, "Simulación"))</f>
        <v>0</v>
      </c>
      <c r="E36" s="63" t="n">
        <f aca="true">INDIRECT(ADDRESS(ROW()-35*INT((ROW()-15)/35)+48,2+INT((ROW()-15)/35), 1, 1, "Simulación"))</f>
        <v>0</v>
      </c>
      <c r="F36" s="63" t="n">
        <f aca="true">INDIRECT(ADDRESS(ROW()-35*INT((ROW()-15)/35)+18,2+INT((ROW()-15)/35), 1, 1, "Simulación"))</f>
        <v>0</v>
      </c>
      <c r="G36" s="63" t="n">
        <f aca="true">INDIRECT(ADDRESS(ROW()-35*INT((ROW()-15)/35)-12,2+INT((ROW()-15)/35), 1, 1, "Simulación"))</f>
        <v>0</v>
      </c>
      <c r="H36" s="63" t="n">
        <f aca="true">INDIRECT(ADDRESS(ROW()-35*INT((ROW()-15)/35)+168,2+INT((ROW()-15)/35), 1, 1, "Simulación"))</f>
        <v>0</v>
      </c>
      <c r="I36" s="64" t="n">
        <f aca="false">AO36+AQ36+AS36+AU36+AW36</f>
        <v>0.00872372864467968</v>
      </c>
      <c r="J36" s="63" t="n">
        <f aca="false">ROUND(AP36+AR36+AT36+AV36+AX36,0)</f>
        <v>106263</v>
      </c>
      <c r="K36" s="64" t="n">
        <f aca="false">I36-DatosMinisterio!J36</f>
        <v>6.59194920871187E-017</v>
      </c>
      <c r="L36" s="63" t="n">
        <f aca="false">J36-DatosMinisterio!K36</f>
        <v>0</v>
      </c>
      <c r="M36" s="64" t="n">
        <f aca="false">P71/P$77</f>
        <v>0.0112607543600114</v>
      </c>
      <c r="N36" s="63" t="n">
        <f aca="false">ROUND(N$42*M36,0)</f>
        <v>2606155</v>
      </c>
      <c r="O36" s="63" t="n">
        <f aca="false">N36-DatosMinisterio!L36</f>
        <v>2</v>
      </c>
      <c r="P36" s="65" t="n">
        <f aca="false">N36+J36</f>
        <v>2712418</v>
      </c>
      <c r="Q36" s="63" t="n">
        <f aca="false">P36-DatosMinisterio!M36</f>
        <v>2</v>
      </c>
      <c r="S36" s="65" t="n">
        <f aca="false">B36+DatosMinisterio!B36</f>
        <v>9776</v>
      </c>
      <c r="T36" s="65" t="n">
        <f aca="false">C36+DatosMinisterio!C36</f>
        <v>125</v>
      </c>
      <c r="U36" s="65" t="n">
        <f aca="false">D36+DatosMinisterio!D36</f>
        <v>470.584581105169</v>
      </c>
      <c r="V36" s="65" t="n">
        <f aca="false">E36+DatosMinisterio!E36</f>
        <v>310.207575757576</v>
      </c>
      <c r="W36" s="65" t="n">
        <f aca="false">F36+DatosMinisterio!F36</f>
        <v>40</v>
      </c>
      <c r="X36" s="65" t="n">
        <f aca="false">G36+DatosMinisterio!G36</f>
        <v>134</v>
      </c>
      <c r="Y36" s="65" t="n">
        <f aca="false">H36+DatosMinisterio!H36</f>
        <v>26</v>
      </c>
      <c r="Z36" s="65" t="n">
        <f aca="false">X36+0.33*Y36</f>
        <v>142.58</v>
      </c>
      <c r="AC36" s="71" t="n">
        <f aca="false">IF(T36&gt;0,S36/T36,0)</f>
        <v>78.208</v>
      </c>
      <c r="AD36" s="72" t="n">
        <f aca="false">EXP((((AC36-AC42)/AC43+2)/4-1.9)^3)</f>
        <v>0.00736699606123873</v>
      </c>
      <c r="AE36" s="73" t="n">
        <f aca="false">S36/U36</f>
        <v>20.7741613145102</v>
      </c>
      <c r="AF36" s="72" t="n">
        <f aca="false">EXP((((AE36-AE42)/AE43+2)/4-1.9)^3)</f>
        <v>0.0848264018753784</v>
      </c>
      <c r="AG36" s="72" t="n">
        <f aca="false">V36/U36</f>
        <v>0.659196217243355</v>
      </c>
      <c r="AH36" s="72" t="n">
        <f aca="false">EXP((((AG36-AG42)/AG43+2)/4-1.9)^3)</f>
        <v>0.0244996489715565</v>
      </c>
      <c r="AI36" s="72" t="n">
        <f aca="false">W36/U36</f>
        <v>0.0850006600430042</v>
      </c>
      <c r="AJ36" s="72" t="n">
        <f aca="false">EXP((((AI36-AI42)/AI43+2)/4-1.9)^3)</f>
        <v>0.0173810193753364</v>
      </c>
      <c r="AK36" s="72" t="n">
        <f aca="false">Z36/U36</f>
        <v>0.302984852723288</v>
      </c>
      <c r="AL36" s="72" t="n">
        <f aca="false">EXP((((AK36-AK42)/AK43+2)/4-1.9)^3)</f>
        <v>0.0102739386984533</v>
      </c>
      <c r="AM36" s="72" t="n">
        <f aca="false">0.01*AD36+0.15*AF36+0.24*AH36+0.25*AJ36+0.35*AL36</f>
        <v>0.0266186793833855</v>
      </c>
      <c r="AO36" s="64" t="n">
        <f aca="false">0.01*AD36/$AM$42</f>
        <v>2.41438253337183E-005</v>
      </c>
      <c r="AP36" s="63" t="n">
        <f aca="false">AO36*$J$42</f>
        <v>294.093328856886</v>
      </c>
      <c r="AQ36" s="64" t="n">
        <f aca="false">0.15*AF36/$AM$42</f>
        <v>0.00417001817336908</v>
      </c>
      <c r="AR36" s="63" t="n">
        <f aca="false">AQ36*$J$42</f>
        <v>50794.5410078461</v>
      </c>
      <c r="AS36" s="64" t="n">
        <f aca="false">0.24*AH36/$AM$42</f>
        <v>0.00192702232689575</v>
      </c>
      <c r="AT36" s="63" t="n">
        <f aca="false">AS36*$J$42</f>
        <v>23472.8508455058</v>
      </c>
      <c r="AU36" s="64" t="n">
        <f aca="false">0.25*AJ36/$AM$42</f>
        <v>0.00142406854989391</v>
      </c>
      <c r="AV36" s="63" t="n">
        <f aca="false">AU36*$J$42</f>
        <v>17346.4252068543</v>
      </c>
      <c r="AW36" s="64" t="n">
        <f aca="false">0.35*AL36/$AM$42</f>
        <v>0.00117847576918721</v>
      </c>
      <c r="AX36" s="63" t="n">
        <f aca="false">AW36*$J$42</f>
        <v>14354.8860690864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70" t="s">
        <v>44</v>
      </c>
      <c r="B37" s="63" t="n">
        <f aca="true">INDIRECT(ADDRESS(ROW()-35*INT((ROW()-15)/35)+138,2+INT((ROW()-15)/35), 1, 1, "Simulación"))</f>
        <v>0</v>
      </c>
      <c r="C37" s="63" t="n">
        <f aca="true">INDIRECT(ADDRESS(ROW()-35*INT((ROW()-15)/35)+108,2+INT((ROW()-15)/35), 1, 1, "Simulación"))</f>
        <v>0</v>
      </c>
      <c r="D37" s="63" t="n">
        <f aca="true">INDIRECT(ADDRESS(ROW()-35*INT((ROW()-15)/35)+78,2+INT((ROW()-15)/35), 1, 1, "Simulación"))</f>
        <v>0</v>
      </c>
      <c r="E37" s="63" t="n">
        <f aca="true">INDIRECT(ADDRESS(ROW()-35*INT((ROW()-15)/35)+48,2+INT((ROW()-15)/35), 1, 1, "Simulación"))</f>
        <v>0</v>
      </c>
      <c r="F37" s="63" t="n">
        <f aca="true">INDIRECT(ADDRESS(ROW()-35*INT((ROW()-15)/35)+18,2+INT((ROW()-15)/35), 1, 1, "Simulación"))</f>
        <v>0</v>
      </c>
      <c r="G37" s="63" t="n">
        <f aca="true">INDIRECT(ADDRESS(ROW()-35*INT((ROW()-15)/35)-12,2+INT((ROW()-15)/35), 1, 1, "Simulación"))</f>
        <v>0</v>
      </c>
      <c r="H37" s="63" t="n">
        <f aca="true">INDIRECT(ADDRESS(ROW()-35*INT((ROW()-15)/35)+168,2+INT((ROW()-15)/35), 1, 1, "Simulación"))</f>
        <v>0</v>
      </c>
      <c r="I37" s="64" t="n">
        <f aca="false">AO37+AQ37+AS37+AU37+AW37</f>
        <v>0.0100101153449379</v>
      </c>
      <c r="J37" s="63" t="n">
        <f aca="false">ROUND(AP37+AR37+AT37+AV37+AX37,0)</f>
        <v>121932</v>
      </c>
      <c r="K37" s="64" t="n">
        <f aca="false">I37-DatosMinisterio!J37</f>
        <v>4.33680868994202E-017</v>
      </c>
      <c r="L37" s="63" t="n">
        <f aca="false">J37-DatosMinisterio!K37</f>
        <v>0</v>
      </c>
      <c r="M37" s="64" t="n">
        <f aca="false">P72/P$77</f>
        <v>0.0109189095100504</v>
      </c>
      <c r="N37" s="63" t="n">
        <f aca="false">ROUND(N$42*M37,0)</f>
        <v>2527039</v>
      </c>
      <c r="O37" s="63" t="n">
        <f aca="false">N37-DatosMinisterio!L37</f>
        <v>3</v>
      </c>
      <c r="P37" s="65" t="n">
        <f aca="false">N37+J37</f>
        <v>2648971</v>
      </c>
      <c r="Q37" s="63" t="n">
        <f aca="false">P37-DatosMinisterio!M37</f>
        <v>3</v>
      </c>
      <c r="S37" s="65" t="n">
        <f aca="false">B37+DatosMinisterio!B37</f>
        <v>8152</v>
      </c>
      <c r="T37" s="65" t="n">
        <f aca="false">C37+DatosMinisterio!C37</f>
        <v>34</v>
      </c>
      <c r="U37" s="65" t="n">
        <f aca="false">D37+DatosMinisterio!D37</f>
        <v>442.755103218379</v>
      </c>
      <c r="V37" s="65" t="n">
        <f aca="false">E37+DatosMinisterio!E37</f>
        <v>306.007982006258</v>
      </c>
      <c r="W37" s="65" t="n">
        <f aca="false">F37+DatosMinisterio!F37</f>
        <v>32</v>
      </c>
      <c r="X37" s="65" t="n">
        <f aca="false">G37+DatosMinisterio!G37</f>
        <v>190</v>
      </c>
      <c r="Y37" s="65" t="n">
        <f aca="false">H37+DatosMinisterio!H37</f>
        <v>33</v>
      </c>
      <c r="Z37" s="65" t="n">
        <f aca="false">X37+0.33*Y37</f>
        <v>200.89</v>
      </c>
      <c r="AC37" s="71" t="n">
        <f aca="false">IF(T37&gt;0,S37/T37,0)</f>
        <v>239.764705882353</v>
      </c>
      <c r="AD37" s="72" t="n">
        <f aca="false">EXP((((AC37-AC42)/AC43+2)/4-1.9)^3)</f>
        <v>0.159494751451463</v>
      </c>
      <c r="AE37" s="73" t="n">
        <f aca="false">S37/U37</f>
        <v>18.4119842792172</v>
      </c>
      <c r="AF37" s="72" t="n">
        <f aca="false">EXP((((AE37-AE42)/AE43+2)/4-1.9)^3)</f>
        <v>0.0391916727677197</v>
      </c>
      <c r="AG37" s="72" t="n">
        <f aca="false">V37/U37</f>
        <v>0.691145013986042</v>
      </c>
      <c r="AH37" s="72" t="n">
        <f aca="false">EXP((((AG37-AG42)/AG43+2)/4-1.9)^3)</f>
        <v>0.0409928280042631</v>
      </c>
      <c r="AI37" s="72" t="n">
        <f aca="false">W37/U37</f>
        <v>0.0722747174846604</v>
      </c>
      <c r="AJ37" s="72" t="n">
        <f aca="false">EXP((((AI37-AI42)/AI43+2)/4-1.9)^3)</f>
        <v>0.0138428999800291</v>
      </c>
      <c r="AK37" s="72" t="n">
        <f aca="false">Z37/U37</f>
        <v>0.45372712485917</v>
      </c>
      <c r="AL37" s="72" t="n">
        <f aca="false">EXP((((AK37-AK42)/AK43+2)/4-1.9)^3)</f>
        <v>0.0279174971075592</v>
      </c>
      <c r="AM37" s="72" t="n">
        <f aca="false">0.01*AD37+0.15*AF37+0.24*AH37+0.25*AJ37+0.35*AL37</f>
        <v>0.0305438261333487</v>
      </c>
      <c r="AO37" s="64" t="n">
        <f aca="false">0.01*AD37/$AM$42</f>
        <v>0.000522711480863944</v>
      </c>
      <c r="AP37" s="63" t="n">
        <f aca="false">AO37*$J$42</f>
        <v>6367.09209556377</v>
      </c>
      <c r="AQ37" s="64" t="n">
        <f aca="false">0.15*AF37/$AM$42</f>
        <v>0.00192664057502081</v>
      </c>
      <c r="AR37" s="63" t="n">
        <f aca="false">AQ37*$J$42</f>
        <v>23468.2007671464</v>
      </c>
      <c r="AS37" s="64" t="n">
        <f aca="false">0.24*AH37/$AM$42</f>
        <v>0.00322429496432878</v>
      </c>
      <c r="AT37" s="63" t="n">
        <f aca="false">AS37*$J$42</f>
        <v>39274.7887366328</v>
      </c>
      <c r="AU37" s="64" t="n">
        <f aca="false">0.25*AJ37/$AM$42</f>
        <v>0.00113418195303663</v>
      </c>
      <c r="AV37" s="63" t="n">
        <f aca="false">AU37*$J$42</f>
        <v>13815.3478782882</v>
      </c>
      <c r="AW37" s="64" t="n">
        <f aca="false">0.35*AL37/$AM$42</f>
        <v>0.00320228637168778</v>
      </c>
      <c r="AX37" s="63" t="n">
        <f aca="false">AW37*$J$42</f>
        <v>39006.7044466007</v>
      </c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70" t="s">
        <v>45</v>
      </c>
      <c r="B38" s="63" t="n">
        <f aca="true">INDIRECT(ADDRESS(ROW()-35*INT((ROW()-15)/35)+138,2+INT((ROW()-15)/35), 1, 1, "Simulación"))</f>
        <v>0</v>
      </c>
      <c r="C38" s="63" t="n">
        <f aca="true">INDIRECT(ADDRESS(ROW()-35*INT((ROW()-15)/35)+108,2+INT((ROW()-15)/35), 1, 1, "Simulación"))</f>
        <v>0</v>
      </c>
      <c r="D38" s="63" t="n">
        <f aca="true">INDIRECT(ADDRESS(ROW()-35*INT((ROW()-15)/35)+78,2+INT((ROW()-15)/35), 1, 1, "Simulación"))</f>
        <v>0</v>
      </c>
      <c r="E38" s="63" t="n">
        <f aca="true">INDIRECT(ADDRESS(ROW()-35*INT((ROW()-15)/35)+48,2+INT((ROW()-15)/35), 1, 1, "Simulación"))</f>
        <v>0</v>
      </c>
      <c r="F38" s="63" t="n">
        <f aca="true">INDIRECT(ADDRESS(ROW()-35*INT((ROW()-15)/35)+18,2+INT((ROW()-15)/35), 1, 1, "Simulación"))</f>
        <v>0</v>
      </c>
      <c r="G38" s="63" t="n">
        <f aca="true">INDIRECT(ADDRESS(ROW()-35*INT((ROW()-15)/35)-12,2+INT((ROW()-15)/35), 1, 1, "Simulación"))</f>
        <v>0</v>
      </c>
      <c r="H38" s="63" t="n">
        <f aca="true">INDIRECT(ADDRESS(ROW()-35*INT((ROW()-15)/35)+168,2+INT((ROW()-15)/35), 1, 1, "Simulación"))</f>
        <v>0</v>
      </c>
      <c r="I38" s="64" t="n">
        <f aca="false">AO38+AQ38+AS38+AU38+AW38</f>
        <v>0.0108622613116411</v>
      </c>
      <c r="J38" s="63" t="n">
        <f aca="false">ROUND(AP38+AR38+AT38+AV38+AX38,0)</f>
        <v>132312</v>
      </c>
      <c r="K38" s="64" t="n">
        <f aca="false">I38-DatosMinisterio!J38</f>
        <v>8.84708972748172E-017</v>
      </c>
      <c r="L38" s="63" t="n">
        <f aca="false">J38-DatosMinisterio!K38</f>
        <v>0</v>
      </c>
      <c r="M38" s="64" t="n">
        <f aca="false">P73/P$77</f>
        <v>0.00897059524724211</v>
      </c>
      <c r="N38" s="63" t="n">
        <f aca="false">ROUND(N$42*M38,0)</f>
        <v>2076127</v>
      </c>
      <c r="O38" s="63" t="n">
        <f aca="false">N38-DatosMinisterio!L38</f>
        <v>0</v>
      </c>
      <c r="P38" s="65" t="n">
        <f aca="false">N38+J38</f>
        <v>2208439</v>
      </c>
      <c r="Q38" s="63" t="n">
        <f aca="false">P38-DatosMinisterio!M38</f>
        <v>0</v>
      </c>
      <c r="S38" s="65" t="n">
        <f aca="false">B38+DatosMinisterio!B38</f>
        <v>11057</v>
      </c>
      <c r="T38" s="65" t="n">
        <f aca="false">C38+DatosMinisterio!C38</f>
        <v>63</v>
      </c>
      <c r="U38" s="65" t="n">
        <f aca="false">D38+DatosMinisterio!D38</f>
        <v>514.993097593895</v>
      </c>
      <c r="V38" s="65" t="n">
        <f aca="false">E38+DatosMinisterio!E38</f>
        <v>350.056830669331</v>
      </c>
      <c r="W38" s="65" t="n">
        <f aca="false">F38+DatosMinisterio!F38</f>
        <v>48</v>
      </c>
      <c r="X38" s="65" t="n">
        <f aca="false">G38+DatosMinisterio!G38</f>
        <v>150</v>
      </c>
      <c r="Y38" s="65" t="n">
        <f aca="false">H38+DatosMinisterio!H38</f>
        <v>27</v>
      </c>
      <c r="Z38" s="65" t="n">
        <f aca="false">X38+0.33*Y38</f>
        <v>158.91</v>
      </c>
      <c r="AC38" s="71" t="n">
        <f aca="false">IF(T38&gt;0,S38/T38,0)</f>
        <v>175.507936507937</v>
      </c>
      <c r="AD38" s="72" t="n">
        <f aca="false">EXP((((AC38-AC42)/AC43+2)/4-1.9)^3)</f>
        <v>0.0593651757554011</v>
      </c>
      <c r="AE38" s="73" t="n">
        <f aca="false">S38/U38</f>
        <v>21.4701906717964</v>
      </c>
      <c r="AF38" s="72" t="n">
        <f aca="false">EXP((((AE38-AE42)/AE43+2)/4-1.9)^3)</f>
        <v>0.103758521496966</v>
      </c>
      <c r="AG38" s="72" t="n">
        <f aca="false">V38/U38</f>
        <v>0.679731111552437</v>
      </c>
      <c r="AH38" s="72" t="n">
        <f aca="false">EXP((((AG38-AG42)/AG43+2)/4-1.9)^3)</f>
        <v>0.0343078300063042</v>
      </c>
      <c r="AI38" s="72" t="n">
        <f aca="false">W38/U38</f>
        <v>0.0932051326984019</v>
      </c>
      <c r="AJ38" s="72" t="n">
        <f aca="false">EXP((((AI38-AI42)/AI43+2)/4-1.9)^3)</f>
        <v>0.0200404412556827</v>
      </c>
      <c r="AK38" s="72" t="n">
        <f aca="false">Z38/U38</f>
        <v>0.308567242439647</v>
      </c>
      <c r="AL38" s="72" t="n">
        <f aca="false">EXP((((AK38-AK42)/AK43+2)/4-1.9)^3)</f>
        <v>0.0106930180555534</v>
      </c>
      <c r="AM38" s="72" t="n">
        <f aca="false">0.01*AD38+0.15*AF38+0.24*AH38+0.25*AJ38+0.35*AL38</f>
        <v>0.0331439758169762</v>
      </c>
      <c r="AO38" s="64" t="n">
        <f aca="false">0.01*AD38/$AM$42</f>
        <v>0.000194557241843141</v>
      </c>
      <c r="AP38" s="63" t="n">
        <f aca="false">AO38*$J$42</f>
        <v>2369.88075070918</v>
      </c>
      <c r="AQ38" s="64" t="n">
        <f aca="false">0.15*AF38/$AM$42</f>
        <v>0.00510071051840573</v>
      </c>
      <c r="AR38" s="63" t="n">
        <f aca="false">AQ38*$J$42</f>
        <v>62131.2039479643</v>
      </c>
      <c r="AS38" s="64" t="n">
        <f aca="false">0.24*AH38/$AM$42</f>
        <v>0.00269848578182678</v>
      </c>
      <c r="AT38" s="63" t="n">
        <f aca="false">AS38*$J$42</f>
        <v>32869.9638719676</v>
      </c>
      <c r="AU38" s="64" t="n">
        <f aca="false">0.25*AJ38/$AM$42</f>
        <v>0.00164196135462059</v>
      </c>
      <c r="AV38" s="63" t="n">
        <f aca="false">AU38*$J$42</f>
        <v>20000.5539288071</v>
      </c>
      <c r="AW38" s="64" t="n">
        <f aca="false">0.35*AL38/$AM$42</f>
        <v>0.00122654641494485</v>
      </c>
      <c r="AX38" s="63" t="n">
        <f aca="false">AW38*$J$42</f>
        <v>14940.4294134304</v>
      </c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70" t="s">
        <v>46</v>
      </c>
      <c r="B39" s="63" t="n">
        <f aca="true">INDIRECT(ADDRESS(ROW()-35*INT((ROW()-15)/35)+138,2+INT((ROW()-15)/35), 1, 1, "Simulación"))</f>
        <v>0</v>
      </c>
      <c r="C39" s="63" t="n">
        <f aca="true">INDIRECT(ADDRESS(ROW()-35*INT((ROW()-15)/35)+108,2+INT((ROW()-15)/35), 1, 1, "Simulación"))</f>
        <v>0</v>
      </c>
      <c r="D39" s="63" t="n">
        <f aca="true">INDIRECT(ADDRESS(ROW()-35*INT((ROW()-15)/35)+78,2+INT((ROW()-15)/35), 1, 1, "Simulación"))</f>
        <v>0</v>
      </c>
      <c r="E39" s="63" t="n">
        <f aca="true">INDIRECT(ADDRESS(ROW()-35*INT((ROW()-15)/35)+48,2+INT((ROW()-15)/35), 1, 1, "Simulación"))</f>
        <v>0</v>
      </c>
      <c r="F39" s="63" t="n">
        <f aca="true">INDIRECT(ADDRESS(ROW()-35*INT((ROW()-15)/35)+18,2+INT((ROW()-15)/35), 1, 1, "Simulación"))</f>
        <v>0</v>
      </c>
      <c r="G39" s="63" t="n">
        <f aca="true">INDIRECT(ADDRESS(ROW()-35*INT((ROW()-15)/35)-12,2+INT((ROW()-15)/35), 1, 1, "Simulación"))</f>
        <v>0</v>
      </c>
      <c r="H39" s="63" t="n">
        <f aca="true">INDIRECT(ADDRESS(ROW()-35*INT((ROW()-15)/35)+168,2+INT((ROW()-15)/35), 1, 1, "Simulación"))</f>
        <v>0</v>
      </c>
      <c r="I39" s="64" t="n">
        <f aca="false">AO39+AQ39+AS39+AU39+AW39</f>
        <v>0.0161956403685109</v>
      </c>
      <c r="J39" s="63" t="n">
        <f aca="false">ROUND(AP39+AR39+AT39+AV39+AX39,0)</f>
        <v>197277</v>
      </c>
      <c r="K39" s="64" t="n">
        <f aca="false">I39-DatosMinisterio!J39</f>
        <v>0</v>
      </c>
      <c r="L39" s="63" t="n">
        <f aca="false">J39-DatosMinisterio!K39</f>
        <v>0</v>
      </c>
      <c r="M39" s="64" t="n">
        <f aca="false">P74/P$77</f>
        <v>0.0072365797513207</v>
      </c>
      <c r="N39" s="63" t="n">
        <f aca="false">ROUND(N$42*M39,0)</f>
        <v>1674812</v>
      </c>
      <c r="O39" s="63" t="n">
        <f aca="false">N39-DatosMinisterio!L39</f>
        <v>-1</v>
      </c>
      <c r="P39" s="65" t="n">
        <f aca="false">N39+J39</f>
        <v>1872089</v>
      </c>
      <c r="Q39" s="63" t="n">
        <f aca="false">P39-DatosMinisterio!M39</f>
        <v>-1</v>
      </c>
      <c r="S39" s="65" t="n">
        <f aca="false">B39+DatosMinisterio!B39</f>
        <v>13640</v>
      </c>
      <c r="T39" s="65" t="n">
        <f aca="false">C39+DatosMinisterio!C39</f>
        <v>104</v>
      </c>
      <c r="U39" s="65" t="n">
        <f aca="false">D39+DatosMinisterio!D39</f>
        <v>560.264224885289</v>
      </c>
      <c r="V39" s="65" t="n">
        <f aca="false">E39+DatosMinisterio!E39</f>
        <v>359.363172320832</v>
      </c>
      <c r="W39" s="65" t="n">
        <f aca="false">F39+DatosMinisterio!F39</f>
        <v>53</v>
      </c>
      <c r="X39" s="65" t="n">
        <f aca="false">G39+DatosMinisterio!G39</f>
        <v>227</v>
      </c>
      <c r="Y39" s="65" t="n">
        <f aca="false">H39+DatosMinisterio!H39</f>
        <v>23</v>
      </c>
      <c r="Z39" s="65" t="n">
        <f aca="false">X39+0.33*Y39</f>
        <v>234.59</v>
      </c>
      <c r="AC39" s="71" t="n">
        <f aca="false">IF(T39&gt;0,S39/T39,0)</f>
        <v>131.153846153846</v>
      </c>
      <c r="AD39" s="72" t="n">
        <f aca="false">EXP((((AC39-AC42)/AC43+2)/4-1.9)^3)</f>
        <v>0.0252077266421679</v>
      </c>
      <c r="AE39" s="73" t="n">
        <f aca="false">S39/U39</f>
        <v>24.3456558426387</v>
      </c>
      <c r="AF39" s="72" t="n">
        <f aca="false">EXP((((AE39-AE42)/AE43+2)/4-1.9)^3)</f>
        <v>0.212387338804341</v>
      </c>
      <c r="AG39" s="72" t="n">
        <f aca="false">V39/U39</f>
        <v>0.641417310545591</v>
      </c>
      <c r="AH39" s="72" t="n">
        <f aca="false">EXP((((AG39-AG42)/AG43+2)/4-1.9)^3)</f>
        <v>0.0179867130489158</v>
      </c>
      <c r="AI39" s="72" t="n">
        <f aca="false">W39/U39</f>
        <v>0.0945982228489628</v>
      </c>
      <c r="AJ39" s="72" t="n">
        <f aca="false">EXP((((AI39-AI42)/AI43+2)/4-1.9)^3)</f>
        <v>0.0205239105870139</v>
      </c>
      <c r="AK39" s="72" t="n">
        <f aca="false">Z39/U39</f>
        <v>0.41871315279506</v>
      </c>
      <c r="AL39" s="72" t="n">
        <f aca="false">EXP((((AK39-AK42)/AK43+2)/4-1.9)^3)</f>
        <v>0.0224563651002715</v>
      </c>
      <c r="AM39" s="72" t="n">
        <f aca="false">0.01*AD39+0.15*AF39+0.24*AH39+0.25*AJ39+0.35*AL39</f>
        <v>0.0494176946506611</v>
      </c>
      <c r="AO39" s="64" t="n">
        <f aca="false">0.01*AD39/$AM$42</f>
        <v>8.26131769379939E-005</v>
      </c>
      <c r="AP39" s="63" t="n">
        <f aca="false">AO39*$J$42</f>
        <v>1006.30218605859</v>
      </c>
      <c r="AQ39" s="64" t="n">
        <f aca="false">0.15*AF39/$AM$42</f>
        <v>0.0104408420377037</v>
      </c>
      <c r="AR39" s="63" t="n">
        <f aca="false">AQ39*$J$42</f>
        <v>127178.769250328</v>
      </c>
      <c r="AS39" s="64" t="n">
        <f aca="false">0.24*AH39/$AM$42</f>
        <v>0.00141474670404332</v>
      </c>
      <c r="AT39" s="63" t="n">
        <f aca="false">AS39*$J$42</f>
        <v>17232.8768093077</v>
      </c>
      <c r="AU39" s="64" t="n">
        <f aca="false">0.25*AJ39/$AM$42</f>
        <v>0.00168157315498277</v>
      </c>
      <c r="AV39" s="63" t="n">
        <f aca="false">AU39*$J$42</f>
        <v>20483.0609909444</v>
      </c>
      <c r="AW39" s="64" t="n">
        <f aca="false">0.35*AL39/$AM$42</f>
        <v>0.0025758652948431</v>
      </c>
      <c r="AX39" s="63" t="n">
        <f aca="false">AW39*$J$42</f>
        <v>31376.336963032</v>
      </c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70" t="s">
        <v>47</v>
      </c>
      <c r="B40" s="63" t="n">
        <f aca="true">INDIRECT(ADDRESS(ROW()-35*INT((ROW()-15)/35)+138,2+INT((ROW()-15)/35), 1, 1, "Simulación"))</f>
        <v>0</v>
      </c>
      <c r="C40" s="63" t="n">
        <f aca="true">INDIRECT(ADDRESS(ROW()-35*INT((ROW()-15)/35)+108,2+INT((ROW()-15)/35), 1, 1, "Simulación"))</f>
        <v>0</v>
      </c>
      <c r="D40" s="63" t="n">
        <f aca="true">INDIRECT(ADDRESS(ROW()-35*INT((ROW()-15)/35)+78,2+INT((ROW()-15)/35), 1, 1, "Simulación"))</f>
        <v>0</v>
      </c>
      <c r="E40" s="63" t="n">
        <f aca="true">INDIRECT(ADDRESS(ROW()-35*INT((ROW()-15)/35)+48,2+INT((ROW()-15)/35), 1, 1, "Simulación"))</f>
        <v>0</v>
      </c>
      <c r="F40" s="63" t="n">
        <f aca="true">INDIRECT(ADDRESS(ROW()-35*INT((ROW()-15)/35)+18,2+INT((ROW()-15)/35), 1, 1, "Simulación"))</f>
        <v>0</v>
      </c>
      <c r="G40" s="63" t="n">
        <f aca="true">INDIRECT(ADDRESS(ROW()-35*INT((ROW()-15)/35)-12,2+INT((ROW()-15)/35), 1, 1, "Simulación"))</f>
        <v>0</v>
      </c>
      <c r="H40" s="63" t="n">
        <f aca="true">INDIRECT(ADDRESS(ROW()-35*INT((ROW()-15)/35)+168,2+INT((ROW()-15)/35), 1, 1, "Simulación"))</f>
        <v>0</v>
      </c>
      <c r="I40" s="64" t="n">
        <f aca="false">AO40+AQ40+AS40+AU40+AW40</f>
        <v>0.0844855283644516</v>
      </c>
      <c r="J40" s="63" t="n">
        <f aca="false">ROUND(AP40+AR40+AT40+AV40+AX40,0)</f>
        <v>1029109</v>
      </c>
      <c r="K40" s="64" t="n">
        <f aca="false">I40-DatosMinisterio!J40</f>
        <v>0</v>
      </c>
      <c r="L40" s="63" t="n">
        <f aca="false">J40-DatosMinisterio!K40</f>
        <v>0</v>
      </c>
      <c r="M40" s="64" t="n">
        <f aca="false">P75/P$77</f>
        <v>0.0135601820466315</v>
      </c>
      <c r="N40" s="63" t="n">
        <f aca="false">ROUND(N$42*M40,0)</f>
        <v>3138327</v>
      </c>
      <c r="O40" s="63" t="n">
        <f aca="false">N40-DatosMinisterio!L40</f>
        <v>0</v>
      </c>
      <c r="P40" s="65" t="n">
        <f aca="false">N40+J40</f>
        <v>4167436</v>
      </c>
      <c r="Q40" s="63" t="n">
        <f aca="false">P40-DatosMinisterio!M40</f>
        <v>0</v>
      </c>
      <c r="S40" s="65" t="n">
        <f aca="false">B40+DatosMinisterio!B40</f>
        <v>1328</v>
      </c>
      <c r="T40" s="65" t="n">
        <f aca="false">C40+DatosMinisterio!C40</f>
        <v>20</v>
      </c>
      <c r="U40" s="65" t="n">
        <f aca="false">D40+DatosMinisterio!D40</f>
        <v>77.9494103935281</v>
      </c>
      <c r="V40" s="65" t="n">
        <f aca="false">E40+DatosMinisterio!E40</f>
        <v>70.5857740298917</v>
      </c>
      <c r="W40" s="65" t="n">
        <f aca="false">F40+DatosMinisterio!F40</f>
        <v>27</v>
      </c>
      <c r="X40" s="65" t="n">
        <f aca="false">G40+DatosMinisterio!G40</f>
        <v>64</v>
      </c>
      <c r="Y40" s="65" t="n">
        <f aca="false">H40+DatosMinisterio!H40</f>
        <v>4</v>
      </c>
      <c r="Z40" s="65" t="n">
        <f aca="false">X40+0.33*Y40</f>
        <v>65.32</v>
      </c>
      <c r="AC40" s="71" t="n">
        <f aca="false">IF(T40&gt;0,S40/T40,0)</f>
        <v>66.4</v>
      </c>
      <c r="AD40" s="72" t="n">
        <f aca="false">EXP((((AC40-AC42)/AC43+2)/4-1.9)^3)</f>
        <v>0.00541795220540828</v>
      </c>
      <c r="AE40" s="73" t="n">
        <f aca="false">S40/U40</f>
        <v>17.0366907625803</v>
      </c>
      <c r="AF40" s="72" t="n">
        <f aca="false">EXP((((AE40-AE42)/AE43+2)/4-1.9)^3)</f>
        <v>0.0233905371963364</v>
      </c>
      <c r="AG40" s="72" t="n">
        <f aca="false">V40/U40</f>
        <v>0.905533135831804</v>
      </c>
      <c r="AH40" s="72" t="n">
        <f aca="false">EXP((((AG40-AG42)/AG43+2)/4-1.9)^3)</f>
        <v>0.403580175410409</v>
      </c>
      <c r="AI40" s="72" t="n">
        <f aca="false">W40/U40</f>
        <v>0.346378501950051</v>
      </c>
      <c r="AJ40" s="72" t="n">
        <f aca="false">EXP((((AI40-AI42)/AI43+2)/4-1.9)^3)</f>
        <v>0.376327943517901</v>
      </c>
      <c r="AK40" s="72" t="n">
        <f aca="false">Z40/U40</f>
        <v>0.837979398051012</v>
      </c>
      <c r="AL40" s="72" t="n">
        <f aca="false">EXP((((AK40-AK42)/AK43+2)/4-1.9)^3)</f>
        <v>0.180818219968225</v>
      </c>
      <c r="AM40" s="72" t="n">
        <f aca="false">0.01*AD40+0.15*AF40+0.24*AH40+0.25*AJ40+0.35*AL40</f>
        <v>0.257790365068357</v>
      </c>
      <c r="AO40" s="64" t="n">
        <f aca="false">0.01*AD40/$AM$42</f>
        <v>1.77562320688707E-005</v>
      </c>
      <c r="AP40" s="63" t="n">
        <f aca="false">AO40*$J$42</f>
        <v>216.286745157851</v>
      </c>
      <c r="AQ40" s="64" t="n">
        <f aca="false">0.15*AF40/$AM$42</f>
        <v>0.00114986564368116</v>
      </c>
      <c r="AR40" s="63" t="n">
        <f aca="false">AQ40*$J$42</f>
        <v>14006.3892201906</v>
      </c>
      <c r="AS40" s="64" t="n">
        <f aca="false">0.24*AH40/$AM$42</f>
        <v>0.0317436388419795</v>
      </c>
      <c r="AT40" s="63" t="n">
        <f aca="false">AS40*$J$42</f>
        <v>386665.836421157</v>
      </c>
      <c r="AU40" s="64" t="n">
        <f aca="false">0.25*AJ40/$AM$42</f>
        <v>0.0308334498246149</v>
      </c>
      <c r="AV40" s="63" t="n">
        <f aca="false">AU40*$J$42</f>
        <v>375578.922301053</v>
      </c>
      <c r="AW40" s="64" t="n">
        <f aca="false">0.35*AL40/$AM$42</f>
        <v>0.0207408178221072</v>
      </c>
      <c r="AX40" s="63" t="n">
        <f aca="false">AW40*$J$42</f>
        <v>252641.661882763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74" t="s">
        <v>48</v>
      </c>
      <c r="B41" s="76" t="n">
        <f aca="true">INDIRECT(ADDRESS(ROW()-35*INT((ROW()-15)/35)+138,2+INT((ROW()-15)/35), 1, 1, "Simulación"))</f>
        <v>0</v>
      </c>
      <c r="C41" s="76" t="n">
        <f aca="true">INDIRECT(ADDRESS(ROW()-35*INT((ROW()-15)/35)+108,2+INT((ROW()-15)/35), 1, 1, "Simulación"))</f>
        <v>0</v>
      </c>
      <c r="D41" s="76" t="n">
        <f aca="true">INDIRECT(ADDRESS(ROW()-35*INT((ROW()-15)/35)+78,2+INT((ROW()-15)/35), 1, 1, "Simulación"))</f>
        <v>0</v>
      </c>
      <c r="E41" s="76" t="n">
        <f aca="true">INDIRECT(ADDRESS(ROW()-35*INT((ROW()-15)/35)+48,2+INT((ROW()-15)/35), 1, 1, "Simulación"))</f>
        <v>0</v>
      </c>
      <c r="F41" s="76" t="n">
        <f aca="true">INDIRECT(ADDRESS(ROW()-35*INT((ROW()-15)/35)+18,2+INT((ROW()-15)/35), 1, 1, "Simulación"))</f>
        <v>0</v>
      </c>
      <c r="G41" s="76" t="n">
        <f aca="true">INDIRECT(ADDRESS(ROW()-35*INT((ROW()-15)/35)-12,2+INT((ROW()-15)/35), 1, 1, "Simulación"))</f>
        <v>0</v>
      </c>
      <c r="H41" s="76" t="n">
        <f aca="true">INDIRECT(ADDRESS(ROW()-35*INT((ROW()-15)/35)+168,2+INT((ROW()-15)/35), 1, 1, "Simulación"))</f>
        <v>0</v>
      </c>
      <c r="I41" s="75" t="n">
        <f aca="false">AO41+AQ41+AS41+AU41+AW41</f>
        <v>0.0330678569509417</v>
      </c>
      <c r="J41" s="76" t="n">
        <f aca="false">ROUND(AP41+AR41+AT41+AV41+AX41,0)</f>
        <v>402796</v>
      </c>
      <c r="K41" s="75" t="n">
        <f aca="false">I41-DatosMinisterio!J41</f>
        <v>0</v>
      </c>
      <c r="L41" s="76" t="n">
        <f aca="false">J41-DatosMinisterio!K41</f>
        <v>0</v>
      </c>
      <c r="M41" s="75" t="n">
        <f aca="false">P76/P$77</f>
        <v>0.0130320150966931</v>
      </c>
      <c r="N41" s="76" t="n">
        <f aca="false">ROUND(N$42*M41,0)</f>
        <v>3016090</v>
      </c>
      <c r="O41" s="76" t="n">
        <f aca="false">N41-DatosMinisterio!L41</f>
        <v>0</v>
      </c>
      <c r="P41" s="77" t="n">
        <f aca="false">N41+J41</f>
        <v>3418886</v>
      </c>
      <c r="Q41" s="76" t="n">
        <f aca="false">P41-DatosMinisterio!M41</f>
        <v>0</v>
      </c>
      <c r="S41" s="77" t="n">
        <f aca="false">B41+DatosMinisterio!B41</f>
        <v>199</v>
      </c>
      <c r="T41" s="77" t="n">
        <f aca="false">C41+DatosMinisterio!C41</f>
        <v>6</v>
      </c>
      <c r="U41" s="77" t="n">
        <f aca="false">D41+DatosMinisterio!D41</f>
        <v>28.2898407148407</v>
      </c>
      <c r="V41" s="77" t="n">
        <f aca="false">E41+DatosMinisterio!E41</f>
        <v>22.1989316239316</v>
      </c>
      <c r="W41" s="77" t="n">
        <f aca="false">F41+DatosMinisterio!F41</f>
        <v>7</v>
      </c>
      <c r="X41" s="77" t="n">
        <f aca="false">G41+DatosMinisterio!G41</f>
        <v>18</v>
      </c>
      <c r="Y41" s="77" t="n">
        <f aca="false">H41+DatosMinisterio!H41</f>
        <v>0</v>
      </c>
      <c r="Z41" s="77" t="n">
        <f aca="false">X41+0.33*Y41</f>
        <v>18</v>
      </c>
      <c r="AC41" s="78" t="n">
        <f aca="false">IF(T41&gt;0,S41/T41,0)</f>
        <v>33.1666666666667</v>
      </c>
      <c r="AD41" s="79" t="n">
        <f aca="false">EXP((((AC41-AC42)/AC43+2)/4-1.9)^3)</f>
        <v>0.00213105934073449</v>
      </c>
      <c r="AE41" s="80" t="n">
        <f aca="false">S41/U41</f>
        <v>7.03432734054263</v>
      </c>
      <c r="AF41" s="79" t="n">
        <f aca="false">EXP((((AE41-AE42)/AE43+2)/4-1.9)^3)</f>
        <v>9.76301571262201E-005</v>
      </c>
      <c r="AG41" s="79" t="n">
        <f aca="false">V41/U41</f>
        <v>0.784696239462605</v>
      </c>
      <c r="AH41" s="79" t="n">
        <f aca="false">EXP((((AG41-AG42)/AG43+2)/4-1.9)^3)</f>
        <v>0.14014413268314</v>
      </c>
      <c r="AI41" s="79" t="n">
        <f aca="false">W41/U41</f>
        <v>0.247438650169841</v>
      </c>
      <c r="AJ41" s="79" t="n">
        <f aca="false">EXP((((AI41-AI42)/AI43+2)/4-1.9)^3)</f>
        <v>0.162538886752717</v>
      </c>
      <c r="AK41" s="79" t="n">
        <f aca="false">Z41/U41</f>
        <v>0.636270814722449</v>
      </c>
      <c r="AL41" s="79" t="n">
        <f aca="false">EXP((((AK41-AK42)/AK43+2)/4-1.9)^3)</f>
        <v>0.0759844429429223</v>
      </c>
      <c r="AM41" s="79" t="n">
        <f aca="false">0.01*AD41+0.15*AF41+0.24*AH41+0.25*AJ41+0.35*AL41</f>
        <v>0.100899823679132</v>
      </c>
      <c r="AO41" s="75" t="n">
        <f aca="false">0.01*AD41/$AM$42</f>
        <v>6.98411185112415E-006</v>
      </c>
      <c r="AP41" s="76" t="n">
        <f aca="false">AO41*$J$42</f>
        <v>85.0727121744633</v>
      </c>
      <c r="AQ41" s="75" t="n">
        <f aca="false">0.15*AF41/$AM$42</f>
        <v>4.7994435751658E-006</v>
      </c>
      <c r="AR41" s="76" t="n">
        <f aca="false">AQ41*$J$42</f>
        <v>58.4615038491885</v>
      </c>
      <c r="AS41" s="75" t="n">
        <f aca="false">0.24*AH41/$AM$42</f>
        <v>0.0110230506966604</v>
      </c>
      <c r="AT41" s="76" t="n">
        <f aca="false">AS41*$J$42</f>
        <v>134270.590046545</v>
      </c>
      <c r="AU41" s="75" t="n">
        <f aca="false">0.25*AJ41/$AM$42</f>
        <v>0.0133172003183981</v>
      </c>
      <c r="AV41" s="76" t="n">
        <f aca="false">AU41*$J$42</f>
        <v>162215.378820772</v>
      </c>
      <c r="AW41" s="75" t="n">
        <f aca="false">0.35*AL41/$AM$42</f>
        <v>0.00871582238045698</v>
      </c>
      <c r="AX41" s="76" t="n">
        <f aca="false">AW41*$J$42</f>
        <v>106166.491107529</v>
      </c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1" t="s">
        <v>49</v>
      </c>
      <c r="B42" s="84"/>
      <c r="C42" s="84"/>
      <c r="D42" s="84"/>
      <c r="E42" s="84"/>
      <c r="F42" s="84"/>
      <c r="G42" s="84"/>
      <c r="H42" s="84"/>
      <c r="I42" s="82"/>
      <c r="J42" s="83" t="n">
        <f aca="false">DatosMinisterio!K42</f>
        <v>12180892</v>
      </c>
      <c r="K42" s="82"/>
      <c r="L42" s="84"/>
      <c r="M42" s="82"/>
      <c r="N42" s="83" t="n">
        <f aca="false">DatosMinisterio!L42</f>
        <v>231436955</v>
      </c>
      <c r="O42" s="84"/>
      <c r="P42" s="85" t="n">
        <f aca="false">DatosMinisterio!M42</f>
        <v>243617847</v>
      </c>
      <c r="Q42" s="84"/>
      <c r="S42" s="86"/>
      <c r="T42" s="86"/>
      <c r="U42" s="86"/>
      <c r="V42" s="86"/>
      <c r="W42" s="86"/>
      <c r="X42" s="86"/>
      <c r="Y42" s="86"/>
      <c r="Z42" s="86"/>
      <c r="AB42" s="87" t="s">
        <v>232</v>
      </c>
      <c r="AC42" s="87" t="n">
        <f aca="false">AVERAGE(AC15:AC41)</f>
        <v>180.090953242769</v>
      </c>
      <c r="AD42" s="86"/>
      <c r="AE42" s="88" t="n">
        <f aca="false">AVERAGE(AE15:AE41)</f>
        <v>19.8769520878493</v>
      </c>
      <c r="AF42" s="86"/>
      <c r="AG42" s="89" t="n">
        <f aca="false">AVERAGE(AG15:AG41)</f>
        <v>0.722050927977948</v>
      </c>
      <c r="AH42" s="86"/>
      <c r="AI42" s="89" t="n">
        <f aca="false">AVERAGE(AI15:AI41)</f>
        <v>0.169372477414708</v>
      </c>
      <c r="AJ42" s="86"/>
      <c r="AK42" s="89" t="n">
        <f aca="false">AVERAGE(AK15:AK41)</f>
        <v>0.602924558740456</v>
      </c>
      <c r="AL42" s="90"/>
      <c r="AM42" s="89" t="n">
        <f aca="false">SUM(AM15:AM41)</f>
        <v>3.05129612205663</v>
      </c>
      <c r="AO42" s="82" t="n">
        <f aca="false">SUM(AO15:AO41)</f>
        <v>0.00984770161556675</v>
      </c>
      <c r="AP42" s="84" t="n">
        <f aca="false">SUM(AP15:AP41)</f>
        <v>119953.789827444</v>
      </c>
      <c r="AQ42" s="82" t="n">
        <f aca="false">SUM(AQ15:AQ41)</f>
        <v>0.143023745753848</v>
      </c>
      <c r="AR42" s="84" t="n">
        <f aca="false">SUM(AR15:AR41)</f>
        <v>1742156.80046308</v>
      </c>
      <c r="AS42" s="82" t="n">
        <f aca="false">SUM(AS15:AS41)</f>
        <v>0.241732894510167</v>
      </c>
      <c r="AT42" s="84" t="n">
        <f aca="false">SUM(AT15:AT41)</f>
        <v>2944522.28087573</v>
      </c>
      <c r="AU42" s="82" t="n">
        <f aca="false">SUM(AU15:AU41)</f>
        <v>0.25710336413075</v>
      </c>
      <c r="AV42" s="84" t="n">
        <f aca="false">SUM(AV15:AV41)</f>
        <v>3131748.31131334</v>
      </c>
      <c r="AW42" s="82" t="n">
        <f aca="false">SUM(AW15:AW41)</f>
        <v>0.348292293989669</v>
      </c>
      <c r="AX42" s="84" t="n">
        <f aca="false">SUM(AX15:AX41)</f>
        <v>4242510.81752041</v>
      </c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31" t="s">
        <v>50</v>
      </c>
      <c r="B43" s="1"/>
      <c r="C43" s="1"/>
      <c r="D43" s="1"/>
      <c r="E43" s="1"/>
      <c r="F43" s="1"/>
      <c r="G43" s="1"/>
      <c r="H43" s="1"/>
      <c r="AB43" s="87" t="s">
        <v>233</v>
      </c>
      <c r="AC43" s="87" t="n">
        <f aca="false">_xlfn.STDEV.P(AC15:AC41)</f>
        <v>84.9761363941811</v>
      </c>
      <c r="AD43" s="86"/>
      <c r="AE43" s="88" t="n">
        <f aca="false">_xlfn.STDEV.P(AE15:AE41)</f>
        <v>4.59991427430262</v>
      </c>
      <c r="AF43" s="86"/>
      <c r="AG43" s="89" t="n">
        <f aca="false">_xlfn.STDEV.P(AG15:AG41)</f>
        <v>0.106211643277894</v>
      </c>
      <c r="AH43" s="86"/>
      <c r="AI43" s="89" t="n">
        <f aca="false">_xlfn.STDEV.P(AI15:AI41)</f>
        <v>0.108558933235547</v>
      </c>
      <c r="AJ43" s="86"/>
      <c r="AK43" s="89" t="n">
        <f aca="false">_xlfn.STDEV.P(AK15:AK41)</f>
        <v>0.287888194595009</v>
      </c>
      <c r="AL43" s="86"/>
      <c r="AM43" s="89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31" t="s">
        <v>51</v>
      </c>
      <c r="B44" s="1"/>
      <c r="C44" s="1"/>
      <c r="D44" s="1"/>
      <c r="E44" s="1"/>
      <c r="F44" s="1"/>
      <c r="G44" s="1"/>
      <c r="H44" s="1"/>
      <c r="AB44" s="1" t="n">
        <f aca="false">MIN(AC44:AL44)</f>
        <v>-2.79192697547688</v>
      </c>
      <c r="AC44" s="1" t="n">
        <f aca="false">(MIN(AC15:AC41)-AC42)/AC43</f>
        <v>-1.72900643416594</v>
      </c>
      <c r="AE44" s="1" t="n">
        <f aca="false">(MIN(AE15:AE41)-AE42)/AE43</f>
        <v>-2.79192697547688</v>
      </c>
      <c r="AG44" s="1" t="n">
        <f aca="false">(MIN(AG15:AG41)-AG42)/AG43</f>
        <v>-1.8516904163303</v>
      </c>
      <c r="AI44" s="1" t="n">
        <f aca="false">(MIN(AI15:AI41)-AI42)/AI43</f>
        <v>-1.50309610053794</v>
      </c>
      <c r="AK44" s="1" t="n">
        <f aca="false">(MIN(AK15:AK41)-AK42)/AK43</f>
        <v>-1.73207430283328</v>
      </c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6" customFormat="false" ht="13.8" hidden="false" customHeight="false" outlineLevel="0" collapsed="false">
      <c r="A46" s="50" t="str">
        <f aca="false">"Tabla " &amp; TEXT((ROW()+24) / 35, "0")</f>
        <v>Tabla 2</v>
      </c>
      <c r="B46" s="50"/>
      <c r="C46" s="50"/>
      <c r="D46" s="50"/>
      <c r="E46" s="50"/>
      <c r="F46" s="50"/>
      <c r="G46" s="50"/>
      <c r="H46" s="50"/>
      <c r="I46" s="50"/>
      <c r="J46" s="50"/>
    </row>
    <row r="47" customFormat="false" ht="13.8" hidden="false" customHeight="false" outlineLevel="0" collapsed="false">
      <c r="A47" s="50" t="s">
        <v>53</v>
      </c>
      <c r="B47" s="50"/>
      <c r="C47" s="50"/>
      <c r="D47" s="50"/>
      <c r="E47" s="50"/>
      <c r="F47" s="50"/>
      <c r="G47" s="50"/>
      <c r="H47" s="50"/>
      <c r="I47" s="50"/>
      <c r="J47" s="50"/>
    </row>
    <row r="48" customFormat="false" ht="12.75" hidden="false" customHeight="true" outlineLevel="0" collapsed="false">
      <c r="A48" s="51" t="s">
        <v>8</v>
      </c>
      <c r="B48" s="52" t="s">
        <v>213</v>
      </c>
      <c r="C48" s="52"/>
      <c r="D48" s="52"/>
      <c r="E48" s="52"/>
      <c r="F48" s="52"/>
      <c r="G48" s="52"/>
      <c r="H48" s="52"/>
      <c r="I48" s="51" t="s">
        <v>10</v>
      </c>
      <c r="J48" s="53" t="s">
        <v>11</v>
      </c>
      <c r="K48" s="54" t="s">
        <v>214</v>
      </c>
      <c r="L48" s="53" t="s">
        <v>215</v>
      </c>
      <c r="M48" s="54" t="s">
        <v>216</v>
      </c>
      <c r="N48" s="53" t="s">
        <v>12</v>
      </c>
      <c r="O48" s="53" t="s">
        <v>217</v>
      </c>
      <c r="P48" s="51" t="s">
        <v>218</v>
      </c>
      <c r="Q48" s="53" t="s">
        <v>219</v>
      </c>
      <c r="S48" s="55" t="s">
        <v>220</v>
      </c>
      <c r="T48" s="55"/>
      <c r="U48" s="55"/>
      <c r="V48" s="55"/>
      <c r="W48" s="55"/>
      <c r="X48" s="55"/>
      <c r="Y48" s="55"/>
      <c r="Z48" s="55"/>
      <c r="AC48" s="56" t="s">
        <v>221</v>
      </c>
      <c r="AD48" s="56"/>
      <c r="AE48" s="56" t="s">
        <v>222</v>
      </c>
      <c r="AF48" s="56"/>
      <c r="AG48" s="56" t="s">
        <v>223</v>
      </c>
      <c r="AH48" s="56"/>
      <c r="AI48" s="56" t="s">
        <v>224</v>
      </c>
      <c r="AJ48" s="56"/>
      <c r="AK48" s="56" t="s">
        <v>225</v>
      </c>
      <c r="AL48" s="56"/>
      <c r="AM48" s="57" t="s">
        <v>226</v>
      </c>
      <c r="AO48" s="56" t="s">
        <v>221</v>
      </c>
      <c r="AP48" s="56"/>
      <c r="AQ48" s="56" t="s">
        <v>222</v>
      </c>
      <c r="AR48" s="56"/>
      <c r="AS48" s="56" t="s">
        <v>223</v>
      </c>
      <c r="AT48" s="56"/>
      <c r="AU48" s="56" t="s">
        <v>224</v>
      </c>
      <c r="AV48" s="56"/>
      <c r="AW48" s="57" t="s">
        <v>225</v>
      </c>
      <c r="AX48" s="57"/>
    </row>
    <row r="49" customFormat="false" ht="37.3" hidden="false" customHeight="false" outlineLevel="0" collapsed="false">
      <c r="A49" s="51"/>
      <c r="B49" s="56" t="s">
        <v>63</v>
      </c>
      <c r="C49" s="56" t="s">
        <v>64</v>
      </c>
      <c r="D49" s="56" t="s">
        <v>65</v>
      </c>
      <c r="E49" s="56" t="s">
        <v>66</v>
      </c>
      <c r="F49" s="56" t="s">
        <v>67</v>
      </c>
      <c r="G49" s="56" t="s">
        <v>68</v>
      </c>
      <c r="H49" s="56" t="s">
        <v>69</v>
      </c>
      <c r="I49" s="51"/>
      <c r="J49" s="53"/>
      <c r="K49" s="54"/>
      <c r="L49" s="53"/>
      <c r="M49" s="54"/>
      <c r="N49" s="53"/>
      <c r="O49" s="53"/>
      <c r="P49" s="51"/>
      <c r="Q49" s="53"/>
      <c r="S49" s="56" t="s">
        <v>63</v>
      </c>
      <c r="T49" s="56" t="s">
        <v>64</v>
      </c>
      <c r="U49" s="56" t="s">
        <v>65</v>
      </c>
      <c r="V49" s="56" t="s">
        <v>66</v>
      </c>
      <c r="W49" s="56" t="s">
        <v>67</v>
      </c>
      <c r="X49" s="56" t="s">
        <v>68</v>
      </c>
      <c r="Y49" s="56" t="s">
        <v>69</v>
      </c>
      <c r="Z49" s="51" t="s">
        <v>21</v>
      </c>
      <c r="AC49" s="56" t="s">
        <v>227</v>
      </c>
      <c r="AD49" s="56" t="s">
        <v>228</v>
      </c>
      <c r="AE49" s="56" t="s">
        <v>227</v>
      </c>
      <c r="AF49" s="56" t="s">
        <v>228</v>
      </c>
      <c r="AG49" s="56" t="s">
        <v>227</v>
      </c>
      <c r="AH49" s="56" t="s">
        <v>228</v>
      </c>
      <c r="AI49" s="56" t="s">
        <v>227</v>
      </c>
      <c r="AJ49" s="56" t="s">
        <v>228</v>
      </c>
      <c r="AK49" s="56" t="s">
        <v>227</v>
      </c>
      <c r="AL49" s="56" t="s">
        <v>228</v>
      </c>
      <c r="AM49" s="58" t="s">
        <v>229</v>
      </c>
      <c r="AO49" s="56" t="s">
        <v>230</v>
      </c>
      <c r="AP49" s="56" t="s">
        <v>231</v>
      </c>
      <c r="AQ49" s="56" t="s">
        <v>230</v>
      </c>
      <c r="AR49" s="56" t="s">
        <v>231</v>
      </c>
      <c r="AS49" s="56" t="s">
        <v>230</v>
      </c>
      <c r="AT49" s="56" t="s">
        <v>231</v>
      </c>
      <c r="AU49" s="56" t="s">
        <v>230</v>
      </c>
      <c r="AV49" s="56" t="s">
        <v>231</v>
      </c>
      <c r="AW49" s="56" t="s">
        <v>230</v>
      </c>
      <c r="AX49" s="58" t="s">
        <v>231</v>
      </c>
    </row>
    <row r="50" customFormat="false" ht="13.8" hidden="false" customHeight="false" outlineLevel="0" collapsed="false">
      <c r="A50" s="59" t="s">
        <v>22</v>
      </c>
      <c r="B50" s="62" t="n">
        <f aca="true">INDIRECT(ADDRESS(ROW()-35*INT((ROW()-15)/35)+138,2+INT((ROW()-15)/35), 1, 1, "Simulación"))</f>
        <v>0</v>
      </c>
      <c r="C50" s="62" t="n">
        <f aca="true">INDIRECT(ADDRESS(ROW()-35*INT((ROW()-15)/35)+108,2+INT((ROW()-15)/35), 1, 1, "Simulación"))</f>
        <v>0</v>
      </c>
      <c r="D50" s="62" t="n">
        <f aca="true">INDIRECT(ADDRESS(ROW()-35*INT((ROW()-15)/35)+78,2+INT((ROW()-15)/35), 1, 1, "Simulación"))</f>
        <v>0</v>
      </c>
      <c r="E50" s="62" t="n">
        <f aca="true">INDIRECT(ADDRESS(ROW()-35*INT((ROW()-15)/35)+48,2+INT((ROW()-15)/35), 1, 1, "Simulación"))</f>
        <v>0</v>
      </c>
      <c r="F50" s="62" t="n">
        <f aca="true">INDIRECT(ADDRESS(ROW()-35*INT((ROW()-15)/35)+18,2+INT((ROW()-15)/35), 1, 1, "Simulación"))</f>
        <v>0</v>
      </c>
      <c r="G50" s="62" t="n">
        <f aca="true">INDIRECT(ADDRESS(ROW()-35*INT((ROW()-15)/35)-12,2+INT((ROW()-15)/35), 1, 1, "Simulación"))</f>
        <v>0</v>
      </c>
      <c r="H50" s="62" t="n">
        <f aca="true">INDIRECT(ADDRESS(ROW()-35*INT((ROW()-15)/35)+168,2+INT((ROW()-15)/35), 1, 1, "Simulación"))</f>
        <v>0</v>
      </c>
      <c r="I50" s="61" t="n">
        <f aca="false">AO50+AQ50+AS50+AU50+AW50</f>
        <v>0.0973242477728659</v>
      </c>
      <c r="J50" s="62" t="n">
        <f aca="false">ROUND(AP50+AR50+AT50+AV50+AX50,0)</f>
        <v>1167126</v>
      </c>
      <c r="K50" s="61" t="n">
        <f aca="false">I50-DatosMinisterio!J50</f>
        <v>0</v>
      </c>
      <c r="L50" s="63" t="n">
        <f aca="false">J50-DatosMinisterio!K50</f>
        <v>0</v>
      </c>
      <c r="M50" s="64" t="n">
        <f aca="false">P85/P$112</f>
        <v>0.172584940929524</v>
      </c>
      <c r="N50" s="63" t="n">
        <f aca="false">ROUND(N$77*M50,0)</f>
        <v>39323580</v>
      </c>
      <c r="O50" s="63" t="n">
        <f aca="false">N50-DatosMinisterio!L50</f>
        <v>163</v>
      </c>
      <c r="P50" s="65" t="n">
        <f aca="false">N50+J50</f>
        <v>40490706</v>
      </c>
      <c r="Q50" s="63" t="n">
        <f aca="false">P50-DatosMinisterio!M50</f>
        <v>163</v>
      </c>
      <c r="S50" s="66" t="n">
        <f aca="false">B50+DatosMinisterio!B50</f>
        <v>31095</v>
      </c>
      <c r="T50" s="66" t="n">
        <f aca="false">C50+DatosMinisterio!C50</f>
        <v>77</v>
      </c>
      <c r="U50" s="66" t="n">
        <f aca="false">D50+DatosMinisterio!D50</f>
        <v>2297.19764758572</v>
      </c>
      <c r="V50" s="66" t="n">
        <f aca="false">E50+DatosMinisterio!E50</f>
        <v>1574.74565071734</v>
      </c>
      <c r="W50" s="66" t="n">
        <f aca="false">F50+DatosMinisterio!F50</f>
        <v>831.5</v>
      </c>
      <c r="X50" s="66" t="n">
        <f aca="false">G50+DatosMinisterio!G50</f>
        <v>2407</v>
      </c>
      <c r="Y50" s="66" t="n">
        <f aca="false">H50+DatosMinisterio!H50</f>
        <v>284</v>
      </c>
      <c r="Z50" s="66" t="n">
        <f aca="false">X50+0.33*Y50</f>
        <v>2500.72</v>
      </c>
      <c r="AC50" s="67" t="n">
        <f aca="false">IF(T50&gt;0,S50/T50,0)</f>
        <v>403.831168831169</v>
      </c>
      <c r="AD50" s="68" t="n">
        <f aca="false">EXP((((AC50-AC77)/AC78+2)/4-1.9)^3)</f>
        <v>0.591916193174701</v>
      </c>
      <c r="AE50" s="69" t="n">
        <f aca="false">S50/U50</f>
        <v>13.5360577409087</v>
      </c>
      <c r="AF50" s="68" t="n">
        <f aca="false">EXP((((AE50-AE77)/AE78+2)/4-1.9)^3)</f>
        <v>0.0224272999891907</v>
      </c>
      <c r="AG50" s="68" t="n">
        <f aca="false">V50/U50</f>
        <v>0.685507253749953</v>
      </c>
      <c r="AH50" s="68" t="n">
        <f aca="false">EXP((((AG50-AG77)/AG78+2)/4-1.9)^3)</f>
        <v>0.0545038380102171</v>
      </c>
      <c r="AI50" s="68" t="n">
        <f aca="false">W50/U50</f>
        <v>0.361962759658003</v>
      </c>
      <c r="AJ50" s="68" t="n">
        <f aca="false">EXP((((AI50-AI77)/AI78+2)/4-1.9)^3)</f>
        <v>0.458294386216949</v>
      </c>
      <c r="AK50" s="68" t="n">
        <f aca="false">Z50/U50</f>
        <v>1.08859592583519</v>
      </c>
      <c r="AL50" s="68" t="n">
        <f aca="false">EXP((((AK50-AK77)/AK78+2)/4-1.9)^3)</f>
        <v>0.457941830182563</v>
      </c>
      <c r="AM50" s="68" t="n">
        <f aca="false">0.01*AD50+0.15*AF50+0.24*AH50+0.25*AJ50+0.35*AL50</f>
        <v>0.297217415170712</v>
      </c>
      <c r="AO50" s="61" t="n">
        <f aca="false">0.01*AD50/$AM$77</f>
        <v>0.00193823764372011</v>
      </c>
      <c r="AP50" s="62" t="n">
        <f aca="false">AO50*$J$77</f>
        <v>23243.609423811</v>
      </c>
      <c r="AQ50" s="61" t="n">
        <f aca="false">0.15*AF50/$AM$77</f>
        <v>0.00110157749324886</v>
      </c>
      <c r="AR50" s="62" t="n">
        <f aca="false">AQ50*$J$77</f>
        <v>13210.2671135794</v>
      </c>
      <c r="AS50" s="61" t="n">
        <f aca="false">0.24*AH50/$AM$77</f>
        <v>0.00428336545382989</v>
      </c>
      <c r="AT50" s="62" t="n">
        <f aca="false">AS50*$J$77</f>
        <v>51366.7010600298</v>
      </c>
      <c r="AU50" s="61" t="n">
        <f aca="false">0.25*AJ50/$AM$77</f>
        <v>0.0375172803816637</v>
      </c>
      <c r="AV50" s="62" t="n">
        <f aca="false">AU50*$J$77</f>
        <v>449912.328687044</v>
      </c>
      <c r="AW50" s="61" t="n">
        <f aca="false">0.35*AL50/$AM$77</f>
        <v>0.0524837868004033</v>
      </c>
      <c r="AX50" s="62" t="n">
        <f aca="false">AW50*$J$77</f>
        <v>629392.709105441</v>
      </c>
    </row>
    <row r="51" customFormat="false" ht="13.8" hidden="false" customHeight="false" outlineLevel="0" collapsed="false">
      <c r="A51" s="70" t="s">
        <v>23</v>
      </c>
      <c r="B51" s="63" t="n">
        <f aca="true">INDIRECT(ADDRESS(ROW()-35*INT((ROW()-15)/35)+138,2+INT((ROW()-15)/35), 1, 1, "Simulación"))</f>
        <v>0</v>
      </c>
      <c r="C51" s="63" t="n">
        <f aca="true">INDIRECT(ADDRESS(ROW()-35*INT((ROW()-15)/35)+108,2+INT((ROW()-15)/35), 1, 1, "Simulación"))</f>
        <v>0</v>
      </c>
      <c r="D51" s="63" t="n">
        <f aca="true">INDIRECT(ADDRESS(ROW()-35*INT((ROW()-15)/35)+78,2+INT((ROW()-15)/35), 1, 1, "Simulación"))</f>
        <v>0</v>
      </c>
      <c r="E51" s="63" t="n">
        <f aca="true">INDIRECT(ADDRESS(ROW()-35*INT((ROW()-15)/35)+48,2+INT((ROW()-15)/35), 1, 1, "Simulación"))</f>
        <v>0</v>
      </c>
      <c r="F51" s="63" t="n">
        <f aca="true">INDIRECT(ADDRESS(ROW()-35*INT((ROW()-15)/35)+18,2+INT((ROW()-15)/35), 1, 1, "Simulación"))</f>
        <v>0</v>
      </c>
      <c r="G51" s="63" t="n">
        <f aca="true">INDIRECT(ADDRESS(ROW()-35*INT((ROW()-15)/35)-12,2+INT((ROW()-15)/35), 1, 1, "Simulación"))</f>
        <v>0</v>
      </c>
      <c r="H51" s="63" t="n">
        <f aca="true">INDIRECT(ADDRESS(ROW()-35*INT((ROW()-15)/35)+168,2+INT((ROW()-15)/35), 1, 1, "Simulación"))</f>
        <v>0</v>
      </c>
      <c r="I51" s="64" t="n">
        <f aca="false">AO51+AQ51+AS51+AU51+AW51</f>
        <v>0.0877940002349738</v>
      </c>
      <c r="J51" s="63" t="n">
        <f aca="false">ROUND(AP51+AR51+AT51+AV51+AX51,0)</f>
        <v>1052838</v>
      </c>
      <c r="K51" s="64" t="n">
        <f aca="false">I51-DatosMinisterio!J51</f>
        <v>0</v>
      </c>
      <c r="L51" s="63" t="n">
        <f aca="false">J51-DatosMinisterio!K51</f>
        <v>0</v>
      </c>
      <c r="M51" s="64" t="n">
        <f aca="false">P86/P$112</f>
        <v>0.113076510853322</v>
      </c>
      <c r="N51" s="63" t="n">
        <f aca="false">ROUND(N$77*M51,0)</f>
        <v>25764549</v>
      </c>
      <c r="O51" s="63" t="n">
        <f aca="false">N51-DatosMinisterio!L51</f>
        <v>-57</v>
      </c>
      <c r="P51" s="65" t="n">
        <f aca="false">N51+J51</f>
        <v>26817387</v>
      </c>
      <c r="Q51" s="63" t="n">
        <f aca="false">P51-DatosMinisterio!M51</f>
        <v>-57</v>
      </c>
      <c r="S51" s="65" t="n">
        <f aca="false">B51+DatosMinisterio!B51</f>
        <v>26624</v>
      </c>
      <c r="T51" s="65" t="n">
        <f aca="false">C51+DatosMinisterio!C51</f>
        <v>75</v>
      </c>
      <c r="U51" s="65" t="n">
        <f aca="false">D51+DatosMinisterio!D51</f>
        <v>2238.60421146454</v>
      </c>
      <c r="V51" s="65" t="n">
        <f aca="false">E51+DatosMinisterio!E51</f>
        <v>1548.25402593578</v>
      </c>
      <c r="W51" s="65" t="n">
        <f aca="false">F51+DatosMinisterio!F51</f>
        <v>786</v>
      </c>
      <c r="X51" s="65" t="n">
        <f aca="false">G51+DatosMinisterio!G51</f>
        <v>2248</v>
      </c>
      <c r="Y51" s="65" t="n">
        <f aca="false">H51+DatosMinisterio!H51</f>
        <v>203</v>
      </c>
      <c r="Z51" s="65" t="n">
        <f aca="false">X51+0.33*Y51</f>
        <v>2314.99</v>
      </c>
      <c r="AC51" s="71" t="n">
        <f aca="false">IF(T51&gt;0,S51/T51,0)</f>
        <v>354.986666666667</v>
      </c>
      <c r="AD51" s="72" t="n">
        <f aca="false">EXP((((AC51-AC77)/AC78+2)/4-1.9)^3)</f>
        <v>0.430970674917742</v>
      </c>
      <c r="AE51" s="73" t="n">
        <f aca="false">S51/U51</f>
        <v>11.8931251284398</v>
      </c>
      <c r="AF51" s="72" t="n">
        <f aca="false">EXP((((AE51-AE77)/AE78+2)/4-1.9)^3)</f>
        <v>0.0121553042090445</v>
      </c>
      <c r="AG51" s="72" t="n">
        <f aca="false">V51/U51</f>
        <v>0.691615792558025</v>
      </c>
      <c r="AH51" s="72" t="n">
        <f aca="false">EXP((((AG51-AG77)/AG78+2)/4-1.9)^3)</f>
        <v>0.0592208326102869</v>
      </c>
      <c r="AI51" s="72" t="n">
        <f aca="false">W51/U51</f>
        <v>0.351111641787622</v>
      </c>
      <c r="AJ51" s="72" t="n">
        <f aca="false">EXP((((AI51-AI77)/AI78+2)/4-1.9)^3)</f>
        <v>0.429037420611064</v>
      </c>
      <c r="AK51" s="72" t="n">
        <f aca="false">Z51/U51</f>
        <v>1.03412206058769</v>
      </c>
      <c r="AL51" s="72" t="n">
        <f aca="false">EXP((((AK51-AK77)/AK78+2)/4-1.9)^3)</f>
        <v>0.401450694484472</v>
      </c>
      <c r="AM51" s="72" t="n">
        <f aca="false">0.01*AD51+0.15*AF51+0.24*AH51+0.25*AJ51+0.35*AL51</f>
        <v>0.268113100429334</v>
      </c>
      <c r="AO51" s="64" t="n">
        <f aca="false">0.01*AD51/$AM$77</f>
        <v>0.00141121935013271</v>
      </c>
      <c r="AP51" s="63" t="n">
        <f aca="false">AO51*$J$77</f>
        <v>16923.534372623</v>
      </c>
      <c r="AQ51" s="64" t="n">
        <f aca="false">0.15*AF51/$AM$77</f>
        <v>0.000597040640056098</v>
      </c>
      <c r="AR51" s="63" t="n">
        <f aca="false">AQ51*$J$77</f>
        <v>7159.79255307978</v>
      </c>
      <c r="AS51" s="64" t="n">
        <f aca="false">0.24*AH51/$AM$77</f>
        <v>0.00465406616874199</v>
      </c>
      <c r="AT51" s="63" t="n">
        <f aca="false">AS51*$J$77</f>
        <v>55812.194448553</v>
      </c>
      <c r="AU51" s="64" t="n">
        <f aca="false">0.25*AJ51/$AM$77</f>
        <v>0.0351222220637705</v>
      </c>
      <c r="AV51" s="63" t="n">
        <f aca="false">AU51*$J$77</f>
        <v>421190.463610937</v>
      </c>
      <c r="AW51" s="64" t="n">
        <f aca="false">0.35*AL51/$AM$77</f>
        <v>0.0460094520122725</v>
      </c>
      <c r="AX51" s="63" t="n">
        <f aca="false">AW51*$J$77</f>
        <v>551751.605816646</v>
      </c>
    </row>
    <row r="52" customFormat="false" ht="13.8" hidden="false" customHeight="false" outlineLevel="0" collapsed="false">
      <c r="A52" s="70" t="s">
        <v>24</v>
      </c>
      <c r="B52" s="63" t="n">
        <f aca="true">INDIRECT(ADDRESS(ROW()-35*INT((ROW()-15)/35)+138,2+INT((ROW()-15)/35), 1, 1, "Simulación"))</f>
        <v>0</v>
      </c>
      <c r="C52" s="63" t="n">
        <f aca="true">INDIRECT(ADDRESS(ROW()-35*INT((ROW()-15)/35)+108,2+INT((ROW()-15)/35), 1, 1, "Simulación"))</f>
        <v>0</v>
      </c>
      <c r="D52" s="63" t="n">
        <f aca="true">INDIRECT(ADDRESS(ROW()-35*INT((ROW()-15)/35)+78,2+INT((ROW()-15)/35), 1, 1, "Simulación"))</f>
        <v>0</v>
      </c>
      <c r="E52" s="63" t="n">
        <f aca="true">INDIRECT(ADDRESS(ROW()-35*INT((ROW()-15)/35)+48,2+INT((ROW()-15)/35), 1, 1, "Simulación"))</f>
        <v>0</v>
      </c>
      <c r="F52" s="63" t="n">
        <f aca="true">INDIRECT(ADDRESS(ROW()-35*INT((ROW()-15)/35)+18,2+INT((ROW()-15)/35), 1, 1, "Simulación"))</f>
        <v>0</v>
      </c>
      <c r="G52" s="63" t="n">
        <f aca="true">INDIRECT(ADDRESS(ROW()-35*INT((ROW()-15)/35)-12,2+INT((ROW()-15)/35), 1, 1, "Simulación"))</f>
        <v>0</v>
      </c>
      <c r="H52" s="63" t="n">
        <f aca="true">INDIRECT(ADDRESS(ROW()-35*INT((ROW()-15)/35)+168,2+INT((ROW()-15)/35), 1, 1, "Simulación"))</f>
        <v>0</v>
      </c>
      <c r="I52" s="64" t="n">
        <f aca="false">AO52+AQ52+AS52+AU52+AW52</f>
        <v>0.0555654533607034</v>
      </c>
      <c r="J52" s="63" t="n">
        <f aca="false">ROUND(AP52+AR52+AT52+AV52+AX52,0)</f>
        <v>666348</v>
      </c>
      <c r="K52" s="64" t="n">
        <f aca="false">I52-DatosMinisterio!J52</f>
        <v>0</v>
      </c>
      <c r="L52" s="63" t="n">
        <f aca="false">J52-DatosMinisterio!K52</f>
        <v>0</v>
      </c>
      <c r="M52" s="64" t="n">
        <f aca="false">P87/P$112</f>
        <v>0.0702189658548741</v>
      </c>
      <c r="N52" s="63" t="n">
        <f aca="false">ROUND(N$77*M52,0)</f>
        <v>15999433</v>
      </c>
      <c r="O52" s="63" t="n">
        <f aca="false">N52-DatosMinisterio!L52</f>
        <v>-42</v>
      </c>
      <c r="P52" s="65" t="n">
        <f aca="false">N52+J52</f>
        <v>16665781</v>
      </c>
      <c r="Q52" s="63" t="n">
        <f aca="false">P52-DatosMinisterio!M52</f>
        <v>-42</v>
      </c>
      <c r="S52" s="65" t="n">
        <f aca="false">B52+DatosMinisterio!B52</f>
        <v>24547</v>
      </c>
      <c r="T52" s="65" t="n">
        <f aca="false">C52+DatosMinisterio!C52</f>
        <v>90</v>
      </c>
      <c r="U52" s="65" t="n">
        <f aca="false">D52+DatosMinisterio!D52</f>
        <v>1462.06886174944</v>
      </c>
      <c r="V52" s="65" t="n">
        <f aca="false">E52+DatosMinisterio!E52</f>
        <v>1165.81645382302</v>
      </c>
      <c r="W52" s="65" t="n">
        <f aca="false">F52+DatosMinisterio!F52</f>
        <v>349</v>
      </c>
      <c r="X52" s="65" t="n">
        <f aca="false">G52+DatosMinisterio!G52</f>
        <v>1143</v>
      </c>
      <c r="Y52" s="65" t="n">
        <f aca="false">H52+DatosMinisterio!H52</f>
        <v>93</v>
      </c>
      <c r="Z52" s="65" t="n">
        <f aca="false">X52+0.33*Y52</f>
        <v>1173.69</v>
      </c>
      <c r="AC52" s="71" t="n">
        <f aca="false">IF(T52&gt;0,S52/T52,0)</f>
        <v>272.744444444444</v>
      </c>
      <c r="AD52" s="72" t="n">
        <f aca="false">EXP((((AC52-AC77)/AC78+2)/4-1.9)^3)</f>
        <v>0.196504527945503</v>
      </c>
      <c r="AE52" s="73" t="n">
        <f aca="false">S52/U52</f>
        <v>16.7892228896991</v>
      </c>
      <c r="AF52" s="72" t="n">
        <f aca="false">EXP((((AE52-AE77)/AE78+2)/4-1.9)^3)</f>
        <v>0.0634625119606177</v>
      </c>
      <c r="AG52" s="72" t="n">
        <f aca="false">V52/U52</f>
        <v>0.797374517933486</v>
      </c>
      <c r="AH52" s="72" t="n">
        <f aca="false">EXP((((AG52-AG77)/AG78+2)/4-1.9)^3)</f>
        <v>0.196166690987859</v>
      </c>
      <c r="AI52" s="72" t="n">
        <f aca="false">W52/U52</f>
        <v>0.238702847130199</v>
      </c>
      <c r="AJ52" s="72" t="n">
        <f aca="false">EXP((((AI52-AI77)/AI78+2)/4-1.9)^3)</f>
        <v>0.172022740949534</v>
      </c>
      <c r="AK52" s="72" t="n">
        <f aca="false">Z52/U52</f>
        <v>0.802759726785796</v>
      </c>
      <c r="AL52" s="72" t="n">
        <f aca="false">EXP((((AK52-AK77)/AK78+2)/4-1.9)^3)</f>
        <v>0.19463026837857</v>
      </c>
      <c r="AM52" s="72" t="n">
        <f aca="false">0.01*AD52+0.15*AF52+0.24*AH52+0.25*AJ52+0.35*AL52</f>
        <v>0.169690707080517</v>
      </c>
      <c r="AO52" s="64" t="n">
        <f aca="false">0.01*AD52/$AM$77</f>
        <v>0.000643456755563048</v>
      </c>
      <c r="AP52" s="63" t="n">
        <f aca="false">AO52*$J$77</f>
        <v>7716.42092283082</v>
      </c>
      <c r="AQ52" s="64" t="n">
        <f aca="false">0.15*AF52/$AM$77</f>
        <v>0.00311713290831027</v>
      </c>
      <c r="AR52" s="63" t="n">
        <f aca="false">AQ52*$J$77</f>
        <v>37381.0817665323</v>
      </c>
      <c r="AS52" s="64" t="n">
        <f aca="false">0.24*AH52/$AM$77</f>
        <v>0.0154164120921541</v>
      </c>
      <c r="AT52" s="63" t="n">
        <f aca="false">AS52*$J$77</f>
        <v>184875.710441156</v>
      </c>
      <c r="AU52" s="64" t="n">
        <f aca="false">0.25*AJ52/$AM$77</f>
        <v>0.014082270257552</v>
      </c>
      <c r="AV52" s="63" t="n">
        <f aca="false">AU52*$J$77</f>
        <v>168876.500117318</v>
      </c>
      <c r="AW52" s="64" t="n">
        <f aca="false">0.35*AL52/$AM$77</f>
        <v>0.0223061813471241</v>
      </c>
      <c r="AX52" s="63" t="n">
        <f aca="false">AW52*$J$77</f>
        <v>267498.760355375</v>
      </c>
    </row>
    <row r="53" customFormat="false" ht="13.8" hidden="false" customHeight="false" outlineLevel="0" collapsed="false">
      <c r="A53" s="70" t="s">
        <v>25</v>
      </c>
      <c r="B53" s="63" t="n">
        <f aca="true">INDIRECT(ADDRESS(ROW()-35*INT((ROW()-15)/35)+138,2+INT((ROW()-15)/35), 1, 1, "Simulación"))</f>
        <v>0</v>
      </c>
      <c r="C53" s="63" t="n">
        <f aca="true">INDIRECT(ADDRESS(ROW()-35*INT((ROW()-15)/35)+108,2+INT((ROW()-15)/35), 1, 1, "Simulación"))</f>
        <v>0</v>
      </c>
      <c r="D53" s="63" t="n">
        <f aca="true">INDIRECT(ADDRESS(ROW()-35*INT((ROW()-15)/35)+78,2+INT((ROW()-15)/35), 1, 1, "Simulación"))</f>
        <v>0</v>
      </c>
      <c r="E53" s="63" t="n">
        <f aca="true">INDIRECT(ADDRESS(ROW()-35*INT((ROW()-15)/35)+48,2+INT((ROW()-15)/35), 1, 1, "Simulación"))</f>
        <v>0</v>
      </c>
      <c r="F53" s="63" t="n">
        <f aca="true">INDIRECT(ADDRESS(ROW()-35*INT((ROW()-15)/35)+18,2+INT((ROW()-15)/35), 1, 1, "Simulación"))</f>
        <v>0</v>
      </c>
      <c r="G53" s="63" t="n">
        <f aca="true">INDIRECT(ADDRESS(ROW()-35*INT((ROW()-15)/35)-12,2+INT((ROW()-15)/35), 1, 1, "Simulación"))</f>
        <v>0</v>
      </c>
      <c r="H53" s="63" t="n">
        <f aca="true">INDIRECT(ADDRESS(ROW()-35*INT((ROW()-15)/35)+168,2+INT((ROW()-15)/35), 1, 1, "Simulación"))</f>
        <v>0</v>
      </c>
      <c r="I53" s="64" t="n">
        <f aca="false">AO53+AQ53+AS53+AU53+AW53</f>
        <v>0.0985299576066262</v>
      </c>
      <c r="J53" s="63" t="n">
        <f aca="false">ROUND(AP53+AR53+AT53+AV53+AX53,0)</f>
        <v>1181585</v>
      </c>
      <c r="K53" s="64" t="n">
        <f aca="false">I53-DatosMinisterio!J53</f>
        <v>0</v>
      </c>
      <c r="L53" s="63" t="n">
        <f aca="false">J53-DatosMinisterio!K53</f>
        <v>0</v>
      </c>
      <c r="M53" s="64" t="n">
        <f aca="false">P88/P$112</f>
        <v>0.0615236451971629</v>
      </c>
      <c r="N53" s="63" t="n">
        <f aca="false">ROUND(N$77*M53,0)</f>
        <v>14018199</v>
      </c>
      <c r="O53" s="63" t="n">
        <f aca="false">N53-DatosMinisterio!L53</f>
        <v>0</v>
      </c>
      <c r="P53" s="65" t="n">
        <f aca="false">N53+J53</f>
        <v>15199784</v>
      </c>
      <c r="Q53" s="63" t="n">
        <f aca="false">P53-DatosMinisterio!M53</f>
        <v>0</v>
      </c>
      <c r="S53" s="65" t="n">
        <f aca="false">B53+DatosMinisterio!B53</f>
        <v>14619</v>
      </c>
      <c r="T53" s="65" t="n">
        <f aca="false">C53+DatosMinisterio!C53</f>
        <v>52</v>
      </c>
      <c r="U53" s="65" t="n">
        <f aca="false">D53+DatosMinisterio!D53</f>
        <v>652.179955847292</v>
      </c>
      <c r="V53" s="65" t="n">
        <f aca="false">E53+DatosMinisterio!E53</f>
        <v>550.123213004177</v>
      </c>
      <c r="W53" s="65" t="n">
        <f aca="false">F53+DatosMinisterio!F53</f>
        <v>202</v>
      </c>
      <c r="X53" s="65" t="n">
        <f aca="false">G53+DatosMinisterio!G53</f>
        <v>603</v>
      </c>
      <c r="Y53" s="65" t="n">
        <f aca="false">H53+DatosMinisterio!H53</f>
        <v>58</v>
      </c>
      <c r="Z53" s="65" t="n">
        <f aca="false">X53+0.33*Y53</f>
        <v>622.14</v>
      </c>
      <c r="AC53" s="71" t="n">
        <f aca="false">IF(T53&gt;0,S53/T53,0)</f>
        <v>281.134615384615</v>
      </c>
      <c r="AD53" s="72" t="n">
        <f aca="false">EXP((((AC53-AC77)/AC78+2)/4-1.9)^3)</f>
        <v>0.216359520830118</v>
      </c>
      <c r="AE53" s="73" t="n">
        <f aca="false">S53/U53</f>
        <v>22.4155923053591</v>
      </c>
      <c r="AF53" s="72" t="n">
        <f aca="false">EXP((((AE53-AE77)/AE78+2)/4-1.9)^3)</f>
        <v>0.236971919683028</v>
      </c>
      <c r="AG53" s="72" t="n">
        <f aca="false">V53/U53</f>
        <v>0.843514444244877</v>
      </c>
      <c r="AH53" s="72" t="n">
        <f aca="false">EXP((((AG53-AG77)/AG78+2)/4-1.9)^3)</f>
        <v>0.290676317963942</v>
      </c>
      <c r="AI53" s="72" t="n">
        <f aca="false">W53/U53</f>
        <v>0.30973046348468</v>
      </c>
      <c r="AJ53" s="72" t="n">
        <f aca="false">EXP((((AI53-AI77)/AI78+2)/4-1.9)^3)</f>
        <v>0.322448254761208</v>
      </c>
      <c r="AK53" s="72" t="n">
        <f aca="false">Z53/U53</f>
        <v>0.953939161150292</v>
      </c>
      <c r="AL53" s="72" t="n">
        <f aca="false">EXP((((AK53-AK77)/AK78+2)/4-1.9)^3)</f>
        <v>0.322330730225621</v>
      </c>
      <c r="AM53" s="72" t="n">
        <f aca="false">0.01*AD53+0.15*AF53+0.24*AH53+0.25*AJ53+0.35*AL53</f>
        <v>0.300899518741371</v>
      </c>
      <c r="AO53" s="64" t="n">
        <f aca="false">0.01*AD53/$AM$77</f>
        <v>0.000708472200432619</v>
      </c>
      <c r="AP53" s="63" t="n">
        <f aca="false">AO53*$J$77</f>
        <v>8496.09497980722</v>
      </c>
      <c r="AQ53" s="64" t="n">
        <f aca="false">0.15*AF53/$AM$77</f>
        <v>0.0116395167220582</v>
      </c>
      <c r="AR53" s="63" t="n">
        <f aca="false">AQ53*$J$77</f>
        <v>139582.667505196</v>
      </c>
      <c r="AS53" s="64" t="n">
        <f aca="false">0.24*AH53/$AM$77</f>
        <v>0.02284376557812</v>
      </c>
      <c r="AT53" s="63" t="n">
        <f aca="false">AS53*$J$77</f>
        <v>273945.543564933</v>
      </c>
      <c r="AU53" s="64" t="n">
        <f aca="false">0.25*AJ53/$AM$77</f>
        <v>0.0263965301480426</v>
      </c>
      <c r="AV53" s="63" t="n">
        <f aca="false">AU53*$J$77</f>
        <v>316550.779463427</v>
      </c>
      <c r="AW53" s="64" t="n">
        <f aca="false">0.35*AL53/$AM$77</f>
        <v>0.0369416729579729</v>
      </c>
      <c r="AX53" s="63" t="n">
        <f aca="false">AW53*$J$77</f>
        <v>443009.566179533</v>
      </c>
    </row>
    <row r="54" customFormat="false" ht="13.8" hidden="false" customHeight="false" outlineLevel="0" collapsed="false">
      <c r="A54" s="70" t="s">
        <v>26</v>
      </c>
      <c r="B54" s="63" t="n">
        <f aca="true">INDIRECT(ADDRESS(ROW()-35*INT((ROW()-15)/35)+138,2+INT((ROW()-15)/35), 1, 1, "Simulación"))</f>
        <v>0</v>
      </c>
      <c r="C54" s="63" t="n">
        <f aca="true">INDIRECT(ADDRESS(ROW()-35*INT((ROW()-15)/35)+108,2+INT((ROW()-15)/35), 1, 1, "Simulación"))</f>
        <v>0</v>
      </c>
      <c r="D54" s="63" t="n">
        <f aca="true">INDIRECT(ADDRESS(ROW()-35*INT((ROW()-15)/35)+78,2+INT((ROW()-15)/35), 1, 1, "Simulación"))</f>
        <v>0</v>
      </c>
      <c r="E54" s="63" t="n">
        <f aca="true">INDIRECT(ADDRESS(ROW()-35*INT((ROW()-15)/35)+48,2+INT((ROW()-15)/35), 1, 1, "Simulación"))</f>
        <v>0</v>
      </c>
      <c r="F54" s="63" t="n">
        <f aca="true">INDIRECT(ADDRESS(ROW()-35*INT((ROW()-15)/35)+18,2+INT((ROW()-15)/35), 1, 1, "Simulación"))</f>
        <v>0</v>
      </c>
      <c r="G54" s="63" t="n">
        <f aca="true">INDIRECT(ADDRESS(ROW()-35*INT((ROW()-15)/35)-12,2+INT((ROW()-15)/35), 1, 1, "Simulación"))</f>
        <v>0</v>
      </c>
      <c r="H54" s="63" t="n">
        <f aca="true">INDIRECT(ADDRESS(ROW()-35*INT((ROW()-15)/35)+168,2+INT((ROW()-15)/35), 1, 1, "Simulación"))</f>
        <v>0</v>
      </c>
      <c r="I54" s="64" t="n">
        <f aca="false">AO54+AQ54+AS54+AU54+AW54</f>
        <v>0.0497525015056151</v>
      </c>
      <c r="J54" s="63" t="n">
        <f aca="false">ROUND(AP54+AR54+AT54+AV54+AX54,0)</f>
        <v>596639</v>
      </c>
      <c r="K54" s="64" t="n">
        <f aca="false">I54-DatosMinisterio!J54</f>
        <v>0</v>
      </c>
      <c r="L54" s="63" t="n">
        <f aca="false">J54-DatosMinisterio!K54</f>
        <v>0</v>
      </c>
      <c r="M54" s="64" t="n">
        <f aca="false">P89/P$112</f>
        <v>0.0545436046410628</v>
      </c>
      <c r="N54" s="63" t="n">
        <f aca="false">ROUND(N$77*M54,0)</f>
        <v>12427792</v>
      </c>
      <c r="O54" s="63" t="n">
        <f aca="false">N54-DatosMinisterio!L54</f>
        <v>-33</v>
      </c>
      <c r="P54" s="65" t="n">
        <f aca="false">N54+J54</f>
        <v>13024431</v>
      </c>
      <c r="Q54" s="63" t="n">
        <f aca="false">P54-DatosMinisterio!M54</f>
        <v>-33</v>
      </c>
      <c r="S54" s="65" t="n">
        <f aca="false">B54+DatosMinisterio!B54</f>
        <v>15151</v>
      </c>
      <c r="T54" s="65" t="n">
        <f aca="false">C54+DatosMinisterio!C54</f>
        <v>76</v>
      </c>
      <c r="U54" s="65" t="n">
        <f aca="false">D54+DatosMinisterio!D54</f>
        <v>672.210041999508</v>
      </c>
      <c r="V54" s="65" t="n">
        <f aca="false">E54+DatosMinisterio!E54</f>
        <v>421.298290461157</v>
      </c>
      <c r="W54" s="65" t="n">
        <f aca="false">F54+DatosMinisterio!F54</f>
        <v>160</v>
      </c>
      <c r="X54" s="65" t="n">
        <f aca="false">G54+DatosMinisterio!G54</f>
        <v>535</v>
      </c>
      <c r="Y54" s="65" t="n">
        <f aca="false">H54+DatosMinisterio!H54</f>
        <v>3</v>
      </c>
      <c r="Z54" s="65" t="n">
        <f aca="false">X54+0.33*Y54</f>
        <v>535.99</v>
      </c>
      <c r="AC54" s="71" t="n">
        <f aca="false">IF(T54&gt;0,S54/T54,0)</f>
        <v>199.355263157895</v>
      </c>
      <c r="AD54" s="72" t="n">
        <f aca="false">EXP((((AC54-AC77)/AC78+2)/4-1.9)^3)</f>
        <v>0.0709145194648848</v>
      </c>
      <c r="AE54" s="73" t="n">
        <f aca="false">S54/U54</f>
        <v>22.5390860793048</v>
      </c>
      <c r="AF54" s="72" t="n">
        <f aca="false">EXP((((AE54-AE77)/AE78+2)/4-1.9)^3)</f>
        <v>0.242438206716254</v>
      </c>
      <c r="AG54" s="72" t="n">
        <f aca="false">V54/U54</f>
        <v>0.626736085655598</v>
      </c>
      <c r="AH54" s="72" t="n">
        <f aca="false">EXP((((AG54-AG77)/AG78+2)/4-1.9)^3)</f>
        <v>0.0225379856811726</v>
      </c>
      <c r="AI54" s="72" t="n">
        <f aca="false">W54/U54</f>
        <v>0.238020841706077</v>
      </c>
      <c r="AJ54" s="72" t="n">
        <f aca="false">EXP((((AI54-AI77)/AI78+2)/4-1.9)^3)</f>
        <v>0.170831554201603</v>
      </c>
      <c r="AK54" s="72" t="n">
        <f aca="false">Z54/U54</f>
        <v>0.79735494341275</v>
      </c>
      <c r="AL54" s="72" t="n">
        <f aca="false">EXP((((AK54-AK77)/AK78+2)/4-1.9)^3)</f>
        <v>0.190704908855788</v>
      </c>
      <c r="AM54" s="72" t="n">
        <f aca="false">0.01*AD54+0.15*AF54+0.24*AH54+0.25*AJ54+0.35*AL54</f>
        <v>0.151938599415495</v>
      </c>
      <c r="AO54" s="64" t="n">
        <f aca="false">0.01*AD54/$AM$77</f>
        <v>0.000232210560714622</v>
      </c>
      <c r="AP54" s="63" t="n">
        <f aca="false">AO54*$J$77</f>
        <v>2784.70062472601</v>
      </c>
      <c r="AQ54" s="64" t="n">
        <f aca="false">0.15*AF54/$AM$77</f>
        <v>0.0119080081931823</v>
      </c>
      <c r="AR54" s="63" t="n">
        <f aca="false">AQ54*$J$77</f>
        <v>142802.453741756</v>
      </c>
      <c r="AS54" s="64" t="n">
        <f aca="false">0.24*AH54/$AM$77</f>
        <v>0.00177122259257322</v>
      </c>
      <c r="AT54" s="63" t="n">
        <f aca="false">AS54*$J$77</f>
        <v>21240.7422164106</v>
      </c>
      <c r="AU54" s="64" t="n">
        <f aca="false">0.25*AJ54/$AM$77</f>
        <v>0.0139847563264346</v>
      </c>
      <c r="AV54" s="63" t="n">
        <f aca="false">AU54*$J$77</f>
        <v>167707.099793464</v>
      </c>
      <c r="AW54" s="64" t="n">
        <f aca="false">0.35*AL54/$AM$77</f>
        <v>0.0218563038327103</v>
      </c>
      <c r="AX54" s="63" t="n">
        <f aca="false">AW54*$J$77</f>
        <v>262103.768019184</v>
      </c>
    </row>
    <row r="55" customFormat="false" ht="13.8" hidden="false" customHeight="false" outlineLevel="0" collapsed="false">
      <c r="A55" s="70" t="s">
        <v>27</v>
      </c>
      <c r="B55" s="63" t="n">
        <f aca="true">INDIRECT(ADDRESS(ROW()-35*INT((ROW()-15)/35)+138,2+INT((ROW()-15)/35), 1, 1, "Simulación"))</f>
        <v>0</v>
      </c>
      <c r="C55" s="63" t="n">
        <f aca="true">INDIRECT(ADDRESS(ROW()-35*INT((ROW()-15)/35)+108,2+INT((ROW()-15)/35), 1, 1, "Simulación"))</f>
        <v>0</v>
      </c>
      <c r="D55" s="63" t="n">
        <f aca="true">INDIRECT(ADDRESS(ROW()-35*INT((ROW()-15)/35)+78,2+INT((ROW()-15)/35), 1, 1, "Simulación"))</f>
        <v>0</v>
      </c>
      <c r="E55" s="63" t="n">
        <f aca="true">INDIRECT(ADDRESS(ROW()-35*INT((ROW()-15)/35)+48,2+INT((ROW()-15)/35), 1, 1, "Simulación"))</f>
        <v>0</v>
      </c>
      <c r="F55" s="63" t="n">
        <f aca="true">INDIRECT(ADDRESS(ROW()-35*INT((ROW()-15)/35)+18,2+INT((ROW()-15)/35), 1, 1, "Simulación"))</f>
        <v>0</v>
      </c>
      <c r="G55" s="63" t="n">
        <f aca="true">INDIRECT(ADDRESS(ROW()-35*INT((ROW()-15)/35)-12,2+INT((ROW()-15)/35), 1, 1, "Simulación"))</f>
        <v>0</v>
      </c>
      <c r="H55" s="63" t="n">
        <f aca="true">INDIRECT(ADDRESS(ROW()-35*INT((ROW()-15)/35)+168,2+INT((ROW()-15)/35), 1, 1, "Simulación"))</f>
        <v>0</v>
      </c>
      <c r="I55" s="64" t="n">
        <f aca="false">AO55+AQ55+AS55+AU55+AW55</f>
        <v>0.0210786772288061</v>
      </c>
      <c r="J55" s="63" t="n">
        <f aca="false">ROUND(AP55+AR55+AT55+AV55+AX55,0)</f>
        <v>252778</v>
      </c>
      <c r="K55" s="64" t="n">
        <f aca="false">I55-DatosMinisterio!J55</f>
        <v>-2.46330733588707E-016</v>
      </c>
      <c r="L55" s="63" t="n">
        <f aca="false">J55-DatosMinisterio!K55</f>
        <v>0</v>
      </c>
      <c r="M55" s="64" t="n">
        <f aca="false">P90/P$112</f>
        <v>0.0533660101135077</v>
      </c>
      <c r="N55" s="63" t="n">
        <f aca="false">ROUND(N$77*M55,0)</f>
        <v>12159477</v>
      </c>
      <c r="O55" s="63" t="n">
        <f aca="false">N55-DatosMinisterio!L55</f>
        <v>-3</v>
      </c>
      <c r="P55" s="65" t="n">
        <f aca="false">N55+J55</f>
        <v>12412255</v>
      </c>
      <c r="Q55" s="63" t="n">
        <f aca="false">P55-DatosMinisterio!M55</f>
        <v>-3</v>
      </c>
      <c r="S55" s="65" t="n">
        <f aca="false">B55+DatosMinisterio!B55</f>
        <v>18895</v>
      </c>
      <c r="T55" s="65" t="n">
        <f aca="false">C55+DatosMinisterio!C55</f>
        <v>66</v>
      </c>
      <c r="U55" s="65" t="n">
        <f aca="false">D55+DatosMinisterio!D55</f>
        <v>1140.16026249561</v>
      </c>
      <c r="V55" s="65" t="n">
        <f aca="false">E55+DatosMinisterio!E55</f>
        <v>720.619873664664</v>
      </c>
      <c r="W55" s="65" t="n">
        <f aca="false">F55+DatosMinisterio!F55</f>
        <v>210</v>
      </c>
      <c r="X55" s="65" t="n">
        <f aca="false">G55+DatosMinisterio!G55</f>
        <v>631</v>
      </c>
      <c r="Y55" s="65" t="n">
        <f aca="false">H55+DatosMinisterio!H55</f>
        <v>54</v>
      </c>
      <c r="Z55" s="65" t="n">
        <f aca="false">X55+0.33*Y55</f>
        <v>648.82</v>
      </c>
      <c r="AC55" s="71" t="n">
        <f aca="false">IF(T55&gt;0,S55/T55,0)</f>
        <v>286.287878787879</v>
      </c>
      <c r="AD55" s="72" t="n">
        <f aca="false">EXP((((AC55-AC77)/AC78+2)/4-1.9)^3)</f>
        <v>0.229095065164296</v>
      </c>
      <c r="AE55" s="73" t="n">
        <f aca="false">S55/U55</f>
        <v>16.5722316603476</v>
      </c>
      <c r="AF55" s="72" t="n">
        <f aca="false">EXP((((AE55-AE77)/AE78+2)/4-1.9)^3)</f>
        <v>0.059612060934212</v>
      </c>
      <c r="AG55" s="72" t="n">
        <f aca="false">V55/U55</f>
        <v>0.632033844160955</v>
      </c>
      <c r="AH55" s="72" t="n">
        <f aca="false">EXP((((AG55-AG77)/AG78+2)/4-1.9)^3)</f>
        <v>0.0245637512919834</v>
      </c>
      <c r="AI55" s="72" t="n">
        <f aca="false">W55/U55</f>
        <v>0.184184633430696</v>
      </c>
      <c r="AJ55" s="72" t="n">
        <f aca="false">EXP((((AI55-AI77)/AI78+2)/4-1.9)^3)</f>
        <v>0.0929975722412134</v>
      </c>
      <c r="AK55" s="72" t="n">
        <f aca="false">Z55/U55</f>
        <v>0.56906035172621</v>
      </c>
      <c r="AL55" s="72" t="n">
        <f aca="false">EXP((((AK55-AK77)/AK78+2)/4-1.9)^3)</f>
        <v>0.0685556568044203</v>
      </c>
      <c r="AM55" s="72" t="n">
        <f aca="false">0.01*AD55+0.15*AF55+0.24*AH55+0.25*AJ55+0.35*AL55</f>
        <v>0.0643719330437012</v>
      </c>
      <c r="AO55" s="64" t="n">
        <f aca="false">0.01*AD55/$AM$77</f>
        <v>0.00075017491396944</v>
      </c>
      <c r="AP55" s="63" t="n">
        <f aca="false">AO55*$J$77</f>
        <v>8996.19959210982</v>
      </c>
      <c r="AQ55" s="64" t="n">
        <f aca="false">0.15*AF55/$AM$77</f>
        <v>0.00292800759266417</v>
      </c>
      <c r="AR55" s="63" t="n">
        <f aca="false">AQ55*$J$77</f>
        <v>35113.0652602613</v>
      </c>
      <c r="AS55" s="64" t="n">
        <f aca="false">0.24*AH55/$AM$77</f>
        <v>0.0019304241231751</v>
      </c>
      <c r="AT55" s="63" t="n">
        <f aca="false">AS55*$J$77</f>
        <v>23149.9086227965</v>
      </c>
      <c r="AU55" s="64" t="n">
        <f aca="false">0.25*AJ55/$AM$77</f>
        <v>0.00761304545182883</v>
      </c>
      <c r="AV55" s="63" t="n">
        <f aca="false">AU55*$J$77</f>
        <v>91296.6764325128</v>
      </c>
      <c r="AW55" s="64" t="n">
        <f aca="false">0.35*AL55/$AM$77</f>
        <v>0.00785702514716861</v>
      </c>
      <c r="AX55" s="63" t="n">
        <f aca="false">AW55*$J$77</f>
        <v>94222.514120266</v>
      </c>
    </row>
    <row r="56" customFormat="false" ht="13.8" hidden="false" customHeight="false" outlineLevel="0" collapsed="false">
      <c r="A56" s="70" t="s">
        <v>28</v>
      </c>
      <c r="B56" s="63" t="n">
        <f aca="true">INDIRECT(ADDRESS(ROW()-35*INT((ROW()-15)/35)+138,2+INT((ROW()-15)/35), 1, 1, "Simulación"))</f>
        <v>0</v>
      </c>
      <c r="C56" s="63" t="n">
        <f aca="true">INDIRECT(ADDRESS(ROW()-35*INT((ROW()-15)/35)+108,2+INT((ROW()-15)/35), 1, 1, "Simulación"))</f>
        <v>0</v>
      </c>
      <c r="D56" s="63" t="n">
        <f aca="true">INDIRECT(ADDRESS(ROW()-35*INT((ROW()-15)/35)+78,2+INT((ROW()-15)/35), 1, 1, "Simulación"))</f>
        <v>0</v>
      </c>
      <c r="E56" s="63" t="n">
        <f aca="true">INDIRECT(ADDRESS(ROW()-35*INT((ROW()-15)/35)+48,2+INT((ROW()-15)/35), 1, 1, "Simulación"))</f>
        <v>0</v>
      </c>
      <c r="F56" s="63" t="n">
        <f aca="true">INDIRECT(ADDRESS(ROW()-35*INT((ROW()-15)/35)+18,2+INT((ROW()-15)/35), 1, 1, "Simulación"))</f>
        <v>0</v>
      </c>
      <c r="G56" s="63" t="n">
        <f aca="true">INDIRECT(ADDRESS(ROW()-35*INT((ROW()-15)/35)-12,2+INT((ROW()-15)/35), 1, 1, "Simulación"))</f>
        <v>0</v>
      </c>
      <c r="H56" s="63" t="n">
        <f aca="true">INDIRECT(ADDRESS(ROW()-35*INT((ROW()-15)/35)+168,2+INT((ROW()-15)/35), 1, 1, "Simulación"))</f>
        <v>0</v>
      </c>
      <c r="I56" s="64" t="n">
        <f aca="false">AO56+AQ56+AS56+AU56+AW56</f>
        <v>0.0330027962923314</v>
      </c>
      <c r="J56" s="63" t="n">
        <f aca="false">ROUND(AP56+AR56+AT56+AV56+AX56,0)</f>
        <v>395774</v>
      </c>
      <c r="K56" s="64" t="n">
        <f aca="false">I56-DatosMinisterio!J56</f>
        <v>0</v>
      </c>
      <c r="L56" s="63" t="n">
        <f aca="false">J56-DatosMinisterio!K56</f>
        <v>0</v>
      </c>
      <c r="M56" s="64" t="n">
        <f aca="false">P91/P$112</f>
        <v>0.0415451027905012</v>
      </c>
      <c r="N56" s="63" t="n">
        <f aca="false">ROUND(N$77*M56,0)</f>
        <v>9466076</v>
      </c>
      <c r="O56" s="63" t="n">
        <f aca="false">N56-DatosMinisterio!L56</f>
        <v>-17</v>
      </c>
      <c r="P56" s="65" t="n">
        <f aca="false">N56+J56</f>
        <v>9861850</v>
      </c>
      <c r="Q56" s="63" t="n">
        <f aca="false">P56-DatosMinisterio!M56</f>
        <v>-17</v>
      </c>
      <c r="S56" s="65" t="n">
        <f aca="false">B56+DatosMinisterio!B56</f>
        <v>14330</v>
      </c>
      <c r="T56" s="65" t="n">
        <f aca="false">C56+DatosMinisterio!C56</f>
        <v>73</v>
      </c>
      <c r="U56" s="65" t="n">
        <f aca="false">D56+DatosMinisterio!D56</f>
        <v>917.480920338957</v>
      </c>
      <c r="V56" s="65" t="n">
        <f aca="false">E56+DatosMinisterio!E56</f>
        <v>669.144556702593</v>
      </c>
      <c r="W56" s="65" t="n">
        <f aca="false">F56+DatosMinisterio!F56</f>
        <v>177</v>
      </c>
      <c r="X56" s="65" t="n">
        <f aca="false">G56+DatosMinisterio!G56</f>
        <v>628</v>
      </c>
      <c r="Y56" s="65" t="n">
        <f aca="false">H56+DatosMinisterio!H56</f>
        <v>39</v>
      </c>
      <c r="Z56" s="65" t="n">
        <f aca="false">X56+0.33*Y56</f>
        <v>640.87</v>
      </c>
      <c r="AC56" s="71" t="n">
        <f aca="false">IF(T56&gt;0,S56/T56,0)</f>
        <v>196.301369863014</v>
      </c>
      <c r="AD56" s="72" t="n">
        <f aca="false">EXP((((AC56-AC77)/AC78+2)/4-1.9)^3)</f>
        <v>0.0674727850927902</v>
      </c>
      <c r="AE56" s="73" t="n">
        <f aca="false">S56/U56</f>
        <v>15.6188534086419</v>
      </c>
      <c r="AF56" s="72" t="n">
        <f aca="false">EXP((((AE56-AE77)/AE78+2)/4-1.9)^3)</f>
        <v>0.0447737116428839</v>
      </c>
      <c r="AG56" s="72" t="n">
        <f aca="false">V56/U56</f>
        <v>0.729328034914756</v>
      </c>
      <c r="AH56" s="72" t="n">
        <f aca="false">EXP((((AG56-AG77)/AG78+2)/4-1.9)^3)</f>
        <v>0.0954879928827461</v>
      </c>
      <c r="AI56" s="72" t="n">
        <f aca="false">W56/U56</f>
        <v>0.19291954314931</v>
      </c>
      <c r="AJ56" s="72" t="n">
        <f aca="false">EXP((((AI56-AI77)/AI78+2)/4-1.9)^3)</f>
        <v>0.103488832684523</v>
      </c>
      <c r="AK56" s="72" t="n">
        <f aca="false">Z56/U56</f>
        <v>0.698510438520329</v>
      </c>
      <c r="AL56" s="72" t="n">
        <f aca="false">EXP((((AK56-AK77)/AK78+2)/4-1.9)^3)</f>
        <v>0.127447867985122</v>
      </c>
      <c r="AM56" s="72" t="n">
        <f aca="false">0.01*AD56+0.15*AF56+0.24*AH56+0.25*AJ56+0.35*AL56</f>
        <v>0.100786864855143</v>
      </c>
      <c r="AO56" s="64" t="n">
        <f aca="false">0.01*AD56/$AM$77</f>
        <v>0.000220940554594498</v>
      </c>
      <c r="AP56" s="63" t="n">
        <f aca="false">AO56*$J$77</f>
        <v>2649.54917861265</v>
      </c>
      <c r="AQ56" s="64" t="n">
        <f aca="false">0.15*AF56/$AM$77</f>
        <v>0.00219918193713853</v>
      </c>
      <c r="AR56" s="63" t="n">
        <f aca="false">AQ56*$J$77</f>
        <v>26372.8888789087</v>
      </c>
      <c r="AS56" s="64" t="n">
        <f aca="false">0.24*AH56/$AM$77</f>
        <v>0.00750424162593536</v>
      </c>
      <c r="AT56" s="63" t="n">
        <f aca="false">AS56*$J$77</f>
        <v>89991.8861550779</v>
      </c>
      <c r="AU56" s="64" t="n">
        <f aca="false">0.25*AJ56/$AM$77</f>
        <v>0.00847188983536525</v>
      </c>
      <c r="AV56" s="63" t="n">
        <f aca="false">AU56*$J$77</f>
        <v>101596.055082718</v>
      </c>
      <c r="AW56" s="64" t="n">
        <f aca="false">0.35*AL56/$AM$77</f>
        <v>0.0146065423392978</v>
      </c>
      <c r="AX56" s="63" t="n">
        <f aca="false">AW56*$J$77</f>
        <v>175163.642222617</v>
      </c>
    </row>
    <row r="57" customFormat="false" ht="13.8" hidden="false" customHeight="false" outlineLevel="0" collapsed="false">
      <c r="A57" s="70" t="s">
        <v>29</v>
      </c>
      <c r="B57" s="63" t="n">
        <f aca="true">INDIRECT(ADDRESS(ROW()-35*INT((ROW()-15)/35)+138,2+INT((ROW()-15)/35), 1, 1, "Simulación"))</f>
        <v>0</v>
      </c>
      <c r="C57" s="63" t="n">
        <f aca="true">INDIRECT(ADDRESS(ROW()-35*INT((ROW()-15)/35)+108,2+INT((ROW()-15)/35), 1, 1, "Simulación"))</f>
        <v>0</v>
      </c>
      <c r="D57" s="63" t="n">
        <f aca="true">INDIRECT(ADDRESS(ROW()-35*INT((ROW()-15)/35)+78,2+INT((ROW()-15)/35), 1, 1, "Simulación"))</f>
        <v>0</v>
      </c>
      <c r="E57" s="63" t="n">
        <f aca="true">INDIRECT(ADDRESS(ROW()-35*INT((ROW()-15)/35)+48,2+INT((ROW()-15)/35), 1, 1, "Simulación"))</f>
        <v>0</v>
      </c>
      <c r="F57" s="63" t="n">
        <f aca="true">INDIRECT(ADDRESS(ROW()-35*INT((ROW()-15)/35)+18,2+INT((ROW()-15)/35), 1, 1, "Simulación"))</f>
        <v>0</v>
      </c>
      <c r="G57" s="63" t="n">
        <f aca="true">INDIRECT(ADDRESS(ROW()-35*INT((ROW()-15)/35)-12,2+INT((ROW()-15)/35), 1, 1, "Simulación"))</f>
        <v>0</v>
      </c>
      <c r="H57" s="63" t="n">
        <f aca="true">INDIRECT(ADDRESS(ROW()-35*INT((ROW()-15)/35)+168,2+INT((ROW()-15)/35), 1, 1, "Simulación"))</f>
        <v>0</v>
      </c>
      <c r="I57" s="64" t="n">
        <f aca="false">AO57+AQ57+AS57+AU57+AW57</f>
        <v>0.0182563387300751</v>
      </c>
      <c r="J57" s="63" t="n">
        <f aca="false">ROUND(AP57+AR57+AT57+AV57+AX57,0)</f>
        <v>218932</v>
      </c>
      <c r="K57" s="64" t="n">
        <f aca="false">I57-DatosMinisterio!J57</f>
        <v>0</v>
      </c>
      <c r="L57" s="63" t="n">
        <f aca="false">J57-DatosMinisterio!K57</f>
        <v>0</v>
      </c>
      <c r="M57" s="64" t="n">
        <f aca="false">P92/P$112</f>
        <v>0.0403987564799398</v>
      </c>
      <c r="N57" s="63" t="n">
        <f aca="false">ROUND(N$77*M57,0)</f>
        <v>9204880</v>
      </c>
      <c r="O57" s="63" t="n">
        <f aca="false">N57-DatosMinisterio!L57</f>
        <v>-8</v>
      </c>
      <c r="P57" s="65" t="n">
        <f aca="false">N57+J57</f>
        <v>9423812</v>
      </c>
      <c r="Q57" s="63" t="n">
        <f aca="false">P57-DatosMinisterio!M57</f>
        <v>-8</v>
      </c>
      <c r="S57" s="65" t="n">
        <f aca="false">B57+DatosMinisterio!B57</f>
        <v>10643</v>
      </c>
      <c r="T57" s="65" t="n">
        <f aca="false">C57+DatosMinisterio!C57</f>
        <v>52</v>
      </c>
      <c r="U57" s="65" t="n">
        <f aca="false">D57+DatosMinisterio!D57</f>
        <v>633.137049544421</v>
      </c>
      <c r="V57" s="65" t="n">
        <f aca="false">E57+DatosMinisterio!E57</f>
        <v>373.113088909293</v>
      </c>
      <c r="W57" s="65" t="n">
        <f aca="false">F57+DatosMinisterio!F57</f>
        <v>72</v>
      </c>
      <c r="X57" s="65" t="n">
        <f aca="false">G57+DatosMinisterio!G57</f>
        <v>394</v>
      </c>
      <c r="Y57" s="65" t="n">
        <f aca="false">H57+DatosMinisterio!H57</f>
        <v>31</v>
      </c>
      <c r="Z57" s="65" t="n">
        <f aca="false">X57+0.33*Y57</f>
        <v>404.23</v>
      </c>
      <c r="AC57" s="71" t="n">
        <f aca="false">IF(T57&gt;0,S57/T57,0)</f>
        <v>204.673076923077</v>
      </c>
      <c r="AD57" s="72" t="n">
        <f aca="false">EXP((((AC57-AC77)/AC78+2)/4-1.9)^3)</f>
        <v>0.077218564868427</v>
      </c>
      <c r="AE57" s="73" t="n">
        <f aca="false">S57/U57</f>
        <v>16.8099466105455</v>
      </c>
      <c r="AF57" s="72" t="n">
        <f aca="false">EXP((((AE57-AE77)/AE78+2)/4-1.9)^3)</f>
        <v>0.0638398901587316</v>
      </c>
      <c r="AG57" s="72" t="n">
        <f aca="false">V57/U57</f>
        <v>0.589308569412846</v>
      </c>
      <c r="AH57" s="72" t="n">
        <f aca="false">EXP((((AG57-AG77)/AG78+2)/4-1.9)^3)</f>
        <v>0.0118093345283834</v>
      </c>
      <c r="AI57" s="72" t="n">
        <f aca="false">W57/U57</f>
        <v>0.113719454661212</v>
      </c>
      <c r="AJ57" s="72" t="n">
        <f aca="false">EXP((((AI57-AI77)/AI78+2)/4-1.9)^3)</f>
        <v>0.0346403799076056</v>
      </c>
      <c r="AK57" s="72" t="n">
        <f aca="false">Z57/U57</f>
        <v>0.638455766079188</v>
      </c>
      <c r="AL57" s="72" t="n">
        <f aca="false">EXP((((AK57-AK77)/AK78+2)/4-1.9)^3)</f>
        <v>0.0968866317527626</v>
      </c>
      <c r="AM57" s="72" t="n">
        <f aca="false">0.01*AD57+0.15*AF57+0.24*AH57+0.25*AJ57+0.35*AL57</f>
        <v>0.0557528255496743</v>
      </c>
      <c r="AO57" s="64" t="n">
        <f aca="false">0.01*AD57/$AM$77</f>
        <v>0.000252853243327057</v>
      </c>
      <c r="AP57" s="63" t="n">
        <f aca="false">AO57*$J$77</f>
        <v>3032.25048201916</v>
      </c>
      <c r="AQ57" s="64" t="n">
        <f aca="false">0.15*AF57/$AM$77</f>
        <v>0.00313566885912403</v>
      </c>
      <c r="AR57" s="63" t="n">
        <f aca="false">AQ57*$J$77</f>
        <v>37603.3674095802</v>
      </c>
      <c r="AS57" s="64" t="n">
        <f aca="false">0.24*AH57/$AM$77</f>
        <v>0.000928075845633399</v>
      </c>
      <c r="AT57" s="63" t="n">
        <f aca="false">AS57*$J$77</f>
        <v>11129.6117591507</v>
      </c>
      <c r="AU57" s="64" t="n">
        <f aca="false">0.25*AJ57/$AM$77</f>
        <v>0.00283575990587364</v>
      </c>
      <c r="AV57" s="63" t="n">
        <f aca="false">AU57*$J$77</f>
        <v>34006.8184545838</v>
      </c>
      <c r="AW57" s="64" t="n">
        <f aca="false">0.35*AL57/$AM$77</f>
        <v>0.011103980876117</v>
      </c>
      <c r="AX57" s="63" t="n">
        <f aca="false">AW57*$J$77</f>
        <v>133160.448807794</v>
      </c>
    </row>
    <row r="58" customFormat="false" ht="13.8" hidden="false" customHeight="false" outlineLevel="0" collapsed="false">
      <c r="A58" s="70" t="s">
        <v>30</v>
      </c>
      <c r="B58" s="63" t="n">
        <f aca="true">INDIRECT(ADDRESS(ROW()-35*INT((ROW()-15)/35)+138,2+INT((ROW()-15)/35), 1, 1, "Simulación"))</f>
        <v>0</v>
      </c>
      <c r="C58" s="63" t="n">
        <f aca="true">INDIRECT(ADDRESS(ROW()-35*INT((ROW()-15)/35)+108,2+INT((ROW()-15)/35), 1, 1, "Simulación"))</f>
        <v>0</v>
      </c>
      <c r="D58" s="63" t="n">
        <f aca="true">INDIRECT(ADDRESS(ROW()-35*INT((ROW()-15)/35)+78,2+INT((ROW()-15)/35), 1, 1, "Simulación"))</f>
        <v>0</v>
      </c>
      <c r="E58" s="63" t="n">
        <f aca="true">INDIRECT(ADDRESS(ROW()-35*INT((ROW()-15)/35)+48,2+INT((ROW()-15)/35), 1, 1, "Simulación"))</f>
        <v>0</v>
      </c>
      <c r="F58" s="63" t="n">
        <f aca="true">INDIRECT(ADDRESS(ROW()-35*INT((ROW()-15)/35)+18,2+INT((ROW()-15)/35), 1, 1, "Simulación"))</f>
        <v>0</v>
      </c>
      <c r="G58" s="63" t="n">
        <f aca="true">INDIRECT(ADDRESS(ROW()-35*INT((ROW()-15)/35)-12,2+INT((ROW()-15)/35), 1, 1, "Simulación"))</f>
        <v>0</v>
      </c>
      <c r="H58" s="63" t="n">
        <f aca="true">INDIRECT(ADDRESS(ROW()-35*INT((ROW()-15)/35)+168,2+INT((ROW()-15)/35), 1, 1, "Simulación"))</f>
        <v>0</v>
      </c>
      <c r="I58" s="64" t="n">
        <f aca="false">AO58+AQ58+AS58+AU58+AW58</f>
        <v>0.0175102295160787</v>
      </c>
      <c r="J58" s="63" t="n">
        <f aca="false">ROUND(AP58+AR58+AT58+AV58+AX58,0)</f>
        <v>209985</v>
      </c>
      <c r="K58" s="64" t="n">
        <f aca="false">I58-DatosMinisterio!J58</f>
        <v>0</v>
      </c>
      <c r="L58" s="63" t="n">
        <f aca="false">J58-DatosMinisterio!K58</f>
        <v>0</v>
      </c>
      <c r="M58" s="64" t="n">
        <f aca="false">P93/P$112</f>
        <v>0.0184351488662793</v>
      </c>
      <c r="N58" s="63" t="n">
        <f aca="false">ROUND(N$77*M58,0)</f>
        <v>4200460</v>
      </c>
      <c r="O58" s="63" t="n">
        <f aca="false">N58-DatosMinisterio!L58</f>
        <v>0</v>
      </c>
      <c r="P58" s="65" t="n">
        <f aca="false">N58+J58</f>
        <v>4410445</v>
      </c>
      <c r="Q58" s="63" t="n">
        <f aca="false">P58-DatosMinisterio!M58</f>
        <v>0</v>
      </c>
      <c r="S58" s="65" t="n">
        <f aca="false">B58+DatosMinisterio!B58</f>
        <v>14936</v>
      </c>
      <c r="T58" s="65" t="n">
        <f aca="false">C58+DatosMinisterio!C58</f>
        <v>61</v>
      </c>
      <c r="U58" s="65" t="n">
        <f aca="false">D58+DatosMinisterio!D58</f>
        <v>881.328478412968</v>
      </c>
      <c r="V58" s="65" t="n">
        <f aca="false">E58+DatosMinisterio!E58</f>
        <v>590.575324082353</v>
      </c>
      <c r="W58" s="65" t="n">
        <f aca="false">F58+DatosMinisterio!F58</f>
        <v>143</v>
      </c>
      <c r="X58" s="65" t="n">
        <f aca="false">G58+DatosMinisterio!G58</f>
        <v>400</v>
      </c>
      <c r="Y58" s="65" t="n">
        <f aca="false">H58+DatosMinisterio!H58</f>
        <v>51</v>
      </c>
      <c r="Z58" s="65" t="n">
        <f aca="false">X58+0.33*Y58</f>
        <v>416.83</v>
      </c>
      <c r="AC58" s="71" t="n">
        <f aca="false">IF(T58&gt;0,S58/T58,0)</f>
        <v>244.852459016393</v>
      </c>
      <c r="AD58" s="72" t="n">
        <f aca="false">EXP((((AC58-AC77)/AC78+2)/4-1.9)^3)</f>
        <v>0.138634495967052</v>
      </c>
      <c r="AE58" s="73" t="n">
        <f aca="false">S58/U58</f>
        <v>16.947143279536</v>
      </c>
      <c r="AF58" s="72" t="n">
        <f aca="false">EXP((((AE58-AE77)/AE78+2)/4-1.9)^3)</f>
        <v>0.066381252787357</v>
      </c>
      <c r="AG58" s="72" t="n">
        <f aca="false">V58/U58</f>
        <v>0.67009672165118</v>
      </c>
      <c r="AH58" s="72" t="n">
        <f aca="false">EXP((((AG58-AG77)/AG78+2)/4-1.9)^3)</f>
        <v>0.043890086037233</v>
      </c>
      <c r="AI58" s="72" t="n">
        <f aca="false">W58/U58</f>
        <v>0.16225505416267</v>
      </c>
      <c r="AJ58" s="72" t="n">
        <f aca="false">EXP((((AI58-AI77)/AI78+2)/4-1.9)^3)</f>
        <v>0.070072882549068</v>
      </c>
      <c r="AK58" s="72" t="n">
        <f aca="false">Z58/U58</f>
        <v>0.472956463123258</v>
      </c>
      <c r="AL58" s="72" t="n">
        <f aca="false">EXP((((AK58-AK77)/AK78+2)/4-1.9)^3)</f>
        <v>0.0402254769401051</v>
      </c>
      <c r="AM58" s="72" t="n">
        <f aca="false">0.01*AD58+0.15*AF58+0.24*AH58+0.25*AJ58+0.35*AL58</f>
        <v>0.0534742910930138</v>
      </c>
      <c r="AO58" s="64" t="n">
        <f aca="false">0.01*AD58/$AM$77</f>
        <v>0.000453960546948911</v>
      </c>
      <c r="AP58" s="63" t="n">
        <f aca="false">AO58*$J$77</f>
        <v>5443.95661764572</v>
      </c>
      <c r="AQ58" s="64" t="n">
        <f aca="false">0.15*AF58/$AM$77</f>
        <v>0.00326049475770419</v>
      </c>
      <c r="AR58" s="63" t="n">
        <f aca="false">AQ58*$J$77</f>
        <v>39100.2965616757</v>
      </c>
      <c r="AS58" s="64" t="n">
        <f aca="false">0.24*AH58/$AM$77</f>
        <v>0.00344924844122471</v>
      </c>
      <c r="AT58" s="63" t="n">
        <f aca="false">AS58*$J$77</f>
        <v>41363.8564049548</v>
      </c>
      <c r="AU58" s="64" t="n">
        <f aca="false">0.25*AJ58/$AM$77</f>
        <v>0.00573636522900867</v>
      </c>
      <c r="AV58" s="63" t="n">
        <f aca="false">AU58*$J$77</f>
        <v>68791.2719719431</v>
      </c>
      <c r="AW58" s="64" t="n">
        <f aca="false">0.35*AL58/$AM$77</f>
        <v>0.00461016054119225</v>
      </c>
      <c r="AX58" s="63" t="n">
        <f aca="false">AW58*$J$77</f>
        <v>55285.672191811</v>
      </c>
    </row>
    <row r="59" customFormat="false" ht="13.8" hidden="false" customHeight="false" outlineLevel="0" collapsed="false">
      <c r="A59" s="70" t="s">
        <v>31</v>
      </c>
      <c r="B59" s="63" t="n">
        <f aca="true">INDIRECT(ADDRESS(ROW()-35*INT((ROW()-15)/35)+138,2+INT((ROW()-15)/35), 1, 1, "Simulación"))</f>
        <v>0</v>
      </c>
      <c r="C59" s="63" t="n">
        <f aca="true">INDIRECT(ADDRESS(ROW()-35*INT((ROW()-15)/35)+108,2+INT((ROW()-15)/35), 1, 1, "Simulación"))</f>
        <v>0</v>
      </c>
      <c r="D59" s="63" t="n">
        <f aca="true">INDIRECT(ADDRESS(ROW()-35*INT((ROW()-15)/35)+78,2+INT((ROW()-15)/35), 1, 1, "Simulación"))</f>
        <v>0</v>
      </c>
      <c r="E59" s="63" t="n">
        <f aca="true">INDIRECT(ADDRESS(ROW()-35*INT((ROW()-15)/35)+48,2+INT((ROW()-15)/35), 1, 1, "Simulación"))</f>
        <v>0</v>
      </c>
      <c r="F59" s="63" t="n">
        <f aca="true">INDIRECT(ADDRESS(ROW()-35*INT((ROW()-15)/35)+18,2+INT((ROW()-15)/35), 1, 1, "Simulación"))</f>
        <v>0</v>
      </c>
      <c r="G59" s="63" t="n">
        <f aca="true">INDIRECT(ADDRESS(ROW()-35*INT((ROW()-15)/35)-12,2+INT((ROW()-15)/35), 1, 1, "Simulación"))</f>
        <v>0</v>
      </c>
      <c r="H59" s="63" t="n">
        <f aca="true">INDIRECT(ADDRESS(ROW()-35*INT((ROW()-15)/35)+168,2+INT((ROW()-15)/35), 1, 1, "Simulación"))</f>
        <v>0</v>
      </c>
      <c r="I59" s="64" t="n">
        <f aca="false">AO59+AQ59+AS59+AU59+AW59</f>
        <v>0.0152648231100367</v>
      </c>
      <c r="J59" s="63" t="n">
        <f aca="false">ROUND(AP59+AR59+AT59+AV59+AX59,0)</f>
        <v>183058</v>
      </c>
      <c r="K59" s="64" t="n">
        <f aca="false">I59-DatosMinisterio!J59</f>
        <v>-6.07153216591883E-017</v>
      </c>
      <c r="L59" s="63" t="n">
        <f aca="false">J59-DatosMinisterio!K59</f>
        <v>0</v>
      </c>
      <c r="M59" s="64" t="n">
        <f aca="false">P94/P$112</f>
        <v>0.0178476934980345</v>
      </c>
      <c r="N59" s="63" t="n">
        <f aca="false">ROUND(N$77*M59,0)</f>
        <v>4066607</v>
      </c>
      <c r="O59" s="63" t="n">
        <f aca="false">N59-DatosMinisterio!L59</f>
        <v>1</v>
      </c>
      <c r="P59" s="65" t="n">
        <f aca="false">N59+J59</f>
        <v>4249665</v>
      </c>
      <c r="Q59" s="63" t="n">
        <f aca="false">P59-DatosMinisterio!M59</f>
        <v>1</v>
      </c>
      <c r="S59" s="65" t="n">
        <f aca="false">B59+DatosMinisterio!B59</f>
        <v>6684</v>
      </c>
      <c r="T59" s="65" t="n">
        <f aca="false">C59+DatosMinisterio!C59</f>
        <v>54</v>
      </c>
      <c r="U59" s="65" t="n">
        <f aca="false">D59+DatosMinisterio!D59</f>
        <v>429.812662540667</v>
      </c>
      <c r="V59" s="65" t="n">
        <f aca="false">E59+DatosMinisterio!E59</f>
        <v>286.049675527679</v>
      </c>
      <c r="W59" s="65" t="n">
        <f aca="false">F59+DatosMinisterio!F59</f>
        <v>40</v>
      </c>
      <c r="X59" s="65" t="n">
        <f aca="false">G59+DatosMinisterio!G59</f>
        <v>240</v>
      </c>
      <c r="Y59" s="65" t="n">
        <f aca="false">H59+DatosMinisterio!H59</f>
        <v>12</v>
      </c>
      <c r="Z59" s="65" t="n">
        <f aca="false">X59+0.33*Y59</f>
        <v>243.96</v>
      </c>
      <c r="AC59" s="71" t="n">
        <f aca="false">IF(T59&gt;0,S59/T59,0)</f>
        <v>123.777777777778</v>
      </c>
      <c r="AD59" s="72" t="n">
        <f aca="false">EXP((((AC59-AC77)/AC78+2)/4-1.9)^3)</f>
        <v>0.0171089691164726</v>
      </c>
      <c r="AE59" s="73" t="n">
        <f aca="false">S59/U59</f>
        <v>15.5509611105689</v>
      </c>
      <c r="AF59" s="72" t="n">
        <f aca="false">EXP((((AE59-AE77)/AE78+2)/4-1.9)^3)</f>
        <v>0.0438392584318554</v>
      </c>
      <c r="AG59" s="72" t="n">
        <f aca="false">V59/U59</f>
        <v>0.665521750422172</v>
      </c>
      <c r="AH59" s="72" t="n">
        <f aca="false">EXP((((AG59-AG77)/AG78+2)/4-1.9)^3)</f>
        <v>0.0410743043445433</v>
      </c>
      <c r="AI59" s="72" t="n">
        <f aca="false">W59/U59</f>
        <v>0.093063800781382</v>
      </c>
      <c r="AJ59" s="72" t="n">
        <f aca="false">EXP((((AI59-AI77)/AI78+2)/4-1.9)^3)</f>
        <v>0.0248019935723001</v>
      </c>
      <c r="AK59" s="72" t="n">
        <f aca="false">Z59/U59</f>
        <v>0.567596120965649</v>
      </c>
      <c r="AL59" s="72" t="n">
        <f aca="false">EXP((((AK59-AK77)/AK78+2)/4-1.9)^3)</f>
        <v>0.0680336002118876</v>
      </c>
      <c r="AM59" s="72" t="n">
        <f aca="false">0.01*AD59+0.15*AF59+0.24*AH59+0.25*AJ59+0.35*AL59</f>
        <v>0.0466170699658691</v>
      </c>
      <c r="AO59" s="64" t="n">
        <f aca="false">0.01*AD59/$AM$77</f>
        <v>5.60235526062125E-005</v>
      </c>
      <c r="AP59" s="63" t="n">
        <f aca="false">AO59*$J$77</f>
        <v>671.842062056854</v>
      </c>
      <c r="AQ59" s="64" t="n">
        <f aca="false">0.15*AF59/$AM$77</f>
        <v>0.00215328374046486</v>
      </c>
      <c r="AR59" s="63" t="n">
        <f aca="false">AQ59*$J$77</f>
        <v>25822.4714622433</v>
      </c>
      <c r="AS59" s="64" t="n">
        <f aca="false">0.24*AH59/$AM$77</f>
        <v>0.00322796086830676</v>
      </c>
      <c r="AT59" s="63" t="n">
        <f aca="false">AS59*$J$77</f>
        <v>38710.1457354128</v>
      </c>
      <c r="AU59" s="64" t="n">
        <f aca="false">0.25*AJ59/$AM$77</f>
        <v>0.00203036165150781</v>
      </c>
      <c r="AV59" s="63" t="n">
        <f aca="false">AU59*$J$77</f>
        <v>24348.3730540663</v>
      </c>
      <c r="AW59" s="64" t="n">
        <f aca="false">0.35*AL59/$AM$77</f>
        <v>0.00779719329715109</v>
      </c>
      <c r="AX59" s="63" t="n">
        <f aca="false">AW59*$J$77</f>
        <v>93505.0024377243</v>
      </c>
    </row>
    <row r="60" customFormat="false" ht="13.8" hidden="false" customHeight="false" outlineLevel="0" collapsed="false">
      <c r="A60" s="70" t="s">
        <v>32</v>
      </c>
      <c r="B60" s="63" t="n">
        <f aca="true">INDIRECT(ADDRESS(ROW()-35*INT((ROW()-15)/35)+138,2+INT((ROW()-15)/35), 1, 1, "Simulación"))</f>
        <v>0</v>
      </c>
      <c r="C60" s="63" t="n">
        <f aca="true">INDIRECT(ADDRESS(ROW()-35*INT((ROW()-15)/35)+108,2+INT((ROW()-15)/35), 1, 1, "Simulación"))</f>
        <v>0</v>
      </c>
      <c r="D60" s="63" t="n">
        <f aca="true">INDIRECT(ADDRESS(ROW()-35*INT((ROW()-15)/35)+78,2+INT((ROW()-15)/35), 1, 1, "Simulación"))</f>
        <v>0</v>
      </c>
      <c r="E60" s="63" t="n">
        <f aca="true">INDIRECT(ADDRESS(ROW()-35*INT((ROW()-15)/35)+48,2+INT((ROW()-15)/35), 1, 1, "Simulación"))</f>
        <v>0</v>
      </c>
      <c r="F60" s="63" t="n">
        <f aca="true">INDIRECT(ADDRESS(ROW()-35*INT((ROW()-15)/35)+18,2+INT((ROW()-15)/35), 1, 1, "Simulación"))</f>
        <v>0</v>
      </c>
      <c r="G60" s="63" t="n">
        <f aca="true">INDIRECT(ADDRESS(ROW()-35*INT((ROW()-15)/35)-12,2+INT((ROW()-15)/35), 1, 1, "Simulación"))</f>
        <v>0</v>
      </c>
      <c r="H60" s="63" t="n">
        <f aca="true">INDIRECT(ADDRESS(ROW()-35*INT((ROW()-15)/35)+168,2+INT((ROW()-15)/35), 1, 1, "Simulación"))</f>
        <v>0</v>
      </c>
      <c r="I60" s="64" t="n">
        <f aca="false">AO60+AQ60+AS60+AU60+AW60</f>
        <v>0.0187833487284884</v>
      </c>
      <c r="J60" s="63" t="n">
        <f aca="false">ROUND(AP60+AR60+AT60+AV60+AX60,0)</f>
        <v>225252</v>
      </c>
      <c r="K60" s="64" t="n">
        <f aca="false">I60-DatosMinisterio!J60</f>
        <v>0</v>
      </c>
      <c r="L60" s="63" t="n">
        <f aca="false">J60-DatosMinisterio!K60</f>
        <v>0</v>
      </c>
      <c r="M60" s="64" t="n">
        <f aca="false">P95/P$112</f>
        <v>0.0193216973640014</v>
      </c>
      <c r="N60" s="63" t="n">
        <f aca="false">ROUND(N$77*M60,0)</f>
        <v>4402460</v>
      </c>
      <c r="O60" s="63" t="n">
        <f aca="false">N60-DatosMinisterio!L60</f>
        <v>1</v>
      </c>
      <c r="P60" s="65" t="n">
        <f aca="false">N60+J60</f>
        <v>4627712</v>
      </c>
      <c r="Q60" s="63" t="n">
        <f aca="false">P60-DatosMinisterio!M60</f>
        <v>1</v>
      </c>
      <c r="S60" s="65" t="n">
        <f aca="false">B60+DatosMinisterio!B60</f>
        <v>7404</v>
      </c>
      <c r="T60" s="65" t="n">
        <f aca="false">C60+DatosMinisterio!C60</f>
        <v>42</v>
      </c>
      <c r="U60" s="65" t="n">
        <f aca="false">D60+DatosMinisterio!D60</f>
        <v>357.951168831169</v>
      </c>
      <c r="V60" s="65" t="n">
        <f aca="false">E60+DatosMinisterio!E60</f>
        <v>194.126623376623</v>
      </c>
      <c r="W60" s="65" t="n">
        <f aca="false">F60+DatosMinisterio!F60</f>
        <v>31</v>
      </c>
      <c r="X60" s="65" t="n">
        <f aca="false">G60+DatosMinisterio!G60</f>
        <v>201</v>
      </c>
      <c r="Y60" s="65" t="n">
        <f aca="false">H60+DatosMinisterio!H60</f>
        <v>17</v>
      </c>
      <c r="Z60" s="65" t="n">
        <f aca="false">X60+0.33*Y60</f>
        <v>206.61</v>
      </c>
      <c r="AC60" s="71" t="n">
        <f aca="false">IF(T60&gt;0,S60/T60,0)</f>
        <v>176.285714285714</v>
      </c>
      <c r="AD60" s="72" t="n">
        <f aca="false">EXP((((AC60-AC77)/AC78+2)/4-1.9)^3)</f>
        <v>0.0479487995994468</v>
      </c>
      <c r="AE60" s="73" t="n">
        <f aca="false">S60/U60</f>
        <v>20.6843855942042</v>
      </c>
      <c r="AF60" s="72" t="n">
        <f aca="false">EXP((((AE60-AE77)/AE78+2)/4-1.9)^3)</f>
        <v>0.167676161880463</v>
      </c>
      <c r="AG60" s="72" t="n">
        <f aca="false">V60/U60</f>
        <v>0.542327111294291</v>
      </c>
      <c r="AH60" s="72" t="n">
        <f aca="false">EXP((((AG60-AG77)/AG78+2)/4-1.9)^3)</f>
        <v>0.00475276124145983</v>
      </c>
      <c r="AI60" s="72" t="n">
        <f aca="false">W60/U60</f>
        <v>0.0866039915478567</v>
      </c>
      <c r="AJ60" s="72" t="n">
        <f aca="false">EXP((((AI60-AI77)/AI78+2)/4-1.9)^3)</f>
        <v>0.0222440041056295</v>
      </c>
      <c r="AK60" s="72" t="n">
        <f aca="false">Z60/U60</f>
        <v>0.577201635280732</v>
      </c>
      <c r="AL60" s="72" t="n">
        <f aca="false">EXP((((AK60-AK77)/AK78+2)/4-1.9)^3)</f>
        <v>0.0715133697065269</v>
      </c>
      <c r="AM60" s="72" t="n">
        <f aca="false">0.01*AD60+0.15*AF60+0.24*AH60+0.25*AJ60+0.35*AL60</f>
        <v>0.0573622553997061</v>
      </c>
      <c r="AO60" s="64" t="n">
        <f aca="false">0.01*AD60/$AM$77</f>
        <v>0.000157008997940034</v>
      </c>
      <c r="AP60" s="63" t="n">
        <f aca="false">AO60*$J$77</f>
        <v>1882.87325652061</v>
      </c>
      <c r="AQ60" s="64" t="n">
        <f aca="false">0.15*AF60/$AM$77</f>
        <v>0.00823586816829911</v>
      </c>
      <c r="AR60" s="63" t="n">
        <f aca="false">AQ60*$J$77</f>
        <v>98765.6511523138</v>
      </c>
      <c r="AS60" s="64" t="n">
        <f aca="false">0.24*AH60/$AM$77</f>
        <v>0.00037351155542761</v>
      </c>
      <c r="AT60" s="63" t="n">
        <f aca="false">AS60*$J$77</f>
        <v>4479.20137025944</v>
      </c>
      <c r="AU60" s="64" t="n">
        <f aca="false">0.25*AJ60/$AM$77</f>
        <v>0.00182095736701153</v>
      </c>
      <c r="AV60" s="63" t="n">
        <f aca="false">AU60*$J$77</f>
        <v>21837.1683954042</v>
      </c>
      <c r="AW60" s="64" t="n">
        <f aca="false">0.35*AL60/$AM$77</f>
        <v>0.00819600263981015</v>
      </c>
      <c r="AX60" s="63" t="n">
        <f aca="false">AW60*$J$77</f>
        <v>98287.5783129624</v>
      </c>
    </row>
    <row r="61" customFormat="false" ht="13.8" hidden="false" customHeight="false" outlineLevel="0" collapsed="false">
      <c r="A61" s="70" t="s">
        <v>33</v>
      </c>
      <c r="B61" s="63" t="n">
        <f aca="true">INDIRECT(ADDRESS(ROW()-35*INT((ROW()-15)/35)+138,2+INT((ROW()-15)/35), 1, 1, "Simulación"))</f>
        <v>0</v>
      </c>
      <c r="C61" s="63" t="n">
        <f aca="true">INDIRECT(ADDRESS(ROW()-35*INT((ROW()-15)/35)+108,2+INT((ROW()-15)/35), 1, 1, "Simulación"))</f>
        <v>0</v>
      </c>
      <c r="D61" s="63" t="n">
        <f aca="true">INDIRECT(ADDRESS(ROW()-35*INT((ROW()-15)/35)+78,2+INT((ROW()-15)/35), 1, 1, "Simulación"))</f>
        <v>0</v>
      </c>
      <c r="E61" s="63" t="n">
        <f aca="true">INDIRECT(ADDRESS(ROW()-35*INT((ROW()-15)/35)+48,2+INT((ROW()-15)/35), 1, 1, "Simulación"))</f>
        <v>0</v>
      </c>
      <c r="F61" s="63" t="n">
        <f aca="true">INDIRECT(ADDRESS(ROW()-35*INT((ROW()-15)/35)+18,2+INT((ROW()-15)/35), 1, 1, "Simulación"))</f>
        <v>0</v>
      </c>
      <c r="G61" s="63" t="n">
        <f aca="true">INDIRECT(ADDRESS(ROW()-35*INT((ROW()-15)/35)-12,2+INT((ROW()-15)/35), 1, 1, "Simulación"))</f>
        <v>0</v>
      </c>
      <c r="H61" s="63" t="n">
        <f aca="true">INDIRECT(ADDRESS(ROW()-35*INT((ROW()-15)/35)+168,2+INT((ROW()-15)/35), 1, 1, "Simulación"))</f>
        <v>0</v>
      </c>
      <c r="I61" s="64" t="n">
        <f aca="false">AO61+AQ61+AS61+AU61+AW61</f>
        <v>0.0505701335048555</v>
      </c>
      <c r="J61" s="63" t="n">
        <f aca="false">ROUND(AP61+AR61+AT61+AV61+AX61,0)</f>
        <v>606444</v>
      </c>
      <c r="K61" s="64" t="n">
        <f aca="false">I61-DatosMinisterio!J61</f>
        <v>-2.08166817117217E-016</v>
      </c>
      <c r="L61" s="63" t="n">
        <f aca="false">J61-DatosMinisterio!K61</f>
        <v>0</v>
      </c>
      <c r="M61" s="64" t="n">
        <f aca="false">P96/P$112</f>
        <v>0.0292905367121015</v>
      </c>
      <c r="N61" s="63" t="n">
        <f aca="false">ROUND(N$77*M61,0)</f>
        <v>6673866</v>
      </c>
      <c r="O61" s="63" t="n">
        <f aca="false">N61-DatosMinisterio!L61</f>
        <v>3</v>
      </c>
      <c r="P61" s="65" t="n">
        <f aca="false">N61+J61</f>
        <v>7280310</v>
      </c>
      <c r="Q61" s="63" t="n">
        <f aca="false">P61-DatosMinisterio!M61</f>
        <v>3</v>
      </c>
      <c r="S61" s="65" t="n">
        <f aca="false">B61+DatosMinisterio!B61</f>
        <v>11445</v>
      </c>
      <c r="T61" s="65" t="n">
        <f aca="false">C61+DatosMinisterio!C61</f>
        <v>41</v>
      </c>
      <c r="U61" s="65" t="n">
        <f aca="false">D61+DatosMinisterio!D61</f>
        <v>499.116882063745</v>
      </c>
      <c r="V61" s="65" t="n">
        <f aca="false">E61+DatosMinisterio!E61</f>
        <v>437.889609336472</v>
      </c>
      <c r="W61" s="65" t="n">
        <f aca="false">F61+DatosMinisterio!F61</f>
        <v>59</v>
      </c>
      <c r="X61" s="65" t="n">
        <f aca="false">G61+DatosMinisterio!G61</f>
        <v>234</v>
      </c>
      <c r="Y61" s="65" t="n">
        <f aca="false">H61+DatosMinisterio!H61</f>
        <v>22</v>
      </c>
      <c r="Z61" s="65" t="n">
        <f aca="false">X61+0.33*Y61</f>
        <v>241.26</v>
      </c>
      <c r="AC61" s="71" t="n">
        <f aca="false">IF(T61&gt;0,S61/T61,0)</f>
        <v>279.146341463415</v>
      </c>
      <c r="AD61" s="72" t="n">
        <f aca="false">EXP((((AC61-AC77)/AC78+2)/4-1.9)^3)</f>
        <v>0.211554826473119</v>
      </c>
      <c r="AE61" s="73" t="n">
        <f aca="false">S61/U61</f>
        <v>22.930500672863</v>
      </c>
      <c r="AF61" s="72" t="n">
        <f aca="false">EXP((((AE61-AE77)/AE78+2)/4-1.9)^3)</f>
        <v>0.260195873445062</v>
      </c>
      <c r="AG61" s="72" t="n">
        <f aca="false">V61/U61</f>
        <v>0.877328788250738</v>
      </c>
      <c r="AH61" s="72" t="n">
        <f aca="false">EXP((((AG61-AG77)/AG78+2)/4-1.9)^3)</f>
        <v>0.371002687287216</v>
      </c>
      <c r="AI61" s="72" t="n">
        <f aca="false">W61/U61</f>
        <v>0.118208784595799</v>
      </c>
      <c r="AJ61" s="72" t="n">
        <f aca="false">EXP((((AI61-AI77)/AI78+2)/4-1.9)^3)</f>
        <v>0.0371462766123075</v>
      </c>
      <c r="AK61" s="72" t="n">
        <f aca="false">Z61/U61</f>
        <v>0.483373752060719</v>
      </c>
      <c r="AL61" s="72" t="n">
        <f aca="false">EXP((((AK61-AK77)/AK78+2)/4-1.9)^3)</f>
        <v>0.0427526088868069</v>
      </c>
      <c r="AM61" s="72" t="n">
        <f aca="false">0.01*AD61+0.15*AF61+0.24*AH61+0.25*AJ61+0.35*AL61</f>
        <v>0.154435556493882</v>
      </c>
      <c r="AO61" s="64" t="n">
        <f aca="false">0.01*AD61/$AM$77</f>
        <v>0.000692739163261667</v>
      </c>
      <c r="AP61" s="63" t="n">
        <f aca="false">AO61*$J$77</f>
        <v>8307.42225836011</v>
      </c>
      <c r="AQ61" s="64" t="n">
        <f aca="false">0.15*AF61/$AM$77</f>
        <v>0.0127802240198978</v>
      </c>
      <c r="AR61" s="63" t="n">
        <f aca="false">AQ61*$J$77</f>
        <v>153262.184557081</v>
      </c>
      <c r="AS61" s="64" t="n">
        <f aca="false">0.24*AH61/$AM$77</f>
        <v>0.0291564805712622</v>
      </c>
      <c r="AT61" s="63" t="n">
        <f aca="false">AS61*$J$77</f>
        <v>349648.480291933</v>
      </c>
      <c r="AU61" s="64" t="n">
        <f aca="false">0.25*AJ61/$AM$77</f>
        <v>0.00304089972888967</v>
      </c>
      <c r="AV61" s="63" t="n">
        <f aca="false">AU61*$J$77</f>
        <v>36466.883111208</v>
      </c>
      <c r="AW61" s="64" t="n">
        <f aca="false">0.35*AL61/$AM$77</f>
        <v>0.00489979002154418</v>
      </c>
      <c r="AX61" s="63" t="n">
        <f aca="false">AW61*$J$77</f>
        <v>58758.9483098008</v>
      </c>
    </row>
    <row r="62" customFormat="false" ht="13.8" hidden="false" customHeight="false" outlineLevel="0" collapsed="false">
      <c r="A62" s="70" t="s">
        <v>34</v>
      </c>
      <c r="B62" s="63" t="n">
        <f aca="true">INDIRECT(ADDRESS(ROW()-35*INT((ROW()-15)/35)+138,2+INT((ROW()-15)/35), 1, 1, "Simulación"))</f>
        <v>0</v>
      </c>
      <c r="C62" s="63" t="n">
        <f aca="true">INDIRECT(ADDRESS(ROW()-35*INT((ROW()-15)/35)+108,2+INT((ROW()-15)/35), 1, 1, "Simulación"))</f>
        <v>0</v>
      </c>
      <c r="D62" s="63" t="n">
        <f aca="true">INDIRECT(ADDRESS(ROW()-35*INT((ROW()-15)/35)+78,2+INT((ROW()-15)/35), 1, 1, "Simulación"))</f>
        <v>0</v>
      </c>
      <c r="E62" s="63" t="n">
        <f aca="true">INDIRECT(ADDRESS(ROW()-35*INT((ROW()-15)/35)+48,2+INT((ROW()-15)/35), 1, 1, "Simulación"))</f>
        <v>0</v>
      </c>
      <c r="F62" s="63" t="n">
        <f aca="true">INDIRECT(ADDRESS(ROW()-35*INT((ROW()-15)/35)+18,2+INT((ROW()-15)/35), 1, 1, "Simulación"))</f>
        <v>0</v>
      </c>
      <c r="G62" s="63" t="n">
        <f aca="true">INDIRECT(ADDRESS(ROW()-35*INT((ROW()-15)/35)-12,2+INT((ROW()-15)/35), 1, 1, "Simulación"))</f>
        <v>0</v>
      </c>
      <c r="H62" s="63" t="n">
        <f aca="true">INDIRECT(ADDRESS(ROW()-35*INT((ROW()-15)/35)+168,2+INT((ROW()-15)/35), 1, 1, "Simulación"))</f>
        <v>0</v>
      </c>
      <c r="I62" s="64" t="n">
        <f aca="false">AO62+AQ62+AS62+AU62+AW62</f>
        <v>0.122063804227711</v>
      </c>
      <c r="J62" s="63" t="n">
        <f aca="false">ROUND(AP62+AR62+AT62+AV62+AX62,0)</f>
        <v>1463806</v>
      </c>
      <c r="K62" s="64" t="n">
        <f aca="false">I62-DatosMinisterio!J62</f>
        <v>5.68989300120393E-016</v>
      </c>
      <c r="L62" s="63" t="n">
        <f aca="false">J62-DatosMinisterio!K62</f>
        <v>0</v>
      </c>
      <c r="M62" s="64" t="n">
        <f aca="false">P97/P$112</f>
        <v>0.0527706144844349</v>
      </c>
      <c r="N62" s="63" t="n">
        <f aca="false">ROUND(N$77*M62,0)</f>
        <v>12023816</v>
      </c>
      <c r="O62" s="63" t="n">
        <f aca="false">N62-DatosMinisterio!L62</f>
        <v>-1</v>
      </c>
      <c r="P62" s="65" t="n">
        <f aca="false">N62+J62</f>
        <v>13487622</v>
      </c>
      <c r="Q62" s="63" t="n">
        <f aca="false">P62-DatosMinisterio!M62</f>
        <v>-1</v>
      </c>
      <c r="S62" s="65" t="n">
        <f aca="false">B62+DatosMinisterio!B62</f>
        <v>9484</v>
      </c>
      <c r="T62" s="65" t="n">
        <f aca="false">C62+DatosMinisterio!C62</f>
        <v>49</v>
      </c>
      <c r="U62" s="65" t="n">
        <f aca="false">D62+DatosMinisterio!D62</f>
        <v>425.510938690939</v>
      </c>
      <c r="V62" s="65" t="n">
        <f aca="false">E62+DatosMinisterio!E62</f>
        <v>308.47002960003</v>
      </c>
      <c r="W62" s="65" t="n">
        <f aca="false">F62+DatosMinisterio!F62</f>
        <v>176</v>
      </c>
      <c r="X62" s="65" t="n">
        <f aca="false">G62+DatosMinisterio!G62</f>
        <v>448</v>
      </c>
      <c r="Y62" s="65" t="n">
        <f aca="false">H62+DatosMinisterio!H62</f>
        <v>66</v>
      </c>
      <c r="Z62" s="65" t="n">
        <f aca="false">X62+0.33*Y62</f>
        <v>469.78</v>
      </c>
      <c r="AC62" s="71" t="n">
        <f aca="false">IF(T62&gt;0,S62/T62,0)</f>
        <v>193.551020408163</v>
      </c>
      <c r="AD62" s="72" t="n">
        <f aca="false">EXP((((AC62-AC77)/AC78+2)/4-1.9)^3)</f>
        <v>0.0644821373976543</v>
      </c>
      <c r="AE62" s="73" t="n">
        <f aca="false">S62/U62</f>
        <v>22.2884986909549</v>
      </c>
      <c r="AF62" s="72" t="n">
        <f aca="false">EXP((((AE62-AE77)/AE78+2)/4-1.9)^3)</f>
        <v>0.231416133528991</v>
      </c>
      <c r="AG62" s="72" t="n">
        <f aca="false">V62/U62</f>
        <v>0.724940304822765</v>
      </c>
      <c r="AH62" s="72" t="n">
        <f aca="false">EXP((((AG62-AG77)/AG78+2)/4-1.9)^3)</f>
        <v>0.0905972149999302</v>
      </c>
      <c r="AI62" s="72" t="n">
        <f aca="false">W62/U62</f>
        <v>0.413620389035014</v>
      </c>
      <c r="AJ62" s="72" t="n">
        <f aca="false">EXP((((AI62-AI77)/AI78+2)/4-1.9)^3)</f>
        <v>0.598807425743394</v>
      </c>
      <c r="AK62" s="72" t="n">
        <f aca="false">Z62/U62</f>
        <v>1.10403742250494</v>
      </c>
      <c r="AL62" s="72" t="n">
        <f aca="false">EXP((((AK62-AK77)/AK78+2)/4-1.9)^3)</f>
        <v>0.474190960785423</v>
      </c>
      <c r="AM62" s="72" t="n">
        <f aca="false">0.01*AD62+0.15*AF62+0.24*AH62+0.25*AJ62+0.35*AL62</f>
        <v>0.372769265714055</v>
      </c>
      <c r="AO62" s="64" t="n">
        <f aca="false">0.01*AD62/$AM$77</f>
        <v>0.000211147637947418</v>
      </c>
      <c r="AP62" s="63" t="n">
        <f aca="false">AO62*$J$77</f>
        <v>2532.1111903442</v>
      </c>
      <c r="AQ62" s="64" t="n">
        <f aca="false">0.15*AF62/$AM$77</f>
        <v>0.0113666292595664</v>
      </c>
      <c r="AR62" s="63" t="n">
        <f aca="false">AQ62*$J$77</f>
        <v>136310.1639423</v>
      </c>
      <c r="AS62" s="64" t="n">
        <f aca="false">0.24*AH62/$AM$77</f>
        <v>0.00711988357354129</v>
      </c>
      <c r="AT62" s="63" t="n">
        <f aca="false">AS62*$J$77</f>
        <v>85382.6121180732</v>
      </c>
      <c r="AU62" s="64" t="n">
        <f aca="false">0.25*AJ62/$AM$77</f>
        <v>0.0490200769677382</v>
      </c>
      <c r="AV62" s="63" t="n">
        <f aca="false">AU62*$J$77</f>
        <v>587855.429727584</v>
      </c>
      <c r="AW62" s="64" t="n">
        <f aca="false">0.35*AL62/$AM$77</f>
        <v>0.0543460667889172</v>
      </c>
      <c r="AX62" s="63" t="n">
        <f aca="false">AW62*$J$77</f>
        <v>651725.423997778</v>
      </c>
    </row>
    <row r="63" customFormat="false" ht="13.8" hidden="false" customHeight="false" outlineLevel="0" collapsed="false">
      <c r="A63" s="70" t="s">
        <v>35</v>
      </c>
      <c r="B63" s="63" t="n">
        <f aca="true">INDIRECT(ADDRESS(ROW()-35*INT((ROW()-15)/35)+138,2+INT((ROW()-15)/35), 1, 1, "Simulación"))</f>
        <v>0</v>
      </c>
      <c r="C63" s="63" t="n">
        <f aca="true">INDIRECT(ADDRESS(ROW()-35*INT((ROW()-15)/35)+108,2+INT((ROW()-15)/35), 1, 1, "Simulación"))</f>
        <v>0</v>
      </c>
      <c r="D63" s="63" t="n">
        <f aca="true">INDIRECT(ADDRESS(ROW()-35*INT((ROW()-15)/35)+78,2+INT((ROW()-15)/35), 1, 1, "Simulación"))</f>
        <v>0</v>
      </c>
      <c r="E63" s="63" t="n">
        <f aca="true">INDIRECT(ADDRESS(ROW()-35*INT((ROW()-15)/35)+48,2+INT((ROW()-15)/35), 1, 1, "Simulación"))</f>
        <v>0</v>
      </c>
      <c r="F63" s="63" t="n">
        <f aca="true">INDIRECT(ADDRESS(ROW()-35*INT((ROW()-15)/35)+18,2+INT((ROW()-15)/35), 1, 1, "Simulación"))</f>
        <v>0</v>
      </c>
      <c r="G63" s="63" t="n">
        <f aca="true">INDIRECT(ADDRESS(ROW()-35*INT((ROW()-15)/35)-12,2+INT((ROW()-15)/35), 1, 1, "Simulación"))</f>
        <v>0</v>
      </c>
      <c r="H63" s="63" t="n">
        <f aca="true">INDIRECT(ADDRESS(ROW()-35*INT((ROW()-15)/35)+168,2+INT((ROW()-15)/35), 1, 1, "Simulación"))</f>
        <v>0</v>
      </c>
      <c r="I63" s="64" t="n">
        <f aca="false">AO63+AQ63+AS63+AU63+AW63</f>
        <v>0.0207399427547328</v>
      </c>
      <c r="J63" s="63" t="n">
        <f aca="false">ROUND(AP63+AR63+AT63+AV63+AX63,0)</f>
        <v>248716</v>
      </c>
      <c r="K63" s="64" t="n">
        <f aca="false">I63-DatosMinisterio!J63</f>
        <v>-1.59594559789866E-016</v>
      </c>
      <c r="L63" s="63" t="n">
        <f aca="false">J63-DatosMinisterio!K63</f>
        <v>0</v>
      </c>
      <c r="M63" s="64" t="n">
        <f aca="false">P98/P$112</f>
        <v>0.00925778856359788</v>
      </c>
      <c r="N63" s="63" t="n">
        <f aca="false">ROUND(N$77*M63,0)</f>
        <v>2109393</v>
      </c>
      <c r="O63" s="63" t="n">
        <f aca="false">N63-DatosMinisterio!L63</f>
        <v>1</v>
      </c>
      <c r="P63" s="65" t="n">
        <f aca="false">N63+J63</f>
        <v>2358109</v>
      </c>
      <c r="Q63" s="63" t="n">
        <f aca="false">P63-DatosMinisterio!M63</f>
        <v>1</v>
      </c>
      <c r="S63" s="65" t="n">
        <f aca="false">B63+DatosMinisterio!B63</f>
        <v>3084</v>
      </c>
      <c r="T63" s="65" t="n">
        <f aca="false">C63+DatosMinisterio!C63</f>
        <v>27</v>
      </c>
      <c r="U63" s="65" t="n">
        <f aca="false">D63+DatosMinisterio!D63</f>
        <v>212.045454545455</v>
      </c>
      <c r="V63" s="65" t="n">
        <f aca="false">E63+DatosMinisterio!E63</f>
        <v>142.5</v>
      </c>
      <c r="W63" s="65" t="n">
        <f aca="false">F63+DatosMinisterio!F63</f>
        <v>28</v>
      </c>
      <c r="X63" s="65" t="n">
        <f aca="false">G63+DatosMinisterio!G63</f>
        <v>133</v>
      </c>
      <c r="Y63" s="65" t="n">
        <f aca="false">H63+DatosMinisterio!H63</f>
        <v>16</v>
      </c>
      <c r="Z63" s="65" t="n">
        <f aca="false">X63+0.33*Y63</f>
        <v>138.28</v>
      </c>
      <c r="AC63" s="71" t="n">
        <f aca="false">IF(T63&gt;0,S63/T63,0)</f>
        <v>114.222222222222</v>
      </c>
      <c r="AD63" s="72" t="n">
        <f aca="false">EXP((((AC63-AC77)/AC78+2)/4-1.9)^3)</f>
        <v>0.0138742820899853</v>
      </c>
      <c r="AE63" s="73" t="n">
        <f aca="false">S63/U63</f>
        <v>14.5440514469453</v>
      </c>
      <c r="AF63" s="72" t="n">
        <f aca="false">EXP((((AE63-AE77)/AE78+2)/4-1.9)^3)</f>
        <v>0.0317033824231113</v>
      </c>
      <c r="AG63" s="72" t="n">
        <f aca="false">V63/U63</f>
        <v>0.672025723472667</v>
      </c>
      <c r="AH63" s="72" t="n">
        <f aca="false">EXP((((AG63-AG77)/AG78+2)/4-1.9)^3)</f>
        <v>0.0451219265628461</v>
      </c>
      <c r="AI63" s="72" t="n">
        <f aca="false">W63/U63</f>
        <v>0.132047159699893</v>
      </c>
      <c r="AJ63" s="72" t="n">
        <f aca="false">EXP((((AI63-AI77)/AI78+2)/4-1.9)^3)</f>
        <v>0.0457896725498147</v>
      </c>
      <c r="AK63" s="72" t="n">
        <f aca="false">Z63/U63</f>
        <v>0.652124330117898</v>
      </c>
      <c r="AL63" s="72" t="n">
        <f aca="false">EXP((((AK63-AK77)/AK78+2)/4-1.9)^3)</f>
        <v>0.103332985664876</v>
      </c>
      <c r="AM63" s="72" t="n">
        <f aca="false">0.01*AD63+0.15*AF63+0.24*AH63+0.25*AJ63+0.35*AL63</f>
        <v>0.06333747567961</v>
      </c>
      <c r="AO63" s="64" t="n">
        <f aca="false">0.01*AD63/$AM$77</f>
        <v>4.54315258418084E-005</v>
      </c>
      <c r="AP63" s="63" t="n">
        <f aca="false">AO63*$J$77</f>
        <v>544.82103658248</v>
      </c>
      <c r="AQ63" s="64" t="n">
        <f aca="false">0.15*AF63/$AM$77</f>
        <v>0.00155719736900978</v>
      </c>
      <c r="AR63" s="63" t="n">
        <f aca="false">AQ63*$J$77</f>
        <v>18674.1226280075</v>
      </c>
      <c r="AS63" s="64" t="n">
        <f aca="false">0.24*AH63/$AM$77</f>
        <v>0.00354605672747878</v>
      </c>
      <c r="AT63" s="63" t="n">
        <f aca="false">AS63*$J$77</f>
        <v>42524.7945396405</v>
      </c>
      <c r="AU63" s="64" t="n">
        <f aca="false">0.25*AJ63/$AM$77</f>
        <v>0.00374847267455452</v>
      </c>
      <c r="AV63" s="63" t="n">
        <f aca="false">AU63*$J$77</f>
        <v>44952.1941055415</v>
      </c>
      <c r="AW63" s="64" t="n">
        <f aca="false">0.35*AL63/$AM$77</f>
        <v>0.011842784457848</v>
      </c>
      <c r="AX63" s="63" t="n">
        <f aca="false">AW63*$J$77</f>
        <v>142020.281837199</v>
      </c>
    </row>
    <row r="64" customFormat="false" ht="13.8" hidden="false" customHeight="false" outlineLevel="0" collapsed="false">
      <c r="A64" s="70" t="s">
        <v>36</v>
      </c>
      <c r="B64" s="63" t="n">
        <f aca="true">INDIRECT(ADDRESS(ROW()-35*INT((ROW()-15)/35)+138,2+INT((ROW()-15)/35), 1, 1, "Simulación"))</f>
        <v>0</v>
      </c>
      <c r="C64" s="63" t="n">
        <f aca="true">INDIRECT(ADDRESS(ROW()-35*INT((ROW()-15)/35)+108,2+INT((ROW()-15)/35), 1, 1, "Simulación"))</f>
        <v>0</v>
      </c>
      <c r="D64" s="63" t="n">
        <f aca="true">INDIRECT(ADDRESS(ROW()-35*INT((ROW()-15)/35)+78,2+INT((ROW()-15)/35), 1, 1, "Simulación"))</f>
        <v>0</v>
      </c>
      <c r="E64" s="63" t="n">
        <f aca="true">INDIRECT(ADDRESS(ROW()-35*INT((ROW()-15)/35)+48,2+INT((ROW()-15)/35), 1, 1, "Simulación"))</f>
        <v>0</v>
      </c>
      <c r="F64" s="63" t="n">
        <f aca="true">INDIRECT(ADDRESS(ROW()-35*INT((ROW()-15)/35)+18,2+INT((ROW()-15)/35), 1, 1, "Simulación"))</f>
        <v>0</v>
      </c>
      <c r="G64" s="63" t="n">
        <f aca="true">INDIRECT(ADDRESS(ROW()-35*INT((ROW()-15)/35)-12,2+INT((ROW()-15)/35), 1, 1, "Simulación"))</f>
        <v>0</v>
      </c>
      <c r="H64" s="63" t="n">
        <f aca="true">INDIRECT(ADDRESS(ROW()-35*INT((ROW()-15)/35)+168,2+INT((ROW()-15)/35), 1, 1, "Simulación"))</f>
        <v>0</v>
      </c>
      <c r="I64" s="64" t="n">
        <f aca="false">AO64+AQ64+AS64+AU64+AW64</f>
        <v>0.067405773520098</v>
      </c>
      <c r="J64" s="63" t="n">
        <f aca="false">ROUND(AP64+AR64+AT64+AV64+AX64,0)</f>
        <v>808339</v>
      </c>
      <c r="K64" s="64" t="n">
        <f aca="false">I64-DatosMinisterio!J64</f>
        <v>0</v>
      </c>
      <c r="L64" s="63" t="n">
        <f aca="false">J64-DatosMinisterio!K64</f>
        <v>0</v>
      </c>
      <c r="M64" s="64" t="n">
        <f aca="false">P99/P$112</f>
        <v>0.0689634003591776</v>
      </c>
      <c r="N64" s="63" t="n">
        <f aca="false">ROUND(N$77*M64,0)</f>
        <v>15713351</v>
      </c>
      <c r="O64" s="63" t="n">
        <f aca="false">N64-DatosMinisterio!L64</f>
        <v>-19</v>
      </c>
      <c r="P64" s="65" t="n">
        <f aca="false">N64+J64</f>
        <v>16521690</v>
      </c>
      <c r="Q64" s="63" t="n">
        <f aca="false">P64-DatosMinisterio!M64</f>
        <v>-19</v>
      </c>
      <c r="S64" s="65" t="n">
        <f aca="false">B64+DatosMinisterio!B64</f>
        <v>9680</v>
      </c>
      <c r="T64" s="65" t="n">
        <f aca="false">C64+DatosMinisterio!C64</f>
        <v>43</v>
      </c>
      <c r="U64" s="65" t="n">
        <f aca="false">D64+DatosMinisterio!D64</f>
        <v>526.627676065913</v>
      </c>
      <c r="V64" s="65" t="n">
        <f aca="false">E64+DatosMinisterio!E64</f>
        <v>484.195857884095</v>
      </c>
      <c r="W64" s="65" t="n">
        <f aca="false">F64+DatosMinisterio!F64</f>
        <v>129</v>
      </c>
      <c r="X64" s="65" t="n">
        <f aca="false">G64+DatosMinisterio!G64</f>
        <v>306</v>
      </c>
      <c r="Y64" s="65" t="n">
        <f aca="false">H64+DatosMinisterio!H64</f>
        <v>44</v>
      </c>
      <c r="Z64" s="65" t="n">
        <f aca="false">X64+0.33*Y64</f>
        <v>320.52</v>
      </c>
      <c r="AC64" s="71" t="n">
        <f aca="false">IF(T64&gt;0,S64/T64,0)</f>
        <v>225.116279069767</v>
      </c>
      <c r="AD64" s="72" t="n">
        <f aca="false">EXP((((AC64-AC77)/AC78+2)/4-1.9)^3)</f>
        <v>0.105321441403472</v>
      </c>
      <c r="AE64" s="73" t="n">
        <f aca="false">S64/U64</f>
        <v>18.3811076400558</v>
      </c>
      <c r="AF64" s="72" t="n">
        <f aca="false">EXP((((AE64-AE77)/AE78+2)/4-1.9)^3)</f>
        <v>0.0976657280906428</v>
      </c>
      <c r="AG64" s="72" t="n">
        <f aca="false">V64/U64</f>
        <v>0.919427291594703</v>
      </c>
      <c r="AH64" s="72" t="n">
        <f aca="false">EXP((((AG64-AG77)/AG78+2)/4-1.9)^3)</f>
        <v>0.479214709105888</v>
      </c>
      <c r="AI64" s="72" t="n">
        <f aca="false">W64/U64</f>
        <v>0.244954843550331</v>
      </c>
      <c r="AJ64" s="72" t="n">
        <f aca="false">EXP((((AI64-AI77)/AI78+2)/4-1.9)^3)</f>
        <v>0.183181736349903</v>
      </c>
      <c r="AK64" s="72" t="n">
        <f aca="false">Z64/U64</f>
        <v>0.608627336858543</v>
      </c>
      <c r="AL64" s="72" t="n">
        <f aca="false">EXP((((AK64-AK77)/AK78+2)/4-1.9)^3)</f>
        <v>0.0838276813418248</v>
      </c>
      <c r="AM64" s="72" t="n">
        <f aca="false">0.01*AD64+0.15*AF64+0.24*AH64+0.25*AJ64+0.35*AL64</f>
        <v>0.205849726370159</v>
      </c>
      <c r="AO64" s="64" t="n">
        <f aca="false">0.01*AD64/$AM$77</f>
        <v>0.000344876495647452</v>
      </c>
      <c r="AP64" s="63" t="n">
        <f aca="false">AO64*$J$77</f>
        <v>4135.80583900766</v>
      </c>
      <c r="AQ64" s="64" t="n">
        <f aca="false">0.15*AF64/$AM$77</f>
        <v>0.00479711637059603</v>
      </c>
      <c r="AR64" s="63" t="n">
        <f aca="false">AQ64*$J$77</f>
        <v>57527.671924014</v>
      </c>
      <c r="AS64" s="64" t="n">
        <f aca="false">0.24*AH64/$AM$77</f>
        <v>0.0376606823461958</v>
      </c>
      <c r="AT64" s="63" t="n">
        <f aca="false">AS64*$J$77</f>
        <v>451632.02454838</v>
      </c>
      <c r="AU64" s="64" t="n">
        <f aca="false">0.25*AJ64/$AM$77</f>
        <v>0.0149957773215795</v>
      </c>
      <c r="AV64" s="63" t="n">
        <f aca="false">AU64*$J$77</f>
        <v>179831.401066097</v>
      </c>
      <c r="AW64" s="64" t="n">
        <f aca="false">0.35*AL64/$AM$77</f>
        <v>0.00960732098607925</v>
      </c>
      <c r="AX64" s="63" t="n">
        <f aca="false">AW64*$J$77</f>
        <v>115212.299860716</v>
      </c>
    </row>
    <row r="65" customFormat="false" ht="13.8" hidden="false" customHeight="false" outlineLevel="0" collapsed="false">
      <c r="A65" s="70" t="s">
        <v>37</v>
      </c>
      <c r="B65" s="63" t="n">
        <f aca="true">INDIRECT(ADDRESS(ROW()-35*INT((ROW()-15)/35)+138,2+INT((ROW()-15)/35), 1, 1, "Simulación"))</f>
        <v>0</v>
      </c>
      <c r="C65" s="63" t="n">
        <f aca="true">INDIRECT(ADDRESS(ROW()-35*INT((ROW()-15)/35)+108,2+INT((ROW()-15)/35), 1, 1, "Simulación"))</f>
        <v>0</v>
      </c>
      <c r="D65" s="63" t="n">
        <f aca="true">INDIRECT(ADDRESS(ROW()-35*INT((ROW()-15)/35)+78,2+INT((ROW()-15)/35), 1, 1, "Simulación"))</f>
        <v>0</v>
      </c>
      <c r="E65" s="63" t="n">
        <f aca="true">INDIRECT(ADDRESS(ROW()-35*INT((ROW()-15)/35)+48,2+INT((ROW()-15)/35), 1, 1, "Simulación"))</f>
        <v>0</v>
      </c>
      <c r="F65" s="63" t="n">
        <f aca="true">INDIRECT(ADDRESS(ROW()-35*INT((ROW()-15)/35)+18,2+INT((ROW()-15)/35), 1, 1, "Simulación"))</f>
        <v>0</v>
      </c>
      <c r="G65" s="63" t="n">
        <f aca="true">INDIRECT(ADDRESS(ROW()-35*INT((ROW()-15)/35)-12,2+INT((ROW()-15)/35), 1, 1, "Simulación"))</f>
        <v>0</v>
      </c>
      <c r="H65" s="63" t="n">
        <f aca="true">INDIRECT(ADDRESS(ROW()-35*INT((ROW()-15)/35)+168,2+INT((ROW()-15)/35), 1, 1, "Simulación"))</f>
        <v>0</v>
      </c>
      <c r="I65" s="64" t="n">
        <f aca="false">AO65+AQ65+AS65+AU65+AW65</f>
        <v>0.0108606589206587</v>
      </c>
      <c r="J65" s="63" t="n">
        <f aca="false">ROUND(AP65+AR65+AT65+AV65+AX65,0)</f>
        <v>130242</v>
      </c>
      <c r="K65" s="64" t="n">
        <f aca="false">I65-DatosMinisterio!J65</f>
        <v>0</v>
      </c>
      <c r="L65" s="63" t="n">
        <f aca="false">J65-DatosMinisterio!K65</f>
        <v>0</v>
      </c>
      <c r="M65" s="64" t="n">
        <f aca="false">P100/P$112</f>
        <v>0.00758809872168168</v>
      </c>
      <c r="N65" s="63" t="n">
        <f aca="false">ROUND(N$77*M65,0)</f>
        <v>1728953</v>
      </c>
      <c r="O65" s="63" t="n">
        <f aca="false">N65-DatosMinisterio!L65</f>
        <v>-3</v>
      </c>
      <c r="P65" s="65" t="n">
        <f aca="false">N65+J65</f>
        <v>1859195</v>
      </c>
      <c r="Q65" s="63" t="n">
        <f aca="false">P65-DatosMinisterio!M65</f>
        <v>-3</v>
      </c>
      <c r="S65" s="65" t="n">
        <f aca="false">B65+DatosMinisterio!B65</f>
        <v>6928</v>
      </c>
      <c r="T65" s="65" t="n">
        <f aca="false">C65+DatosMinisterio!C65</f>
        <v>70</v>
      </c>
      <c r="U65" s="65" t="n">
        <f aca="false">D65+DatosMinisterio!D65</f>
        <v>330.545454545455</v>
      </c>
      <c r="V65" s="65" t="n">
        <f aca="false">E65+DatosMinisterio!E65</f>
        <v>151.5</v>
      </c>
      <c r="W65" s="65" t="n">
        <f aca="false">F65+DatosMinisterio!F65</f>
        <v>5</v>
      </c>
      <c r="X65" s="65" t="n">
        <f aca="false">G65+DatosMinisterio!G65</f>
        <v>98</v>
      </c>
      <c r="Y65" s="65" t="n">
        <f aca="false">H65+DatosMinisterio!H65</f>
        <v>11</v>
      </c>
      <c r="Z65" s="65" t="n">
        <f aca="false">X65+0.33*Y65</f>
        <v>101.63</v>
      </c>
      <c r="AC65" s="71" t="n">
        <f aca="false">IF(T65&gt;0,S65/T65,0)</f>
        <v>98.9714285714286</v>
      </c>
      <c r="AD65" s="72" t="n">
        <f aca="false">EXP((((AC65-AC77)/AC78+2)/4-1.9)^3)</f>
        <v>0.00978508474437293</v>
      </c>
      <c r="AE65" s="73" t="n">
        <f aca="false">S65/U65</f>
        <v>20.9592959295929</v>
      </c>
      <c r="AF65" s="72" t="n">
        <f aca="false">EXP((((AE65-AE77)/AE78+2)/4-1.9)^3)</f>
        <v>0.177736818960495</v>
      </c>
      <c r="AG65" s="72" t="n">
        <f aca="false">V65/U65</f>
        <v>0.458333333333333</v>
      </c>
      <c r="AH65" s="72" t="n">
        <f aca="false">EXP((((AG65-AG77)/AG78+2)/4-1.9)^3)</f>
        <v>0.000695111797005449</v>
      </c>
      <c r="AI65" s="72" t="n">
        <f aca="false">W65/U65</f>
        <v>0.0151265126512651</v>
      </c>
      <c r="AJ65" s="72" t="n">
        <f aca="false">EXP((((AI65-AI77)/AI78+2)/4-1.9)^3)</f>
        <v>0.00576515047839198</v>
      </c>
      <c r="AK65" s="72" t="n">
        <f aca="false">Z65/U65</f>
        <v>0.307461496149614</v>
      </c>
      <c r="AL65" s="72" t="n">
        <f aca="false">EXP((((AK65-AK77)/AK78+2)/4-1.9)^3)</f>
        <v>0.0137164423262327</v>
      </c>
      <c r="AM65" s="72" t="n">
        <f aca="false">0.01*AD65+0.15*AF65+0.24*AH65+0.25*AJ65+0.35*AL65</f>
        <v>0.0331672429565787</v>
      </c>
      <c r="AO65" s="64" t="n">
        <f aca="false">0.01*AD65/$AM$77</f>
        <v>3.20413933885017E-005</v>
      </c>
      <c r="AP65" s="63" t="n">
        <f aca="false">AO65*$J$77</f>
        <v>384.244747144413</v>
      </c>
      <c r="AQ65" s="64" t="n">
        <f aca="false">0.15*AF65/$AM$77</f>
        <v>0.00873002454967356</v>
      </c>
      <c r="AR65" s="63" t="n">
        <f aca="false">AQ65*$J$77</f>
        <v>104691.641683024</v>
      </c>
      <c r="AS65" s="64" t="n">
        <f aca="false">0.24*AH65/$AM$77</f>
        <v>5.46276733261356E-005</v>
      </c>
      <c r="AT65" s="63" t="n">
        <f aca="false">AS65*$J$77</f>
        <v>655.102487890591</v>
      </c>
      <c r="AU65" s="64" t="n">
        <f aca="false">0.25*AJ65/$AM$77</f>
        <v>0.000471951595841554</v>
      </c>
      <c r="AV65" s="63" t="n">
        <f aca="false">AU65*$J$77</f>
        <v>5659.70772274895</v>
      </c>
      <c r="AW65" s="64" t="n">
        <f aca="false">0.35*AL65/$AM$77</f>
        <v>0.00157201370842894</v>
      </c>
      <c r="AX65" s="63" t="n">
        <f aca="false">AW65*$J$77</f>
        <v>18851.8021853442</v>
      </c>
    </row>
    <row r="66" customFormat="false" ht="13.8" hidden="false" customHeight="false" outlineLevel="0" collapsed="false">
      <c r="A66" s="70" t="s">
        <v>38</v>
      </c>
      <c r="B66" s="63" t="n">
        <f aca="true">INDIRECT(ADDRESS(ROW()-35*INT((ROW()-15)/35)+138,2+INT((ROW()-15)/35), 1, 1, "Simulación"))</f>
        <v>0</v>
      </c>
      <c r="C66" s="63" t="n">
        <f aca="true">INDIRECT(ADDRESS(ROW()-35*INT((ROW()-15)/35)+108,2+INT((ROW()-15)/35), 1, 1, "Simulación"))</f>
        <v>0</v>
      </c>
      <c r="D66" s="63" t="n">
        <f aca="true">INDIRECT(ADDRESS(ROW()-35*INT((ROW()-15)/35)+78,2+INT((ROW()-15)/35), 1, 1, "Simulación"))</f>
        <v>0</v>
      </c>
      <c r="E66" s="63" t="n">
        <f aca="true">INDIRECT(ADDRESS(ROW()-35*INT((ROW()-15)/35)+48,2+INT((ROW()-15)/35), 1, 1, "Simulación"))</f>
        <v>0</v>
      </c>
      <c r="F66" s="63" t="n">
        <f aca="true">INDIRECT(ADDRESS(ROW()-35*INT((ROW()-15)/35)+18,2+INT((ROW()-15)/35), 1, 1, "Simulación"))</f>
        <v>0</v>
      </c>
      <c r="G66" s="63" t="n">
        <f aca="true">INDIRECT(ADDRESS(ROW()-35*INT((ROW()-15)/35)-12,2+INT((ROW()-15)/35), 1, 1, "Simulación"))</f>
        <v>0</v>
      </c>
      <c r="H66" s="63" t="n">
        <f aca="true">INDIRECT(ADDRESS(ROW()-35*INT((ROW()-15)/35)+168,2+INT((ROW()-15)/35), 1, 1, "Simulación"))</f>
        <v>0</v>
      </c>
      <c r="I66" s="64" t="n">
        <f aca="false">AO66+AQ66+AS66+AU66+AW66</f>
        <v>0.0613337485283699</v>
      </c>
      <c r="J66" s="63" t="n">
        <f aca="false">ROUND(AP66+AR66+AT66+AV66+AX66,0)</f>
        <v>735523</v>
      </c>
      <c r="K66" s="64" t="n">
        <f aca="false">I66-DatosMinisterio!J66</f>
        <v>0</v>
      </c>
      <c r="L66" s="63" t="n">
        <f aca="false">J66-DatosMinisterio!K66</f>
        <v>0</v>
      </c>
      <c r="M66" s="64" t="n">
        <f aca="false">P101/P$112</f>
        <v>0.0449458934259474</v>
      </c>
      <c r="N66" s="63" t="n">
        <f aca="false">ROUND(N$77*M66,0)</f>
        <v>10240948</v>
      </c>
      <c r="O66" s="63" t="n">
        <f aca="false">N66-DatosMinisterio!L66</f>
        <v>0</v>
      </c>
      <c r="P66" s="65" t="n">
        <f aca="false">N66+J66</f>
        <v>10976471</v>
      </c>
      <c r="Q66" s="63" t="n">
        <f aca="false">P66-DatosMinisterio!M66</f>
        <v>0</v>
      </c>
      <c r="S66" s="65" t="n">
        <f aca="false">B66+DatosMinisterio!B66</f>
        <v>8452</v>
      </c>
      <c r="T66" s="65" t="n">
        <f aca="false">C66+DatosMinisterio!C66</f>
        <v>72</v>
      </c>
      <c r="U66" s="65" t="n">
        <f aca="false">D66+DatosMinisterio!D66</f>
        <v>358</v>
      </c>
      <c r="V66" s="65" t="n">
        <f aca="false">E66+DatosMinisterio!E66</f>
        <v>311.840909090909</v>
      </c>
      <c r="W66" s="65" t="n">
        <f aca="false">F66+DatosMinisterio!F66</f>
        <v>41</v>
      </c>
      <c r="X66" s="65" t="n">
        <f aca="false">G66+DatosMinisterio!G66</f>
        <v>244</v>
      </c>
      <c r="Y66" s="65" t="n">
        <f aca="false">H66+DatosMinisterio!H66</f>
        <v>43</v>
      </c>
      <c r="Z66" s="65" t="n">
        <f aca="false">X66+0.33*Y66</f>
        <v>258.19</v>
      </c>
      <c r="AC66" s="71" t="n">
        <f aca="false">IF(T66&gt;0,S66/T66,0)</f>
        <v>117.388888888889</v>
      </c>
      <c r="AD66" s="72" t="n">
        <f aca="false">EXP((((AC66-AC77)/AC78+2)/4-1.9)^3)</f>
        <v>0.0148836643077777</v>
      </c>
      <c r="AE66" s="73" t="n">
        <f aca="false">S66/U66</f>
        <v>23.608938547486</v>
      </c>
      <c r="AF66" s="72" t="n">
        <f aca="false">EXP((((AE66-AE77)/AE78+2)/4-1.9)^3)</f>
        <v>0.292457146821343</v>
      </c>
      <c r="AG66" s="72" t="n">
        <f aca="false">V66/U66</f>
        <v>0.871063991874047</v>
      </c>
      <c r="AH66" s="72" t="n">
        <f aca="false">EXP((((AG66-AG77)/AG78+2)/4-1.9)^3)</f>
        <v>0.355555474309996</v>
      </c>
      <c r="AI66" s="72" t="n">
        <f aca="false">W66/U66</f>
        <v>0.114525139664804</v>
      </c>
      <c r="AJ66" s="72" t="n">
        <f aca="false">EXP((((AI66-AI77)/AI78+2)/4-1.9)^3)</f>
        <v>0.0350798410806864</v>
      </c>
      <c r="AK66" s="72" t="n">
        <f aca="false">Z66/U66</f>
        <v>0.721201117318436</v>
      </c>
      <c r="AL66" s="72" t="n">
        <f aca="false">EXP((((AK66-AK77)/AK78+2)/4-1.9)^3)</f>
        <v>0.140530729782975</v>
      </c>
      <c r="AM66" s="72" t="n">
        <f aca="false">0.01*AD66+0.15*AF66+0.24*AH66+0.25*AJ66+0.35*AL66</f>
        <v>0.187306438194891</v>
      </c>
      <c r="AO66" s="64" t="n">
        <f aca="false">0.01*AD66/$AM$77</f>
        <v>4.87367616741545E-005</v>
      </c>
      <c r="AP66" s="63" t="n">
        <f aca="false">AO66*$J$77</f>
        <v>584.457874196048</v>
      </c>
      <c r="AQ66" s="64" t="n">
        <f aca="false">0.15*AF66/$AM$77</f>
        <v>0.0143648237118798</v>
      </c>
      <c r="AR66" s="63" t="n">
        <f aca="false">AQ66*$J$77</f>
        <v>172264.919568887</v>
      </c>
      <c r="AS66" s="64" t="n">
        <f aca="false">0.24*AH66/$AM$77</f>
        <v>0.0279425099438694</v>
      </c>
      <c r="AT66" s="63" t="n">
        <f aca="false">AS66*$J$77</f>
        <v>335090.379428234</v>
      </c>
      <c r="AU66" s="64" t="n">
        <f aca="false">0.25*AJ66/$AM$77</f>
        <v>0.00287173544592644</v>
      </c>
      <c r="AV66" s="63" t="n">
        <f aca="false">AU66*$J$77</f>
        <v>34438.2420235706</v>
      </c>
      <c r="AW66" s="64" t="n">
        <f aca="false">0.35*AL66/$AM$77</f>
        <v>0.0161059426650201</v>
      </c>
      <c r="AX66" s="63" t="n">
        <f aca="false">AW66*$J$77</f>
        <v>193144.654847124</v>
      </c>
    </row>
    <row r="67" customFormat="false" ht="13.8" hidden="false" customHeight="false" outlineLevel="0" collapsed="false">
      <c r="A67" s="70" t="s">
        <v>39</v>
      </c>
      <c r="B67" s="63" t="n">
        <f aca="true">INDIRECT(ADDRESS(ROW()-35*INT((ROW()-15)/35)+138,2+INT((ROW()-15)/35), 1, 1, "Simulación"))</f>
        <v>0</v>
      </c>
      <c r="C67" s="63" t="n">
        <f aca="true">INDIRECT(ADDRESS(ROW()-35*INT((ROW()-15)/35)+108,2+INT((ROW()-15)/35), 1, 1, "Simulación"))</f>
        <v>0</v>
      </c>
      <c r="D67" s="63" t="n">
        <f aca="true">INDIRECT(ADDRESS(ROW()-35*INT((ROW()-15)/35)+78,2+INT((ROW()-15)/35), 1, 1, "Simulación"))</f>
        <v>0</v>
      </c>
      <c r="E67" s="63" t="n">
        <f aca="true">INDIRECT(ADDRESS(ROW()-35*INT((ROW()-15)/35)+48,2+INT((ROW()-15)/35), 1, 1, "Simulación"))</f>
        <v>0</v>
      </c>
      <c r="F67" s="63" t="n">
        <f aca="true">INDIRECT(ADDRESS(ROW()-35*INT((ROW()-15)/35)+18,2+INT((ROW()-15)/35), 1, 1, "Simulación"))</f>
        <v>0</v>
      </c>
      <c r="G67" s="63" t="n">
        <f aca="true">INDIRECT(ADDRESS(ROW()-35*INT((ROW()-15)/35)-12,2+INT((ROW()-15)/35), 1, 1, "Simulación"))</f>
        <v>0</v>
      </c>
      <c r="H67" s="63" t="n">
        <f aca="true">INDIRECT(ADDRESS(ROW()-35*INT((ROW()-15)/35)+168,2+INT((ROW()-15)/35), 1, 1, "Simulación"))</f>
        <v>0</v>
      </c>
      <c r="I67" s="64" t="n">
        <f aca="false">AO67+AQ67+AS67+AU67+AW67</f>
        <v>0.0019537755283872</v>
      </c>
      <c r="J67" s="63" t="n">
        <f aca="false">ROUND(AP67+AR67+AT67+AV67+AX67,0)</f>
        <v>23430</v>
      </c>
      <c r="K67" s="64" t="n">
        <f aca="false">I67-DatosMinisterio!J67</f>
        <v>1.17093834628434E-017</v>
      </c>
      <c r="L67" s="63" t="n">
        <f aca="false">J67-DatosMinisterio!K67</f>
        <v>0</v>
      </c>
      <c r="M67" s="64" t="n">
        <f aca="false">P102/P$112</f>
        <v>0.010516161783387</v>
      </c>
      <c r="N67" s="63" t="n">
        <f aca="false">ROUND(N$77*M67,0)</f>
        <v>2396114</v>
      </c>
      <c r="O67" s="63" t="n">
        <f aca="false">N67-DatosMinisterio!L67</f>
        <v>1</v>
      </c>
      <c r="P67" s="65" t="n">
        <f aca="false">N67+J67</f>
        <v>2419544</v>
      </c>
      <c r="Q67" s="63" t="n">
        <f aca="false">P67-DatosMinisterio!M67</f>
        <v>1</v>
      </c>
      <c r="S67" s="65" t="n">
        <f aca="false">B67+DatosMinisterio!B67</f>
        <v>4089</v>
      </c>
      <c r="T67" s="65" t="n">
        <f aca="false">C67+DatosMinisterio!C67</f>
        <v>38</v>
      </c>
      <c r="U67" s="65" t="n">
        <f aca="false">D67+DatosMinisterio!D67</f>
        <v>468.664552114552</v>
      </c>
      <c r="V67" s="65" t="n">
        <f aca="false">E67+DatosMinisterio!E67</f>
        <v>247.882084582085</v>
      </c>
      <c r="W67" s="65" t="n">
        <f aca="false">F67+DatosMinisterio!F67</f>
        <v>24</v>
      </c>
      <c r="X67" s="65" t="n">
        <f aca="false">G67+DatosMinisterio!G67</f>
        <v>70</v>
      </c>
      <c r="Y67" s="65" t="n">
        <f aca="false">H67+DatosMinisterio!H67</f>
        <v>19</v>
      </c>
      <c r="Z67" s="65" t="n">
        <f aca="false">X67+0.33*Y67</f>
        <v>76.27</v>
      </c>
      <c r="AC67" s="71" t="n">
        <f aca="false">IF(T67&gt;0,S67/T67,0)</f>
        <v>107.605263157895</v>
      </c>
      <c r="AD67" s="72" t="n">
        <f aca="false">EXP((((AC67-AC77)/AC78+2)/4-1.9)^3)</f>
        <v>0.0119505670441578</v>
      </c>
      <c r="AE67" s="73" t="n">
        <f aca="false">S67/U67</f>
        <v>8.72479043177253</v>
      </c>
      <c r="AF67" s="72" t="n">
        <f aca="false">EXP((((AE67-AE77)/AE78+2)/4-1.9)^3)</f>
        <v>0.00311819427864708</v>
      </c>
      <c r="AG67" s="72" t="n">
        <f aca="false">V67/U67</f>
        <v>0.528911528434728</v>
      </c>
      <c r="AH67" s="72" t="n">
        <f aca="false">EXP((((AG67-AG77)/AG78+2)/4-1.9)^3)</f>
        <v>0.00358848754441704</v>
      </c>
      <c r="AI67" s="72" t="n">
        <f aca="false">W67/U67</f>
        <v>0.0512093348893472</v>
      </c>
      <c r="AJ67" s="72" t="n">
        <f aca="false">EXP((((AI67-AI77)/AI78+2)/4-1.9)^3)</f>
        <v>0.0117935371097112</v>
      </c>
      <c r="AK67" s="72" t="n">
        <f aca="false">Z67/U67</f>
        <v>0.162738998833771</v>
      </c>
      <c r="AL67" s="72" t="n">
        <f aca="false">EXP((((AK67-AK77)/AK78+2)/4-1.9)^3)</f>
        <v>0.00448501943135679</v>
      </c>
      <c r="AM67" s="72" t="n">
        <f aca="false">0.01*AD67+0.15*AF67+0.24*AH67+0.25*AJ67+0.35*AL67</f>
        <v>0.00596661290130141</v>
      </c>
      <c r="AO67" s="64" t="n">
        <f aca="false">0.01*AD67/$AM$77</f>
        <v>3.91322946996165E-005</v>
      </c>
      <c r="AP67" s="63" t="n">
        <f aca="false">AO67*$J$77</f>
        <v>469.279800029881</v>
      </c>
      <c r="AQ67" s="64" t="n">
        <f aca="false">0.15*AF67/$AM$77</f>
        <v>0.00015315854510309</v>
      </c>
      <c r="AR67" s="63" t="n">
        <f aca="false">AQ67*$J$77</f>
        <v>1836.69810243839</v>
      </c>
      <c r="AS67" s="64" t="n">
        <f aca="false">0.24*AH67/$AM$77</f>
        <v>0.000282013233203383</v>
      </c>
      <c r="AT67" s="63" t="n">
        <f aca="false">AS67*$J$77</f>
        <v>3381.94104637469</v>
      </c>
      <c r="AU67" s="64" t="n">
        <f aca="false">0.25*AJ67/$AM$77</f>
        <v>0.000965452450964864</v>
      </c>
      <c r="AV67" s="63" t="n">
        <f aca="false">AU67*$J$77</f>
        <v>11577.837093504</v>
      </c>
      <c r="AW67" s="64" t="n">
        <f aca="false">0.35*AL67/$AM$77</f>
        <v>0.000514019004416248</v>
      </c>
      <c r="AX67" s="63" t="n">
        <f aca="false">AW67*$J$77</f>
        <v>6164.18580754425</v>
      </c>
    </row>
    <row r="68" customFormat="false" ht="13.8" hidden="false" customHeight="false" outlineLevel="0" collapsed="false">
      <c r="A68" s="70" t="s">
        <v>40</v>
      </c>
      <c r="B68" s="63" t="n">
        <f aca="true">INDIRECT(ADDRESS(ROW()-35*INT((ROW()-15)/35)+138,2+INT((ROW()-15)/35), 1, 1, "Simulación"))</f>
        <v>0</v>
      </c>
      <c r="C68" s="63" t="n">
        <f aca="true">INDIRECT(ADDRESS(ROW()-35*INT((ROW()-15)/35)+108,2+INT((ROW()-15)/35), 1, 1, "Simulación"))</f>
        <v>0</v>
      </c>
      <c r="D68" s="63" t="n">
        <f aca="true">INDIRECT(ADDRESS(ROW()-35*INT((ROW()-15)/35)+78,2+INT((ROW()-15)/35), 1, 1, "Simulación"))</f>
        <v>0</v>
      </c>
      <c r="E68" s="63" t="n">
        <f aca="true">INDIRECT(ADDRESS(ROW()-35*INT((ROW()-15)/35)+48,2+INT((ROW()-15)/35), 1, 1, "Simulación"))</f>
        <v>0</v>
      </c>
      <c r="F68" s="63" t="n">
        <f aca="true">INDIRECT(ADDRESS(ROW()-35*INT((ROW()-15)/35)+18,2+INT((ROW()-15)/35), 1, 1, "Simulación"))</f>
        <v>0</v>
      </c>
      <c r="G68" s="63" t="n">
        <f aca="true">INDIRECT(ADDRESS(ROW()-35*INT((ROW()-15)/35)-12,2+INT((ROW()-15)/35), 1, 1, "Simulación"))</f>
        <v>0</v>
      </c>
      <c r="H68" s="63" t="n">
        <f aca="true">INDIRECT(ADDRESS(ROW()-35*INT((ROW()-15)/35)+168,2+INT((ROW()-15)/35), 1, 1, "Simulación"))</f>
        <v>0</v>
      </c>
      <c r="I68" s="64" t="n">
        <f aca="false">AO68+AQ68+AS68+AU68+AW68</f>
        <v>0.00644744706673823</v>
      </c>
      <c r="J68" s="63" t="n">
        <f aca="false">ROUND(AP68+AR68+AT68+AV68+AX68,0)</f>
        <v>77319</v>
      </c>
      <c r="K68" s="64" t="n">
        <f aca="false">I68-DatosMinisterio!J68</f>
        <v>0</v>
      </c>
      <c r="L68" s="63" t="n">
        <f aca="false">J68-DatosMinisterio!K68</f>
        <v>0</v>
      </c>
      <c r="M68" s="64" t="n">
        <f aca="false">P103/P$112</f>
        <v>0.0188299695751684</v>
      </c>
      <c r="N68" s="63" t="n">
        <f aca="false">ROUND(N$77*M68,0)</f>
        <v>4290420</v>
      </c>
      <c r="O68" s="63" t="n">
        <f aca="false">N68-DatosMinisterio!L68</f>
        <v>3</v>
      </c>
      <c r="P68" s="65" t="n">
        <f aca="false">N68+J68</f>
        <v>4367739</v>
      </c>
      <c r="Q68" s="63" t="n">
        <f aca="false">P68-DatosMinisterio!M68</f>
        <v>3</v>
      </c>
      <c r="S68" s="65" t="n">
        <f aca="false">B68+DatosMinisterio!B68</f>
        <v>4699</v>
      </c>
      <c r="T68" s="65" t="n">
        <f aca="false">C68+DatosMinisterio!C68</f>
        <v>23</v>
      </c>
      <c r="U68" s="65" t="n">
        <f aca="false">D68+DatosMinisterio!D68</f>
        <v>311.528039371521</v>
      </c>
      <c r="V68" s="65" t="n">
        <f aca="false">E68+DatosMinisterio!E68</f>
        <v>210.022794616276</v>
      </c>
      <c r="W68" s="65" t="n">
        <f aca="false">F68+DatosMinisterio!F68</f>
        <v>1</v>
      </c>
      <c r="X68" s="65" t="n">
        <f aca="false">G68+DatosMinisterio!G68</f>
        <v>31</v>
      </c>
      <c r="Y68" s="65" t="n">
        <f aca="false">H68+DatosMinisterio!H68</f>
        <v>6</v>
      </c>
      <c r="Z68" s="65" t="n">
        <f aca="false">X68+0.33*Y68</f>
        <v>32.98</v>
      </c>
      <c r="AC68" s="71" t="n">
        <f aca="false">IF(T68&gt;0,S68/T68,0)</f>
        <v>204.304347826087</v>
      </c>
      <c r="AD68" s="72" t="n">
        <f aca="false">EXP((((AC68-AC77)/AC78+2)/4-1.9)^3)</f>
        <v>0.0767685111877542</v>
      </c>
      <c r="AE68" s="73" t="n">
        <f aca="false">S68/U68</f>
        <v>15.0837144851545</v>
      </c>
      <c r="AF68" s="72" t="n">
        <f aca="false">EXP((((AE68-AE77)/AE78+2)/4-1.9)^3)</f>
        <v>0.0378177846628525</v>
      </c>
      <c r="AG68" s="72" t="n">
        <f aca="false">V68/U68</f>
        <v>0.674169795566324</v>
      </c>
      <c r="AH68" s="72" t="n">
        <f aca="false">EXP((((AG68-AG77)/AG78+2)/4-1.9)^3)</f>
        <v>0.0465227747512203</v>
      </c>
      <c r="AI68" s="72" t="n">
        <f aca="false">W68/U68</f>
        <v>0.00320998392959236</v>
      </c>
      <c r="AJ68" s="72" t="n">
        <f aca="false">EXP((((AI68-AI77)/AI78+2)/4-1.9)^3)</f>
        <v>0.00447984374733585</v>
      </c>
      <c r="AK68" s="72" t="n">
        <f aca="false">Z68/U68</f>
        <v>0.105865269997956</v>
      </c>
      <c r="AL68" s="72" t="n">
        <f aca="false">EXP((((AK68-AK77)/AK78+2)/4-1.9)^3)</f>
        <v>0.00275430199670001</v>
      </c>
      <c r="AM68" s="72" t="n">
        <f aca="false">0.01*AD68+0.15*AF68+0.24*AH68+0.25*AJ68+0.35*AL68</f>
        <v>0.0196897853872773</v>
      </c>
      <c r="AO68" s="64" t="n">
        <f aca="false">0.01*AD68/$AM$77</f>
        <v>0.000251379536414435</v>
      </c>
      <c r="AP68" s="63" t="n">
        <f aca="false">AO68*$J$77</f>
        <v>3014.57758829885</v>
      </c>
      <c r="AQ68" s="64" t="n">
        <f aca="false">0.15*AF68/$AM$77</f>
        <v>0.00185752277131927</v>
      </c>
      <c r="AR68" s="63" t="n">
        <f aca="false">AQ68*$J$77</f>
        <v>22275.6656967576</v>
      </c>
      <c r="AS68" s="64" t="n">
        <f aca="false">0.24*AH68/$AM$77</f>
        <v>0.00365614704322898</v>
      </c>
      <c r="AT68" s="63" t="n">
        <f aca="false">AS68*$J$77</f>
        <v>43845.0125783998</v>
      </c>
      <c r="AU68" s="64" t="n">
        <f aca="false">0.25*AJ68/$AM$77</f>
        <v>0.000366732735528818</v>
      </c>
      <c r="AV68" s="63" t="n">
        <f aca="false">AU68*$J$77</f>
        <v>4397.90884011362</v>
      </c>
      <c r="AW68" s="64" t="n">
        <f aca="false">0.35*AL68/$AM$77</f>
        <v>0.000315664980246727</v>
      </c>
      <c r="AX68" s="63" t="n">
        <f aca="false">AW68*$J$77</f>
        <v>3785.49737355606</v>
      </c>
    </row>
    <row r="69" customFormat="false" ht="13.8" hidden="false" customHeight="false" outlineLevel="0" collapsed="false">
      <c r="A69" s="70" t="s">
        <v>41</v>
      </c>
      <c r="B69" s="63" t="n">
        <f aca="true">INDIRECT(ADDRESS(ROW()-35*INT((ROW()-15)/35)+138,2+INT((ROW()-15)/35), 1, 1, "Simulación"))</f>
        <v>0</v>
      </c>
      <c r="C69" s="63" t="n">
        <f aca="true">INDIRECT(ADDRESS(ROW()-35*INT((ROW()-15)/35)+108,2+INT((ROW()-15)/35), 1, 1, "Simulación"))</f>
        <v>0</v>
      </c>
      <c r="D69" s="63" t="n">
        <f aca="true">INDIRECT(ADDRESS(ROW()-35*INT((ROW()-15)/35)+78,2+INT((ROW()-15)/35), 1, 1, "Simulación"))</f>
        <v>0</v>
      </c>
      <c r="E69" s="63" t="n">
        <f aca="true">INDIRECT(ADDRESS(ROW()-35*INT((ROW()-15)/35)+48,2+INT((ROW()-15)/35), 1, 1, "Simulación"))</f>
        <v>0</v>
      </c>
      <c r="F69" s="63" t="n">
        <f aca="true">INDIRECT(ADDRESS(ROW()-35*INT((ROW()-15)/35)+18,2+INT((ROW()-15)/35), 1, 1, "Simulación"))</f>
        <v>0</v>
      </c>
      <c r="G69" s="63" t="n">
        <f aca="true">INDIRECT(ADDRESS(ROW()-35*INT((ROW()-15)/35)-12,2+INT((ROW()-15)/35), 1, 1, "Simulación"))</f>
        <v>0</v>
      </c>
      <c r="H69" s="63" t="n">
        <f aca="true">INDIRECT(ADDRESS(ROW()-35*INT((ROW()-15)/35)+168,2+INT((ROW()-15)/35), 1, 1, "Simulación"))</f>
        <v>0</v>
      </c>
      <c r="I69" s="64" t="n">
        <f aca="false">AO69+AQ69+AS69+AU69+AW69</f>
        <v>0.0205396323002226</v>
      </c>
      <c r="J69" s="63" t="n">
        <f aca="false">ROUND(AP69+AR69+AT69+AV69+AX69,0)</f>
        <v>246314</v>
      </c>
      <c r="K69" s="64" t="n">
        <f aca="false">I69-DatosMinisterio!J69</f>
        <v>-1.21430643318377E-016</v>
      </c>
      <c r="L69" s="63" t="n">
        <f aca="false">J69-DatosMinisterio!K69</f>
        <v>0</v>
      </c>
      <c r="M69" s="64" t="n">
        <f aca="false">P104/P$112</f>
        <v>0.0131263793665767</v>
      </c>
      <c r="N69" s="63" t="n">
        <f aca="false">ROUND(N$77*M69,0)</f>
        <v>2990853</v>
      </c>
      <c r="O69" s="63" t="n">
        <f aca="false">N69-DatosMinisterio!L69</f>
        <v>1</v>
      </c>
      <c r="P69" s="65" t="n">
        <f aca="false">N69+J69</f>
        <v>3237167</v>
      </c>
      <c r="Q69" s="63" t="n">
        <f aca="false">P69-DatosMinisterio!M69</f>
        <v>1</v>
      </c>
      <c r="S69" s="65" t="n">
        <f aca="false">B69+DatosMinisterio!B69</f>
        <v>6951</v>
      </c>
      <c r="T69" s="65" t="n">
        <f aca="false">C69+DatosMinisterio!C69</f>
        <v>76</v>
      </c>
      <c r="U69" s="65" t="n">
        <f aca="false">D69+DatosMinisterio!D69</f>
        <v>391.904728051949</v>
      </c>
      <c r="V69" s="65" t="n">
        <f aca="false">E69+DatosMinisterio!E69</f>
        <v>305.652444502165</v>
      </c>
      <c r="W69" s="65" t="n">
        <f aca="false">F69+DatosMinisterio!F69</f>
        <v>41</v>
      </c>
      <c r="X69" s="65" t="n">
        <f aca="false">G69+DatosMinisterio!G69</f>
        <v>88</v>
      </c>
      <c r="Y69" s="65" t="n">
        <f aca="false">H69+DatosMinisterio!H69</f>
        <v>22</v>
      </c>
      <c r="Z69" s="65" t="n">
        <f aca="false">X69+0.33*Y69</f>
        <v>95.26</v>
      </c>
      <c r="AC69" s="71" t="n">
        <f aca="false">IF(T69&gt;0,S69/T69,0)</f>
        <v>91.4605263157895</v>
      </c>
      <c r="AD69" s="72" t="n">
        <f aca="false">EXP((((AC69-AC77)/AC78+2)/4-1.9)^3)</f>
        <v>0.0081835127123022</v>
      </c>
      <c r="AE69" s="73" t="n">
        <f aca="false">S69/U69</f>
        <v>17.7364535369387</v>
      </c>
      <c r="AF69" s="72" t="n">
        <f aca="false">EXP((((AE69-AE77)/AE78+2)/4-1.9)^3)</f>
        <v>0.0825037853654992</v>
      </c>
      <c r="AG69" s="72" t="n">
        <f aca="false">V69/U69</f>
        <v>0.779915174847416</v>
      </c>
      <c r="AH69" s="72" t="n">
        <f aca="false">EXP((((AG69-AG77)/AG78+2)/4-1.9)^3)</f>
        <v>0.165800685943949</v>
      </c>
      <c r="AI69" s="72" t="n">
        <f aca="false">W69/U69</f>
        <v>0.104617262985828</v>
      </c>
      <c r="AJ69" s="72" t="n">
        <f aca="false">EXP((((AI69-AI77)/AI78+2)/4-1.9)^3)</f>
        <v>0.0299759118807036</v>
      </c>
      <c r="AK69" s="72" t="n">
        <f aca="false">Z69/U69</f>
        <v>0.243069279805608</v>
      </c>
      <c r="AL69" s="72" t="n">
        <f aca="false">EXP((((AK69-AK77)/AK78+2)/4-1.9)^3)</f>
        <v>0.00852058379544568</v>
      </c>
      <c r="AM69" s="72" t="n">
        <f aca="false">0.01*AD69+0.15*AF69+0.24*AH69+0.25*AJ69+0.35*AL69</f>
        <v>0.0627257498570775</v>
      </c>
      <c r="AO69" s="64" t="n">
        <f aca="false">0.01*AD69/$AM$77</f>
        <v>2.67970239364016E-005</v>
      </c>
      <c r="AP69" s="63" t="n">
        <f aca="false">AO69*$J$77</f>
        <v>321.353555440583</v>
      </c>
      <c r="AQ69" s="64" t="n">
        <f aca="false">0.15*AF69/$AM$77</f>
        <v>0.00405239654841519</v>
      </c>
      <c r="AR69" s="63" t="n">
        <f aca="false">AQ69*$J$77</f>
        <v>48596.8905345256</v>
      </c>
      <c r="AS69" s="64" t="n">
        <f aca="false">0.24*AH69/$AM$77</f>
        <v>0.0130299985527713</v>
      </c>
      <c r="AT69" s="63" t="n">
        <f aca="false">AS69*$J$77</f>
        <v>156257.514724636</v>
      </c>
      <c r="AU69" s="64" t="n">
        <f aca="false">0.25*AJ69/$AM$77</f>
        <v>0.00245391330233757</v>
      </c>
      <c r="AV69" s="63" t="n">
        <f aca="false">AU69*$J$77</f>
        <v>29427.6620538412</v>
      </c>
      <c r="AW69" s="64" t="n">
        <f aca="false">0.35*AL69/$AM$77</f>
        <v>0.000976526872762125</v>
      </c>
      <c r="AX69" s="63" t="n">
        <f aca="false">AW69*$J$77</f>
        <v>11710.6430658181</v>
      </c>
    </row>
    <row r="70" customFormat="false" ht="13.8" hidden="false" customHeight="false" outlineLevel="0" collapsed="false">
      <c r="A70" s="70" t="s">
        <v>42</v>
      </c>
      <c r="B70" s="63" t="n">
        <f aca="true">INDIRECT(ADDRESS(ROW()-35*INT((ROW()-15)/35)+138,2+INT((ROW()-15)/35), 1, 1, "Simulación"))</f>
        <v>0</v>
      </c>
      <c r="C70" s="63" t="n">
        <f aca="true">INDIRECT(ADDRESS(ROW()-35*INT((ROW()-15)/35)+108,2+INT((ROW()-15)/35), 1, 1, "Simulación"))</f>
        <v>0</v>
      </c>
      <c r="D70" s="63" t="n">
        <f aca="true">INDIRECT(ADDRESS(ROW()-35*INT((ROW()-15)/35)+78,2+INT((ROW()-15)/35), 1, 1, "Simulación"))</f>
        <v>0</v>
      </c>
      <c r="E70" s="63" t="n">
        <f aca="true">INDIRECT(ADDRESS(ROW()-35*INT((ROW()-15)/35)+48,2+INT((ROW()-15)/35), 1, 1, "Simulación"))</f>
        <v>0</v>
      </c>
      <c r="F70" s="63" t="n">
        <f aca="true">INDIRECT(ADDRESS(ROW()-35*INT((ROW()-15)/35)+18,2+INT((ROW()-15)/35), 1, 1, "Simulación"))</f>
        <v>0</v>
      </c>
      <c r="G70" s="63" t="n">
        <f aca="true">INDIRECT(ADDRESS(ROW()-35*INT((ROW()-15)/35)-12,2+INT((ROW()-15)/35), 1, 1, "Simulación"))</f>
        <v>0</v>
      </c>
      <c r="H70" s="63" t="n">
        <f aca="true">INDIRECT(ADDRESS(ROW()-35*INT((ROW()-15)/35)+168,2+INT((ROW()-15)/35), 1, 1, "Simulación"))</f>
        <v>0</v>
      </c>
      <c r="I70" s="64" t="n">
        <f aca="false">AO70+AQ70+AS70+AU70+AW70</f>
        <v>0.0185681957223412</v>
      </c>
      <c r="J70" s="63" t="n">
        <f aca="false">ROUND(AP70+AR70+AT70+AV70+AX70,0)</f>
        <v>222672</v>
      </c>
      <c r="K70" s="64" t="n">
        <f aca="false">I70-DatosMinisterio!J70</f>
        <v>6.93889390390723E-017</v>
      </c>
      <c r="L70" s="63" t="n">
        <f aca="false">J70-DatosMinisterio!K70</f>
        <v>0</v>
      </c>
      <c r="M70" s="64" t="n">
        <f aca="false">P105/P$112</f>
        <v>0.0190634764920907</v>
      </c>
      <c r="N70" s="63" t="n">
        <f aca="false">ROUND(N$77*M70,0)</f>
        <v>4343624</v>
      </c>
      <c r="O70" s="63" t="n">
        <f aca="false">N70-DatosMinisterio!L70</f>
        <v>1</v>
      </c>
      <c r="P70" s="65" t="n">
        <f aca="false">N70+J70</f>
        <v>4566296</v>
      </c>
      <c r="Q70" s="63" t="n">
        <f aca="false">P70-DatosMinisterio!M70</f>
        <v>1</v>
      </c>
      <c r="S70" s="65" t="n">
        <f aca="false">B70+DatosMinisterio!B70</f>
        <v>8132</v>
      </c>
      <c r="T70" s="65" t="n">
        <f aca="false">C70+DatosMinisterio!C70</f>
        <v>36</v>
      </c>
      <c r="U70" s="65" t="n">
        <f aca="false">D70+DatosMinisterio!D70</f>
        <v>336.670815706672</v>
      </c>
      <c r="V70" s="65" t="n">
        <f aca="false">E70+DatosMinisterio!E70</f>
        <v>193.630546346402</v>
      </c>
      <c r="W70" s="65" t="n">
        <f aca="false">F70+DatosMinisterio!F70</f>
        <v>14</v>
      </c>
      <c r="X70" s="65" t="n">
        <f aca="false">G70+DatosMinisterio!G70</f>
        <v>83</v>
      </c>
      <c r="Y70" s="65" t="n">
        <f aca="false">H70+DatosMinisterio!H70</f>
        <v>0</v>
      </c>
      <c r="Z70" s="65" t="n">
        <f aca="false">X70+0.33*Y70</f>
        <v>83</v>
      </c>
      <c r="AC70" s="71" t="n">
        <f aca="false">IF(T70&gt;0,S70/T70,0)</f>
        <v>225.888888888889</v>
      </c>
      <c r="AD70" s="72" t="n">
        <f aca="false">EXP((((AC70-AC77)/AC78+2)/4-1.9)^3)</f>
        <v>0.106508745866144</v>
      </c>
      <c r="AE70" s="73" t="n">
        <f aca="false">S70/U70</f>
        <v>24.1541577725736</v>
      </c>
      <c r="AF70" s="72" t="n">
        <f aca="false">EXP((((AE70-AE77)/AE78+2)/4-1.9)^3)</f>
        <v>0.319638177067578</v>
      </c>
      <c r="AG70" s="72" t="n">
        <f aca="false">V70/U70</f>
        <v>0.575133148799879</v>
      </c>
      <c r="AH70" s="72" t="n">
        <f aca="false">EXP((((AG70-AG77)/AG78+2)/4-1.9)^3)</f>
        <v>0.00908057510055377</v>
      </c>
      <c r="AI70" s="72" t="n">
        <f aca="false">W70/U70</f>
        <v>0.0415836459439289</v>
      </c>
      <c r="AJ70" s="72" t="n">
        <f aca="false">EXP((((AI70-AI77)/AI78+2)/4-1.9)^3)</f>
        <v>0.009811601692021</v>
      </c>
      <c r="AK70" s="72" t="n">
        <f aca="false">Z70/U70</f>
        <v>0.246531615239007</v>
      </c>
      <c r="AL70" s="72" t="n">
        <f aca="false">EXP((((AK70-AK77)/AK78+2)/4-1.9)^3)</f>
        <v>0.00874899888950887</v>
      </c>
      <c r="AM70" s="72" t="n">
        <f aca="false">0.01*AD70+0.15*AF70+0.24*AH70+0.25*AJ70+0.35*AL70</f>
        <v>0.0567052020772645</v>
      </c>
      <c r="AO70" s="64" t="n">
        <f aca="false">0.01*AD70/$AM$77</f>
        <v>0.000348764340296143</v>
      </c>
      <c r="AP70" s="63" t="n">
        <f aca="false">AO70*$J$77</f>
        <v>4182.42940078162</v>
      </c>
      <c r="AQ70" s="64" t="n">
        <f aca="false">0.15*AF70/$AM$77</f>
        <v>0.0156998935230921</v>
      </c>
      <c r="AR70" s="63" t="n">
        <f aca="false">AQ70*$J$77</f>
        <v>188275.258314439</v>
      </c>
      <c r="AS70" s="64" t="n">
        <f aca="false">0.24*AH70/$AM$77</f>
        <v>0.00071362720693777</v>
      </c>
      <c r="AT70" s="63" t="n">
        <f aca="false">AS70*$J$77</f>
        <v>8557.91451889788</v>
      </c>
      <c r="AU70" s="64" t="n">
        <f aca="false">0.25*AJ70/$AM$77</f>
        <v>0.000803205587376546</v>
      </c>
      <c r="AV70" s="63" t="n">
        <f aca="false">AU70*$J$77</f>
        <v>9632.15063977942</v>
      </c>
      <c r="AW70" s="64" t="n">
        <f aca="false">0.35*AL70/$AM$77</f>
        <v>0.00100270506463865</v>
      </c>
      <c r="AX70" s="63" t="n">
        <f aca="false">AW70*$J$77</f>
        <v>12024.5755030355</v>
      </c>
    </row>
    <row r="71" customFormat="false" ht="13.8" hidden="false" customHeight="false" outlineLevel="0" collapsed="false">
      <c r="A71" s="70" t="s">
        <v>43</v>
      </c>
      <c r="B71" s="63" t="n">
        <f aca="true">INDIRECT(ADDRESS(ROW()-35*INT((ROW()-15)/35)+138,2+INT((ROW()-15)/35), 1, 1, "Simulación"))</f>
        <v>0</v>
      </c>
      <c r="C71" s="63" t="n">
        <f aca="true">INDIRECT(ADDRESS(ROW()-35*INT((ROW()-15)/35)+108,2+INT((ROW()-15)/35), 1, 1, "Simulación"))</f>
        <v>0</v>
      </c>
      <c r="D71" s="63" t="n">
        <f aca="true">INDIRECT(ADDRESS(ROW()-35*INT((ROW()-15)/35)+78,2+INT((ROW()-15)/35), 1, 1, "Simulación"))</f>
        <v>0</v>
      </c>
      <c r="E71" s="63" t="n">
        <f aca="true">INDIRECT(ADDRESS(ROW()-35*INT((ROW()-15)/35)+48,2+INT((ROW()-15)/35), 1, 1, "Simulación"))</f>
        <v>0</v>
      </c>
      <c r="F71" s="63" t="n">
        <f aca="true">INDIRECT(ADDRESS(ROW()-35*INT((ROW()-15)/35)+18,2+INT((ROW()-15)/35), 1, 1, "Simulación"))</f>
        <v>0</v>
      </c>
      <c r="G71" s="63" t="n">
        <f aca="true">INDIRECT(ADDRESS(ROW()-35*INT((ROW()-15)/35)-12,2+INT((ROW()-15)/35), 1, 1, "Simulación"))</f>
        <v>0</v>
      </c>
      <c r="H71" s="63" t="n">
        <f aca="true">INDIRECT(ADDRESS(ROW()-35*INT((ROW()-15)/35)+168,2+INT((ROW()-15)/35), 1, 1, "Simulación"))</f>
        <v>0</v>
      </c>
      <c r="I71" s="64" t="n">
        <f aca="false">AO71+AQ71+AS71+AU71+AW71</f>
        <v>0.0054304539104988</v>
      </c>
      <c r="J71" s="63" t="n">
        <f aca="false">ROUND(AP71+AR71+AT71+AV71+AX71,0)</f>
        <v>65123</v>
      </c>
      <c r="K71" s="64" t="n">
        <f aca="false">I71-DatosMinisterio!J71</f>
        <v>0</v>
      </c>
      <c r="L71" s="63" t="n">
        <f aca="false">J71-DatosMinisterio!K71</f>
        <v>0</v>
      </c>
      <c r="M71" s="64" t="n">
        <f aca="false">P106/P$112</f>
        <v>0.0115676095837512</v>
      </c>
      <c r="N71" s="63" t="n">
        <f aca="false">ROUND(N$77*M71,0)</f>
        <v>2635687</v>
      </c>
      <c r="O71" s="63" t="n">
        <f aca="false">N71-DatosMinisterio!L71</f>
        <v>2</v>
      </c>
      <c r="P71" s="65" t="n">
        <f aca="false">N71+J71</f>
        <v>2700810</v>
      </c>
      <c r="Q71" s="63" t="n">
        <f aca="false">P71-DatosMinisterio!M71</f>
        <v>2</v>
      </c>
      <c r="S71" s="65" t="n">
        <f aca="false">B71+DatosMinisterio!B71</f>
        <v>4482</v>
      </c>
      <c r="T71" s="65" t="n">
        <f aca="false">C71+DatosMinisterio!C71</f>
        <v>38</v>
      </c>
      <c r="U71" s="65" t="n">
        <f aca="false">D71+DatosMinisterio!D71</f>
        <v>456.251532634033</v>
      </c>
      <c r="V71" s="65" t="n">
        <f aca="false">E71+DatosMinisterio!E71</f>
        <v>292.288578088578</v>
      </c>
      <c r="W71" s="65" t="n">
        <f aca="false">F71+DatosMinisterio!F71</f>
        <v>37</v>
      </c>
      <c r="X71" s="65" t="n">
        <f aca="false">G71+DatosMinisterio!G71</f>
        <v>122</v>
      </c>
      <c r="Y71" s="65" t="n">
        <f aca="false">H71+DatosMinisterio!H71</f>
        <v>13</v>
      </c>
      <c r="Z71" s="65" t="n">
        <f aca="false">X71+0.33*Y71</f>
        <v>126.29</v>
      </c>
      <c r="AC71" s="71" t="n">
        <f aca="false">IF(T71&gt;0,S71/T71,0)</f>
        <v>117.947368421053</v>
      </c>
      <c r="AD71" s="72" t="n">
        <f aca="false">EXP((((AC71-AC77)/AC78+2)/4-1.9)^3)</f>
        <v>0.0150679413201521</v>
      </c>
      <c r="AE71" s="73" t="n">
        <f aca="false">S71/U71</f>
        <v>9.82352864465901</v>
      </c>
      <c r="AF71" s="72" t="n">
        <f aca="false">EXP((((AE71-AE77)/AE78+2)/4-1.9)^3)</f>
        <v>0.00513856717662242</v>
      </c>
      <c r="AG71" s="72" t="n">
        <f aca="false">V71/U71</f>
        <v>0.640630347916064</v>
      </c>
      <c r="AH71" s="72" t="n">
        <f aca="false">EXP((((AG71-AG77)/AG78+2)/4-1.9)^3)</f>
        <v>0.028166878191974</v>
      </c>
      <c r="AI71" s="72" t="n">
        <f aca="false">W71/U71</f>
        <v>0.0810956179947308</v>
      </c>
      <c r="AJ71" s="72" t="n">
        <f aca="false">EXP((((AI71-AI77)/AI78+2)/4-1.9)^3)</f>
        <v>0.0202384144024262</v>
      </c>
      <c r="AK71" s="72" t="n">
        <f aca="false">Z71/U71</f>
        <v>0.27679907017715</v>
      </c>
      <c r="AL71" s="72" t="n">
        <f aca="false">EXP((((AK71-AK77)/AK78+2)/4-1.9)^3)</f>
        <v>0.0109796647967816</v>
      </c>
      <c r="AM71" s="72" t="n">
        <f aca="false">0.01*AD71+0.15*AF71+0.24*AH71+0.25*AJ71+0.35*AL71</f>
        <v>0.0165840015352488</v>
      </c>
      <c r="AO71" s="64" t="n">
        <f aca="false">0.01*AD71/$AM$77</f>
        <v>4.93401792632907E-005</v>
      </c>
      <c r="AP71" s="63" t="n">
        <f aca="false">AO71*$J$77</f>
        <v>591.694139989762</v>
      </c>
      <c r="AQ71" s="64" t="n">
        <f aca="false">0.15*AF71/$AM$77</f>
        <v>0.000252394624053845</v>
      </c>
      <c r="AR71" s="63" t="n">
        <f aca="false">AQ71*$J$77</f>
        <v>3026.75065732258</v>
      </c>
      <c r="AS71" s="64" t="n">
        <f aca="false">0.24*AH71/$AM$77</f>
        <v>0.00221358783884393</v>
      </c>
      <c r="AT71" s="63" t="n">
        <f aca="false">AS71*$J$77</f>
        <v>26545.6464113625</v>
      </c>
      <c r="AU71" s="64" t="n">
        <f aca="false">0.25*AJ71/$AM$77</f>
        <v>0.00165677409641385</v>
      </c>
      <c r="AV71" s="63" t="n">
        <f aca="false">AU71*$J$77</f>
        <v>19868.260285472</v>
      </c>
      <c r="AW71" s="64" t="n">
        <f aca="false">0.35*AL71/$AM$77</f>
        <v>0.00125835717192389</v>
      </c>
      <c r="AX71" s="63" t="n">
        <f aca="false">AW71*$J$77</f>
        <v>15090.3903422867</v>
      </c>
    </row>
    <row r="72" customFormat="false" ht="13.8" hidden="false" customHeight="false" outlineLevel="0" collapsed="false">
      <c r="A72" s="70" t="s">
        <v>44</v>
      </c>
      <c r="B72" s="63" t="n">
        <f aca="true">INDIRECT(ADDRESS(ROW()-35*INT((ROW()-15)/35)+138,2+INT((ROW()-15)/35), 1, 1, "Simulación"))</f>
        <v>0</v>
      </c>
      <c r="C72" s="63" t="n">
        <f aca="true">INDIRECT(ADDRESS(ROW()-35*INT((ROW()-15)/35)+108,2+INT((ROW()-15)/35), 1, 1, "Simulación"))</f>
        <v>0</v>
      </c>
      <c r="D72" s="63" t="n">
        <f aca="true">INDIRECT(ADDRESS(ROW()-35*INT((ROW()-15)/35)+78,2+INT((ROW()-15)/35), 1, 1, "Simulación"))</f>
        <v>0</v>
      </c>
      <c r="E72" s="63" t="n">
        <f aca="true">INDIRECT(ADDRESS(ROW()-35*INT((ROW()-15)/35)+48,2+INT((ROW()-15)/35), 1, 1, "Simulación"))</f>
        <v>0</v>
      </c>
      <c r="F72" s="63" t="n">
        <f aca="true">INDIRECT(ADDRESS(ROW()-35*INT((ROW()-15)/35)+18,2+INT((ROW()-15)/35), 1, 1, "Simulación"))</f>
        <v>0</v>
      </c>
      <c r="G72" s="63" t="n">
        <f aca="true">INDIRECT(ADDRESS(ROW()-35*INT((ROW()-15)/35)-12,2+INT((ROW()-15)/35), 1, 1, "Simulación"))</f>
        <v>0</v>
      </c>
      <c r="H72" s="63" t="n">
        <f aca="true">INDIRECT(ADDRESS(ROW()-35*INT((ROW()-15)/35)+168,2+INT((ROW()-15)/35), 1, 1, "Simulación"))</f>
        <v>0</v>
      </c>
      <c r="I72" s="64" t="n">
        <f aca="false">AO72+AQ72+AS72+AU72+AW72</f>
        <v>0.012530285910279</v>
      </c>
      <c r="J72" s="63" t="n">
        <f aca="false">ROUND(AP72+AR72+AT72+AV72+AX72,0)</f>
        <v>150265</v>
      </c>
      <c r="K72" s="64" t="n">
        <f aca="false">I72-DatosMinisterio!J72</f>
        <v>6.41847686111419E-017</v>
      </c>
      <c r="L72" s="63" t="n">
        <f aca="false">J72-DatosMinisterio!K72</f>
        <v>0</v>
      </c>
      <c r="M72" s="64" t="n">
        <f aca="false">P107/P$112</f>
        <v>0.0108341012800611</v>
      </c>
      <c r="N72" s="63" t="n">
        <f aca="false">ROUND(N$77*M72,0)</f>
        <v>2468556</v>
      </c>
      <c r="O72" s="63" t="n">
        <f aca="false">N72-DatosMinisterio!L72</f>
        <v>3</v>
      </c>
      <c r="P72" s="65" t="n">
        <f aca="false">N72+J72</f>
        <v>2618821</v>
      </c>
      <c r="Q72" s="63" t="n">
        <f aca="false">P72-DatosMinisterio!M72</f>
        <v>3</v>
      </c>
      <c r="S72" s="65" t="n">
        <f aca="false">B72+DatosMinisterio!B72</f>
        <v>7332</v>
      </c>
      <c r="T72" s="65" t="n">
        <f aca="false">C72+DatosMinisterio!C72</f>
        <v>31</v>
      </c>
      <c r="U72" s="65" t="n">
        <f aca="false">D72+DatosMinisterio!D72</f>
        <v>410.595888810015</v>
      </c>
      <c r="V72" s="65" t="n">
        <f aca="false">E72+DatosMinisterio!E72</f>
        <v>286.857387470085</v>
      </c>
      <c r="W72" s="65" t="n">
        <f aca="false">F72+DatosMinisterio!F72</f>
        <v>23</v>
      </c>
      <c r="X72" s="65" t="n">
        <f aca="false">G72+DatosMinisterio!G72</f>
        <v>126</v>
      </c>
      <c r="Y72" s="65" t="n">
        <f aca="false">H72+DatosMinisterio!H72</f>
        <v>22</v>
      </c>
      <c r="Z72" s="65" t="n">
        <f aca="false">X72+0.33*Y72</f>
        <v>133.26</v>
      </c>
      <c r="AC72" s="71" t="n">
        <f aca="false">IF(T72&gt;0,S72/T72,0)</f>
        <v>236.516129032258</v>
      </c>
      <c r="AD72" s="72" t="n">
        <f aca="false">EXP((((AC72-AC77)/AC78+2)/4-1.9)^3)</f>
        <v>0.123799704442798</v>
      </c>
      <c r="AE72" s="73" t="n">
        <f aca="false">S72/U72</f>
        <v>17.8569737296921</v>
      </c>
      <c r="AF72" s="72" t="n">
        <f aca="false">EXP((((AE72-AE77)/AE78+2)/4-1.9)^3)</f>
        <v>0.0851985400958493</v>
      </c>
      <c r="AG72" s="72" t="n">
        <f aca="false">V72/U72</f>
        <v>0.698636774716503</v>
      </c>
      <c r="AH72" s="72" t="n">
        <f aca="false">EXP((((AG72-AG77)/AG78+2)/4-1.9)^3)</f>
        <v>0.0650207271140527</v>
      </c>
      <c r="AI72" s="72" t="n">
        <f aca="false">W72/U72</f>
        <v>0.0560161478154552</v>
      </c>
      <c r="AJ72" s="72" t="n">
        <f aca="false">EXP((((AI72-AI77)/AI78+2)/4-1.9)^3)</f>
        <v>0.0129044671754845</v>
      </c>
      <c r="AK72" s="72" t="n">
        <f aca="false">Z72/U72</f>
        <v>0.324552689473372</v>
      </c>
      <c r="AL72" s="72" t="n">
        <f aca="false">EXP((((AK72-AK77)/AK78+2)/4-1.9)^3)</f>
        <v>0.0154777957193043</v>
      </c>
      <c r="AM72" s="72" t="n">
        <f aca="false">0.01*AD72+0.15*AF72+0.24*AH72+0.25*AJ72+0.35*AL72</f>
        <v>0.0382660978618056</v>
      </c>
      <c r="AO72" s="64" t="n">
        <f aca="false">0.01*AD72/$AM$77</f>
        <v>0.00040538381987065</v>
      </c>
      <c r="AP72" s="63" t="n">
        <f aca="false">AO72*$J$77</f>
        <v>4861.41790008834</v>
      </c>
      <c r="AQ72" s="64" t="n">
        <f aca="false">0.15*AF72/$AM$77</f>
        <v>0.00418475671491808</v>
      </c>
      <c r="AR72" s="63" t="n">
        <f aca="false">AQ72*$J$77</f>
        <v>50184.1716522109</v>
      </c>
      <c r="AS72" s="64" t="n">
        <f aca="false">0.24*AH72/$AM$77</f>
        <v>0.00510987017558334</v>
      </c>
      <c r="AT72" s="63" t="n">
        <f aca="false">AS72*$J$77</f>
        <v>61278.2580879393</v>
      </c>
      <c r="AU72" s="64" t="n">
        <f aca="false">0.25*AJ72/$AM$77</f>
        <v>0.00105639634208708</v>
      </c>
      <c r="AV72" s="63" t="n">
        <f aca="false">AU72*$J$77</f>
        <v>12668.4486042108</v>
      </c>
      <c r="AW72" s="64" t="n">
        <f aca="false">0.35*AL72/$AM$77</f>
        <v>0.00177387885781981</v>
      </c>
      <c r="AX72" s="63" t="n">
        <f aca="false">AW72*$J$77</f>
        <v>21272.5965104999</v>
      </c>
    </row>
    <row r="73" customFormat="false" ht="13.8" hidden="false" customHeight="false" outlineLevel="0" collapsed="false">
      <c r="A73" s="70" t="s">
        <v>45</v>
      </c>
      <c r="B73" s="63" t="n">
        <f aca="true">INDIRECT(ADDRESS(ROW()-35*INT((ROW()-15)/35)+138,2+INT((ROW()-15)/35), 1, 1, "Simulación"))</f>
        <v>0</v>
      </c>
      <c r="C73" s="63" t="n">
        <f aca="true">INDIRECT(ADDRESS(ROW()-35*INT((ROW()-15)/35)+108,2+INT((ROW()-15)/35), 1, 1, "Simulación"))</f>
        <v>0</v>
      </c>
      <c r="D73" s="63" t="n">
        <f aca="true">INDIRECT(ADDRESS(ROW()-35*INT((ROW()-15)/35)+78,2+INT((ROW()-15)/35), 1, 1, "Simulación"))</f>
        <v>0</v>
      </c>
      <c r="E73" s="63" t="n">
        <f aca="true">INDIRECT(ADDRESS(ROW()-35*INT((ROW()-15)/35)+48,2+INT((ROW()-15)/35), 1, 1, "Simulación"))</f>
        <v>0</v>
      </c>
      <c r="F73" s="63" t="n">
        <f aca="true">INDIRECT(ADDRESS(ROW()-35*INT((ROW()-15)/35)+18,2+INT((ROW()-15)/35), 1, 1, "Simulación"))</f>
        <v>0</v>
      </c>
      <c r="G73" s="63" t="n">
        <f aca="true">INDIRECT(ADDRESS(ROW()-35*INT((ROW()-15)/35)-12,2+INT((ROW()-15)/35), 1, 1, "Simulación"))</f>
        <v>0</v>
      </c>
      <c r="H73" s="63" t="n">
        <f aca="true">INDIRECT(ADDRESS(ROW()-35*INT((ROW()-15)/35)+168,2+INT((ROW()-15)/35), 1, 1, "Simulación"))</f>
        <v>0</v>
      </c>
      <c r="I73" s="64" t="n">
        <f aca="false">AO73+AQ73+AS73+AU73+AW73</f>
        <v>0.0154225529000388</v>
      </c>
      <c r="J73" s="63" t="n">
        <f aca="false">ROUND(AP73+AR73+AT73+AV73+AX73,0)</f>
        <v>184949</v>
      </c>
      <c r="K73" s="64" t="n">
        <f aca="false">I73-DatosMinisterio!J73</f>
        <v>7.11236625150491E-017</v>
      </c>
      <c r="L73" s="63" t="n">
        <f aca="false">J73-DatosMinisterio!K73</f>
        <v>0</v>
      </c>
      <c r="M73" s="64" t="n">
        <f aca="false">P108/P$112</f>
        <v>0.00863102078450452</v>
      </c>
      <c r="N73" s="63" t="n">
        <f aca="false">ROUND(N$77*M73,0)</f>
        <v>1966583</v>
      </c>
      <c r="O73" s="63" t="n">
        <f aca="false">N73-DatosMinisterio!L73</f>
        <v>0</v>
      </c>
      <c r="P73" s="65" t="n">
        <f aca="false">N73+J73</f>
        <v>2151532</v>
      </c>
      <c r="Q73" s="63" t="n">
        <f aca="false">P73-DatosMinisterio!M73</f>
        <v>0</v>
      </c>
      <c r="S73" s="65" t="n">
        <f aca="false">B73+DatosMinisterio!B73</f>
        <v>9938</v>
      </c>
      <c r="T73" s="65" t="n">
        <f aca="false">C73+DatosMinisterio!C73</f>
        <v>55</v>
      </c>
      <c r="U73" s="65" t="n">
        <f aca="false">D73+DatosMinisterio!D73</f>
        <v>486.251614076376</v>
      </c>
      <c r="V73" s="65" t="n">
        <f aca="false">E73+DatosMinisterio!E73</f>
        <v>338.649665333629</v>
      </c>
      <c r="W73" s="65" t="n">
        <f aca="false">F73+DatosMinisterio!F73</f>
        <v>34</v>
      </c>
      <c r="X73" s="65" t="n">
        <f aca="false">G73+DatosMinisterio!G73</f>
        <v>120</v>
      </c>
      <c r="Y73" s="65" t="n">
        <f aca="false">H73+DatosMinisterio!H73</f>
        <v>21</v>
      </c>
      <c r="Z73" s="65" t="n">
        <f aca="false">X73+0.33*Y73</f>
        <v>126.93</v>
      </c>
      <c r="AC73" s="71" t="n">
        <f aca="false">IF(T73&gt;0,S73/T73,0)</f>
        <v>180.690909090909</v>
      </c>
      <c r="AD73" s="72" t="n">
        <f aca="false">EXP((((AC73-AC77)/AC78+2)/4-1.9)^3)</f>
        <v>0.0518136252685917</v>
      </c>
      <c r="AE73" s="73" t="n">
        <f aca="false">S73/U73</f>
        <v>20.4379784299061</v>
      </c>
      <c r="AF73" s="72" t="n">
        <f aca="false">EXP((((AE73-AE77)/AE78+2)/4-1.9)^3)</f>
        <v>0.158968447880547</v>
      </c>
      <c r="AG73" s="72" t="n">
        <f aca="false">V73/U73</f>
        <v>0.696449442079254</v>
      </c>
      <c r="AH73" s="72" t="n">
        <f aca="false">EXP((((AG73-AG77)/AG78+2)/4-1.9)^3)</f>
        <v>0.0631695411361782</v>
      </c>
      <c r="AI73" s="72" t="n">
        <f aca="false">W73/U73</f>
        <v>0.0699226470735367</v>
      </c>
      <c r="AJ73" s="72" t="n">
        <f aca="false">EXP((((AI73-AI77)/AI78+2)/4-1.9)^3)</f>
        <v>0.0166289483757423</v>
      </c>
      <c r="AK73" s="72" t="n">
        <f aca="false">Z73/U73</f>
        <v>0.261037693913059</v>
      </c>
      <c r="AL73" s="72" t="n">
        <f aca="false">EXP((((AK73-AK77)/AK78+2)/4-1.9)^3)</f>
        <v>0.00976408222620262</v>
      </c>
      <c r="AM73" s="72" t="n">
        <f aca="false">0.01*AD73+0.15*AF73+0.24*AH73+0.25*AJ73+0.35*AL73</f>
        <v>0.0470987591805572</v>
      </c>
      <c r="AO73" s="64" t="n">
        <f aca="false">0.01*AD73/$AM$77</f>
        <v>0.000169664422280049</v>
      </c>
      <c r="AP73" s="63" t="n">
        <f aca="false">AO73*$J$77</f>
        <v>2034.63882634378</v>
      </c>
      <c r="AQ73" s="64" t="n">
        <f aca="false">0.15*AF73/$AM$77</f>
        <v>0.00780816524531778</v>
      </c>
      <c r="AR73" s="63" t="n">
        <f aca="false">AQ73*$J$77</f>
        <v>93636.5795323242</v>
      </c>
      <c r="AS73" s="64" t="n">
        <f aca="false">0.24*AH73/$AM$77</f>
        <v>0.00496438856629271</v>
      </c>
      <c r="AT73" s="63" t="n">
        <f aca="false">AS73*$J$77</f>
        <v>59533.6228438272</v>
      </c>
      <c r="AU73" s="64" t="n">
        <f aca="false">0.25*AJ73/$AM$77</f>
        <v>0.00136129295367281</v>
      </c>
      <c r="AV73" s="63" t="n">
        <f aca="false">AU73*$J$77</f>
        <v>16324.810236286</v>
      </c>
      <c r="AW73" s="64" t="n">
        <f aca="false">0.35*AL73/$AM$77</f>
        <v>0.00111904171247543</v>
      </c>
      <c r="AX73" s="63" t="n">
        <f aca="false">AW73*$J$77</f>
        <v>13419.7004056782</v>
      </c>
    </row>
    <row r="74" customFormat="false" ht="13.8" hidden="false" customHeight="false" outlineLevel="0" collapsed="false">
      <c r="A74" s="70" t="s">
        <v>46</v>
      </c>
      <c r="B74" s="63" t="n">
        <f aca="true">INDIRECT(ADDRESS(ROW()-35*INT((ROW()-15)/35)+138,2+INT((ROW()-15)/35), 1, 1, "Simulación"))</f>
        <v>0</v>
      </c>
      <c r="C74" s="63" t="n">
        <f aca="true">INDIRECT(ADDRESS(ROW()-35*INT((ROW()-15)/35)+108,2+INT((ROW()-15)/35), 1, 1, "Simulación"))</f>
        <v>0</v>
      </c>
      <c r="D74" s="63" t="n">
        <f aca="true">INDIRECT(ADDRESS(ROW()-35*INT((ROW()-15)/35)+78,2+INT((ROW()-15)/35), 1, 1, "Simulación"))</f>
        <v>0</v>
      </c>
      <c r="E74" s="63" t="n">
        <f aca="true">INDIRECT(ADDRESS(ROW()-35*INT((ROW()-15)/35)+48,2+INT((ROW()-15)/35), 1, 1, "Simulación"))</f>
        <v>0</v>
      </c>
      <c r="F74" s="63" t="n">
        <f aca="true">INDIRECT(ADDRESS(ROW()-35*INT((ROW()-15)/35)+18,2+INT((ROW()-15)/35), 1, 1, "Simulación"))</f>
        <v>0</v>
      </c>
      <c r="G74" s="63" t="n">
        <f aca="true">INDIRECT(ADDRESS(ROW()-35*INT((ROW()-15)/35)-12,2+INT((ROW()-15)/35), 1, 1, "Simulación"))</f>
        <v>0</v>
      </c>
      <c r="H74" s="63" t="n">
        <f aca="true">INDIRECT(ADDRESS(ROW()-35*INT((ROW()-15)/35)+168,2+INT((ROW()-15)/35), 1, 1, "Simulación"))</f>
        <v>0</v>
      </c>
      <c r="I74" s="64" t="n">
        <f aca="false">AO74+AQ74+AS74+AU74+AW74</f>
        <v>0.01031857158236</v>
      </c>
      <c r="J74" s="63" t="n">
        <f aca="false">ROUND(AP74+AR74+AT74+AV74+AX74,0)</f>
        <v>123742</v>
      </c>
      <c r="K74" s="64" t="n">
        <f aca="false">I74-DatosMinisterio!J74</f>
        <v>9.19403442267708E-017</v>
      </c>
      <c r="L74" s="63" t="n">
        <f aca="false">J74-DatosMinisterio!K74</f>
        <v>0</v>
      </c>
      <c r="M74" s="64" t="n">
        <f aca="false">P109/P$112</f>
        <v>0.00707436641024197</v>
      </c>
      <c r="N74" s="63" t="n">
        <f aca="false">ROUND(N$77*M74,0)</f>
        <v>1611899</v>
      </c>
      <c r="O74" s="63" t="n">
        <f aca="false">N74-DatosMinisterio!L74</f>
        <v>-1</v>
      </c>
      <c r="P74" s="65" t="n">
        <f aca="false">N74+J74</f>
        <v>1735641</v>
      </c>
      <c r="Q74" s="63" t="n">
        <f aca="false">P74-DatosMinisterio!M74</f>
        <v>-1</v>
      </c>
      <c r="S74" s="65" t="n">
        <f aca="false">B74+DatosMinisterio!B74</f>
        <v>9022</v>
      </c>
      <c r="T74" s="65" t="n">
        <f aca="false">C74+DatosMinisterio!C74</f>
        <v>40</v>
      </c>
      <c r="U74" s="65" t="n">
        <f aca="false">D74+DatosMinisterio!D74</f>
        <v>494.119856039039</v>
      </c>
      <c r="V74" s="65" t="n">
        <f aca="false">E74+DatosMinisterio!E74</f>
        <v>311.385694676621</v>
      </c>
      <c r="W74" s="65" t="n">
        <f aca="false">F74+DatosMinisterio!F74</f>
        <v>35</v>
      </c>
      <c r="X74" s="65" t="n">
        <f aca="false">G74+DatosMinisterio!G74</f>
        <v>163</v>
      </c>
      <c r="Y74" s="65" t="n">
        <f aca="false">H74+DatosMinisterio!H74</f>
        <v>25</v>
      </c>
      <c r="Z74" s="65" t="n">
        <f aca="false">X74+0.33*Y74</f>
        <v>171.25</v>
      </c>
      <c r="AC74" s="71" t="n">
        <f aca="false">IF(T74&gt;0,S74/T74,0)</f>
        <v>225.55</v>
      </c>
      <c r="AD74" s="72" t="n">
        <f aca="false">EXP((((AC74-AC77)/AC78+2)/4-1.9)^3)</f>
        <v>0.105986807848215</v>
      </c>
      <c r="AE74" s="73" t="n">
        <f aca="false">S74/U74</f>
        <v>18.2587278971586</v>
      </c>
      <c r="AF74" s="72" t="n">
        <f aca="false">EXP((((AE74-AE77)/AE78+2)/4-1.9)^3)</f>
        <v>0.0946445097358838</v>
      </c>
      <c r="AG74" s="72" t="n">
        <f aca="false">V74/U74</f>
        <v>0.630182517198862</v>
      </c>
      <c r="AH74" s="72" t="n">
        <f aca="false">EXP((((AG74-AG77)/AG78+2)/4-1.9)^3)</f>
        <v>0.0238395038886702</v>
      </c>
      <c r="AI74" s="72" t="n">
        <f aca="false">W74/U74</f>
        <v>0.0708330166704225</v>
      </c>
      <c r="AJ74" s="72" t="n">
        <f aca="false">EXP((((AI74-AI77)/AI78+2)/4-1.9)^3)</f>
        <v>0.0169013255133967</v>
      </c>
      <c r="AK74" s="72" t="n">
        <f aca="false">Z74/U74</f>
        <v>0.346575831565996</v>
      </c>
      <c r="AL74" s="72" t="n">
        <f aca="false">EXP((((AK74-AK77)/AK78+2)/4-1.9)^3)</f>
        <v>0.0180240335399355</v>
      </c>
      <c r="AM74" s="72" t="n">
        <f aca="false">0.01*AD74+0.15*AF74+0.24*AH74+0.25*AJ74+0.35*AL74</f>
        <v>0.0315117685894722</v>
      </c>
      <c r="AO74" s="64" t="n">
        <f aca="false">0.01*AD74/$AM$77</f>
        <v>0.000347055247141226</v>
      </c>
      <c r="AP74" s="63" t="n">
        <f aca="false">AO74*$J$77</f>
        <v>4161.9337232312</v>
      </c>
      <c r="AQ74" s="64" t="n">
        <f aca="false">0.15*AF74/$AM$77</f>
        <v>0.00464872106026457</v>
      </c>
      <c r="AR74" s="63" t="n">
        <f aca="false">AQ74*$J$77</f>
        <v>55748.0951807569</v>
      </c>
      <c r="AS74" s="64" t="n">
        <f aca="false">0.24*AH74/$AM$77</f>
        <v>0.00187350673128801</v>
      </c>
      <c r="AT74" s="63" t="n">
        <f aca="false">AS74*$J$77</f>
        <v>22467.3475185213</v>
      </c>
      <c r="AU74" s="64" t="n">
        <f aca="false">0.25*AJ74/$AM$77</f>
        <v>0.0013835905199321</v>
      </c>
      <c r="AV74" s="63" t="n">
        <f aca="false">AU74*$J$77</f>
        <v>16592.2056833364</v>
      </c>
      <c r="AW74" s="64" t="n">
        <f aca="false">0.35*AL74/$AM$77</f>
        <v>0.00206569802373409</v>
      </c>
      <c r="AX74" s="63" t="n">
        <f aca="false">AW74*$J$77</f>
        <v>24772.1316355505</v>
      </c>
    </row>
    <row r="75" customFormat="false" ht="13.8" hidden="false" customHeight="false" outlineLevel="0" collapsed="false">
      <c r="A75" s="70" t="s">
        <v>47</v>
      </c>
      <c r="B75" s="63" t="n">
        <f aca="true">INDIRECT(ADDRESS(ROW()-35*INT((ROW()-15)/35)+138,2+INT((ROW()-15)/35), 1, 1, "Simulación"))</f>
        <v>0</v>
      </c>
      <c r="C75" s="63" t="n">
        <f aca="true">INDIRECT(ADDRESS(ROW()-35*INT((ROW()-15)/35)+108,2+INT((ROW()-15)/35), 1, 1, "Simulación"))</f>
        <v>0</v>
      </c>
      <c r="D75" s="63" t="n">
        <f aca="true">INDIRECT(ADDRESS(ROW()-35*INT((ROW()-15)/35)+78,2+INT((ROW()-15)/35), 1, 1, "Simulación"))</f>
        <v>0</v>
      </c>
      <c r="E75" s="63" t="n">
        <f aca="true">INDIRECT(ADDRESS(ROW()-35*INT((ROW()-15)/35)+48,2+INT((ROW()-15)/35), 1, 1, "Simulación"))</f>
        <v>0</v>
      </c>
      <c r="F75" s="63" t="n">
        <f aca="true">INDIRECT(ADDRESS(ROW()-35*INT((ROW()-15)/35)+18,2+INT((ROW()-15)/35), 1, 1, "Simulación"))</f>
        <v>0</v>
      </c>
      <c r="G75" s="63" t="n">
        <f aca="true">INDIRECT(ADDRESS(ROW()-35*INT((ROW()-15)/35)-12,2+INT((ROW()-15)/35), 1, 1, "Simulación"))</f>
        <v>0</v>
      </c>
      <c r="H75" s="63" t="n">
        <f aca="true">INDIRECT(ADDRESS(ROW()-35*INT((ROW()-15)/35)+168,2+INT((ROW()-15)/35), 1, 1, "Simulación"))</f>
        <v>0</v>
      </c>
      <c r="I75" s="64" t="n">
        <f aca="false">AO75+AQ75+AS75+AU75+AW75</f>
        <v>0.0278323344342573</v>
      </c>
      <c r="J75" s="63" t="n">
        <f aca="false">ROUND(AP75+AR75+AT75+AV75+AX75,0)</f>
        <v>333769</v>
      </c>
      <c r="K75" s="64" t="n">
        <f aca="false">I75-DatosMinisterio!J75</f>
        <v>0</v>
      </c>
      <c r="L75" s="63" t="n">
        <f aca="false">J75-DatosMinisterio!K75</f>
        <v>0</v>
      </c>
      <c r="M75" s="64" t="n">
        <f aca="false">P110/P$112</f>
        <v>0.0128090167995107</v>
      </c>
      <c r="N75" s="63" t="n">
        <f aca="false">ROUND(N$77*M75,0)</f>
        <v>2918542</v>
      </c>
      <c r="O75" s="63" t="n">
        <v>0</v>
      </c>
      <c r="P75" s="65" t="n">
        <f aca="false">N75+J75</f>
        <v>3252311</v>
      </c>
      <c r="Q75" s="63" t="n">
        <f aca="false">P75-DatosMinisterio!M75</f>
        <v>0</v>
      </c>
      <c r="S75" s="65" t="n">
        <f aca="false">B75+DatosMinisterio!B75</f>
        <v>435</v>
      </c>
      <c r="T75" s="65" t="n">
        <f aca="false">C75+DatosMinisterio!C75</f>
        <v>10</v>
      </c>
      <c r="U75" s="65" t="n">
        <f aca="false">D75+DatosMinisterio!D75</f>
        <v>67.0369163226917</v>
      </c>
      <c r="V75" s="65" t="n">
        <f aca="false">E75+DatosMinisterio!E75</f>
        <v>52.3891890499644</v>
      </c>
      <c r="W75" s="65" t="n">
        <f aca="false">F75+DatosMinisterio!F75</f>
        <v>10</v>
      </c>
      <c r="X75" s="65" t="n">
        <f aca="false">G75+DatosMinisterio!G75</f>
        <v>40</v>
      </c>
      <c r="Y75" s="65" t="n">
        <f aca="false">H75+DatosMinisterio!H75</f>
        <v>3</v>
      </c>
      <c r="Z75" s="65" t="n">
        <f aca="false">X75+0.33*Y75</f>
        <v>40.99</v>
      </c>
      <c r="AC75" s="71" t="n">
        <f aca="false">IF(T75&gt;0,S75/T75,0)</f>
        <v>43.5</v>
      </c>
      <c r="AD75" s="72" t="n">
        <f aca="false">EXP((((AC75-AC77)/AC78+2)/4-1.9)^3)</f>
        <v>0.00234249849360844</v>
      </c>
      <c r="AE75" s="73" t="n">
        <f aca="false">S75/U75</f>
        <v>6.48896196098976</v>
      </c>
      <c r="AF75" s="72" t="n">
        <f aca="false">EXP((((AE75-AE77)/AE78+2)/4-1.9)^3)</f>
        <v>0.00102563596391331</v>
      </c>
      <c r="AG75" s="72" t="n">
        <f aca="false">V75/U75</f>
        <v>0.781497597499587</v>
      </c>
      <c r="AH75" s="72" t="n">
        <f aca="false">EXP((((AG75-AG77)/AG78+2)/4-1.9)^3)</f>
        <v>0.16842409057118</v>
      </c>
      <c r="AI75" s="72" t="n">
        <f aca="false">W75/U75</f>
        <v>0.149171539333098</v>
      </c>
      <c r="AJ75" s="72" t="n">
        <f aca="false">EXP((((AI75-AI77)/AI78+2)/4-1.9)^3)</f>
        <v>0.0585814010868034</v>
      </c>
      <c r="AK75" s="72" t="n">
        <f aca="false">Z75/U75</f>
        <v>0.611454139726369</v>
      </c>
      <c r="AL75" s="72" t="n">
        <f aca="false">EXP((((AK75-AK77)/AK78+2)/4-1.9)^3)</f>
        <v>0.0850069934523272</v>
      </c>
      <c r="AM75" s="72" t="n">
        <f aca="false">0.01*AD75+0.15*AF75+0.24*AH75+0.25*AJ75+0.35*AL75</f>
        <v>0.0849968500966217</v>
      </c>
      <c r="AO75" s="64" t="n">
        <f aca="false">0.01*AD75/$AM$77</f>
        <v>7.67054325092518E-006</v>
      </c>
      <c r="AP75" s="63" t="n">
        <f aca="false">AO75*$J$77</f>
        <v>91.9861978589769</v>
      </c>
      <c r="AQ75" s="64" t="n">
        <f aca="false">0.15*AF75/$AM$77</f>
        <v>5.03768841839206E-005</v>
      </c>
      <c r="AR75" s="63" t="n">
        <f aca="false">AQ75*$J$77</f>
        <v>604.126446389825</v>
      </c>
      <c r="AS75" s="64" t="n">
        <f aca="false">0.24*AH75/$AM$77</f>
        <v>0.0132361675339281</v>
      </c>
      <c r="AT75" s="63" t="n">
        <f aca="false">AS75*$J$77</f>
        <v>158729.92118565</v>
      </c>
      <c r="AU75" s="64" t="n">
        <f aca="false">0.25*AJ75/$AM$77</f>
        <v>0.00479563991142561</v>
      </c>
      <c r="AV75" s="63" t="n">
        <f aca="false">AU75*$J$77</f>
        <v>57509.9660248439</v>
      </c>
      <c r="AW75" s="64" t="n">
        <f aca="false">0.35*AL75/$AM$77</f>
        <v>0.00974247956146877</v>
      </c>
      <c r="AX75" s="63" t="n">
        <f aca="false">AW75*$J$77</f>
        <v>116833.139878354</v>
      </c>
    </row>
    <row r="76" customFormat="false" ht="13.8" hidden="false" customHeight="false" outlineLevel="0" collapsed="false">
      <c r="A76" s="74" t="s">
        <v>48</v>
      </c>
      <c r="B76" s="76" t="n">
        <f aca="true">INDIRECT(ADDRESS(ROW()-35*INT((ROW()-15)/35)+138,2+INT((ROW()-15)/35), 1, 1, "Simulación"))</f>
        <v>0</v>
      </c>
      <c r="C76" s="76" t="n">
        <f aca="true">INDIRECT(ADDRESS(ROW()-35*INT((ROW()-15)/35)+108,2+INT((ROW()-15)/35), 1, 1, "Simulación"))</f>
        <v>0</v>
      </c>
      <c r="D76" s="76" t="n">
        <f aca="true">INDIRECT(ADDRESS(ROW()-35*INT((ROW()-15)/35)+78,2+INT((ROW()-15)/35), 1, 1, "Simulación"))</f>
        <v>0</v>
      </c>
      <c r="E76" s="76" t="n">
        <f aca="true">INDIRECT(ADDRESS(ROW()-35*INT((ROW()-15)/35)+48,2+INT((ROW()-15)/35), 1, 1, "Simulación"))</f>
        <v>0</v>
      </c>
      <c r="F76" s="76" t="n">
        <f aca="true">INDIRECT(ADDRESS(ROW()-35*INT((ROW()-15)/35)+18,2+INT((ROW()-15)/35), 1, 1, "Simulación"))</f>
        <v>0</v>
      </c>
      <c r="G76" s="76" t="n">
        <f aca="true">INDIRECT(ADDRESS(ROW()-35*INT((ROW()-15)/35)-12,2+INT((ROW()-15)/35), 1, 1, "Simulación"))</f>
        <v>0</v>
      </c>
      <c r="H76" s="76" t="n">
        <f aca="true">INDIRECT(ADDRESS(ROW()-35*INT((ROW()-15)/35)+168,2+INT((ROW()-15)/35), 1, 1, "Simulación"))</f>
        <v>0</v>
      </c>
      <c r="I76" s="75" t="n">
        <f aca="false">AO76+AQ76+AS76+AU76+AW76</f>
        <v>0.0351203151018505</v>
      </c>
      <c r="J76" s="76" t="n">
        <f aca="false">ROUND(AP76+AR76+AT76+AV76+AX76,0)</f>
        <v>421168</v>
      </c>
      <c r="K76" s="75" t="n">
        <f aca="false">I76-DatosMinisterio!J76</f>
        <v>0</v>
      </c>
      <c r="L76" s="76" t="n">
        <f aca="false">J76-DatosMinisterio!K76</f>
        <v>0</v>
      </c>
      <c r="M76" s="75" t="n">
        <f aca="false">P111/P$112</f>
        <v>0.0118694719753473</v>
      </c>
      <c r="N76" s="76" t="n">
        <f aca="false">ROUND(N$77*M76,0)</f>
        <v>2704466</v>
      </c>
      <c r="O76" s="76" t="n">
        <v>0</v>
      </c>
      <c r="P76" s="77" t="n">
        <f aca="false">N76+J76</f>
        <v>3125634</v>
      </c>
      <c r="Q76" s="76" t="n">
        <f aca="false">P76-DatosMinisterio!M76</f>
        <v>0</v>
      </c>
      <c r="S76" s="77" t="n">
        <f aca="false">B76+DatosMinisterio!B76</f>
        <v>93</v>
      </c>
      <c r="T76" s="77" t="n">
        <f aca="false">C76+DatosMinisterio!C76</f>
        <v>6</v>
      </c>
      <c r="U76" s="77" t="n">
        <f aca="false">D76+DatosMinisterio!D76</f>
        <v>23.6544318181818</v>
      </c>
      <c r="V76" s="77" t="n">
        <f aca="false">E76+DatosMinisterio!E76</f>
        <v>19.84</v>
      </c>
      <c r="W76" s="77" t="n">
        <f aca="false">F76+DatosMinisterio!F76</f>
        <v>5</v>
      </c>
      <c r="X76" s="77" t="n">
        <f aca="false">G76+DatosMinisterio!G76</f>
        <v>9</v>
      </c>
      <c r="Y76" s="77" t="n">
        <f aca="false">H76+DatosMinisterio!H76</f>
        <v>0</v>
      </c>
      <c r="Z76" s="77" t="n">
        <f aca="false">X76+0.33*Y76</f>
        <v>9</v>
      </c>
      <c r="AC76" s="78" t="n">
        <f aca="false">IF(T76&gt;0,S76/T76,0)</f>
        <v>15.5</v>
      </c>
      <c r="AD76" s="79" t="n">
        <f aca="false">EXP((((AC76-AC77)/AC78+2)/4-1.9)^3)</f>
        <v>0.00102976862917889</v>
      </c>
      <c r="AE76" s="80" t="n">
        <f aca="false">S76/U76</f>
        <v>3.93160997122392</v>
      </c>
      <c r="AF76" s="79" t="n">
        <f aca="false">EXP((((AE76-AE77)/AE78+2)/4-1.9)^3)</f>
        <v>0.000243717871007788</v>
      </c>
      <c r="AG76" s="79" t="n">
        <f aca="false">V76/U76</f>
        <v>0.83874346052777</v>
      </c>
      <c r="AH76" s="79" t="n">
        <f aca="false">EXP((((AG76-AG77)/AG78+2)/4-1.9)^3)</f>
        <v>0.280019798409818</v>
      </c>
      <c r="AI76" s="79" t="n">
        <f aca="false">W76/U76</f>
        <v>0.211376880173329</v>
      </c>
      <c r="AJ76" s="79" t="n">
        <f aca="false">EXP((((AI76-AI77)/AI78+2)/4-1.9)^3)</f>
        <v>0.128339755136897</v>
      </c>
      <c r="AK76" s="79" t="n">
        <f aca="false">Z76/U76</f>
        <v>0.380478384311993</v>
      </c>
      <c r="AL76" s="79" t="n">
        <f aca="false">EXP((((AK76-AK77)/AK78+2)/4-1.9)^3)</f>
        <v>0.0226199592396807</v>
      </c>
      <c r="AM76" s="79" t="n">
        <f aca="false">0.01*AD76+0.15*AF76+0.24*AH76+0.25*AJ76+0.35*AL76</f>
        <v>0.107253531503412</v>
      </c>
      <c r="AO76" s="75" t="n">
        <f aca="false">0.01*AD76/$AM$77</f>
        <v>3.37199141434451E-006</v>
      </c>
      <c r="AP76" s="76" t="n">
        <f aca="false">AO76*$J$77</f>
        <v>40.4373796316518</v>
      </c>
      <c r="AQ76" s="75" t="n">
        <f aca="false">0.15*AF76/$AM$77</f>
        <v>1.19708623656929E-005</v>
      </c>
      <c r="AR76" s="76" t="n">
        <f aca="false">AQ76*$J$77</f>
        <v>143.556209526671</v>
      </c>
      <c r="AS76" s="75" t="n">
        <f aca="false">0.24*AH76/$AM$77</f>
        <v>0.0220062875328557</v>
      </c>
      <c r="AT76" s="76" t="n">
        <f aca="false">AS76*$J$77</f>
        <v>263902.39294911</v>
      </c>
      <c r="AU76" s="75" t="n">
        <f aca="false">0.25*AJ76/$AM$77</f>
        <v>0.0105062569439935</v>
      </c>
      <c r="AV76" s="76" t="n">
        <f aca="false">AU76*$J$77</f>
        <v>125992.462123314</v>
      </c>
      <c r="AW76" s="75" t="n">
        <f aca="false">0.35*AL76/$AM$77</f>
        <v>0.00259242777122137</v>
      </c>
      <c r="AX76" s="76" t="n">
        <f aca="false">AW76*$J$77</f>
        <v>31088.7464026635</v>
      </c>
    </row>
    <row r="77" customFormat="false" ht="13.8" hidden="false" customHeight="false" outlineLevel="0" collapsed="false">
      <c r="A77" s="81" t="s">
        <v>49</v>
      </c>
      <c r="B77" s="84"/>
      <c r="C77" s="84"/>
      <c r="D77" s="84"/>
      <c r="E77" s="84"/>
      <c r="F77" s="84"/>
      <c r="G77" s="84"/>
      <c r="H77" s="84"/>
      <c r="I77" s="82"/>
      <c r="J77" s="83" t="n">
        <f aca="false">DatosMinisterio!K77</f>
        <v>11992136</v>
      </c>
      <c r="K77" s="82"/>
      <c r="L77" s="84"/>
      <c r="M77" s="82"/>
      <c r="N77" s="83" t="n">
        <f aca="false">DatosMinisterio!L77</f>
        <v>227850588</v>
      </c>
      <c r="O77" s="84"/>
      <c r="P77" s="85" t="n">
        <f aca="false">DatosMinisterio!M77</f>
        <v>239842724</v>
      </c>
      <c r="Q77" s="84"/>
      <c r="S77" s="86"/>
      <c r="T77" s="86"/>
      <c r="U77" s="86"/>
      <c r="V77" s="86"/>
      <c r="W77" s="86"/>
      <c r="X77" s="86"/>
      <c r="Y77" s="86"/>
      <c r="Z77" s="86"/>
      <c r="AB77" s="87" t="s">
        <v>232</v>
      </c>
      <c r="AC77" s="87" t="n">
        <f aca="false">AVERAGE(AC50:AC76)</f>
        <v>193.392224018349</v>
      </c>
      <c r="AD77" s="86"/>
      <c r="AE77" s="88" t="n">
        <f aca="false">AVERAGE(AE50:AE76)</f>
        <v>16.8357739109453</v>
      </c>
      <c r="AF77" s="86"/>
      <c r="AG77" s="89" t="n">
        <f aca="false">AVERAGE(AG50:AG76)</f>
        <v>0.697805679516029</v>
      </c>
      <c r="AH77" s="86"/>
      <c r="AI77" s="89" t="n">
        <f aca="false">AVERAGE(AI50:AI76)</f>
        <v>0.155918293981707</v>
      </c>
      <c r="AJ77" s="86"/>
      <c r="AK77" s="89" t="n">
        <f aca="false">AVERAGE(AK50:AK76)</f>
        <v>0.556906704500797</v>
      </c>
      <c r="AL77" s="90"/>
      <c r="AM77" s="89" t="n">
        <f aca="false">SUM(AM50:AM76)</f>
        <v>3.05388864514375</v>
      </c>
      <c r="AO77" s="82" t="n">
        <f aca="false">SUM(AO50:AO76)</f>
        <v>0.00984809069627734</v>
      </c>
      <c r="AP77" s="84" t="n">
        <f aca="false">SUM(AP50:AP76)</f>
        <v>118099.642970093</v>
      </c>
      <c r="AQ77" s="82" t="n">
        <f aca="false">SUM(AQ50:AQ76)</f>
        <v>0.142591153071907</v>
      </c>
      <c r="AR77" s="84" t="n">
        <f aca="false">SUM(AR50:AR76)</f>
        <v>1709972.50003513</v>
      </c>
      <c r="AS77" s="82" t="n">
        <f aca="false">SUM(AS50:AS76)</f>
        <v>0.238948129595729</v>
      </c>
      <c r="AT77" s="84" t="n">
        <f aca="false">SUM(AT50:AT76)</f>
        <v>2865498.46705761</v>
      </c>
      <c r="AU77" s="82" t="n">
        <f aca="false">SUM(AU50:AU76)</f>
        <v>0.255109607196322</v>
      </c>
      <c r="AV77" s="84" t="n">
        <f aca="false">SUM(AV50:AV76)</f>
        <v>3059309.10440487</v>
      </c>
      <c r="AW77" s="82" t="n">
        <f aca="false">SUM(AW50:AW76)</f>
        <v>0.353503019439765</v>
      </c>
      <c r="AX77" s="84" t="n">
        <f aca="false">SUM(AX50:AX76)</f>
        <v>4239256.2855323</v>
      </c>
    </row>
    <row r="78" customFormat="false" ht="13.8" hidden="false" customHeight="false" outlineLevel="0" collapsed="false">
      <c r="A78" s="31" t="s">
        <v>50</v>
      </c>
      <c r="AB78" s="87" t="s">
        <v>233</v>
      </c>
      <c r="AC78" s="87" t="n">
        <f aca="false">_xlfn.STDEV.P(AC50:AC76)</f>
        <v>88.6285414206037</v>
      </c>
      <c r="AD78" s="86"/>
      <c r="AE78" s="88" t="n">
        <f aca="false">_xlfn.STDEV.P(AE50:AE76)</f>
        <v>5.15113125632359</v>
      </c>
      <c r="AF78" s="86"/>
      <c r="AG78" s="89" t="n">
        <f aca="false">_xlfn.STDEV.P(AG50:AG76)</f>
        <v>0.111414800825642</v>
      </c>
      <c r="AH78" s="86"/>
      <c r="AI78" s="89" t="n">
        <f aca="false">_xlfn.STDEV.P(AI50:AI76)</f>
        <v>0.107451872116217</v>
      </c>
      <c r="AJ78" s="86"/>
      <c r="AK78" s="89" t="n">
        <f aca="false">_xlfn.STDEV.P(AK50:AK76)</f>
        <v>0.277450229849355</v>
      </c>
      <c r="AL78" s="86"/>
      <c r="AM78" s="89"/>
    </row>
    <row r="79" customFormat="false" ht="13.8" hidden="false" customHeight="false" outlineLevel="0" collapsed="false">
      <c r="A79" s="31" t="s">
        <v>51</v>
      </c>
      <c r="B79" s="1"/>
      <c r="C79" s="1"/>
      <c r="D79" s="1"/>
      <c r="E79" s="1"/>
      <c r="F79" s="1"/>
      <c r="G79" s="1"/>
      <c r="H79" s="1"/>
      <c r="AB79" s="1" t="n">
        <f aca="false">MIN(AC79:AL79)</f>
        <v>-2.5051126243153</v>
      </c>
      <c r="AC79" s="1" t="n">
        <f aca="false">(MIN(AC50:AC76)-AC77)/AC78</f>
        <v>-2.00716632776486</v>
      </c>
      <c r="AE79" s="1" t="n">
        <f aca="false">(MIN(AE50:AE76)-AE77)/AE78</f>
        <v>-2.5051126243153</v>
      </c>
      <c r="AG79" s="1" t="n">
        <f aca="false">(MIN(AG50:AG76)-AG77)/AG78</f>
        <v>-2.14937642403056</v>
      </c>
      <c r="AI79" s="1" t="n">
        <f aca="false">(MIN(AI50:AI76)-AI77)/AI78</f>
        <v>-1.42117868255426</v>
      </c>
      <c r="AK79" s="1" t="n">
        <f aca="false">(MIN(AK50:AK76)-AK77)/AK78</f>
        <v>-1.62566610504428</v>
      </c>
    </row>
    <row r="80" customFormat="false" ht="13.8" hidden="false" customHeight="false" outlineLevel="0" collapsed="false">
      <c r="A80" s="31"/>
      <c r="B80" s="1"/>
      <c r="C80" s="1"/>
      <c r="D80" s="1"/>
      <c r="E80" s="1"/>
      <c r="F80" s="1"/>
      <c r="G80" s="1"/>
      <c r="H80" s="1"/>
    </row>
    <row r="81" customFormat="false" ht="13.8" hidden="false" customHeight="false" outlineLevel="0" collapsed="false">
      <c r="A81" s="50" t="str">
        <f aca="false">"Tabla " &amp; TEXT((ROW()+24) / 35, "0")</f>
        <v>Tabla 3</v>
      </c>
      <c r="B81" s="50"/>
      <c r="C81" s="50"/>
      <c r="D81" s="50"/>
      <c r="E81" s="50"/>
      <c r="F81" s="50"/>
      <c r="G81" s="50"/>
      <c r="H81" s="50"/>
      <c r="I81" s="50"/>
      <c r="J81" s="50"/>
    </row>
    <row r="82" customFormat="false" ht="13.8" hidden="false" customHeight="false" outlineLevel="0" collapsed="false">
      <c r="A82" s="50" t="s">
        <v>62</v>
      </c>
      <c r="B82" s="50"/>
      <c r="C82" s="50"/>
      <c r="D82" s="50"/>
      <c r="E82" s="50"/>
      <c r="F82" s="50"/>
      <c r="G82" s="50"/>
      <c r="H82" s="50"/>
      <c r="I82" s="50"/>
      <c r="J82" s="50"/>
    </row>
    <row r="83" customFormat="false" ht="12.75" hidden="false" customHeight="true" outlineLevel="0" collapsed="false">
      <c r="A83" s="51" t="s">
        <v>8</v>
      </c>
      <c r="B83" s="110" t="s">
        <v>213</v>
      </c>
      <c r="C83" s="110"/>
      <c r="D83" s="110"/>
      <c r="E83" s="110"/>
      <c r="F83" s="110"/>
      <c r="G83" s="110"/>
      <c r="H83" s="110"/>
      <c r="I83" s="51" t="s">
        <v>10</v>
      </c>
      <c r="J83" s="53" t="s">
        <v>11</v>
      </c>
      <c r="K83" s="54" t="s">
        <v>214</v>
      </c>
      <c r="L83" s="53" t="s">
        <v>215</v>
      </c>
      <c r="M83" s="54" t="s">
        <v>216</v>
      </c>
      <c r="N83" s="53" t="s">
        <v>12</v>
      </c>
      <c r="O83" s="53" t="s">
        <v>217</v>
      </c>
      <c r="P83" s="51" t="s">
        <v>218</v>
      </c>
      <c r="Q83" s="53" t="s">
        <v>219</v>
      </c>
      <c r="S83" s="55" t="s">
        <v>220</v>
      </c>
      <c r="T83" s="55"/>
      <c r="U83" s="55"/>
      <c r="V83" s="55"/>
      <c r="W83" s="55"/>
      <c r="X83" s="55"/>
      <c r="Y83" s="55"/>
      <c r="Z83" s="55"/>
      <c r="AC83" s="56" t="s">
        <v>221</v>
      </c>
      <c r="AD83" s="56"/>
      <c r="AE83" s="56" t="s">
        <v>222</v>
      </c>
      <c r="AF83" s="56"/>
      <c r="AG83" s="56" t="s">
        <v>223</v>
      </c>
      <c r="AH83" s="56"/>
      <c r="AI83" s="56" t="s">
        <v>224</v>
      </c>
      <c r="AJ83" s="56"/>
      <c r="AK83" s="56" t="s">
        <v>225</v>
      </c>
      <c r="AL83" s="56"/>
      <c r="AM83" s="57" t="s">
        <v>226</v>
      </c>
      <c r="AO83" s="56" t="s">
        <v>221</v>
      </c>
      <c r="AP83" s="56"/>
      <c r="AQ83" s="56" t="s">
        <v>222</v>
      </c>
      <c r="AR83" s="56"/>
      <c r="AS83" s="56" t="s">
        <v>223</v>
      </c>
      <c r="AT83" s="56"/>
      <c r="AU83" s="56" t="s">
        <v>224</v>
      </c>
      <c r="AV83" s="56"/>
      <c r="AW83" s="57" t="s">
        <v>225</v>
      </c>
      <c r="AX83" s="57"/>
    </row>
    <row r="84" customFormat="false" ht="37.3" hidden="false" customHeight="false" outlineLevel="0" collapsed="false">
      <c r="A84" s="51"/>
      <c r="B84" s="102" t="s">
        <v>63</v>
      </c>
      <c r="C84" s="102" t="s">
        <v>64</v>
      </c>
      <c r="D84" s="102" t="s">
        <v>65</v>
      </c>
      <c r="E84" s="102" t="s">
        <v>66</v>
      </c>
      <c r="F84" s="102" t="s">
        <v>67</v>
      </c>
      <c r="G84" s="102" t="s">
        <v>68</v>
      </c>
      <c r="H84" s="102" t="s">
        <v>69</v>
      </c>
      <c r="I84" s="51"/>
      <c r="J84" s="53"/>
      <c r="K84" s="54"/>
      <c r="L84" s="53"/>
      <c r="M84" s="54"/>
      <c r="N84" s="53"/>
      <c r="O84" s="53"/>
      <c r="P84" s="51"/>
      <c r="Q84" s="53"/>
      <c r="S84" s="56" t="s">
        <v>63</v>
      </c>
      <c r="T84" s="56" t="s">
        <v>64</v>
      </c>
      <c r="U84" s="56" t="s">
        <v>65</v>
      </c>
      <c r="V84" s="56" t="s">
        <v>66</v>
      </c>
      <c r="W84" s="56" t="s">
        <v>67</v>
      </c>
      <c r="X84" s="56" t="s">
        <v>68</v>
      </c>
      <c r="Y84" s="56" t="s">
        <v>69</v>
      </c>
      <c r="Z84" s="51" t="s">
        <v>21</v>
      </c>
      <c r="AC84" s="56" t="s">
        <v>227</v>
      </c>
      <c r="AD84" s="56" t="s">
        <v>228</v>
      </c>
      <c r="AE84" s="56" t="s">
        <v>227</v>
      </c>
      <c r="AF84" s="56" t="s">
        <v>228</v>
      </c>
      <c r="AG84" s="56" t="s">
        <v>227</v>
      </c>
      <c r="AH84" s="56" t="s">
        <v>228</v>
      </c>
      <c r="AI84" s="56" t="s">
        <v>227</v>
      </c>
      <c r="AJ84" s="56" t="s">
        <v>228</v>
      </c>
      <c r="AK84" s="56" t="s">
        <v>227</v>
      </c>
      <c r="AL84" s="56" t="s">
        <v>228</v>
      </c>
      <c r="AM84" s="58" t="s">
        <v>229</v>
      </c>
      <c r="AO84" s="56" t="s">
        <v>230</v>
      </c>
      <c r="AP84" s="56" t="s">
        <v>231</v>
      </c>
      <c r="AQ84" s="56" t="s">
        <v>230</v>
      </c>
      <c r="AR84" s="56" t="s">
        <v>231</v>
      </c>
      <c r="AS84" s="56" t="s">
        <v>230</v>
      </c>
      <c r="AT84" s="56" t="s">
        <v>231</v>
      </c>
      <c r="AU84" s="56" t="s">
        <v>230</v>
      </c>
      <c r="AV84" s="56" t="s">
        <v>231</v>
      </c>
      <c r="AW84" s="56" t="s">
        <v>230</v>
      </c>
      <c r="AX84" s="58" t="s">
        <v>231</v>
      </c>
    </row>
    <row r="85" customFormat="false" ht="13.8" hidden="false" customHeight="false" outlineLevel="0" collapsed="false">
      <c r="A85" s="59" t="s">
        <v>22</v>
      </c>
      <c r="B85" s="62" t="n">
        <f aca="true">INDIRECT(ADDRESS(ROW()-35*INT((ROW()-15)/35)+138,2+INT((ROW()-15)/35), 1, 1, "Simulación"))</f>
        <v>0</v>
      </c>
      <c r="C85" s="62" t="n">
        <f aca="true">INDIRECT(ADDRESS(ROW()-35*INT((ROW()-15)/35)+108,2+INT((ROW()-15)/35), 1, 1, "Simulación"))</f>
        <v>0</v>
      </c>
      <c r="D85" s="62" t="n">
        <f aca="true">INDIRECT(ADDRESS(ROW()-35*INT((ROW()-15)/35)+78,2+INT((ROW()-15)/35), 1, 1, "Simulación"))</f>
        <v>0</v>
      </c>
      <c r="E85" s="62" t="n">
        <f aca="true">INDIRECT(ADDRESS(ROW()-35*INT((ROW()-15)/35)+48,2+INT((ROW()-15)/35), 1, 1, "Simulación"))</f>
        <v>0</v>
      </c>
      <c r="F85" s="62" t="n">
        <f aca="true">INDIRECT(ADDRESS(ROW()-35*INT((ROW()-15)/35)+18,2+INT((ROW()-15)/35), 1, 1, "Simulación"))</f>
        <v>0</v>
      </c>
      <c r="G85" s="62" t="n">
        <f aca="true">INDIRECT(ADDRESS(ROW()-35*INT((ROW()-15)/35)-12,2+INT((ROW()-15)/35), 1, 1, "Simulación"))</f>
        <v>0</v>
      </c>
      <c r="H85" s="62" t="n">
        <f aca="true">INDIRECT(ADDRESS(ROW()-35*INT((ROW()-15)/35)+168,2+INT((ROW()-15)/35), 1, 1, "Simulación"))</f>
        <v>0</v>
      </c>
      <c r="I85" s="61" t="n">
        <f aca="false">AO85+AQ85+AS85+AU85+AW85</f>
        <v>0.104304483167813</v>
      </c>
      <c r="J85" s="62" t="n">
        <f aca="false">ROUND(AP85+AR85+AT85+AV85+AX85,0)</f>
        <v>1220349</v>
      </c>
      <c r="K85" s="61" t="n">
        <f aca="false">I85-DatosMinisterio!J85</f>
        <v>5.68989300120393E-016</v>
      </c>
      <c r="L85" s="63" t="n">
        <f aca="false">J85-DatosMinisterio!K85</f>
        <v>0</v>
      </c>
      <c r="M85" s="64" t="n">
        <f aca="false">P120/P$145</f>
        <v>0.180442516321974</v>
      </c>
      <c r="N85" s="63" t="n">
        <f aca="false">ROUND((N$112-N$111-N$110)*M85,0)</f>
        <v>39164070</v>
      </c>
      <c r="O85" s="63" t="n">
        <f aca="false">N85-DatosMinisterio!L85</f>
        <v>168</v>
      </c>
      <c r="P85" s="65" t="n">
        <f aca="false">N85+J85</f>
        <v>40384419</v>
      </c>
      <c r="Q85" s="63" t="n">
        <f aca="false">P85-DatosMinisterio!M85</f>
        <v>168</v>
      </c>
      <c r="S85" s="66" t="n">
        <f aca="false">B85+DatosMinisterio!B85</f>
        <v>30480</v>
      </c>
      <c r="T85" s="66" t="n">
        <f aca="false">C85+DatosMinisterio!C85</f>
        <v>77</v>
      </c>
      <c r="U85" s="66" t="n">
        <f aca="false">D85+DatosMinisterio!D85</f>
        <v>2236.63707702301</v>
      </c>
      <c r="V85" s="66" t="n">
        <f aca="false">E85+DatosMinisterio!E85</f>
        <v>1499.84219932412</v>
      </c>
      <c r="W85" s="66" t="n">
        <f aca="false">F85+DatosMinisterio!F85</f>
        <v>855.5</v>
      </c>
      <c r="X85" s="66" t="n">
        <f aca="false">G85+DatosMinisterio!G85</f>
        <v>2305</v>
      </c>
      <c r="Y85" s="66" t="n">
        <f aca="false">H85+DatosMinisterio!H85</f>
        <v>279</v>
      </c>
      <c r="Z85" s="66" t="n">
        <f aca="false">X85+0.33*Y85</f>
        <v>2397.07</v>
      </c>
      <c r="AC85" s="67" t="n">
        <f aca="false">IF(T85&gt;0,S85/T85,0)</f>
        <v>395.844155844156</v>
      </c>
      <c r="AD85" s="68" t="n">
        <f aca="false">EXP((((AC85-AC112)/AC113+2)/4-1.9)^3)</f>
        <v>0.560728418623798</v>
      </c>
      <c r="AE85" s="69" t="n">
        <f aca="false">S85/U85</f>
        <v>13.6276020428711</v>
      </c>
      <c r="AF85" s="68" t="n">
        <f aca="false">EXP((((AE85-AE112)/AE113+2)/4-1.9)^3)</f>
        <v>0.0331773313769304</v>
      </c>
      <c r="AG85" s="68" t="n">
        <f aca="false">V85/U85</f>
        <v>0.670579154182863</v>
      </c>
      <c r="AH85" s="68" t="n">
        <f aca="false">EXP((((AG85-AG112)/AG113+2)/4-1.9)^3)</f>
        <v>0.0618994361910884</v>
      </c>
      <c r="AI85" s="68" t="n">
        <f aca="false">W85/U85</f>
        <v>0.382493882797776</v>
      </c>
      <c r="AJ85" s="68" t="n">
        <f aca="false">EXP((((AI85-AI112)/AI113+2)/4-1.9)^3)</f>
        <v>0.512006008430854</v>
      </c>
      <c r="AK85" s="68" t="n">
        <f aca="false">Z85/U85</f>
        <v>1.07172952850738</v>
      </c>
      <c r="AL85" s="68" t="n">
        <f aca="false">EXP((((AK85-AK112)/AK113+2)/4-1.9)^3)</f>
        <v>0.475038132963378</v>
      </c>
      <c r="AM85" s="68" t="n">
        <f aca="false">0.01*AD85+0.15*AF85+0.24*AH85+0.25*AJ85+0.35*AL85</f>
        <v>0.319704597223535</v>
      </c>
      <c r="AO85" s="61" t="n">
        <f aca="false">0.01*AD85/$AM$112</f>
        <v>0.00182939151985878</v>
      </c>
      <c r="AP85" s="62" t="n">
        <f aca="false">AO85*$J$112</f>
        <v>21403.6393026671</v>
      </c>
      <c r="AQ85" s="61" t="n">
        <f aca="false">0.15*AF85/$AM$112</f>
        <v>0.00162362901513349</v>
      </c>
      <c r="AR85" s="62" t="n">
        <f aca="false">AQ85*$J$112</f>
        <v>18996.2451580318</v>
      </c>
      <c r="AS85" s="61" t="n">
        <f aca="false">0.24*AH85/$AM$112</f>
        <v>0.00484676573789239</v>
      </c>
      <c r="AT85" s="62" t="n">
        <f aca="false">AS85*$J$112</f>
        <v>56706.5193602635</v>
      </c>
      <c r="AU85" s="61" t="n">
        <f aca="false">0.25*AJ85/$AM$112</f>
        <v>0.0417608337133599</v>
      </c>
      <c r="AV85" s="62" t="n">
        <f aca="false">AU85*$J$112</f>
        <v>488596.24201626</v>
      </c>
      <c r="AW85" s="61" t="n">
        <f aca="false">0.35*AL85/$AM$112</f>
        <v>0.0542438631815681</v>
      </c>
      <c r="AX85" s="62" t="n">
        <f aca="false">AW85*$J$112</f>
        <v>634646.039034406</v>
      </c>
    </row>
    <row r="86" customFormat="false" ht="13.8" hidden="false" customHeight="false" outlineLevel="0" collapsed="false">
      <c r="A86" s="70" t="s">
        <v>23</v>
      </c>
      <c r="B86" s="63" t="n">
        <f aca="true">INDIRECT(ADDRESS(ROW()-35*INT((ROW()-15)/35)+138,2+INT((ROW()-15)/35), 1, 1, "Simulación"))</f>
        <v>0</v>
      </c>
      <c r="C86" s="63" t="n">
        <f aca="true">INDIRECT(ADDRESS(ROW()-35*INT((ROW()-15)/35)+108,2+INT((ROW()-15)/35), 1, 1, "Simulación"))</f>
        <v>0</v>
      </c>
      <c r="D86" s="63" t="n">
        <f aca="true">INDIRECT(ADDRESS(ROW()-35*INT((ROW()-15)/35)+78,2+INT((ROW()-15)/35), 1, 1, "Simulación"))</f>
        <v>0</v>
      </c>
      <c r="E86" s="63" t="n">
        <f aca="true">INDIRECT(ADDRESS(ROW()-35*INT((ROW()-15)/35)+48,2+INT((ROW()-15)/35), 1, 1, "Simulación"))</f>
        <v>0</v>
      </c>
      <c r="F86" s="63" t="n">
        <f aca="true">INDIRECT(ADDRESS(ROW()-35*INT((ROW()-15)/35)+18,2+INT((ROW()-15)/35), 1, 1, "Simulación"))</f>
        <v>0</v>
      </c>
      <c r="G86" s="63" t="n">
        <f aca="true">INDIRECT(ADDRESS(ROW()-35*INT((ROW()-15)/35)-12,2+INT((ROW()-15)/35), 1, 1, "Simulación"))</f>
        <v>0</v>
      </c>
      <c r="H86" s="63" t="n">
        <f aca="true">INDIRECT(ADDRESS(ROW()-35*INT((ROW()-15)/35)+168,2+INT((ROW()-15)/35), 1, 1, "Simulación"))</f>
        <v>0</v>
      </c>
      <c r="I86" s="64" t="n">
        <f aca="false">AO86+AQ86+AS86+AU86+AW86</f>
        <v>0.0876135463888688</v>
      </c>
      <c r="J86" s="63" t="n">
        <f aca="false">ROUND(AP86+AR86+AT86+AV86+AX86,0)</f>
        <v>1025067</v>
      </c>
      <c r="K86" s="64" t="n">
        <f aca="false">I86-DatosMinisterio!J86</f>
        <v>0</v>
      </c>
      <c r="L86" s="63" t="n">
        <f aca="false">J86-DatosMinisterio!K86</f>
        <v>0</v>
      </c>
      <c r="M86" s="64" t="n">
        <f aca="false">P121/P$145</f>
        <v>0.117185775679844</v>
      </c>
      <c r="N86" s="63" t="n">
        <f aca="false">ROUND((N$112-N$111-N$110)*M86,0)</f>
        <v>25434537</v>
      </c>
      <c r="O86" s="63" t="n">
        <f aca="false">N86-DatosMinisterio!L86</f>
        <v>-58</v>
      </c>
      <c r="P86" s="65" t="n">
        <f aca="false">N86+J86</f>
        <v>26459604</v>
      </c>
      <c r="Q86" s="63" t="n">
        <f aca="false">P86-DatosMinisterio!M86</f>
        <v>-58</v>
      </c>
      <c r="S86" s="65" t="n">
        <f aca="false">B86+DatosMinisterio!B86</f>
        <v>26767</v>
      </c>
      <c r="T86" s="65" t="n">
        <f aca="false">C86+DatosMinisterio!C86</f>
        <v>76</v>
      </c>
      <c r="U86" s="65" t="n">
        <f aca="false">D86+DatosMinisterio!D86</f>
        <v>2232.59710255467</v>
      </c>
      <c r="V86" s="65" t="n">
        <f aca="false">E86+DatosMinisterio!E86</f>
        <v>1508.93801164558</v>
      </c>
      <c r="W86" s="65" t="n">
        <f aca="false">F86+DatosMinisterio!F86</f>
        <v>763</v>
      </c>
      <c r="X86" s="65" t="n">
        <f aca="false">G86+DatosMinisterio!G86</f>
        <v>2171</v>
      </c>
      <c r="Y86" s="65" t="n">
        <f aca="false">H86+DatosMinisterio!H86</f>
        <v>237</v>
      </c>
      <c r="Z86" s="65" t="n">
        <f aca="false">X86+0.33*Y86</f>
        <v>2249.21</v>
      </c>
      <c r="AC86" s="71" t="n">
        <f aca="false">IF(T86&gt;0,S86/T86,0)</f>
        <v>352.197368421053</v>
      </c>
      <c r="AD86" s="72" t="n">
        <f aca="false">EXP((((AC86-AC112)/AC113+2)/4-1.9)^3)</f>
        <v>0.421090807090519</v>
      </c>
      <c r="AE86" s="73" t="n">
        <f aca="false">S86/U86</f>
        <v>11.9891761793346</v>
      </c>
      <c r="AF86" s="72" t="n">
        <f aca="false">EXP((((AE86-AE112)/AE113+2)/4-1.9)^3)</f>
        <v>0.0207365954782126</v>
      </c>
      <c r="AG86" s="72" t="n">
        <f aca="false">V86/U86</f>
        <v>0.675866689031784</v>
      </c>
      <c r="AH86" s="72" t="n">
        <f aca="false">EXP((((AG86-AG112)/AG113+2)/4-1.9)^3)</f>
        <v>0.0661886510022742</v>
      </c>
      <c r="AI86" s="72" t="n">
        <f aca="false">W86/U86</f>
        <v>0.341754452304417</v>
      </c>
      <c r="AJ86" s="72" t="n">
        <f aca="false">EXP((((AI86-AI112)/AI113+2)/4-1.9)^3)</f>
        <v>0.40611976379211</v>
      </c>
      <c r="AK86" s="72" t="n">
        <f aca="false">Z86/U86</f>
        <v>1.00744106378456</v>
      </c>
      <c r="AL86" s="72" t="n">
        <f aca="false">EXP((((AK86-AK112)/AK113+2)/4-1.9)^3)</f>
        <v>0.410881269036979</v>
      </c>
      <c r="AM86" s="72" t="n">
        <f aca="false">0.01*AD86+0.15*AF86+0.24*AH86+0.25*AJ86+0.35*AL86</f>
        <v>0.268545058744153</v>
      </c>
      <c r="AO86" s="64" t="n">
        <f aca="false">0.01*AD86/$AM$112</f>
        <v>0.00137382006332502</v>
      </c>
      <c r="AP86" s="63" t="n">
        <f aca="false">AO86*$J$112</f>
        <v>16073.5133966544</v>
      </c>
      <c r="AQ86" s="64" t="n">
        <f aca="false">0.15*AF86/$AM$112</f>
        <v>0.00101480549206929</v>
      </c>
      <c r="AR86" s="63" t="n">
        <f aca="false">AQ86*$J$112</f>
        <v>11873.0903028858</v>
      </c>
      <c r="AS86" s="64" t="n">
        <f aca="false">0.24*AH86/$AM$112</f>
        <v>0.00518261402131033</v>
      </c>
      <c r="AT86" s="63" t="n">
        <f aca="false">AS86*$J$112</f>
        <v>60635.8999442801</v>
      </c>
      <c r="AU86" s="64" t="n">
        <f aca="false">0.25*AJ86/$AM$112</f>
        <v>0.0331244158157604</v>
      </c>
      <c r="AV86" s="63" t="n">
        <f aca="false">AU86*$J$112</f>
        <v>387551.292621509</v>
      </c>
      <c r="AW86" s="64" t="n">
        <f aca="false">0.35*AL86/$AM$112</f>
        <v>0.0469178909964038</v>
      </c>
      <c r="AX86" s="63" t="n">
        <f aca="false">AW86*$J$112</f>
        <v>548933.131496312</v>
      </c>
    </row>
    <row r="87" customFormat="false" ht="13.8" hidden="false" customHeight="false" outlineLevel="0" collapsed="false">
      <c r="A87" s="70" t="s">
        <v>24</v>
      </c>
      <c r="B87" s="63" t="n">
        <f aca="true">INDIRECT(ADDRESS(ROW()-35*INT((ROW()-15)/35)+138,2+INT((ROW()-15)/35), 1, 1, "Simulación"))</f>
        <v>0</v>
      </c>
      <c r="C87" s="63" t="n">
        <f aca="true">INDIRECT(ADDRESS(ROW()-35*INT((ROW()-15)/35)+108,2+INT((ROW()-15)/35), 1, 1, "Simulación"))</f>
        <v>0</v>
      </c>
      <c r="D87" s="63" t="n">
        <f aca="true">INDIRECT(ADDRESS(ROW()-35*INT((ROW()-15)/35)+78,2+INT((ROW()-15)/35), 1, 1, "Simulación"))</f>
        <v>0</v>
      </c>
      <c r="E87" s="63" t="n">
        <f aca="true">INDIRECT(ADDRESS(ROW()-35*INT((ROW()-15)/35)+48,2+INT((ROW()-15)/35), 1, 1, "Simulación"))</f>
        <v>0</v>
      </c>
      <c r="F87" s="63" t="n">
        <f aca="true">INDIRECT(ADDRESS(ROW()-35*INT((ROW()-15)/35)+18,2+INT((ROW()-15)/35), 1, 1, "Simulación"))</f>
        <v>0</v>
      </c>
      <c r="G87" s="63" t="n">
        <f aca="true">INDIRECT(ADDRESS(ROW()-35*INT((ROW()-15)/35)-12,2+INT((ROW()-15)/35), 1, 1, "Simulación"))</f>
        <v>0</v>
      </c>
      <c r="H87" s="63" t="n">
        <f aca="true">INDIRECT(ADDRESS(ROW()-35*INT((ROW()-15)/35)+168,2+INT((ROW()-15)/35), 1, 1, "Simulación"))</f>
        <v>0</v>
      </c>
      <c r="I87" s="64" t="n">
        <f aca="false">AO87+AQ87+AS87+AU87+AW87</f>
        <v>0.0639331676705094</v>
      </c>
      <c r="J87" s="63" t="n">
        <f aca="false">ROUND(AP87+AR87+AT87+AV87+AX87,0)</f>
        <v>748010</v>
      </c>
      <c r="K87" s="64" t="n">
        <f aca="false">I87-DatosMinisterio!J87</f>
        <v>-3.05311331771918E-016</v>
      </c>
      <c r="L87" s="63" t="n">
        <f aca="false">J87-DatosMinisterio!K87</f>
        <v>0</v>
      </c>
      <c r="M87" s="64" t="n">
        <f aca="false">P122/P$145</f>
        <v>0.0722572388495441</v>
      </c>
      <c r="N87" s="63" t="n">
        <f aca="false">ROUND((N$112-N$111-N$110)*M87,0)</f>
        <v>15683042</v>
      </c>
      <c r="O87" s="63" t="n">
        <f aca="false">N87-DatosMinisterio!L87</f>
        <v>-44</v>
      </c>
      <c r="P87" s="65" t="n">
        <f aca="false">N87+J87</f>
        <v>16431052</v>
      </c>
      <c r="Q87" s="63" t="n">
        <f aca="false">P87-DatosMinisterio!M87</f>
        <v>-44</v>
      </c>
      <c r="S87" s="65" t="n">
        <f aca="false">B87+DatosMinisterio!B87</f>
        <v>24666</v>
      </c>
      <c r="T87" s="65" t="n">
        <f aca="false">C87+DatosMinisterio!C87</f>
        <v>90</v>
      </c>
      <c r="U87" s="65" t="n">
        <f aca="false">D87+DatosMinisterio!D87</f>
        <v>1432.1590251547</v>
      </c>
      <c r="V87" s="65" t="n">
        <f aca="false">E87+DatosMinisterio!E87</f>
        <v>1129.66821277559</v>
      </c>
      <c r="W87" s="65" t="n">
        <f aca="false">F87+DatosMinisterio!F87</f>
        <v>388</v>
      </c>
      <c r="X87" s="65" t="n">
        <f aca="false">G87+DatosMinisterio!G87</f>
        <v>1050</v>
      </c>
      <c r="Y87" s="65" t="n">
        <f aca="false">H87+DatosMinisterio!H87</f>
        <v>121</v>
      </c>
      <c r="Z87" s="65" t="n">
        <f aca="false">X87+0.33*Y87</f>
        <v>1089.93</v>
      </c>
      <c r="AC87" s="71" t="n">
        <f aca="false">IF(T87&gt;0,S87/T87,0)</f>
        <v>274.066666666667</v>
      </c>
      <c r="AD87" s="72" t="n">
        <f aca="false">EXP((((AC87-AC112)/AC113+2)/4-1.9)^3)</f>
        <v>0.204280972424082</v>
      </c>
      <c r="AE87" s="73" t="n">
        <f aca="false">S87/U87</f>
        <v>17.2229477081539</v>
      </c>
      <c r="AF87" s="72" t="n">
        <f aca="false">EXP((((AE87-AE112)/AE113+2)/4-1.9)^3)</f>
        <v>0.0811864801810657</v>
      </c>
      <c r="AG87" s="72" t="n">
        <f aca="false">V87/U87</f>
        <v>0.788786854625704</v>
      </c>
      <c r="AH87" s="72" t="n">
        <f aca="false">EXP((((AG87-AG112)/AG113+2)/4-1.9)^3)</f>
        <v>0.216762545836565</v>
      </c>
      <c r="AI87" s="72" t="n">
        <f aca="false">W87/U87</f>
        <v>0.270919634750819</v>
      </c>
      <c r="AJ87" s="72" t="n">
        <f aca="false">EXP((((AI87-AI112)/AI113+2)/4-1.9)^3)</f>
        <v>0.241439540038553</v>
      </c>
      <c r="AK87" s="72" t="n">
        <f aca="false">Z87/U87</f>
        <v>0.76103978738134</v>
      </c>
      <c r="AL87" s="72" t="n">
        <f aca="false">EXP((((AK87-AK112)/AK113+2)/4-1.9)^3)</f>
        <v>0.198166977063415</v>
      </c>
      <c r="AM87" s="72" t="n">
        <f aca="false">0.01*AD87+0.15*AF87+0.24*AH87+0.25*AJ87+0.35*AL87</f>
        <v>0.19596211973401</v>
      </c>
      <c r="AO87" s="64" t="n">
        <f aca="false">0.01*AD87/$AM$112</f>
        <v>0.000666472156945997</v>
      </c>
      <c r="AP87" s="63" t="n">
        <f aca="false">AO87*$J$112</f>
        <v>7797.63626194345</v>
      </c>
      <c r="AQ87" s="64" t="n">
        <f aca="false">0.15*AF87/$AM$112</f>
        <v>0.00397309606854625</v>
      </c>
      <c r="AR87" s="63" t="n">
        <f aca="false">AQ87*$J$112</f>
        <v>46484.6995533101</v>
      </c>
      <c r="AS87" s="64" t="n">
        <f aca="false">0.24*AH87/$AM$112</f>
        <v>0.0169726470072476</v>
      </c>
      <c r="AT87" s="63" t="n">
        <f aca="false">AS87*$J$112</f>
        <v>198577.729595392</v>
      </c>
      <c r="AU87" s="64" t="n">
        <f aca="false">0.25*AJ87/$AM$112</f>
        <v>0.019692574534976</v>
      </c>
      <c r="AV87" s="63" t="n">
        <f aca="false">AU87*$J$112</f>
        <v>230400.52263938</v>
      </c>
      <c r="AW87" s="64" t="n">
        <f aca="false">0.35*AL87/$AM$112</f>
        <v>0.0226283779027935</v>
      </c>
      <c r="AX87" s="63" t="n">
        <f aca="false">AW87*$J$112</f>
        <v>264749.034516801</v>
      </c>
    </row>
    <row r="88" customFormat="false" ht="13.8" hidden="false" customHeight="false" outlineLevel="0" collapsed="false">
      <c r="A88" s="70" t="s">
        <v>25</v>
      </c>
      <c r="B88" s="63" t="n">
        <f aca="true">INDIRECT(ADDRESS(ROW()-35*INT((ROW()-15)/35)+138,2+INT((ROW()-15)/35), 1, 1, "Simulación"))</f>
        <v>0</v>
      </c>
      <c r="C88" s="63" t="n">
        <f aca="true">INDIRECT(ADDRESS(ROW()-35*INT((ROW()-15)/35)+108,2+INT((ROW()-15)/35), 1, 1, "Simulación"))</f>
        <v>0</v>
      </c>
      <c r="D88" s="63" t="n">
        <f aca="true">INDIRECT(ADDRESS(ROW()-35*INT((ROW()-15)/35)+78,2+INT((ROW()-15)/35), 1, 1, "Simulación"))</f>
        <v>0</v>
      </c>
      <c r="E88" s="63" t="n">
        <f aca="true">INDIRECT(ADDRESS(ROW()-35*INT((ROW()-15)/35)+48,2+INT((ROW()-15)/35), 1, 1, "Simulación"))</f>
        <v>0</v>
      </c>
      <c r="F88" s="63" t="n">
        <f aca="true">INDIRECT(ADDRESS(ROW()-35*INT((ROW()-15)/35)+18,2+INT((ROW()-15)/35), 1, 1, "Simulación"))</f>
        <v>0</v>
      </c>
      <c r="G88" s="63" t="n">
        <f aca="true">INDIRECT(ADDRESS(ROW()-35*INT((ROW()-15)/35)-12,2+INT((ROW()-15)/35), 1, 1, "Simulación"))</f>
        <v>0</v>
      </c>
      <c r="H88" s="63" t="n">
        <f aca="true">INDIRECT(ADDRESS(ROW()-35*INT((ROW()-15)/35)+168,2+INT((ROW()-15)/35), 1, 1, "Simulación"))</f>
        <v>0</v>
      </c>
      <c r="I88" s="64" t="n">
        <f aca="false">AO88+AQ88+AS88+AU88+AW88</f>
        <v>0.09878846122084</v>
      </c>
      <c r="J88" s="63" t="n">
        <f aca="false">ROUND(AP88+AR88+AT88+AV88+AX88,0)</f>
        <v>1155812</v>
      </c>
      <c r="K88" s="64" t="n">
        <f aca="false">I88-DatosMinisterio!J88</f>
        <v>0</v>
      </c>
      <c r="L88" s="63" t="n">
        <f aca="false">J88-DatosMinisterio!K88</f>
        <v>0</v>
      </c>
      <c r="M88" s="64" t="n">
        <f aca="false">P123/P$145</f>
        <v>0.0610038632405828</v>
      </c>
      <c r="N88" s="63" t="n">
        <f aca="false">ROUND((N$112-N$111-N$110)*M88,0)</f>
        <v>13240558</v>
      </c>
      <c r="O88" s="63" t="n">
        <f aca="false">N88-DatosMinisterio!L88</f>
        <v>0</v>
      </c>
      <c r="P88" s="65" t="n">
        <f aca="false">N88+J88</f>
        <v>14396370</v>
      </c>
      <c r="Q88" s="63" t="n">
        <f aca="false">P88-DatosMinisterio!M88</f>
        <v>0</v>
      </c>
      <c r="S88" s="65" t="n">
        <f aca="false">B88+DatosMinisterio!B88</f>
        <v>14121</v>
      </c>
      <c r="T88" s="65" t="n">
        <f aca="false">C88+DatosMinisterio!C88</f>
        <v>52</v>
      </c>
      <c r="U88" s="65" t="n">
        <f aca="false">D88+DatosMinisterio!D88</f>
        <v>633.0425414256</v>
      </c>
      <c r="V88" s="65" t="n">
        <f aca="false">E88+DatosMinisterio!E88</f>
        <v>518.952093917781</v>
      </c>
      <c r="W88" s="65" t="n">
        <f aca="false">F88+DatosMinisterio!F88</f>
        <v>209</v>
      </c>
      <c r="X88" s="65" t="n">
        <f aca="false">G88+DatosMinisterio!G88</f>
        <v>545</v>
      </c>
      <c r="Y88" s="65" t="n">
        <f aca="false">H88+DatosMinisterio!H88</f>
        <v>69</v>
      </c>
      <c r="Z88" s="65" t="n">
        <f aca="false">X88+0.33*Y88</f>
        <v>567.77</v>
      </c>
      <c r="AC88" s="71" t="n">
        <f aca="false">IF(T88&gt;0,S88/T88,0)</f>
        <v>271.557692307692</v>
      </c>
      <c r="AD88" s="72" t="n">
        <f aca="false">EXP((((AC88-AC112)/AC113+2)/4-1.9)^3)</f>
        <v>0.198595648686664</v>
      </c>
      <c r="AE88" s="73" t="n">
        <f aca="false">S88/U88</f>
        <v>22.3065577365461</v>
      </c>
      <c r="AF88" s="72" t="n">
        <f aca="false">EXP((((AE88-AE112)/AE113+2)/4-1.9)^3)</f>
        <v>0.21535985137541</v>
      </c>
      <c r="AG88" s="72" t="n">
        <f aca="false">V88/U88</f>
        <v>0.819774438458923</v>
      </c>
      <c r="AH88" s="72" t="n">
        <f aca="false">EXP((((AG88-AG112)/AG113+2)/4-1.9)^3)</f>
        <v>0.27846553763668</v>
      </c>
      <c r="AI88" s="72" t="n">
        <f aca="false">W88/U88</f>
        <v>0.330151587489422</v>
      </c>
      <c r="AJ88" s="72" t="n">
        <f aca="false">EXP((((AI88-AI112)/AI113+2)/4-1.9)^3)</f>
        <v>0.376929825767807</v>
      </c>
      <c r="AK88" s="72" t="n">
        <f aca="false">Z88/U88</f>
        <v>0.896890750377364</v>
      </c>
      <c r="AL88" s="72" t="n">
        <f aca="false">EXP((((AK88-AK112)/AK113+2)/4-1.9)^3)</f>
        <v>0.306980770635972</v>
      </c>
      <c r="AM88" s="72" t="n">
        <f aca="false">0.01*AD88+0.15*AF88+0.24*AH88+0.25*AJ88+0.35*AL88</f>
        <v>0.302797389390523</v>
      </c>
      <c r="AO88" s="64" t="n">
        <f aca="false">0.01*AD88/$AM$112</f>
        <v>0.000647923635616526</v>
      </c>
      <c r="AP88" s="63" t="n">
        <f aca="false">AO88*$J$112</f>
        <v>7580.62101079346</v>
      </c>
      <c r="AQ88" s="64" t="n">
        <f aca="false">0.15*AF88/$AM$112</f>
        <v>0.0105392594544566</v>
      </c>
      <c r="AR88" s="63" t="n">
        <f aca="false">AQ88*$J$112</f>
        <v>123307.944434894</v>
      </c>
      <c r="AS88" s="64" t="n">
        <f aca="false">0.24*AH88/$AM$112</f>
        <v>0.0218040310227503</v>
      </c>
      <c r="AT88" s="63" t="n">
        <f aca="false">AS88*$J$112</f>
        <v>255104.284834083</v>
      </c>
      <c r="AU88" s="64" t="n">
        <f aca="false">0.25*AJ88/$AM$112</f>
        <v>0.0307435919038065</v>
      </c>
      <c r="AV88" s="63" t="n">
        <f aca="false">AU88*$J$112</f>
        <v>359695.967120405</v>
      </c>
      <c r="AW88" s="64" t="n">
        <f aca="false">0.35*AL88/$AM$112</f>
        <v>0.0350536552042101</v>
      </c>
      <c r="AX88" s="63" t="n">
        <f aca="false">AW88*$J$112</f>
        <v>410123.138806771</v>
      </c>
    </row>
    <row r="89" customFormat="false" ht="13.8" hidden="false" customHeight="false" outlineLevel="0" collapsed="false">
      <c r="A89" s="70" t="s">
        <v>26</v>
      </c>
      <c r="B89" s="63" t="n">
        <f aca="true">INDIRECT(ADDRESS(ROW()-35*INT((ROW()-15)/35)+138,2+INT((ROW()-15)/35), 1, 1, "Simulación"))</f>
        <v>0</v>
      </c>
      <c r="C89" s="63" t="n">
        <f aca="true">INDIRECT(ADDRESS(ROW()-35*INT((ROW()-15)/35)+108,2+INT((ROW()-15)/35), 1, 1, "Simulación"))</f>
        <v>0</v>
      </c>
      <c r="D89" s="63" t="n">
        <f aca="true">INDIRECT(ADDRESS(ROW()-35*INT((ROW()-15)/35)+78,2+INT((ROW()-15)/35), 1, 1, "Simulación"))</f>
        <v>0</v>
      </c>
      <c r="E89" s="63" t="n">
        <f aca="true">INDIRECT(ADDRESS(ROW()-35*INT((ROW()-15)/35)+48,2+INT((ROW()-15)/35), 1, 1, "Simulación"))</f>
        <v>0</v>
      </c>
      <c r="F89" s="63" t="n">
        <f aca="true">INDIRECT(ADDRESS(ROW()-35*INT((ROW()-15)/35)+18,2+INT((ROW()-15)/35), 1, 1, "Simulación"))</f>
        <v>0</v>
      </c>
      <c r="G89" s="63" t="n">
        <f aca="true">INDIRECT(ADDRESS(ROW()-35*INT((ROW()-15)/35)-12,2+INT((ROW()-15)/35), 1, 1, "Simulación"))</f>
        <v>0</v>
      </c>
      <c r="H89" s="63" t="n">
        <f aca="true">INDIRECT(ADDRESS(ROW()-35*INT((ROW()-15)/35)+168,2+INT((ROW()-15)/35), 1, 1, "Simulación"))</f>
        <v>0</v>
      </c>
      <c r="I89" s="64" t="n">
        <f aca="false">AO89+AQ89+AS89+AU89+AW89</f>
        <v>0.0525436935573474</v>
      </c>
      <c r="J89" s="63" t="n">
        <f aca="false">ROUND(AP89+AR89+AT89+AV89+AX89,0)</f>
        <v>614754</v>
      </c>
      <c r="K89" s="64" t="n">
        <f aca="false">I89-DatosMinisterio!J89</f>
        <v>0</v>
      </c>
      <c r="L89" s="63" t="n">
        <f aca="false">J89-DatosMinisterio!K89</f>
        <v>0</v>
      </c>
      <c r="M89" s="64" t="n">
        <f aca="false">P124/P$145</f>
        <v>0.0559714743697119</v>
      </c>
      <c r="N89" s="63" t="n">
        <f aca="false">ROUND((N$112-N$111-N$110)*M89,0)</f>
        <v>12148305</v>
      </c>
      <c r="O89" s="63" t="n">
        <f aca="false">N89-DatosMinisterio!L89</f>
        <v>-33</v>
      </c>
      <c r="P89" s="65" t="n">
        <f aca="false">N89+J89</f>
        <v>12763059</v>
      </c>
      <c r="Q89" s="63" t="n">
        <f aca="false">P89-DatosMinisterio!M89</f>
        <v>-33</v>
      </c>
      <c r="S89" s="65" t="n">
        <f aca="false">B89+DatosMinisterio!B89</f>
        <v>15105</v>
      </c>
      <c r="T89" s="65" t="n">
        <f aca="false">C89+DatosMinisterio!C89</f>
        <v>77</v>
      </c>
      <c r="U89" s="65" t="n">
        <f aca="false">D89+DatosMinisterio!D89</f>
        <v>677.026002904433</v>
      </c>
      <c r="V89" s="65" t="n">
        <f aca="false">E89+DatosMinisterio!E89</f>
        <v>405.924592615271</v>
      </c>
      <c r="W89" s="65" t="n">
        <f aca="false">F89+DatosMinisterio!F89</f>
        <v>169</v>
      </c>
      <c r="X89" s="65" t="n">
        <f aca="false">G89+DatosMinisterio!G89</f>
        <v>522</v>
      </c>
      <c r="Y89" s="65" t="n">
        <f aca="false">H89+DatosMinisterio!H89</f>
        <v>6</v>
      </c>
      <c r="Z89" s="65" t="n">
        <f aca="false">X89+0.33*Y89</f>
        <v>523.98</v>
      </c>
      <c r="AC89" s="71" t="n">
        <f aca="false">IF(T89&gt;0,S89/T89,0)</f>
        <v>196.168831168831</v>
      </c>
      <c r="AD89" s="72" t="n">
        <f aca="false">EXP((((AC89-AC112)/AC113+2)/4-1.9)^3)</f>
        <v>0.0721899851810148</v>
      </c>
      <c r="AE89" s="73" t="n">
        <f aca="false">S89/U89</f>
        <v>22.3108121921459</v>
      </c>
      <c r="AF89" s="72" t="n">
        <f aca="false">EXP((((AE89-AE112)/AE113+2)/4-1.9)^3)</f>
        <v>0.215507792291441</v>
      </c>
      <c r="AG89" s="72" t="n">
        <f aca="false">V89/U89</f>
        <v>0.599570165508946</v>
      </c>
      <c r="AH89" s="72" t="n">
        <f aca="false">EXP((((AG89-AG112)/AG113+2)/4-1.9)^3)</f>
        <v>0.0225626523655545</v>
      </c>
      <c r="AI89" s="72" t="n">
        <f aca="false">W89/U89</f>
        <v>0.249621136078957</v>
      </c>
      <c r="AJ89" s="72" t="n">
        <f aca="false">EXP((((AI89-AI112)/AI113+2)/4-1.9)^3)</f>
        <v>0.199985705843094</v>
      </c>
      <c r="AK89" s="72" t="n">
        <f aca="false">Z89/U89</f>
        <v>0.773943685696166</v>
      </c>
      <c r="AL89" s="72" t="n">
        <f aca="false">EXP((((AK89-AK112)/AK113+2)/4-1.9)^3)</f>
        <v>0.207407456589368</v>
      </c>
      <c r="AM89" s="72" t="n">
        <f aca="false">0.01*AD89+0.15*AF89+0.24*AH89+0.25*AJ89+0.35*AL89</f>
        <v>0.161052141530312</v>
      </c>
      <c r="AO89" s="64" t="n">
        <f aca="false">0.01*AD89/$AM$112</f>
        <v>0.000235521764766275</v>
      </c>
      <c r="AP89" s="63" t="n">
        <f aca="false">AO89*$J$112</f>
        <v>2755.57355889247</v>
      </c>
      <c r="AQ89" s="64" t="n">
        <f aca="false">0.15*AF89/$AM$112</f>
        <v>0.0105464993726123</v>
      </c>
      <c r="AR89" s="63" t="n">
        <f aca="false">AQ89*$J$112</f>
        <v>123392.650521646</v>
      </c>
      <c r="AS89" s="64" t="n">
        <f aca="false">0.24*AH89/$AM$112</f>
        <v>0.00176667021818673</v>
      </c>
      <c r="AT89" s="63" t="n">
        <f aca="false">AS89*$J$112</f>
        <v>20669.808352316</v>
      </c>
      <c r="AU89" s="64" t="n">
        <f aca="false">0.25*AJ89/$AM$112</f>
        <v>0.0163114683602199</v>
      </c>
      <c r="AV89" s="63" t="n">
        <f aca="false">AU89*$J$112</f>
        <v>190842.026700749</v>
      </c>
      <c r="AW89" s="64" t="n">
        <f aca="false">0.35*AL89/$AM$112</f>
        <v>0.0236835338415622</v>
      </c>
      <c r="AX89" s="63" t="n">
        <f aca="false">AW89*$J$112</f>
        <v>277094.219719811</v>
      </c>
    </row>
    <row r="90" customFormat="false" ht="13.8" hidden="false" customHeight="false" outlineLevel="0" collapsed="false">
      <c r="A90" s="70" t="s">
        <v>27</v>
      </c>
      <c r="B90" s="63" t="n">
        <f aca="true">INDIRECT(ADDRESS(ROW()-35*INT((ROW()-15)/35)+138,2+INT((ROW()-15)/35), 1, 1, "Simulación"))</f>
        <v>0</v>
      </c>
      <c r="C90" s="63" t="n">
        <f aca="true">INDIRECT(ADDRESS(ROW()-35*INT((ROW()-15)/35)+108,2+INT((ROW()-15)/35), 1, 1, "Simulación"))</f>
        <v>0</v>
      </c>
      <c r="D90" s="63" t="n">
        <f aca="true">INDIRECT(ADDRESS(ROW()-35*INT((ROW()-15)/35)+78,2+INT((ROW()-15)/35), 1, 1, "Simulación"))</f>
        <v>0</v>
      </c>
      <c r="E90" s="63" t="n">
        <f aca="true">INDIRECT(ADDRESS(ROW()-35*INT((ROW()-15)/35)+48,2+INT((ROW()-15)/35), 1, 1, "Simulación"))</f>
        <v>0</v>
      </c>
      <c r="F90" s="63" t="n">
        <f aca="true">INDIRECT(ADDRESS(ROW()-35*INT((ROW()-15)/35)+18,2+INT((ROW()-15)/35), 1, 1, "Simulación"))</f>
        <v>0</v>
      </c>
      <c r="G90" s="63" t="n">
        <f aca="true">INDIRECT(ADDRESS(ROW()-35*INT((ROW()-15)/35)-12,2+INT((ROW()-15)/35), 1, 1, "Simulación"))</f>
        <v>0</v>
      </c>
      <c r="H90" s="63" t="n">
        <f aca="true">INDIRECT(ADDRESS(ROW()-35*INT((ROW()-15)/35)+168,2+INT((ROW()-15)/35), 1, 1, "Simulación"))</f>
        <v>0</v>
      </c>
      <c r="I90" s="64" t="n">
        <f aca="false">AO90+AQ90+AS90+AU90+AW90</f>
        <v>0.0232106358239347</v>
      </c>
      <c r="J90" s="63" t="n">
        <f aca="false">ROUND(AP90+AR90+AT90+AV90+AX90,0)</f>
        <v>271561</v>
      </c>
      <c r="K90" s="64" t="n">
        <f aca="false">I90-DatosMinisterio!J90</f>
        <v>0</v>
      </c>
      <c r="L90" s="63" t="n">
        <f aca="false">J90-DatosMinisterio!K90</f>
        <v>0</v>
      </c>
      <c r="M90" s="64" t="n">
        <f aca="false">P125/P$145</f>
        <v>0.0562831122236676</v>
      </c>
      <c r="N90" s="63" t="n">
        <f aca="false">ROUND((N$112-N$111-N$110)*M90,0)</f>
        <v>12215944</v>
      </c>
      <c r="O90" s="63" t="n">
        <f aca="false">N90-DatosMinisterio!L90</f>
        <v>-3</v>
      </c>
      <c r="P90" s="65" t="n">
        <f aca="false">N90+J90</f>
        <v>12487505</v>
      </c>
      <c r="Q90" s="63" t="n">
        <f aca="false">P90-DatosMinisterio!M90</f>
        <v>-3</v>
      </c>
      <c r="S90" s="65" t="n">
        <f aca="false">B90+DatosMinisterio!B90</f>
        <v>18645</v>
      </c>
      <c r="T90" s="65" t="n">
        <f aca="false">C90+DatosMinisterio!C90</f>
        <v>68</v>
      </c>
      <c r="U90" s="65" t="n">
        <f aca="false">D90+DatosMinisterio!D90</f>
        <v>1122.57020204709</v>
      </c>
      <c r="V90" s="65" t="n">
        <f aca="false">E90+DatosMinisterio!E90</f>
        <v>695.137648514908</v>
      </c>
      <c r="W90" s="65" t="n">
        <f aca="false">F90+DatosMinisterio!F90</f>
        <v>210</v>
      </c>
      <c r="X90" s="65" t="n">
        <f aca="false">G90+DatosMinisterio!G90</f>
        <v>565</v>
      </c>
      <c r="Y90" s="65" t="n">
        <f aca="false">H90+DatosMinisterio!H90</f>
        <v>58</v>
      </c>
      <c r="Z90" s="65" t="n">
        <f aca="false">X90+0.33*Y90</f>
        <v>584.14</v>
      </c>
      <c r="AC90" s="71" t="n">
        <f aca="false">IF(T90&gt;0,S90/T90,0)</f>
        <v>274.191176470588</v>
      </c>
      <c r="AD90" s="72" t="n">
        <f aca="false">EXP((((AC90-AC112)/AC113+2)/4-1.9)^3)</f>
        <v>0.204565547940582</v>
      </c>
      <c r="AE90" s="73" t="n">
        <f aca="false">S90/U90</f>
        <v>16.6092062358323</v>
      </c>
      <c r="AF90" s="72" t="n">
        <f aca="false">EXP((((AE90-AE112)/AE113+2)/4-1.9)^3)</f>
        <v>0.0705763501726187</v>
      </c>
      <c r="AG90" s="72" t="n">
        <f aca="false">V90/U90</f>
        <v>0.619237573959538</v>
      </c>
      <c r="AH90" s="72" t="n">
        <f aca="false">EXP((((AG90-AG112)/AG113+2)/4-1.9)^3)</f>
        <v>0.0304714881789447</v>
      </c>
      <c r="AI90" s="72" t="n">
        <f aca="false">W90/U90</f>
        <v>0.187070705793766</v>
      </c>
      <c r="AJ90" s="72" t="n">
        <f aca="false">EXP((((AI90-AI112)/AI113+2)/4-1.9)^3)</f>
        <v>0.104625758406958</v>
      </c>
      <c r="AK90" s="72" t="n">
        <f aca="false">Z90/U90</f>
        <v>0.520359438487479</v>
      </c>
      <c r="AL90" s="72" t="n">
        <f aca="false">EXP((((AK90-AK112)/AK113+2)/4-1.9)^3)</f>
        <v>0.0715469174992926</v>
      </c>
      <c r="AM90" s="72" t="n">
        <f aca="false">0.01*AD90+0.15*AF90+0.24*AH90+0.25*AJ90+0.35*AL90</f>
        <v>0.0711431258947373</v>
      </c>
      <c r="AO90" s="64" t="n">
        <f aca="false">0.01*AD90/$AM$112</f>
        <v>0.00066740059220869</v>
      </c>
      <c r="AP90" s="63" t="n">
        <f aca="false">AO90*$J$112</f>
        <v>7808.4988319635</v>
      </c>
      <c r="AQ90" s="64" t="n">
        <f aca="false">0.15*AF90/$AM$112</f>
        <v>0.00345385855844224</v>
      </c>
      <c r="AR90" s="63" t="n">
        <f aca="false">AQ90*$J$112</f>
        <v>40409.6892244445</v>
      </c>
      <c r="AS90" s="64" t="n">
        <f aca="false">0.24*AH90/$AM$112</f>
        <v>0.00238593715833497</v>
      </c>
      <c r="AT90" s="63" t="n">
        <f aca="false">AS90*$J$112</f>
        <v>27915.1498088142</v>
      </c>
      <c r="AU90" s="64" t="n">
        <f aca="false">0.25*AJ90/$AM$112</f>
        <v>0.00853360864330013</v>
      </c>
      <c r="AV90" s="63" t="n">
        <f aca="false">AU90*$J$112</f>
        <v>99842.0946902706</v>
      </c>
      <c r="AW90" s="64" t="n">
        <f aca="false">0.35*AL90/$AM$112</f>
        <v>0.0081698308716487</v>
      </c>
      <c r="AX90" s="63" t="n">
        <f aca="false">AW90*$J$112</f>
        <v>95585.9427806147</v>
      </c>
    </row>
    <row r="91" customFormat="false" ht="13.8" hidden="false" customHeight="false" outlineLevel="0" collapsed="false">
      <c r="A91" s="70" t="s">
        <v>28</v>
      </c>
      <c r="B91" s="63" t="n">
        <f aca="true">INDIRECT(ADDRESS(ROW()-35*INT((ROW()-15)/35)+138,2+INT((ROW()-15)/35), 1, 1, "Simulación"))</f>
        <v>0</v>
      </c>
      <c r="C91" s="63" t="n">
        <f aca="true">INDIRECT(ADDRESS(ROW()-35*INT((ROW()-15)/35)+108,2+INT((ROW()-15)/35), 1, 1, "Simulación"))</f>
        <v>0</v>
      </c>
      <c r="D91" s="63" t="n">
        <f aca="true">INDIRECT(ADDRESS(ROW()-35*INT((ROW()-15)/35)+78,2+INT((ROW()-15)/35), 1, 1, "Simulación"))</f>
        <v>0</v>
      </c>
      <c r="E91" s="63" t="n">
        <f aca="true">INDIRECT(ADDRESS(ROW()-35*INT((ROW()-15)/35)+48,2+INT((ROW()-15)/35), 1, 1, "Simulación"))</f>
        <v>0</v>
      </c>
      <c r="F91" s="63" t="n">
        <f aca="true">INDIRECT(ADDRESS(ROW()-35*INT((ROW()-15)/35)+18,2+INT((ROW()-15)/35), 1, 1, "Simulación"))</f>
        <v>0</v>
      </c>
      <c r="G91" s="63" t="n">
        <f aca="true">INDIRECT(ADDRESS(ROW()-35*INT((ROW()-15)/35)-12,2+INT((ROW()-15)/35), 1, 1, "Simulación"))</f>
        <v>0</v>
      </c>
      <c r="H91" s="63" t="n">
        <f aca="true">INDIRECT(ADDRESS(ROW()-35*INT((ROW()-15)/35)+168,2+INT((ROW()-15)/35), 1, 1, "Simulación"))</f>
        <v>0</v>
      </c>
      <c r="I91" s="64" t="n">
        <f aca="false">AO91+AQ91+AS91+AU91+AW91</f>
        <v>0.0309450064661969</v>
      </c>
      <c r="J91" s="63" t="n">
        <f aca="false">ROUND(AP91+AR91+AT91+AV91+AX91,0)</f>
        <v>362052</v>
      </c>
      <c r="K91" s="64" t="n">
        <f aca="false">I91-DatosMinisterio!J91</f>
        <v>0</v>
      </c>
      <c r="L91" s="63" t="n">
        <f aca="false">J91-DatosMinisterio!K91</f>
        <v>0</v>
      </c>
      <c r="M91" s="64" t="n">
        <f aca="false">P126/P$145</f>
        <v>0.0431219803416893</v>
      </c>
      <c r="N91" s="63" t="n">
        <f aca="false">ROUND((N$112-N$111-N$110)*M91,0)</f>
        <v>9359392</v>
      </c>
      <c r="O91" s="63" t="n">
        <f aca="false">N91-DatosMinisterio!L91</f>
        <v>-17</v>
      </c>
      <c r="P91" s="65" t="n">
        <f aca="false">N91+J91</f>
        <v>9721444</v>
      </c>
      <c r="Q91" s="63" t="n">
        <f aca="false">P91-DatosMinisterio!M91</f>
        <v>-17</v>
      </c>
      <c r="S91" s="65" t="n">
        <f aca="false">B91+DatosMinisterio!B91</f>
        <v>13218</v>
      </c>
      <c r="T91" s="65" t="n">
        <f aca="false">C91+DatosMinisterio!C91</f>
        <v>60</v>
      </c>
      <c r="U91" s="65" t="n">
        <f aca="false">D91+DatosMinisterio!D91</f>
        <v>911.623530178029</v>
      </c>
      <c r="V91" s="65" t="n">
        <f aca="false">E91+DatosMinisterio!E91</f>
        <v>628.018791299886</v>
      </c>
      <c r="W91" s="65" t="n">
        <f aca="false">F91+DatosMinisterio!F91</f>
        <v>184</v>
      </c>
      <c r="X91" s="65" t="n">
        <f aca="false">G91+DatosMinisterio!G91</f>
        <v>534</v>
      </c>
      <c r="Y91" s="65" t="n">
        <f aca="false">H91+DatosMinisterio!H91</f>
        <v>66</v>
      </c>
      <c r="Z91" s="65" t="n">
        <f aca="false">X91+0.33*Y91</f>
        <v>555.78</v>
      </c>
      <c r="AC91" s="71" t="n">
        <f aca="false">IF(T91&gt;0,S91/T91,0)</f>
        <v>220.3</v>
      </c>
      <c r="AD91" s="72" t="n">
        <f aca="false">EXP((((AC91-AC112)/AC113+2)/4-1.9)^3)</f>
        <v>0.103451204678407</v>
      </c>
      <c r="AE91" s="73" t="n">
        <f aca="false">S91/U91</f>
        <v>14.4994063475069</v>
      </c>
      <c r="AF91" s="72" t="n">
        <f aca="false">EXP((((AE91-AE112)/AE113+2)/4-1.9)^3)</f>
        <v>0.0419164112057894</v>
      </c>
      <c r="AG91" s="72" t="n">
        <f aca="false">V91/U91</f>
        <v>0.688901471397125</v>
      </c>
      <c r="AH91" s="72" t="n">
        <f aca="false">EXP((((AG91-AG112)/AG113+2)/4-1.9)^3)</f>
        <v>0.0777158305361175</v>
      </c>
      <c r="AI91" s="72" t="n">
        <f aca="false">W91/U91</f>
        <v>0.201837703732885</v>
      </c>
      <c r="AJ91" s="72" t="n">
        <f aca="false">EXP((((AI91-AI112)/AI113+2)/4-1.9)^3)</f>
        <v>0.123545976155801</v>
      </c>
      <c r="AK91" s="72" t="n">
        <f aca="false">Z91/U91</f>
        <v>0.609659559677516</v>
      </c>
      <c r="AL91" s="72" t="n">
        <f aca="false">EXP((((AK91-AK112)/AK113+2)/4-1.9)^3)</f>
        <v>0.108541562599239</v>
      </c>
      <c r="AM91" s="72" t="n">
        <f aca="false">0.01*AD91+0.15*AF91+0.24*AH91+0.25*AJ91+0.35*AL91</f>
        <v>0.0948498140050045</v>
      </c>
      <c r="AO91" s="64" t="n">
        <f aca="false">0.01*AD91/$AM$112</f>
        <v>0.000337512332658898</v>
      </c>
      <c r="AP91" s="63" t="n">
        <f aca="false">AO91*$J$112</f>
        <v>3948.8497404812</v>
      </c>
      <c r="AQ91" s="64" t="n">
        <f aca="false">0.15*AF91/$AM$112</f>
        <v>0.0020513012535815</v>
      </c>
      <c r="AR91" s="63" t="n">
        <f aca="false">AQ91*$J$112</f>
        <v>23999.9538951381</v>
      </c>
      <c r="AS91" s="64" t="n">
        <f aca="false">0.24*AH91/$AM$112</f>
        <v>0.00608519960620472</v>
      </c>
      <c r="AT91" s="63" t="n">
        <f aca="false">AS91*$J$112</f>
        <v>71196.0321462472</v>
      </c>
      <c r="AU91" s="64" t="n">
        <f aca="false">0.25*AJ91/$AM$112</f>
        <v>0.0100768016024052</v>
      </c>
      <c r="AV91" s="63" t="n">
        <f aca="false">AU91*$J$112</f>
        <v>117897.248610329</v>
      </c>
      <c r="AW91" s="64" t="n">
        <f aca="false">0.35*AL91/$AM$112</f>
        <v>0.0123941916713466</v>
      </c>
      <c r="AX91" s="63" t="n">
        <f aca="false">AW91*$J$112</f>
        <v>145010.406521454</v>
      </c>
    </row>
    <row r="92" customFormat="false" ht="13.8" hidden="false" customHeight="false" outlineLevel="0" collapsed="false">
      <c r="A92" s="70" t="s">
        <v>29</v>
      </c>
      <c r="B92" s="63" t="n">
        <f aca="true">INDIRECT(ADDRESS(ROW()-35*INT((ROW()-15)/35)+138,2+INT((ROW()-15)/35), 1, 1, "Simulación"))</f>
        <v>0</v>
      </c>
      <c r="C92" s="63" t="n">
        <f aca="true">INDIRECT(ADDRESS(ROW()-35*INT((ROW()-15)/35)+108,2+INT((ROW()-15)/35), 1, 1, "Simulación"))</f>
        <v>0</v>
      </c>
      <c r="D92" s="63" t="n">
        <f aca="true">INDIRECT(ADDRESS(ROW()-35*INT((ROW()-15)/35)+78,2+INT((ROW()-15)/35), 1, 1, "Simulación"))</f>
        <v>0</v>
      </c>
      <c r="E92" s="63" t="n">
        <f aca="true">INDIRECT(ADDRESS(ROW()-35*INT((ROW()-15)/35)+48,2+INT((ROW()-15)/35), 1, 1, "Simulación"))</f>
        <v>0</v>
      </c>
      <c r="F92" s="63" t="n">
        <f aca="true">INDIRECT(ADDRESS(ROW()-35*INT((ROW()-15)/35)+18,2+INT((ROW()-15)/35), 1, 1, "Simulación"))</f>
        <v>0</v>
      </c>
      <c r="G92" s="63" t="n">
        <f aca="true">INDIRECT(ADDRESS(ROW()-35*INT((ROW()-15)/35)-12,2+INT((ROW()-15)/35), 1, 1, "Simulación"))</f>
        <v>0</v>
      </c>
      <c r="H92" s="63" t="n">
        <f aca="true">INDIRECT(ADDRESS(ROW()-35*INT((ROW()-15)/35)+168,2+INT((ROW()-15)/35), 1, 1, "Simulación"))</f>
        <v>0</v>
      </c>
      <c r="I92" s="64" t="n">
        <f aca="false">AO92+AQ92+AS92+AU92+AW92</f>
        <v>0.0202870625452547</v>
      </c>
      <c r="J92" s="63" t="n">
        <f aca="false">ROUND(AP92+AR92+AT92+AV92+AX92,0)</f>
        <v>237356</v>
      </c>
      <c r="K92" s="64" t="n">
        <f aca="false">I92-DatosMinisterio!J92</f>
        <v>0</v>
      </c>
      <c r="L92" s="63" t="n">
        <f aca="false">J92-DatosMinisterio!K92</f>
        <v>0</v>
      </c>
      <c r="M92" s="64" t="n">
        <f aca="false">P127/P$145</f>
        <v>0.0424606138163236</v>
      </c>
      <c r="N92" s="63" t="n">
        <f aca="false">ROUND((N$112-N$111-N$110)*M92,0)</f>
        <v>9215846</v>
      </c>
      <c r="O92" s="63" t="n">
        <f aca="false">N92-DatosMinisterio!L92</f>
        <v>-8</v>
      </c>
      <c r="P92" s="65" t="n">
        <f aca="false">N92+J92</f>
        <v>9453202</v>
      </c>
      <c r="Q92" s="63" t="n">
        <f aca="false">P92-DatosMinisterio!M92</f>
        <v>-8</v>
      </c>
      <c r="S92" s="65" t="n">
        <f aca="false">B92+DatosMinisterio!B92</f>
        <v>10407</v>
      </c>
      <c r="T92" s="65" t="n">
        <f aca="false">C92+DatosMinisterio!C92</f>
        <v>52</v>
      </c>
      <c r="U92" s="65" t="n">
        <f aca="false">D92+DatosMinisterio!D92</f>
        <v>590.900453486354</v>
      </c>
      <c r="V92" s="65" t="n">
        <f aca="false">E92+DatosMinisterio!E92</f>
        <v>362.663479007765</v>
      </c>
      <c r="W92" s="65" t="n">
        <f aca="false">F92+DatosMinisterio!F92</f>
        <v>63</v>
      </c>
      <c r="X92" s="65" t="n">
        <f aca="false">G92+DatosMinisterio!G92</f>
        <v>328</v>
      </c>
      <c r="Y92" s="65" t="n">
        <f aca="false">H92+DatosMinisterio!H92</f>
        <v>34</v>
      </c>
      <c r="Z92" s="65" t="n">
        <f aca="false">X92+0.33*Y92</f>
        <v>339.22</v>
      </c>
      <c r="AC92" s="71" t="n">
        <f aca="false">IF(T92&gt;0,S92/T92,0)</f>
        <v>200.134615384615</v>
      </c>
      <c r="AD92" s="72" t="n">
        <f aca="false">EXP((((AC92-AC112)/AC113+2)/4-1.9)^3)</f>
        <v>0.0767742003080477</v>
      </c>
      <c r="AE92" s="73" t="n">
        <f aca="false">S92/U92</f>
        <v>17.6121035930807</v>
      </c>
      <c r="AF92" s="72" t="n">
        <f aca="false">EXP((((AE92-AE112)/AE113+2)/4-1.9)^3)</f>
        <v>0.0884949474146897</v>
      </c>
      <c r="AG92" s="72" t="n">
        <f aca="false">V92/U92</f>
        <v>0.613747166494839</v>
      </c>
      <c r="AH92" s="72" t="n">
        <f aca="false">EXP((((AG92-AG112)/AG113+2)/4-1.9)^3)</f>
        <v>0.028066174374985</v>
      </c>
      <c r="AI92" s="72" t="n">
        <f aca="false">W92/U92</f>
        <v>0.106616943054106</v>
      </c>
      <c r="AJ92" s="72" t="n">
        <f aca="false">EXP((((AI92-AI112)/AI113+2)/4-1.9)^3)</f>
        <v>0.0361751034678844</v>
      </c>
      <c r="AK92" s="72" t="n">
        <f aca="false">Z92/U92</f>
        <v>0.574073006711331</v>
      </c>
      <c r="AL92" s="72" t="n">
        <f aca="false">EXP((((AK92-AK112)/AK113+2)/4-1.9)^3)</f>
        <v>0.0924583247277304</v>
      </c>
      <c r="AM92" s="72" t="n">
        <f aca="false">0.01*AD92+0.15*AF92+0.24*AH92+0.25*AJ92+0.35*AL92</f>
        <v>0.0621820554869571</v>
      </c>
      <c r="AO92" s="64" t="n">
        <f aca="false">0.01*AD92/$AM$112</f>
        <v>0.000250477889692465</v>
      </c>
      <c r="AP92" s="63" t="n">
        <f aca="false">AO92*$J$112</f>
        <v>2930.5582463204</v>
      </c>
      <c r="AQ92" s="64" t="n">
        <f aca="false">0.15*AF92/$AM$112</f>
        <v>0.00433075712699158</v>
      </c>
      <c r="AR92" s="63" t="n">
        <f aca="false">AQ92*$J$112</f>
        <v>50669.2867258607</v>
      </c>
      <c r="AS92" s="64" t="n">
        <f aca="false">0.24*AH92/$AM$112</f>
        <v>0.00219759953765095</v>
      </c>
      <c r="AT92" s="63" t="n">
        <f aca="false">AS92*$J$112</f>
        <v>25711.6245073772</v>
      </c>
      <c r="AU92" s="64" t="n">
        <f aca="false">0.25*AJ92/$AM$112</f>
        <v>0.00295055615678371</v>
      </c>
      <c r="AV92" s="63" t="n">
        <f aca="false">AU92*$J$112</f>
        <v>34521.1175609567</v>
      </c>
      <c r="AW92" s="64" t="n">
        <f aca="false">0.35*AL92/$AM$112</f>
        <v>0.010557671834136</v>
      </c>
      <c r="AX92" s="63" t="n">
        <f aca="false">AW92*$J$112</f>
        <v>123523.366846709</v>
      </c>
    </row>
    <row r="93" customFormat="false" ht="13.8" hidden="false" customHeight="false" outlineLevel="0" collapsed="false">
      <c r="A93" s="70" t="s">
        <v>30</v>
      </c>
      <c r="B93" s="63" t="n">
        <f aca="true">INDIRECT(ADDRESS(ROW()-35*INT((ROW()-15)/35)+138,2+INT((ROW()-15)/35), 1, 1, "Simulación"))</f>
        <v>0</v>
      </c>
      <c r="C93" s="63" t="n">
        <f aca="true">INDIRECT(ADDRESS(ROW()-35*INT((ROW()-15)/35)+108,2+INT((ROW()-15)/35), 1, 1, "Simulación"))</f>
        <v>0</v>
      </c>
      <c r="D93" s="63" t="n">
        <f aca="true">INDIRECT(ADDRESS(ROW()-35*INT((ROW()-15)/35)+78,2+INT((ROW()-15)/35), 1, 1, "Simulación"))</f>
        <v>0</v>
      </c>
      <c r="E93" s="63" t="n">
        <f aca="true">INDIRECT(ADDRESS(ROW()-35*INT((ROW()-15)/35)+48,2+INT((ROW()-15)/35), 1, 1, "Simulación"))</f>
        <v>0</v>
      </c>
      <c r="F93" s="63" t="n">
        <f aca="true">INDIRECT(ADDRESS(ROW()-35*INT((ROW()-15)/35)+18,2+INT((ROW()-15)/35), 1, 1, "Simulación"))</f>
        <v>0</v>
      </c>
      <c r="G93" s="63" t="n">
        <f aca="true">INDIRECT(ADDRESS(ROW()-35*INT((ROW()-15)/35)-12,2+INT((ROW()-15)/35), 1, 1, "Simulación"))</f>
        <v>0</v>
      </c>
      <c r="H93" s="63" t="n">
        <f aca="true">INDIRECT(ADDRESS(ROW()-35*INT((ROW()-15)/35)+168,2+INT((ROW()-15)/35), 1, 1, "Simulación"))</f>
        <v>0</v>
      </c>
      <c r="I93" s="64" t="n">
        <f aca="false">AO93+AQ93+AS93+AU93+AW93</f>
        <v>0.0187009610205234</v>
      </c>
      <c r="J93" s="63" t="n">
        <f aca="false">ROUND(AP93+AR93+AT93+AV93+AX93,0)</f>
        <v>218799</v>
      </c>
      <c r="K93" s="64" t="n">
        <f aca="false">I93-DatosMinisterio!J93</f>
        <v>-1.14491749414469E-016</v>
      </c>
      <c r="L93" s="63" t="n">
        <f aca="false">J93-DatosMinisterio!K93</f>
        <v>0</v>
      </c>
      <c r="M93" s="64" t="n">
        <f aca="false">P128/P$145</f>
        <v>0.0188669854463618</v>
      </c>
      <c r="N93" s="63" t="n">
        <f aca="false">ROUND((N$112-N$111-N$110)*M93,0)</f>
        <v>4094977</v>
      </c>
      <c r="O93" s="63" t="n">
        <f aca="false">N93-DatosMinisterio!L93</f>
        <v>0</v>
      </c>
      <c r="P93" s="65" t="n">
        <f aca="false">N93+J93</f>
        <v>4313776</v>
      </c>
      <c r="Q93" s="63" t="n">
        <f aca="false">P93-DatosMinisterio!M93</f>
        <v>0</v>
      </c>
      <c r="S93" s="65" t="n">
        <f aca="false">B93+DatosMinisterio!B93</f>
        <v>14737</v>
      </c>
      <c r="T93" s="65" t="n">
        <f aca="false">C93+DatosMinisterio!C93</f>
        <v>60</v>
      </c>
      <c r="U93" s="65" t="n">
        <f aca="false">D93+DatosMinisterio!D93</f>
        <v>873.127188768983</v>
      </c>
      <c r="V93" s="65" t="n">
        <f aca="false">E93+DatosMinisterio!E93</f>
        <v>557.723307022633</v>
      </c>
      <c r="W93" s="65" t="n">
        <f aca="false">F93+DatosMinisterio!F93</f>
        <v>120</v>
      </c>
      <c r="X93" s="65" t="n">
        <f aca="false">G93+DatosMinisterio!G93</f>
        <v>409</v>
      </c>
      <c r="Y93" s="65" t="n">
        <f aca="false">H93+DatosMinisterio!H93</f>
        <v>42</v>
      </c>
      <c r="Z93" s="65" t="n">
        <f aca="false">X93+0.33*Y93</f>
        <v>422.86</v>
      </c>
      <c r="AC93" s="71" t="n">
        <f aca="false">IF(T93&gt;0,S93/T93,0)</f>
        <v>245.616666666667</v>
      </c>
      <c r="AD93" s="72" t="n">
        <f aca="false">EXP((((AC93-AC112)/AC113+2)/4-1.9)^3)</f>
        <v>0.145415634724799</v>
      </c>
      <c r="AE93" s="73" t="n">
        <f aca="false">S93/U93</f>
        <v>16.8784115184611</v>
      </c>
      <c r="AF93" s="72" t="n">
        <f aca="false">EXP((((AE93-AE112)/AE113+2)/4-1.9)^3)</f>
        <v>0.0750947696745891</v>
      </c>
      <c r="AG93" s="72" t="n">
        <f aca="false">V93/U93</f>
        <v>0.638765250007807</v>
      </c>
      <c r="AH93" s="72" t="n">
        <f aca="false">EXP((((AG93-AG112)/AG113+2)/4-1.9)^3)</f>
        <v>0.0404073658278324</v>
      </c>
      <c r="AI93" s="72" t="n">
        <f aca="false">W93/U93</f>
        <v>0.13743702125367</v>
      </c>
      <c r="AJ93" s="72" t="n">
        <f aca="false">EXP((((AI93-AI112)/AI113+2)/4-1.9)^3)</f>
        <v>0.0561225767960591</v>
      </c>
      <c r="AK93" s="72" t="n">
        <f aca="false">Z93/U93</f>
        <v>0.484305156727725</v>
      </c>
      <c r="AL93" s="72" t="n">
        <f aca="false">EXP((((AK93-AK112)/AK113+2)/4-1.9)^3)</f>
        <v>0.0596391366520963</v>
      </c>
      <c r="AM93" s="72" t="n">
        <f aca="false">0.01*AD93+0.15*AF93+0.24*AH93+0.25*AJ93+0.35*AL93</f>
        <v>0.0573204816243646</v>
      </c>
      <c r="AO93" s="64" t="n">
        <f aca="false">0.01*AD93/$AM$112</f>
        <v>0.000474422412320978</v>
      </c>
      <c r="AP93" s="63" t="n">
        <f aca="false">AO93*$J$112</f>
        <v>5550.67960039702</v>
      </c>
      <c r="AQ93" s="64" t="n">
        <f aca="false">0.15*AF93/$AM$112</f>
        <v>0.00367498053243697</v>
      </c>
      <c r="AR93" s="63" t="n">
        <f aca="false">AQ93*$J$112</f>
        <v>42996.7871320822</v>
      </c>
      <c r="AS93" s="64" t="n">
        <f aca="false">0.24*AH93/$AM$112</f>
        <v>0.00316392278030179</v>
      </c>
      <c r="AT93" s="63" t="n">
        <f aca="false">AS93*$J$112</f>
        <v>37017.4788917239</v>
      </c>
      <c r="AU93" s="64" t="n">
        <f aca="false">0.25*AJ93/$AM$112</f>
        <v>0.00457753533855651</v>
      </c>
      <c r="AV93" s="63" t="n">
        <f aca="false">AU93*$J$112</f>
        <v>53556.5592264465</v>
      </c>
      <c r="AW93" s="64" t="n">
        <f aca="false">0.35*AL93/$AM$112</f>
        <v>0.00681009995690714</v>
      </c>
      <c r="AX93" s="63" t="n">
        <f aca="false">AW93*$J$112</f>
        <v>79677.2705626193</v>
      </c>
    </row>
    <row r="94" customFormat="false" ht="13.8" hidden="false" customHeight="false" outlineLevel="0" collapsed="false">
      <c r="A94" s="70" t="s">
        <v>31</v>
      </c>
      <c r="B94" s="63" t="n">
        <f aca="true">INDIRECT(ADDRESS(ROW()-35*INT((ROW()-15)/35)+138,2+INT((ROW()-15)/35), 1, 1, "Simulación"))</f>
        <v>0</v>
      </c>
      <c r="C94" s="63" t="n">
        <f aca="true">INDIRECT(ADDRESS(ROW()-35*INT((ROW()-15)/35)+108,2+INT((ROW()-15)/35), 1, 1, "Simulación"))</f>
        <v>0</v>
      </c>
      <c r="D94" s="63" t="n">
        <f aca="true">INDIRECT(ADDRESS(ROW()-35*INT((ROW()-15)/35)+78,2+INT((ROW()-15)/35), 1, 1, "Simulación"))</f>
        <v>0</v>
      </c>
      <c r="E94" s="63" t="n">
        <f aca="true">INDIRECT(ADDRESS(ROW()-35*INT((ROW()-15)/35)+48,2+INT((ROW()-15)/35), 1, 1, "Simulación"))</f>
        <v>0</v>
      </c>
      <c r="F94" s="63" t="n">
        <f aca="true">INDIRECT(ADDRESS(ROW()-35*INT((ROW()-15)/35)+18,2+INT((ROW()-15)/35), 1, 1, "Simulación"))</f>
        <v>0</v>
      </c>
      <c r="G94" s="63" t="n">
        <f aca="true">INDIRECT(ADDRESS(ROW()-35*INT((ROW()-15)/35)-12,2+INT((ROW()-15)/35), 1, 1, "Simulación"))</f>
        <v>0</v>
      </c>
      <c r="H94" s="63" t="n">
        <f aca="true">INDIRECT(ADDRESS(ROW()-35*INT((ROW()-15)/35)+168,2+INT((ROW()-15)/35), 1, 1, "Simulación"))</f>
        <v>0</v>
      </c>
      <c r="I94" s="64" t="n">
        <f aca="false">AO94+AQ94+AS94+AU94+AW94</f>
        <v>0.0173311294064696</v>
      </c>
      <c r="J94" s="63" t="n">
        <f aca="false">ROUND(AP94+AR94+AT94+AV94+AX94,0)</f>
        <v>202772</v>
      </c>
      <c r="K94" s="64" t="n">
        <f aca="false">I94-DatosMinisterio!J94</f>
        <v>0</v>
      </c>
      <c r="L94" s="63" t="n">
        <f aca="false">J94-DatosMinisterio!K94</f>
        <v>0</v>
      </c>
      <c r="M94" s="64" t="n">
        <f aca="false">P129/P$145</f>
        <v>0.0183074878320002</v>
      </c>
      <c r="N94" s="63" t="n">
        <f aca="false">ROUND((N$112-N$111-N$110)*M94,0)</f>
        <v>3973541</v>
      </c>
      <c r="O94" s="63" t="n">
        <f aca="false">N94-DatosMinisterio!L94</f>
        <v>1</v>
      </c>
      <c r="P94" s="65" t="n">
        <f aca="false">N94+J94</f>
        <v>4176313</v>
      </c>
      <c r="Q94" s="63" t="n">
        <f aca="false">P94-DatosMinisterio!M94</f>
        <v>1</v>
      </c>
      <c r="S94" s="65" t="n">
        <f aca="false">B94+DatosMinisterio!B94</f>
        <v>6369</v>
      </c>
      <c r="T94" s="65" t="n">
        <f aca="false">C94+DatosMinisterio!C94</f>
        <v>56</v>
      </c>
      <c r="U94" s="65" t="n">
        <f aca="false">D94+DatosMinisterio!D94</f>
        <v>399.74839743611</v>
      </c>
      <c r="V94" s="65" t="n">
        <f aca="false">E94+DatosMinisterio!E94</f>
        <v>256.785057515162</v>
      </c>
      <c r="W94" s="65" t="n">
        <f aca="false">F94+DatosMinisterio!F94</f>
        <v>39</v>
      </c>
      <c r="X94" s="65" t="n">
        <f aca="false">G94+DatosMinisterio!G94</f>
        <v>207</v>
      </c>
      <c r="Y94" s="65" t="n">
        <f aca="false">H94+DatosMinisterio!H94</f>
        <v>11</v>
      </c>
      <c r="Z94" s="65" t="n">
        <f aca="false">X94+0.33*Y94</f>
        <v>210.63</v>
      </c>
      <c r="AC94" s="71" t="n">
        <f aca="false">IF(T94&gt;0,S94/T94,0)</f>
        <v>113.732142857143</v>
      </c>
      <c r="AD94" s="72" t="n">
        <f aca="false">EXP((((AC94-AC112)/AC113+2)/4-1.9)^3)</f>
        <v>0.0159086073199684</v>
      </c>
      <c r="AE94" s="73" t="n">
        <f aca="false">S94/U94</f>
        <v>15.9325216582461</v>
      </c>
      <c r="AF94" s="72" t="n">
        <f aca="false">EXP((((AE94-AE112)/AE113+2)/4-1.9)^3)</f>
        <v>0.0601203092117074</v>
      </c>
      <c r="AG94" s="72" t="n">
        <f aca="false">V94/U94</f>
        <v>0.642366696557434</v>
      </c>
      <c r="AH94" s="72" t="n">
        <f aca="false">EXP((((AG94-AG112)/AG113+2)/4-1.9)^3)</f>
        <v>0.0424930469765028</v>
      </c>
      <c r="AI94" s="72" t="n">
        <f aca="false">W94/U94</f>
        <v>0.0975613667250116</v>
      </c>
      <c r="AJ94" s="72" t="n">
        <f aca="false">EXP((((AI94-AI112)/AI113+2)/4-1.9)^3)</f>
        <v>0.0315426763552328</v>
      </c>
      <c r="AK94" s="72" t="n">
        <f aca="false">Z94/U94</f>
        <v>0.526906427520236</v>
      </c>
      <c r="AL94" s="72" t="n">
        <f aca="false">EXP((((AK94-AK112)/AK113+2)/4-1.9)^3)</f>
        <v>0.0738876164759996</v>
      </c>
      <c r="AM94" s="72" t="n">
        <f aca="false">0.01*AD94+0.15*AF94+0.24*AH94+0.25*AJ94+0.35*AL94</f>
        <v>0.0531217985847245</v>
      </c>
      <c r="AO94" s="64" t="n">
        <f aca="false">0.01*AD94/$AM$112</f>
        <v>5.19022584860984E-005</v>
      </c>
      <c r="AP94" s="63" t="n">
        <f aca="false">AO94*$J$112</f>
        <v>607.249573189231</v>
      </c>
      <c r="AQ94" s="64" t="n">
        <f aca="false">0.15*AF94/$AM$112</f>
        <v>0.00294216184315535</v>
      </c>
      <c r="AR94" s="63" t="n">
        <f aca="false">AQ94*$J$112</f>
        <v>34422.9051995543</v>
      </c>
      <c r="AS94" s="64" t="n">
        <f aca="false">0.24*AH94/$AM$112</f>
        <v>0.00332723295812534</v>
      </c>
      <c r="AT94" s="63" t="n">
        <f aca="false">AS94*$J$112</f>
        <v>38928.186415316</v>
      </c>
      <c r="AU94" s="64" t="n">
        <f aca="false">0.25*AJ94/$AM$112</f>
        <v>0.00257272071119278</v>
      </c>
      <c r="AV94" s="63" t="n">
        <f aca="false">AU94*$J$112</f>
        <v>30100.4927218217</v>
      </c>
      <c r="AW94" s="64" t="n">
        <f aca="false">0.35*AL94/$AM$112</f>
        <v>0.00843711163551006</v>
      </c>
      <c r="AX94" s="63" t="n">
        <f aca="false">AW94*$J$112</f>
        <v>98713.0924367318</v>
      </c>
    </row>
    <row r="95" customFormat="false" ht="13.8" hidden="false" customHeight="false" outlineLevel="0" collapsed="false">
      <c r="A95" s="70" t="s">
        <v>32</v>
      </c>
      <c r="B95" s="63" t="n">
        <f aca="true">INDIRECT(ADDRESS(ROW()-35*INT((ROW()-15)/35)+138,2+INT((ROW()-15)/35), 1, 1, "Simulación"))</f>
        <v>0</v>
      </c>
      <c r="C95" s="63" t="n">
        <f aca="true">INDIRECT(ADDRESS(ROW()-35*INT((ROW()-15)/35)+108,2+INT((ROW()-15)/35), 1, 1, "Simulación"))</f>
        <v>0</v>
      </c>
      <c r="D95" s="63" t="n">
        <f aca="true">INDIRECT(ADDRESS(ROW()-35*INT((ROW()-15)/35)+78,2+INT((ROW()-15)/35), 1, 1, "Simulación"))</f>
        <v>0</v>
      </c>
      <c r="E95" s="63" t="n">
        <f aca="true">INDIRECT(ADDRESS(ROW()-35*INT((ROW()-15)/35)+48,2+INT((ROW()-15)/35), 1, 1, "Simulación"))</f>
        <v>0</v>
      </c>
      <c r="F95" s="63" t="n">
        <f aca="true">INDIRECT(ADDRESS(ROW()-35*INT((ROW()-15)/35)+18,2+INT((ROW()-15)/35), 1, 1, "Simulación"))</f>
        <v>0</v>
      </c>
      <c r="G95" s="63" t="n">
        <f aca="true">INDIRECT(ADDRESS(ROW()-35*INT((ROW()-15)/35)-12,2+INT((ROW()-15)/35), 1, 1, "Simulación"))</f>
        <v>0</v>
      </c>
      <c r="H95" s="63" t="n">
        <f aca="true">INDIRECT(ADDRESS(ROW()-35*INT((ROW()-15)/35)+168,2+INT((ROW()-15)/35), 1, 1, "Simulación"))</f>
        <v>0</v>
      </c>
      <c r="I95" s="64" t="n">
        <f aca="false">AO95+AQ95+AS95+AU95+AW95</f>
        <v>0.0148614762290975</v>
      </c>
      <c r="J95" s="63" t="n">
        <f aca="false">ROUND(AP95+AR95+AT95+AV95+AX95,0)</f>
        <v>173877</v>
      </c>
      <c r="K95" s="64" t="n">
        <f aca="false">I95-DatosMinisterio!J95</f>
        <v>0</v>
      </c>
      <c r="L95" s="63" t="n">
        <f aca="false">J95-DatosMinisterio!K95</f>
        <v>0</v>
      </c>
      <c r="M95" s="64" t="n">
        <f aca="false">P130/P$145</f>
        <v>0.0200297523324451</v>
      </c>
      <c r="N95" s="63" t="n">
        <f aca="false">ROUND((N$112-N$111-N$110)*M95,0)</f>
        <v>4347349</v>
      </c>
      <c r="O95" s="63" t="n">
        <f aca="false">N95-DatosMinisterio!L95</f>
        <v>1</v>
      </c>
      <c r="P95" s="65" t="n">
        <f aca="false">N95+J95</f>
        <v>4521226</v>
      </c>
      <c r="Q95" s="63" t="n">
        <f aca="false">P95-DatosMinisterio!M95</f>
        <v>1</v>
      </c>
      <c r="S95" s="65" t="n">
        <f aca="false">B95+DatosMinisterio!B95</f>
        <v>7084</v>
      </c>
      <c r="T95" s="65" t="n">
        <f aca="false">C95+DatosMinisterio!C95</f>
        <v>41</v>
      </c>
      <c r="U95" s="65" t="n">
        <f aca="false">D95+DatosMinisterio!D95</f>
        <v>370.415040543213</v>
      </c>
      <c r="V95" s="65" t="n">
        <f aca="false">E95+DatosMinisterio!E95</f>
        <v>209.558441558442</v>
      </c>
      <c r="W95" s="65" t="n">
        <f aca="false">F95+DatosMinisterio!F95</f>
        <v>28</v>
      </c>
      <c r="X95" s="65" t="n">
        <f aca="false">G95+DatosMinisterio!G95</f>
        <v>165</v>
      </c>
      <c r="Y95" s="65" t="n">
        <f aca="false">H95+DatosMinisterio!H95</f>
        <v>14</v>
      </c>
      <c r="Z95" s="65" t="n">
        <f aca="false">X95+0.33*Y95</f>
        <v>169.62</v>
      </c>
      <c r="AC95" s="71" t="n">
        <f aca="false">IF(T95&gt;0,S95/T95,0)</f>
        <v>172.780487804878</v>
      </c>
      <c r="AD95" s="72" t="n">
        <f aca="false">EXP((((AC95-AC112)/AC113+2)/4-1.9)^3)</f>
        <v>0.049209458282852</v>
      </c>
      <c r="AE95" s="73" t="n">
        <f aca="false">S95/U95</f>
        <v>19.12449340505</v>
      </c>
      <c r="AF95" s="72" t="n">
        <f aca="false">EXP((((AE95-AE112)/AE113+2)/4-1.9)^3)</f>
        <v>0.121413330817281</v>
      </c>
      <c r="AG95" s="72" t="n">
        <f aca="false">V95/U95</f>
        <v>0.565739558661346</v>
      </c>
      <c r="AH95" s="72" t="n">
        <f aca="false">EXP((((AG95-AG112)/AG113+2)/4-1.9)^3)</f>
        <v>0.0129347836568332</v>
      </c>
      <c r="AI95" s="72" t="n">
        <f aca="false">W95/U95</f>
        <v>0.075590883023913</v>
      </c>
      <c r="AJ95" s="72" t="n">
        <f aca="false">EXP((((AI95-AI112)/AI113+2)/4-1.9)^3)</f>
        <v>0.0222718046533006</v>
      </c>
      <c r="AK95" s="72" t="n">
        <f aca="false">Z95/U95</f>
        <v>0.45791877066129</v>
      </c>
      <c r="AL95" s="72" t="n">
        <f aca="false">EXP((((AK95-AK112)/AK113+2)/4-1.9)^3)</f>
        <v>0.0519304264638008</v>
      </c>
      <c r="AM95" s="72" t="n">
        <f aca="false">0.01*AD95+0.15*AF95+0.24*AH95+0.25*AJ95+0.35*AL95</f>
        <v>0.0455520427087161</v>
      </c>
      <c r="AO95" s="64" t="n">
        <f aca="false">0.01*AD95/$AM$112</f>
        <v>0.000160547178793683</v>
      </c>
      <c r="AP95" s="63" t="n">
        <f aca="false">AO95*$J$112</f>
        <v>1878.38079965849</v>
      </c>
      <c r="AQ95" s="64" t="n">
        <f aca="false">0.15*AF95/$AM$112</f>
        <v>0.00594171377134966</v>
      </c>
      <c r="AR95" s="63" t="n">
        <f aca="false">AQ95*$J$112</f>
        <v>69517.2668185733</v>
      </c>
      <c r="AS95" s="64" t="n">
        <f aca="false">0.24*AH95/$AM$112</f>
        <v>0.00101280189469666</v>
      </c>
      <c r="AT95" s="63" t="n">
        <f aca="false">AS95*$J$112</f>
        <v>11849.6484781009</v>
      </c>
      <c r="AU95" s="64" t="n">
        <f aca="false">0.25*AJ95/$AM$112</f>
        <v>0.00181655901553454</v>
      </c>
      <c r="AV95" s="63" t="n">
        <f aca="false">AU95*$J$112</f>
        <v>21253.5006959641</v>
      </c>
      <c r="AW95" s="64" t="n">
        <f aca="false">0.35*AL95/$AM$112</f>
        <v>0.00592985436872297</v>
      </c>
      <c r="AX95" s="63" t="n">
        <f aca="false">AW95*$J$112</f>
        <v>69378.5133732821</v>
      </c>
    </row>
    <row r="96" customFormat="false" ht="13.8" hidden="false" customHeight="false" outlineLevel="0" collapsed="false">
      <c r="A96" s="70" t="s">
        <v>33</v>
      </c>
      <c r="B96" s="63" t="n">
        <f aca="true">INDIRECT(ADDRESS(ROW()-35*INT((ROW()-15)/35)+138,2+INT((ROW()-15)/35), 1, 1, "Simulación"))</f>
        <v>0</v>
      </c>
      <c r="C96" s="63" t="n">
        <f aca="true">INDIRECT(ADDRESS(ROW()-35*INT((ROW()-15)/35)+108,2+INT((ROW()-15)/35), 1, 1, "Simulación"))</f>
        <v>0</v>
      </c>
      <c r="D96" s="63" t="n">
        <f aca="true">INDIRECT(ADDRESS(ROW()-35*INT((ROW()-15)/35)+78,2+INT((ROW()-15)/35), 1, 1, "Simulación"))</f>
        <v>0</v>
      </c>
      <c r="E96" s="63" t="n">
        <f aca="true">INDIRECT(ADDRESS(ROW()-35*INT((ROW()-15)/35)+48,2+INT((ROW()-15)/35), 1, 1, "Simulación"))</f>
        <v>0</v>
      </c>
      <c r="F96" s="63" t="n">
        <f aca="true">INDIRECT(ADDRESS(ROW()-35*INT((ROW()-15)/35)+18,2+INT((ROW()-15)/35), 1, 1, "Simulación"))</f>
        <v>0</v>
      </c>
      <c r="G96" s="63" t="n">
        <f aca="true">INDIRECT(ADDRESS(ROW()-35*INT((ROW()-15)/35)-12,2+INT((ROW()-15)/35), 1, 1, "Simulación"))</f>
        <v>0</v>
      </c>
      <c r="H96" s="63" t="n">
        <f aca="true">INDIRECT(ADDRESS(ROW()-35*INT((ROW()-15)/35)+168,2+INT((ROW()-15)/35), 1, 1, "Simulación"))</f>
        <v>0</v>
      </c>
      <c r="I96" s="64" t="n">
        <f aca="false">AO96+AQ96+AS96+AU96+AW96</f>
        <v>0.0474535778076462</v>
      </c>
      <c r="J96" s="63" t="n">
        <f aca="false">ROUND(AP96+AR96+AT96+AV96+AX96,0)</f>
        <v>555201</v>
      </c>
      <c r="K96" s="64" t="n">
        <f aca="false">I96-DatosMinisterio!J96</f>
        <v>3.95516952522712E-016</v>
      </c>
      <c r="L96" s="63" t="n">
        <f aca="false">J96-DatosMinisterio!K96</f>
        <v>0</v>
      </c>
      <c r="M96" s="64" t="n">
        <f aca="false">P131/P$145</f>
        <v>0.0290203393828066</v>
      </c>
      <c r="N96" s="63" t="n">
        <f aca="false">ROUND((N$112-N$111-N$110)*M96,0)</f>
        <v>6298707</v>
      </c>
      <c r="O96" s="63" t="n">
        <f aca="false">N96-DatosMinisterio!L96</f>
        <v>3</v>
      </c>
      <c r="P96" s="65" t="n">
        <f aca="false">N96+J96</f>
        <v>6853908</v>
      </c>
      <c r="Q96" s="63" t="n">
        <f aca="false">P96-DatosMinisterio!M96</f>
        <v>3</v>
      </c>
      <c r="S96" s="65" t="n">
        <f aca="false">B96+DatosMinisterio!B96</f>
        <v>11028</v>
      </c>
      <c r="T96" s="65" t="n">
        <f aca="false">C96+DatosMinisterio!C96</f>
        <v>62</v>
      </c>
      <c r="U96" s="65" t="n">
        <f aca="false">D96+DatosMinisterio!D96</f>
        <v>498.667793161615</v>
      </c>
      <c r="V96" s="65" t="n">
        <f aca="false">E96+DatosMinisterio!E96</f>
        <v>426.726378193605</v>
      </c>
      <c r="W96" s="65" t="n">
        <f aca="false">F96+DatosMinisterio!F96</f>
        <v>66</v>
      </c>
      <c r="X96" s="65" t="n">
        <f aca="false">G96+DatosMinisterio!G96</f>
        <v>198</v>
      </c>
      <c r="Y96" s="65" t="n">
        <f aca="false">H96+DatosMinisterio!H96</f>
        <v>26</v>
      </c>
      <c r="Z96" s="65" t="n">
        <f aca="false">X96+0.33*Y96</f>
        <v>206.58</v>
      </c>
      <c r="AC96" s="71" t="n">
        <f aca="false">IF(T96&gt;0,S96/T96,0)</f>
        <v>177.870967741935</v>
      </c>
      <c r="AD96" s="72" t="n">
        <f aca="false">EXP((((AC96-AC112)/AC113+2)/4-1.9)^3)</f>
        <v>0.0536491020108029</v>
      </c>
      <c r="AE96" s="73" t="n">
        <f aca="false">S96/U96</f>
        <v>22.1149233041122</v>
      </c>
      <c r="AF96" s="72" t="n">
        <f aca="false">EXP((((AE96-AE112)/AE113+2)/4-1.9)^3)</f>
        <v>0.208755935181747</v>
      </c>
      <c r="AG96" s="72" t="n">
        <f aca="false">V96/U96</f>
        <v>0.855732782516608</v>
      </c>
      <c r="AH96" s="72" t="n">
        <f aca="false">EXP((((AG96-AG112)/AG113+2)/4-1.9)^3)</f>
        <v>0.359161313261544</v>
      </c>
      <c r="AI96" s="72" t="n">
        <f aca="false">W96/U96</f>
        <v>0.132352642190008</v>
      </c>
      <c r="AJ96" s="72" t="n">
        <f aca="false">EXP((((AI96-AI112)/AI113+2)/4-1.9)^3)</f>
        <v>0.0523490890609412</v>
      </c>
      <c r="AK96" s="72" t="n">
        <f aca="false">Z96/U96</f>
        <v>0.414263770054724</v>
      </c>
      <c r="AL96" s="72" t="n">
        <f aca="false">EXP((((AK96-AK112)/AK113+2)/4-1.9)^3)</f>
        <v>0.0408986109079041</v>
      </c>
      <c r="AM96" s="72" t="n">
        <f aca="false">0.01*AD96+0.15*AF96+0.24*AH96+0.25*AJ96+0.35*AL96</f>
        <v>0.145450382563142</v>
      </c>
      <c r="AO96" s="64" t="n">
        <f aca="false">0.01*AD96/$AM$112</f>
        <v>0.000175031635649002</v>
      </c>
      <c r="AP96" s="63" t="n">
        <f aca="false">AO96*$J$112</f>
        <v>2047.84703291741</v>
      </c>
      <c r="AQ96" s="64" t="n">
        <f aca="false">0.15*AF96/$AM$112</f>
        <v>0.0102160776462597</v>
      </c>
      <c r="AR96" s="63" t="n">
        <f aca="false">AQ96*$J$112</f>
        <v>119526.75993899</v>
      </c>
      <c r="AS96" s="64" t="n">
        <f aca="false">0.24*AH96/$AM$112</f>
        <v>0.0281225622494943</v>
      </c>
      <c r="AT96" s="63" t="n">
        <f aca="false">AS96*$J$112</f>
        <v>329030.266140867</v>
      </c>
      <c r="AU96" s="64" t="n">
        <f aca="false">0.25*AJ96/$AM$112</f>
        <v>0.00426975771245284</v>
      </c>
      <c r="AV96" s="63" t="n">
        <f aca="false">AU96*$J$112</f>
        <v>49955.6016276802</v>
      </c>
      <c r="AW96" s="64" t="n">
        <f aca="false">0.35*AL96/$AM$112</f>
        <v>0.00467014856379028</v>
      </c>
      <c r="AX96" s="63" t="n">
        <f aca="false">AW96*$J$112</f>
        <v>54640.1217367359</v>
      </c>
    </row>
    <row r="97" customFormat="false" ht="13.8" hidden="false" customHeight="false" outlineLevel="0" collapsed="false">
      <c r="A97" s="70" t="s">
        <v>34</v>
      </c>
      <c r="B97" s="63" t="n">
        <f aca="true">INDIRECT(ADDRESS(ROW()-35*INT((ROW()-15)/35)+138,2+INT((ROW()-15)/35), 1, 1, "Simulación"))</f>
        <v>0</v>
      </c>
      <c r="C97" s="63" t="n">
        <f aca="true">INDIRECT(ADDRESS(ROW()-35*INT((ROW()-15)/35)+108,2+INT((ROW()-15)/35), 1, 1, "Simulación"))</f>
        <v>0</v>
      </c>
      <c r="D97" s="63" t="n">
        <f aca="true">INDIRECT(ADDRESS(ROW()-35*INT((ROW()-15)/35)+78,2+INT((ROW()-15)/35), 1, 1, "Simulación"))</f>
        <v>0</v>
      </c>
      <c r="E97" s="63" t="n">
        <f aca="true">INDIRECT(ADDRESS(ROW()-35*INT((ROW()-15)/35)+48,2+INT((ROW()-15)/35), 1, 1, "Simulación"))</f>
        <v>0</v>
      </c>
      <c r="F97" s="63" t="n">
        <f aca="true">INDIRECT(ADDRESS(ROW()-35*INT((ROW()-15)/35)+18,2+INT((ROW()-15)/35), 1, 1, "Simulación"))</f>
        <v>0</v>
      </c>
      <c r="G97" s="63" t="n">
        <f aca="true">INDIRECT(ADDRESS(ROW()-35*INT((ROW()-15)/35)-12,2+INT((ROW()-15)/35), 1, 1, "Simulación"))</f>
        <v>0</v>
      </c>
      <c r="H97" s="63" t="n">
        <f aca="true">INDIRECT(ADDRESS(ROW()-35*INT((ROW()-15)/35)+168,2+INT((ROW()-15)/35), 1, 1, "Simulación"))</f>
        <v>0</v>
      </c>
      <c r="I97" s="64" t="n">
        <f aca="false">AO97+AQ97+AS97+AU97+AW97</f>
        <v>0.115224781259667</v>
      </c>
      <c r="J97" s="63" t="n">
        <f aca="false">ROUND(AP97+AR97+AT97+AV97+AX97,0)</f>
        <v>1348115</v>
      </c>
      <c r="K97" s="64" t="n">
        <f aca="false">I97-DatosMinisterio!J97</f>
        <v>0</v>
      </c>
      <c r="L97" s="63" t="n">
        <f aca="false">J97-DatosMinisterio!K97</f>
        <v>0</v>
      </c>
      <c r="M97" s="64" t="n">
        <f aca="false">P132/P$145</f>
        <v>0.0506811529132111</v>
      </c>
      <c r="N97" s="63" t="n">
        <f aca="false">ROUND((N$112-N$111-N$110)*M97,0)</f>
        <v>11000069</v>
      </c>
      <c r="O97" s="63" t="n">
        <f aca="false">N97-DatosMinisterio!L97</f>
        <v>-2</v>
      </c>
      <c r="P97" s="65" t="n">
        <f aca="false">N97+J97</f>
        <v>12348184</v>
      </c>
      <c r="Q97" s="63" t="n">
        <f aca="false">P97-DatosMinisterio!M97</f>
        <v>-2</v>
      </c>
      <c r="S97" s="65" t="n">
        <f aca="false">B97+DatosMinisterio!B97</f>
        <v>9346</v>
      </c>
      <c r="T97" s="65" t="n">
        <f aca="false">C97+DatosMinisterio!C97</f>
        <v>48</v>
      </c>
      <c r="U97" s="65" t="n">
        <f aca="false">D97+DatosMinisterio!D97</f>
        <v>423.957992007992</v>
      </c>
      <c r="V97" s="65" t="n">
        <f aca="false">E97+DatosMinisterio!E97</f>
        <v>300.007992007992</v>
      </c>
      <c r="W97" s="65" t="n">
        <f aca="false">F97+DatosMinisterio!F97</f>
        <v>160</v>
      </c>
      <c r="X97" s="65" t="n">
        <f aca="false">G97+DatosMinisterio!G97</f>
        <v>450</v>
      </c>
      <c r="Y97" s="65" t="n">
        <f aca="false">H97+DatosMinisterio!H97</f>
        <v>40</v>
      </c>
      <c r="Z97" s="65" t="n">
        <f aca="false">X97+0.33*Y97</f>
        <v>463.2</v>
      </c>
      <c r="AC97" s="71" t="n">
        <f aca="false">IF(T97&gt;0,S97/T97,0)</f>
        <v>194.708333333333</v>
      </c>
      <c r="AD97" s="72" t="n">
        <f aca="false">EXP((((AC97-AC112)/AC113+2)/4-1.9)^3)</f>
        <v>0.0705542539916422</v>
      </c>
      <c r="AE97" s="73" t="n">
        <f aca="false">S97/U97</f>
        <v>22.0446369125737</v>
      </c>
      <c r="AF97" s="72" t="n">
        <f aca="false">EXP((((AE97-AE112)/AE113+2)/4-1.9)^3)</f>
        <v>0.206363277003024</v>
      </c>
      <c r="AG97" s="72" t="n">
        <f aca="false">V97/U97</f>
        <v>0.707636128256633</v>
      </c>
      <c r="AH97" s="72" t="n">
        <f aca="false">EXP((((AG97-AG112)/AG113+2)/4-1.9)^3)</f>
        <v>0.0967895386023498</v>
      </c>
      <c r="AI97" s="72" t="n">
        <f aca="false">W97/U97</f>
        <v>0.377395881233874</v>
      </c>
      <c r="AJ97" s="72" t="n">
        <f aca="false">EXP((((AI97-AI112)/AI113+2)/4-1.9)^3)</f>
        <v>0.498608597231518</v>
      </c>
      <c r="AK97" s="72" t="n">
        <f aca="false">Z97/U97</f>
        <v>1.09256107617207</v>
      </c>
      <c r="AL97" s="72" t="n">
        <f aca="false">EXP((((AK97-AK112)/AK113+2)/4-1.9)^3)</f>
        <v>0.496099506219534</v>
      </c>
      <c r="AM97" s="72" t="n">
        <f aca="false">0.01*AD97+0.15*AF97+0.24*AH97+0.25*AJ97+0.35*AL97</f>
        <v>0.35317649983965</v>
      </c>
      <c r="AO97" s="64" t="n">
        <f aca="false">0.01*AD97/$AM$112</f>
        <v>0.000230185147845822</v>
      </c>
      <c r="AP97" s="63" t="n">
        <f aca="false">AO97*$J$112</f>
        <v>2693.1358453566</v>
      </c>
      <c r="AQ97" s="64" t="n">
        <f aca="false">0.15*AF97/$AM$112</f>
        <v>0.0100989859730888</v>
      </c>
      <c r="AR97" s="63" t="n">
        <f aca="false">AQ97*$J$112</f>
        <v>118156.802818991</v>
      </c>
      <c r="AS97" s="64" t="n">
        <f aca="false">0.24*AH97/$AM$112</f>
        <v>0.00757868323769676</v>
      </c>
      <c r="AT97" s="63" t="n">
        <f aca="false">AS97*$J$112</f>
        <v>88669.5934948647</v>
      </c>
      <c r="AU97" s="64" t="n">
        <f aca="false">0.25*AJ97/$AM$112</f>
        <v>0.0406680983702735</v>
      </c>
      <c r="AV97" s="63" t="n">
        <f aca="false">AU97*$J$112</f>
        <v>475811.382743215</v>
      </c>
      <c r="AW97" s="64" t="n">
        <f aca="false">0.35*AL97/$AM$112</f>
        <v>0.0566488285307622</v>
      </c>
      <c r="AX97" s="63" t="n">
        <f aca="false">AW97*$J$112</f>
        <v>662783.816164552</v>
      </c>
    </row>
    <row r="98" customFormat="false" ht="13.8" hidden="false" customHeight="false" outlineLevel="0" collapsed="false">
      <c r="A98" s="70" t="s">
        <v>35</v>
      </c>
      <c r="B98" s="63" t="n">
        <f aca="true">INDIRECT(ADDRESS(ROW()-35*INT((ROW()-15)/35)+138,2+INT((ROW()-15)/35), 1, 1, "Simulación"))</f>
        <v>0</v>
      </c>
      <c r="C98" s="63" t="n">
        <f aca="true">INDIRECT(ADDRESS(ROW()-35*INT((ROW()-15)/35)+108,2+INT((ROW()-15)/35), 1, 1, "Simulación"))</f>
        <v>0</v>
      </c>
      <c r="D98" s="63" t="n">
        <f aca="true">INDIRECT(ADDRESS(ROW()-35*INT((ROW()-15)/35)+78,2+INT((ROW()-15)/35), 1, 1, "Simulación"))</f>
        <v>0</v>
      </c>
      <c r="E98" s="63" t="n">
        <f aca="true">INDIRECT(ADDRESS(ROW()-35*INT((ROW()-15)/35)+48,2+INT((ROW()-15)/35), 1, 1, "Simulación"))</f>
        <v>0</v>
      </c>
      <c r="F98" s="63" t="n">
        <f aca="true">INDIRECT(ADDRESS(ROW()-35*INT((ROW()-15)/35)+18,2+INT((ROW()-15)/35), 1, 1, "Simulación"))</f>
        <v>0</v>
      </c>
      <c r="G98" s="63" t="n">
        <f aca="true">INDIRECT(ADDRESS(ROW()-35*INT((ROW()-15)/35)-12,2+INT((ROW()-15)/35), 1, 1, "Simulación"))</f>
        <v>0</v>
      </c>
      <c r="H98" s="63" t="n">
        <f aca="true">INDIRECT(ADDRESS(ROW()-35*INT((ROW()-15)/35)+168,2+INT((ROW()-15)/35), 1, 1, "Simulación"))</f>
        <v>0</v>
      </c>
      <c r="I98" s="64" t="n">
        <f aca="false">AO98+AQ98+AS98+AU98+AW98</f>
        <v>0.0083698992537501</v>
      </c>
      <c r="J98" s="63" t="n">
        <f aca="false">ROUND(AP98+AR98+AT98+AV98+AX98,0)</f>
        <v>97927</v>
      </c>
      <c r="K98" s="64" t="n">
        <f aca="false">I98-DatosMinisterio!J98</f>
        <v>0</v>
      </c>
      <c r="L98" s="63" t="n">
        <f aca="false">J98-DatosMinisterio!K98</f>
        <v>0</v>
      </c>
      <c r="M98" s="64" t="n">
        <f aca="false">P133/P$145</f>
        <v>0.00952970549358326</v>
      </c>
      <c r="N98" s="63" t="n">
        <f aca="false">ROUND((N$112-N$111-N$110)*M98,0)</f>
        <v>2068371</v>
      </c>
      <c r="O98" s="63" t="n">
        <f aca="false">N98-DatosMinisterio!L98</f>
        <v>1</v>
      </c>
      <c r="P98" s="65" t="n">
        <f aca="false">N98+J98</f>
        <v>2166298</v>
      </c>
      <c r="Q98" s="63" t="n">
        <f aca="false">P98-DatosMinisterio!M98</f>
        <v>1</v>
      </c>
      <c r="S98" s="65" t="n">
        <f aca="false">B98+DatosMinisterio!B98</f>
        <v>2962</v>
      </c>
      <c r="T98" s="65" t="n">
        <f aca="false">C98+DatosMinisterio!C98</f>
        <v>27</v>
      </c>
      <c r="U98" s="65" t="n">
        <f aca="false">D98+DatosMinisterio!D98</f>
        <v>268.07780907203</v>
      </c>
      <c r="V98" s="65" t="n">
        <f aca="false">E98+DatosMinisterio!E98</f>
        <v>129.128011363636</v>
      </c>
      <c r="W98" s="65" t="n">
        <f aca="false">F98+DatosMinisterio!F98</f>
        <v>27</v>
      </c>
      <c r="X98" s="65" t="n">
        <f aca="false">G98+DatosMinisterio!G98</f>
        <v>106</v>
      </c>
      <c r="Y98" s="65" t="n">
        <f aca="false">H98+DatosMinisterio!H98</f>
        <v>15</v>
      </c>
      <c r="Z98" s="65" t="n">
        <f aca="false">X98+0.33*Y98</f>
        <v>110.95</v>
      </c>
      <c r="AC98" s="71" t="n">
        <f aca="false">IF(T98&gt;0,S98/T98,0)</f>
        <v>109.703703703704</v>
      </c>
      <c r="AD98" s="72" t="n">
        <f aca="false">EXP((((AC98-AC112)/AC113+2)/4-1.9)^3)</f>
        <v>0.0145986349840463</v>
      </c>
      <c r="AE98" s="73" t="n">
        <f aca="false">S98/U98</f>
        <v>11.0490309147675</v>
      </c>
      <c r="AF98" s="72" t="n">
        <f aca="false">EXP((((AE98-AE112)/AE113+2)/4-1.9)^3)</f>
        <v>0.015543857350701</v>
      </c>
      <c r="AG98" s="72" t="n">
        <f aca="false">V98/U98</f>
        <v>0.481681090317105</v>
      </c>
      <c r="AH98" s="72" t="n">
        <f aca="false">EXP((((AG98-AG112)/AG113+2)/4-1.9)^3)</f>
        <v>0.00257983221638491</v>
      </c>
      <c r="AI98" s="72" t="n">
        <f aca="false">W98/U98</f>
        <v>0.100717027244673</v>
      </c>
      <c r="AJ98" s="72" t="n">
        <f aca="false">EXP((((AI98-AI112)/AI113+2)/4-1.9)^3)</f>
        <v>0.0330993260289543</v>
      </c>
      <c r="AK98" s="72" t="n">
        <f aca="false">Z98/U98</f>
        <v>0.413872376770241</v>
      </c>
      <c r="AL98" s="72" t="n">
        <f aca="false">EXP((((AK98-AK112)/AK113+2)/4-1.9)^3)</f>
        <v>0.0408088465915301</v>
      </c>
      <c r="AM98" s="72" t="n">
        <f aca="false">0.01*AD98+0.15*AF98+0.24*AH98+0.25*AJ98+0.35*AL98</f>
        <v>0.0256546524986521</v>
      </c>
      <c r="AO98" s="64" t="n">
        <f aca="false">0.01*AD98/$AM$112</f>
        <v>4.76284385708048E-005</v>
      </c>
      <c r="AP98" s="63" t="n">
        <f aca="false">AO98*$J$112</f>
        <v>557.246444324525</v>
      </c>
      <c r="AQ98" s="64" t="n">
        <f aca="false">0.15*AF98/$AM$112</f>
        <v>0.000760683778781641</v>
      </c>
      <c r="AR98" s="63" t="n">
        <f aca="false">AQ98*$J$112</f>
        <v>8899.8998014864</v>
      </c>
      <c r="AS98" s="64" t="n">
        <f aca="false">0.24*AH98/$AM$112</f>
        <v>0.000202002524825671</v>
      </c>
      <c r="AT98" s="63" t="n">
        <f aca="false">AS98*$J$112</f>
        <v>2363.40287612707</v>
      </c>
      <c r="AU98" s="64" t="n">
        <f aca="false">0.25*AJ98/$AM$112</f>
        <v>0.0026996859950055</v>
      </c>
      <c r="AV98" s="63" t="n">
        <f aca="false">AU98*$J$112</f>
        <v>31585.969783013</v>
      </c>
      <c r="AW98" s="64" t="n">
        <f aca="false">0.35*AL98/$AM$112</f>
        <v>0.00465989851656649</v>
      </c>
      <c r="AX98" s="63" t="n">
        <f aca="false">AW98*$J$112</f>
        <v>54520.1975372237</v>
      </c>
    </row>
    <row r="99" customFormat="false" ht="13.8" hidden="false" customHeight="false" outlineLevel="0" collapsed="false">
      <c r="A99" s="70" t="s">
        <v>36</v>
      </c>
      <c r="B99" s="63" t="n">
        <f aca="true">INDIRECT(ADDRESS(ROW()-35*INT((ROW()-15)/35)+138,2+INT((ROW()-15)/35), 1, 1, "Simulación"))</f>
        <v>0</v>
      </c>
      <c r="C99" s="63" t="n">
        <f aca="true">INDIRECT(ADDRESS(ROW()-35*INT((ROW()-15)/35)+108,2+INT((ROW()-15)/35), 1, 1, "Simulación"))</f>
        <v>0</v>
      </c>
      <c r="D99" s="63" t="n">
        <f aca="true">INDIRECT(ADDRESS(ROW()-35*INT((ROW()-15)/35)+78,2+INT((ROW()-15)/35), 1, 1, "Simulación"))</f>
        <v>0</v>
      </c>
      <c r="E99" s="63" t="n">
        <f aca="true">INDIRECT(ADDRESS(ROW()-35*INT((ROW()-15)/35)+48,2+INT((ROW()-15)/35), 1, 1, "Simulación"))</f>
        <v>0</v>
      </c>
      <c r="F99" s="63" t="n">
        <f aca="true">INDIRECT(ADDRESS(ROW()-35*INT((ROW()-15)/35)+18,2+INT((ROW()-15)/35), 1, 1, "Simulación"))</f>
        <v>0</v>
      </c>
      <c r="G99" s="63" t="n">
        <f aca="true">INDIRECT(ADDRESS(ROW()-35*INT((ROW()-15)/35)-12,2+INT((ROW()-15)/35), 1, 1, "Simulación"))</f>
        <v>0</v>
      </c>
      <c r="H99" s="63" t="n">
        <f aca="true">INDIRECT(ADDRESS(ROW()-35*INT((ROW()-15)/35)+168,2+INT((ROW()-15)/35), 1, 1, "Simulación"))</f>
        <v>0</v>
      </c>
      <c r="I99" s="64" t="n">
        <f aca="false">AO99+AQ99+AS99+AU99+AW99</f>
        <v>0.0852199426688166</v>
      </c>
      <c r="J99" s="63" t="n">
        <f aca="false">ROUND(AP99+AR99+AT99+AV99+AX99,0)</f>
        <v>997062</v>
      </c>
      <c r="K99" s="64" t="n">
        <f aca="false">I99-DatosMinisterio!J99</f>
        <v>4.71844785465692E-016</v>
      </c>
      <c r="L99" s="63" t="n">
        <f aca="false">J99-DatosMinisterio!K99</f>
        <v>0</v>
      </c>
      <c r="M99" s="64" t="n">
        <f aca="false">P134/P$145</f>
        <v>0.0697561379342059</v>
      </c>
      <c r="N99" s="63" t="n">
        <f aca="false">ROUND((N$112-N$111-N$110)*M99,0)</f>
        <v>15140191</v>
      </c>
      <c r="O99" s="63" t="n">
        <f aca="false">N99-DatosMinisterio!L99</f>
        <v>-19</v>
      </c>
      <c r="P99" s="65" t="n">
        <f aca="false">N99+J99</f>
        <v>16137253</v>
      </c>
      <c r="Q99" s="63" t="n">
        <f aca="false">P99-DatosMinisterio!M99</f>
        <v>-19</v>
      </c>
      <c r="S99" s="65" t="n">
        <f aca="false">B99+DatosMinisterio!B99</f>
        <v>9342</v>
      </c>
      <c r="T99" s="65" t="n">
        <f aca="false">C99+DatosMinisterio!C99</f>
        <v>41</v>
      </c>
      <c r="U99" s="65" t="n">
        <f aca="false">D99+DatosMinisterio!D99</f>
        <v>464.999993629302</v>
      </c>
      <c r="V99" s="65" t="n">
        <f aca="false">E99+DatosMinisterio!E99</f>
        <v>427.796129992939</v>
      </c>
      <c r="W99" s="65" t="n">
        <f aca="false">F99+DatosMinisterio!F99</f>
        <v>124</v>
      </c>
      <c r="X99" s="65" t="n">
        <f aca="false">G99+DatosMinisterio!G99</f>
        <v>312</v>
      </c>
      <c r="Y99" s="65" t="n">
        <f aca="false">H99+DatosMinisterio!H99</f>
        <v>43</v>
      </c>
      <c r="Z99" s="65" t="n">
        <f aca="false">X99+0.33*Y99</f>
        <v>326.19</v>
      </c>
      <c r="AC99" s="71" t="n">
        <f aca="false">IF(T99&gt;0,S99/T99,0)</f>
        <v>227.853658536585</v>
      </c>
      <c r="AD99" s="72" t="n">
        <f aca="false">EXP((((AC99-AC112)/AC113+2)/4-1.9)^3)</f>
        <v>0.114958241892138</v>
      </c>
      <c r="AE99" s="73" t="n">
        <f aca="false">S99/U99</f>
        <v>20.0903228558911</v>
      </c>
      <c r="AF99" s="72" t="n">
        <f aca="false">EXP((((AE99-AE112)/AE113+2)/4-1.9)^3)</f>
        <v>0.146353730566937</v>
      </c>
      <c r="AG99" s="72" t="n">
        <f aca="false">V99/U99</f>
        <v>0.919991690008448</v>
      </c>
      <c r="AH99" s="72" t="n">
        <f aca="false">EXP((((AG99-AG112)/AG113+2)/4-1.9)^3)</f>
        <v>0.518078907577576</v>
      </c>
      <c r="AI99" s="72" t="n">
        <f aca="false">W99/U99</f>
        <v>0.266666670320114</v>
      </c>
      <c r="AJ99" s="72" t="n">
        <f aca="false">EXP((((AI99-AI112)/AI113+2)/4-1.9)^3)</f>
        <v>0.232815784617329</v>
      </c>
      <c r="AK99" s="72" t="n">
        <f aca="false">Z99/U99</f>
        <v>0.70148388057837</v>
      </c>
      <c r="AL99" s="72" t="n">
        <f aca="false">EXP((((AK99-AK112)/AK113+2)/4-1.9)^3)</f>
        <v>0.158751076451204</v>
      </c>
      <c r="AM99" s="72" t="n">
        <f aca="false">0.01*AD99+0.15*AF99+0.24*AH99+0.25*AJ99+0.35*AL99</f>
        <v>0.261208402734834</v>
      </c>
      <c r="AO99" s="64" t="n">
        <f aca="false">0.01*AD99/$AM$112</f>
        <v>0.000375054350502695</v>
      </c>
      <c r="AP99" s="63" t="n">
        <f aca="false">AO99*$J$112</f>
        <v>4388.08639370727</v>
      </c>
      <c r="AQ99" s="64" t="n">
        <f aca="false">0.15*AF99/$AM$112</f>
        <v>0.00716224462787078</v>
      </c>
      <c r="AR99" s="63" t="n">
        <f aca="false">AQ99*$J$112</f>
        <v>83797.3167297972</v>
      </c>
      <c r="AS99" s="64" t="n">
        <f aca="false">0.24*AH99/$AM$112</f>
        <v>0.0405659122810107</v>
      </c>
      <c r="AT99" s="63" t="n">
        <f aca="false">AS99*$J$112</f>
        <v>474615.818987405</v>
      </c>
      <c r="AU99" s="64" t="n">
        <f aca="false">0.25*AJ99/$AM$112</f>
        <v>0.0189891936952976</v>
      </c>
      <c r="AV99" s="63" t="n">
        <f aca="false">AU99*$J$112</f>
        <v>222171.059661415</v>
      </c>
      <c r="AW99" s="64" t="n">
        <f aca="false">0.35*AL99/$AM$112</f>
        <v>0.0181275377141347</v>
      </c>
      <c r="AX99" s="63" t="n">
        <f aca="false">AW99*$J$112</f>
        <v>212089.798420398</v>
      </c>
    </row>
    <row r="100" customFormat="false" ht="13.8" hidden="false" customHeight="false" outlineLevel="0" collapsed="false">
      <c r="A100" s="70" t="s">
        <v>37</v>
      </c>
      <c r="B100" s="63" t="n">
        <f aca="true">INDIRECT(ADDRESS(ROW()-35*INT((ROW()-15)/35)+138,2+INT((ROW()-15)/35), 1, 1, "Simulación"))</f>
        <v>0</v>
      </c>
      <c r="C100" s="63" t="n">
        <f aca="true">INDIRECT(ADDRESS(ROW()-35*INT((ROW()-15)/35)+108,2+INT((ROW()-15)/35), 1, 1, "Simulación"))</f>
        <v>0</v>
      </c>
      <c r="D100" s="63" t="n">
        <f aca="true">INDIRECT(ADDRESS(ROW()-35*INT((ROW()-15)/35)+78,2+INT((ROW()-15)/35), 1, 1, "Simulación"))</f>
        <v>0</v>
      </c>
      <c r="E100" s="63" t="n">
        <f aca="true">INDIRECT(ADDRESS(ROW()-35*INT((ROW()-15)/35)+48,2+INT((ROW()-15)/35), 1, 1, "Simulación"))</f>
        <v>0</v>
      </c>
      <c r="F100" s="63" t="n">
        <f aca="true">INDIRECT(ADDRESS(ROW()-35*INT((ROW()-15)/35)+18,2+INT((ROW()-15)/35), 1, 1, "Simulación"))</f>
        <v>0</v>
      </c>
      <c r="G100" s="63" t="n">
        <f aca="true">INDIRECT(ADDRESS(ROW()-35*INT((ROW()-15)/35)-12,2+INT((ROW()-15)/35), 1, 1, "Simulación"))</f>
        <v>0</v>
      </c>
      <c r="H100" s="63" t="n">
        <f aca="true">INDIRECT(ADDRESS(ROW()-35*INT((ROW()-15)/35)+168,2+INT((ROW()-15)/35), 1, 1, "Simulación"))</f>
        <v>0</v>
      </c>
      <c r="I100" s="64" t="n">
        <f aca="false">AO100+AQ100+AS100+AU100+AW100</f>
        <v>0.00946637444002655</v>
      </c>
      <c r="J100" s="63" t="n">
        <f aca="false">ROUND(AP100+AR100+AT100+AV100+AX100,0)</f>
        <v>110755</v>
      </c>
      <c r="K100" s="64" t="n">
        <f aca="false">I100-DatosMinisterio!J100</f>
        <v>-3.46944695195361E-017</v>
      </c>
      <c r="L100" s="63" t="n">
        <f aca="false">J100-DatosMinisterio!K100</f>
        <v>0</v>
      </c>
      <c r="M100" s="64" t="n">
        <f aca="false">P135/P$145</f>
        <v>0.00767049907054274</v>
      </c>
      <c r="N100" s="63" t="n">
        <f aca="false">ROUND((N$112-N$111-N$110)*M100,0)</f>
        <v>1664840</v>
      </c>
      <c r="O100" s="63" t="n">
        <f aca="false">N100-DatosMinisterio!L100</f>
        <v>-3</v>
      </c>
      <c r="P100" s="65" t="n">
        <f aca="false">N100+J100</f>
        <v>1775595</v>
      </c>
      <c r="Q100" s="63" t="n">
        <f aca="false">P100-DatosMinisterio!M100</f>
        <v>-3</v>
      </c>
      <c r="S100" s="65" t="n">
        <f aca="false">B100+DatosMinisterio!B100</f>
        <v>6359</v>
      </c>
      <c r="T100" s="65" t="n">
        <f aca="false">C100+DatosMinisterio!C100</f>
        <v>71</v>
      </c>
      <c r="U100" s="65" t="n">
        <f aca="false">D100+DatosMinisterio!D100</f>
        <v>317.727272727273</v>
      </c>
      <c r="V100" s="65" t="n">
        <f aca="false">E100+DatosMinisterio!E100</f>
        <v>138.045454545455</v>
      </c>
      <c r="W100" s="65" t="n">
        <f aca="false">F100+DatosMinisterio!F100</f>
        <v>5</v>
      </c>
      <c r="X100" s="65" t="n">
        <f aca="false">G100+DatosMinisterio!G100</f>
        <v>78</v>
      </c>
      <c r="Y100" s="65" t="n">
        <f aca="false">H100+DatosMinisterio!H100</f>
        <v>3</v>
      </c>
      <c r="Z100" s="65" t="n">
        <f aca="false">X100+0.33*Y100</f>
        <v>78.99</v>
      </c>
      <c r="AC100" s="71" t="n">
        <f aca="false">IF(T100&gt;0,S100/T100,0)</f>
        <v>89.5633802816901</v>
      </c>
      <c r="AD100" s="72" t="n">
        <f aca="false">EXP((((AC100-AC112)/AC113+2)/4-1.9)^3)</f>
        <v>0.00933189423425115</v>
      </c>
      <c r="AE100" s="73" t="n">
        <f aca="false">S100/U100</f>
        <v>20.0140200286123</v>
      </c>
      <c r="AF100" s="72" t="n">
        <f aca="false">EXP((((AE100-AE112)/AE113+2)/4-1.9)^3)</f>
        <v>0.144269823713473</v>
      </c>
      <c r="AG100" s="72" t="n">
        <f aca="false">V100/U100</f>
        <v>0.434477825464951</v>
      </c>
      <c r="AH100" s="72" t="n">
        <f aca="false">EXP((((AG100-AG112)/AG113+2)/4-1.9)^3)</f>
        <v>0.000894511167324482</v>
      </c>
      <c r="AI100" s="72" t="n">
        <f aca="false">W100/U100</f>
        <v>0.0157367668097282</v>
      </c>
      <c r="AJ100" s="72" t="n">
        <f aca="false">EXP((((AI100-AI112)/AI113+2)/4-1.9)^3)</f>
        <v>0.0076785738032509</v>
      </c>
      <c r="AK100" s="72" t="n">
        <f aca="false">Z100/U100</f>
        <v>0.248609442060086</v>
      </c>
      <c r="AL100" s="72" t="n">
        <f aca="false">EXP((((AK100-AK112)/AK113+2)/4-1.9)^3)</f>
        <v>0.0147067134134598</v>
      </c>
      <c r="AM100" s="72" t="n">
        <f aca="false">0.01*AD100+0.15*AF100+0.24*AH100+0.25*AJ100+0.35*AL100</f>
        <v>0.0290154683250449</v>
      </c>
      <c r="AO100" s="64" t="n">
        <f aca="false">0.01*AD100/$AM$112</f>
        <v>3.04455554763166E-005</v>
      </c>
      <c r="AP100" s="63" t="n">
        <f aca="false">AO100*$J$112</f>
        <v>356.208980259581</v>
      </c>
      <c r="AQ100" s="64" t="n">
        <f aca="false">0.15*AF100/$AM$112</f>
        <v>0.00706026259701723</v>
      </c>
      <c r="AR100" s="63" t="n">
        <f aca="false">AQ100*$J$112</f>
        <v>82604.1404304388</v>
      </c>
      <c r="AS100" s="64" t="n">
        <f aca="false">0.24*AH100/$AM$112</f>
        <v>7.00408007686279E-005</v>
      </c>
      <c r="AT100" s="63" t="n">
        <f aca="false">AS100*$J$112</f>
        <v>819.468123607245</v>
      </c>
      <c r="AU100" s="64" t="n">
        <f aca="false">0.25*AJ100/$AM$112</f>
        <v>0.000626288829570694</v>
      </c>
      <c r="AV100" s="63" t="n">
        <f aca="false">AU100*$J$112</f>
        <v>7327.49663585161</v>
      </c>
      <c r="AW100" s="64" t="n">
        <f aca="false">0.35*AL100/$AM$112</f>
        <v>0.00167933665719368</v>
      </c>
      <c r="AX100" s="63" t="n">
        <f aca="false">AW100*$J$112</f>
        <v>19648.0172167273</v>
      </c>
    </row>
    <row r="101" customFormat="false" ht="13.8" hidden="false" customHeight="false" outlineLevel="0" collapsed="false">
      <c r="A101" s="70" t="s">
        <v>38</v>
      </c>
      <c r="B101" s="63" t="n">
        <f aca="true">INDIRECT(ADDRESS(ROW()-35*INT((ROW()-15)/35)+138,2+INT((ROW()-15)/35), 1, 1, "Simulación"))</f>
        <v>0</v>
      </c>
      <c r="C101" s="63" t="n">
        <f aca="true">INDIRECT(ADDRESS(ROW()-35*INT((ROW()-15)/35)+108,2+INT((ROW()-15)/35), 1, 1, "Simulación"))</f>
        <v>0</v>
      </c>
      <c r="D101" s="63" t="n">
        <f aca="true">INDIRECT(ADDRESS(ROW()-35*INT((ROW()-15)/35)+78,2+INT((ROW()-15)/35), 1, 1, "Simulación"))</f>
        <v>0</v>
      </c>
      <c r="E101" s="63" t="n">
        <f aca="true">INDIRECT(ADDRESS(ROW()-35*INT((ROW()-15)/35)+48,2+INT((ROW()-15)/35), 1, 1, "Simulación"))</f>
        <v>0</v>
      </c>
      <c r="F101" s="63" t="n">
        <f aca="true">INDIRECT(ADDRESS(ROW()-35*INT((ROW()-15)/35)+18,2+INT((ROW()-15)/35), 1, 1, "Simulación"))</f>
        <v>0</v>
      </c>
      <c r="G101" s="63" t="n">
        <f aca="true">INDIRECT(ADDRESS(ROW()-35*INT((ROW()-15)/35)-12,2+INT((ROW()-15)/35), 1, 1, "Simulación"))</f>
        <v>0</v>
      </c>
      <c r="H101" s="63" t="n">
        <f aca="true">INDIRECT(ADDRESS(ROW()-35*INT((ROW()-15)/35)+168,2+INT((ROW()-15)/35), 1, 1, "Simulación"))</f>
        <v>0</v>
      </c>
      <c r="I101" s="64" t="n">
        <f aca="false">AO101+AQ101+AS101+AU101+AW101</f>
        <v>0.063110454444994</v>
      </c>
      <c r="J101" s="63" t="n">
        <f aca="false">ROUND(AP101+AR101+AT101+AV101+AX101,0)</f>
        <v>738384</v>
      </c>
      <c r="K101" s="64" t="n">
        <f aca="false">I101-DatosMinisterio!J101</f>
        <v>0</v>
      </c>
      <c r="L101" s="63" t="n">
        <f aca="false">J101-DatosMinisterio!K101</f>
        <v>0</v>
      </c>
      <c r="M101" s="64" t="n">
        <f aca="false">P136/P$145</f>
        <v>0.0450545032803819</v>
      </c>
      <c r="N101" s="63" t="n">
        <f aca="false">ROUND((N$112-N$111-N$110)*M101,0)</f>
        <v>9778836</v>
      </c>
      <c r="O101" s="63" t="n">
        <f aca="false">N101-DatosMinisterio!L101</f>
        <v>0</v>
      </c>
      <c r="P101" s="65" t="n">
        <f aca="false">N101+J101</f>
        <v>10517220</v>
      </c>
      <c r="Q101" s="63" t="n">
        <f aca="false">P101-DatosMinisterio!M101</f>
        <v>0</v>
      </c>
      <c r="S101" s="65" t="n">
        <f aca="false">B101+DatosMinisterio!B101</f>
        <v>8525</v>
      </c>
      <c r="T101" s="65" t="n">
        <f aca="false">C101+DatosMinisterio!C101</f>
        <v>63</v>
      </c>
      <c r="U101" s="65" t="n">
        <f aca="false">D101+DatosMinisterio!D101</f>
        <v>358.227272727273</v>
      </c>
      <c r="V101" s="65" t="n">
        <f aca="false">E101+DatosMinisterio!E101</f>
        <v>305.340909090909</v>
      </c>
      <c r="W101" s="65" t="n">
        <f aca="false">F101+DatosMinisterio!F101</f>
        <v>36</v>
      </c>
      <c r="X101" s="65" t="n">
        <f aca="false">G101+DatosMinisterio!G101</f>
        <v>248</v>
      </c>
      <c r="Y101" s="65" t="n">
        <f aca="false">H101+DatosMinisterio!H101</f>
        <v>32</v>
      </c>
      <c r="Z101" s="65" t="n">
        <f aca="false">X101+0.33*Y101</f>
        <v>258.56</v>
      </c>
      <c r="AC101" s="71" t="n">
        <f aca="false">IF(T101&gt;0,S101/T101,0)</f>
        <v>135.31746031746</v>
      </c>
      <c r="AD101" s="72" t="n">
        <f aca="false">EXP((((AC101-AC112)/AC113+2)/4-1.9)^3)</f>
        <v>0.0247179445787105</v>
      </c>
      <c r="AE101" s="73" t="n">
        <f aca="false">S101/U101</f>
        <v>23.7977414033752</v>
      </c>
      <c r="AF101" s="72" t="n">
        <f aca="false">EXP((((AE101-AE112)/AE113+2)/4-1.9)^3)</f>
        <v>0.270609515056182</v>
      </c>
      <c r="AG101" s="72" t="n">
        <f aca="false">V101/U101</f>
        <v>0.852366450957999</v>
      </c>
      <c r="AH101" s="72" t="n">
        <f aca="false">EXP((((AG101-AG112)/AG113+2)/4-1.9)^3)</f>
        <v>0.35126054077677</v>
      </c>
      <c r="AI101" s="72" t="n">
        <f aca="false">W101/U101</f>
        <v>0.100494861058241</v>
      </c>
      <c r="AJ101" s="72" t="n">
        <f aca="false">EXP((((AI101-AI112)/AI113+2)/4-1.9)^3)</f>
        <v>0.0329877496394191</v>
      </c>
      <c r="AK101" s="72" t="n">
        <f aca="false">Z101/U101</f>
        <v>0.721776424311635</v>
      </c>
      <c r="AL101" s="72" t="n">
        <f aca="false">EXP((((AK101-AK112)/AK113+2)/4-1.9)^3)</f>
        <v>0.171578114923196</v>
      </c>
      <c r="AM101" s="72" t="n">
        <f aca="false">0.01*AD101+0.15*AF101+0.24*AH101+0.25*AJ101+0.35*AL101</f>
        <v>0.193440414123613</v>
      </c>
      <c r="AO101" s="64" t="n">
        <f aca="false">0.01*AD101/$AM$112</f>
        <v>8.06429578005218E-005</v>
      </c>
      <c r="AP101" s="63" t="n">
        <f aca="false">AO101*$J$112</f>
        <v>943.511961395676</v>
      </c>
      <c r="AQ101" s="64" t="n">
        <f aca="false">0.15*AF101/$AM$112</f>
        <v>0.0132430621204794</v>
      </c>
      <c r="AR101" s="63" t="n">
        <f aca="false">AQ101*$J$112</f>
        <v>154942.078725409</v>
      </c>
      <c r="AS101" s="64" t="n">
        <f aca="false">0.24*AH101/$AM$112</f>
        <v>0.0275039266731723</v>
      </c>
      <c r="AT101" s="63" t="n">
        <f aca="false">AS101*$J$112</f>
        <v>321792.311557795</v>
      </c>
      <c r="AU101" s="64" t="n">
        <f aca="false">0.25*AJ101/$AM$112</f>
        <v>0.00269058547084565</v>
      </c>
      <c r="AV101" s="63" t="n">
        <f aca="false">AU101*$J$112</f>
        <v>31479.4948516119</v>
      </c>
      <c r="AW101" s="64" t="n">
        <f aca="false">0.35*AL101/$AM$112</f>
        <v>0.0195922372226962</v>
      </c>
      <c r="AX101" s="63" t="n">
        <f aca="false">AW101*$J$112</f>
        <v>229226.589330232</v>
      </c>
    </row>
    <row r="102" customFormat="false" ht="13.8" hidden="false" customHeight="false" outlineLevel="0" collapsed="false">
      <c r="A102" s="70" t="s">
        <v>39</v>
      </c>
      <c r="B102" s="63" t="n">
        <f aca="true">INDIRECT(ADDRESS(ROW()-35*INT((ROW()-15)/35)+138,2+INT((ROW()-15)/35), 1, 1, "Simulación"))</f>
        <v>0</v>
      </c>
      <c r="C102" s="63" t="n">
        <f aca="true">INDIRECT(ADDRESS(ROW()-35*INT((ROW()-15)/35)+108,2+INT((ROW()-15)/35), 1, 1, "Simulación"))</f>
        <v>0</v>
      </c>
      <c r="D102" s="63" t="n">
        <f aca="true">INDIRECT(ADDRESS(ROW()-35*INT((ROW()-15)/35)+78,2+INT((ROW()-15)/35), 1, 1, "Simulación"))</f>
        <v>0</v>
      </c>
      <c r="E102" s="63" t="n">
        <f aca="true">INDIRECT(ADDRESS(ROW()-35*INT((ROW()-15)/35)+48,2+INT((ROW()-15)/35), 1, 1, "Simulación"))</f>
        <v>0</v>
      </c>
      <c r="F102" s="63" t="n">
        <f aca="true">INDIRECT(ADDRESS(ROW()-35*INT((ROW()-15)/35)+18,2+INT((ROW()-15)/35), 1, 1, "Simulación"))</f>
        <v>0</v>
      </c>
      <c r="G102" s="63" t="n">
        <f aca="true">INDIRECT(ADDRESS(ROW()-35*INT((ROW()-15)/35)-12,2+INT((ROW()-15)/35), 1, 1, "Simulación"))</f>
        <v>0</v>
      </c>
      <c r="H102" s="63" t="n">
        <f aca="true">INDIRECT(ADDRESS(ROW()-35*INT((ROW()-15)/35)+168,2+INT((ROW()-15)/35), 1, 1, "Simulación"))</f>
        <v>0</v>
      </c>
      <c r="I102" s="64" t="n">
        <f aca="false">AO102+AQ102+AS102+AU102+AW102</f>
        <v>0.00260270710548616</v>
      </c>
      <c r="J102" s="63" t="n">
        <f aca="false">ROUND(AP102+AR102+AT102+AV102+AX102,0)</f>
        <v>30451</v>
      </c>
      <c r="K102" s="64" t="n">
        <f aca="false">I102-DatosMinisterio!J102</f>
        <v>-2.03830008427275E-017</v>
      </c>
      <c r="L102" s="63" t="n">
        <f aca="false">J102-DatosMinisterio!K102</f>
        <v>0</v>
      </c>
      <c r="M102" s="64" t="n">
        <f aca="false">P137/P$145</f>
        <v>0.0111972542996324</v>
      </c>
      <c r="N102" s="63" t="n">
        <f aca="false">ROUND((N$112-N$111-N$110)*M102,0)</f>
        <v>2430303</v>
      </c>
      <c r="O102" s="63" t="n">
        <f aca="false">N102-DatosMinisterio!L102</f>
        <v>1</v>
      </c>
      <c r="P102" s="65" t="n">
        <f aca="false">N102+J102</f>
        <v>2460754</v>
      </c>
      <c r="Q102" s="63" t="n">
        <f aca="false">P102-DatosMinisterio!M102</f>
        <v>1</v>
      </c>
      <c r="S102" s="65" t="n">
        <f aca="false">B102+DatosMinisterio!B102</f>
        <v>4326</v>
      </c>
      <c r="T102" s="65" t="n">
        <f aca="false">C102+DatosMinisterio!C102</f>
        <v>39</v>
      </c>
      <c r="U102" s="65" t="n">
        <f aca="false">D102+DatosMinisterio!D102</f>
        <v>441.078692556321</v>
      </c>
      <c r="V102" s="65" t="n">
        <f aca="false">E102+DatosMinisterio!E102</f>
        <v>227.296225023853</v>
      </c>
      <c r="W102" s="65" t="n">
        <f aca="false">F102+DatosMinisterio!F102</f>
        <v>16</v>
      </c>
      <c r="X102" s="65" t="n">
        <f aca="false">G102+DatosMinisterio!G102</f>
        <v>52</v>
      </c>
      <c r="Y102" s="65" t="n">
        <f aca="false">H102+DatosMinisterio!H102</f>
        <v>18</v>
      </c>
      <c r="Z102" s="65" t="n">
        <f aca="false">X102+0.33*Y102</f>
        <v>57.94</v>
      </c>
      <c r="AC102" s="71" t="n">
        <f aca="false">IF(T102&gt;0,S102/T102,0)</f>
        <v>110.923076923077</v>
      </c>
      <c r="AD102" s="72" t="n">
        <f aca="false">EXP((((AC102-AC112)/AC113+2)/4-1.9)^3)</f>
        <v>0.0149852024633788</v>
      </c>
      <c r="AE102" s="73" t="n">
        <f aca="false">S102/U102</f>
        <v>9.80777369890208</v>
      </c>
      <c r="AF102" s="72" t="n">
        <f aca="false">EXP((((AE102-AE112)/AE113+2)/4-1.9)^3)</f>
        <v>0.0103988765287837</v>
      </c>
      <c r="AG102" s="72" t="n">
        <f aca="false">V102/U102</f>
        <v>0.515318986973803</v>
      </c>
      <c r="AH102" s="72" t="n">
        <f aca="false">EXP((((AG102-AG112)/AG113+2)/4-1.9)^3)</f>
        <v>0.00512244858928062</v>
      </c>
      <c r="AI102" s="72" t="n">
        <f aca="false">W102/U102</f>
        <v>0.0362747062372707</v>
      </c>
      <c r="AJ102" s="72" t="n">
        <f aca="false">EXP((((AI102-AI112)/AI113+2)/4-1.9)^3)</f>
        <v>0.0112868605303014</v>
      </c>
      <c r="AK102" s="72" t="n">
        <f aca="false">Z102/U102</f>
        <v>0.131359779961717</v>
      </c>
      <c r="AL102" s="72" t="n">
        <f aca="false">EXP((((AK102-AK112)/AK113+2)/4-1.9)^3)</f>
        <v>0.00633369815479726</v>
      </c>
      <c r="AM102" s="72" t="n">
        <f aca="false">0.01*AD102+0.15*AF102+0.24*AH102+0.25*AJ102+0.35*AL102</f>
        <v>0.0079775806521331</v>
      </c>
      <c r="AO102" s="64" t="n">
        <f aca="false">0.01*AD102/$AM$112</f>
        <v>4.88896253504577E-005</v>
      </c>
      <c r="AP102" s="63" t="n">
        <f aca="false">AO102*$J$112</f>
        <v>572.002163169809</v>
      </c>
      <c r="AQ102" s="64" t="n">
        <f aca="false">0.15*AF102/$AM$112</f>
        <v>0.000508899207868901</v>
      </c>
      <c r="AR102" s="63" t="n">
        <f aca="false">AQ102*$J$112</f>
        <v>5954.0535573707</v>
      </c>
      <c r="AS102" s="64" t="n">
        <f aca="false">0.24*AH102/$AM$112</f>
        <v>0.000401091025126572</v>
      </c>
      <c r="AT102" s="63" t="n">
        <f aca="false">AS102*$J$112</f>
        <v>4692.71204996558</v>
      </c>
      <c r="AU102" s="64" t="n">
        <f aca="false">0.25*AJ102/$AM$112</f>
        <v>0.000920592137573439</v>
      </c>
      <c r="AV102" s="63" t="n">
        <f aca="false">AU102*$J$112</f>
        <v>10770.8064914471</v>
      </c>
      <c r="AW102" s="64" t="n">
        <f aca="false">0.35*AL102/$AM$112</f>
        <v>0.00072323510956679</v>
      </c>
      <c r="AX102" s="63" t="n">
        <f aca="false">AW102*$J$112</f>
        <v>8461.75531489699</v>
      </c>
    </row>
    <row r="103" customFormat="false" ht="13.8" hidden="false" customHeight="false" outlineLevel="0" collapsed="false">
      <c r="A103" s="70" t="s">
        <v>40</v>
      </c>
      <c r="B103" s="63" t="n">
        <f aca="true">INDIRECT(ADDRESS(ROW()-35*INT((ROW()-15)/35)+138,2+INT((ROW()-15)/35), 1, 1, "Simulación"))</f>
        <v>0</v>
      </c>
      <c r="C103" s="63" t="n">
        <f aca="true">INDIRECT(ADDRESS(ROW()-35*INT((ROW()-15)/35)+108,2+INT((ROW()-15)/35), 1, 1, "Simulación"))</f>
        <v>0</v>
      </c>
      <c r="D103" s="63" t="n">
        <f aca="true">INDIRECT(ADDRESS(ROW()-35*INT((ROW()-15)/35)+78,2+INT((ROW()-15)/35), 1, 1, "Simulación"))</f>
        <v>0</v>
      </c>
      <c r="E103" s="63" t="n">
        <f aca="true">INDIRECT(ADDRESS(ROW()-35*INT((ROW()-15)/35)+48,2+INT((ROW()-15)/35), 1, 1, "Simulación"))</f>
        <v>0</v>
      </c>
      <c r="F103" s="63" t="n">
        <f aca="true">INDIRECT(ADDRESS(ROW()-35*INT((ROW()-15)/35)+18,2+INT((ROW()-15)/35), 1, 1, "Simulación"))</f>
        <v>0</v>
      </c>
      <c r="G103" s="63" t="n">
        <f aca="true">INDIRECT(ADDRESS(ROW()-35*INT((ROW()-15)/35)-12,2+INT((ROW()-15)/35), 1, 1, "Simulación"))</f>
        <v>0</v>
      </c>
      <c r="H103" s="63" t="n">
        <f aca="true">INDIRECT(ADDRESS(ROW()-35*INT((ROW()-15)/35)+168,2+INT((ROW()-15)/35), 1, 1, "Simulación"))</f>
        <v>0</v>
      </c>
      <c r="I103" s="64" t="n">
        <f aca="false">AO103+AQ103+AS103+AU103+AW103</f>
        <v>0.00699187273380498</v>
      </c>
      <c r="J103" s="63" t="n">
        <f aca="false">ROUND(AP103+AR103+AT103+AV103+AX103,0)</f>
        <v>81804</v>
      </c>
      <c r="K103" s="64" t="n">
        <f aca="false">I103-DatosMinisterio!J103</f>
        <v>-1.16226472890446E-016</v>
      </c>
      <c r="L103" s="63" t="n">
        <f aca="false">J103-DatosMinisterio!K103</f>
        <v>0</v>
      </c>
      <c r="M103" s="64" t="n">
        <f aca="false">P138/P$145</f>
        <v>0.0199238282448127</v>
      </c>
      <c r="N103" s="63" t="n">
        <f aca="false">ROUND((N$112-N$111-N$110)*M103,0)</f>
        <v>4324359</v>
      </c>
      <c r="O103" s="63" t="n">
        <f aca="false">N103-DatosMinisterio!L103</f>
        <v>3</v>
      </c>
      <c r="P103" s="65" t="n">
        <f aca="false">N103+J103</f>
        <v>4406163</v>
      </c>
      <c r="Q103" s="63" t="n">
        <f aca="false">P103-DatosMinisterio!M103</f>
        <v>3</v>
      </c>
      <c r="S103" s="65" t="n">
        <f aca="false">B103+DatosMinisterio!B103</f>
        <v>4548</v>
      </c>
      <c r="T103" s="65" t="n">
        <f aca="false">C103+DatosMinisterio!C103</f>
        <v>24</v>
      </c>
      <c r="U103" s="65" t="n">
        <f aca="false">D103+DatosMinisterio!D103</f>
        <v>325.96198488263</v>
      </c>
      <c r="V103" s="65" t="n">
        <f aca="false">E103+DatosMinisterio!E103</f>
        <v>212.827439428084</v>
      </c>
      <c r="W103" s="65" t="n">
        <f aca="false">F103+DatosMinisterio!F103</f>
        <v>3</v>
      </c>
      <c r="X103" s="65" t="n">
        <f aca="false">G103+DatosMinisterio!G103</f>
        <v>33</v>
      </c>
      <c r="Y103" s="65" t="n">
        <f aca="false">H103+DatosMinisterio!H103</f>
        <v>8</v>
      </c>
      <c r="Z103" s="65" t="n">
        <f aca="false">X103+0.33*Y103</f>
        <v>35.64</v>
      </c>
      <c r="AC103" s="71" t="n">
        <f aca="false">IF(T103&gt;0,S103/T103,0)</f>
        <v>189.5</v>
      </c>
      <c r="AD103" s="72" t="n">
        <f aca="false">EXP((((AC103-AC112)/AC113+2)/4-1.9)^3)</f>
        <v>0.0649465205665518</v>
      </c>
      <c r="AE103" s="73" t="n">
        <f aca="false">S103/U103</f>
        <v>13.9525472629503</v>
      </c>
      <c r="AF103" s="72" t="n">
        <f aca="false">EXP((((AE103-AE112)/AE113+2)/4-1.9)^3)</f>
        <v>0.0362453653091992</v>
      </c>
      <c r="AG103" s="72" t="n">
        <f aca="false">V103/U103</f>
        <v>0.652921043859508</v>
      </c>
      <c r="AH103" s="72" t="n">
        <f aca="false">EXP((((AG103-AG112)/AG113+2)/4-1.9)^3)</f>
        <v>0.0490968803215553</v>
      </c>
      <c r="AI103" s="72" t="n">
        <f aca="false">W103/U103</f>
        <v>0.00920352721830497</v>
      </c>
      <c r="AJ103" s="72" t="n">
        <f aca="false">EXP((((AI103-AI112)/AI113+2)/4-1.9)^3)</f>
        <v>0.00676273927163122</v>
      </c>
      <c r="AK103" s="72" t="n">
        <f aca="false">Z103/U103</f>
        <v>0.109337903353463</v>
      </c>
      <c r="AL103" s="72" t="n">
        <f aca="false">EXP((((AK103-AK112)/AK113+2)/4-1.9)^3)</f>
        <v>0.00534470023741507</v>
      </c>
      <c r="AM103" s="72" t="n">
        <f aca="false">0.01*AD103+0.15*AF103+0.24*AH103+0.25*AJ103+0.35*AL103</f>
        <v>0.0214308511802217</v>
      </c>
      <c r="AO103" s="64" t="n">
        <f aca="false">0.01*AD103/$AM$112</f>
        <v>0.000211889766993417</v>
      </c>
      <c r="AP103" s="63" t="n">
        <f aca="false">AO103*$J$112</f>
        <v>2479.08230437374</v>
      </c>
      <c r="AQ103" s="64" t="n">
        <f aca="false">0.15*AF103/$AM$112</f>
        <v>0.00177377216122478</v>
      </c>
      <c r="AR103" s="63" t="n">
        <f aca="false">AQ103*$J$112</f>
        <v>20752.9001484047</v>
      </c>
      <c r="AS103" s="64" t="n">
        <f aca="false">0.24*AH103/$AM$112</f>
        <v>0.00384431736414065</v>
      </c>
      <c r="AT103" s="63" t="n">
        <f aca="false">AS103*$J$112</f>
        <v>44978.0057105535</v>
      </c>
      <c r="AU103" s="64" t="n">
        <f aca="false">0.25*AJ103/$AM$112</f>
        <v>0.000551590460891125</v>
      </c>
      <c r="AV103" s="63" t="n">
        <f aca="false">AU103*$J$112</f>
        <v>6453.53558248533</v>
      </c>
      <c r="AW103" s="64" t="n">
        <f aca="false">0.35*AL103/$AM$112</f>
        <v>0.000610302980555011</v>
      </c>
      <c r="AX103" s="63" t="n">
        <f aca="false">AW103*$J$112</f>
        <v>7140.4643125002</v>
      </c>
    </row>
    <row r="104" customFormat="false" ht="13.8" hidden="false" customHeight="false" outlineLevel="0" collapsed="false">
      <c r="A104" s="70" t="s">
        <v>41</v>
      </c>
      <c r="B104" s="63" t="n">
        <f aca="true">INDIRECT(ADDRESS(ROW()-35*INT((ROW()-15)/35)+138,2+INT((ROW()-15)/35), 1, 1, "Simulación"))</f>
        <v>0</v>
      </c>
      <c r="C104" s="63" t="n">
        <f aca="true">INDIRECT(ADDRESS(ROW()-35*INT((ROW()-15)/35)+108,2+INT((ROW()-15)/35), 1, 1, "Simulación"))</f>
        <v>0</v>
      </c>
      <c r="D104" s="63" t="n">
        <f aca="true">INDIRECT(ADDRESS(ROW()-35*INT((ROW()-15)/35)+78,2+INT((ROW()-15)/35), 1, 1, "Simulación"))</f>
        <v>0</v>
      </c>
      <c r="E104" s="63" t="n">
        <f aca="true">INDIRECT(ADDRESS(ROW()-35*INT((ROW()-15)/35)+48,2+INT((ROW()-15)/35), 1, 1, "Simulación"))</f>
        <v>0</v>
      </c>
      <c r="F104" s="63" t="n">
        <f aca="true">INDIRECT(ADDRESS(ROW()-35*INT((ROW()-15)/35)+18,2+INT((ROW()-15)/35), 1, 1, "Simulación"))</f>
        <v>0</v>
      </c>
      <c r="G104" s="63" t="n">
        <f aca="true">INDIRECT(ADDRESS(ROW()-35*INT((ROW()-15)/35)-12,2+INT((ROW()-15)/35), 1, 1, "Simulación"))</f>
        <v>0</v>
      </c>
      <c r="H104" s="63" t="n">
        <f aca="true">INDIRECT(ADDRESS(ROW()-35*INT((ROW()-15)/35)+168,2+INT((ROW()-15)/35), 1, 1, "Simulación"))</f>
        <v>0</v>
      </c>
      <c r="I104" s="64" t="n">
        <f aca="false">AO104+AQ104+AS104+AU104+AW104</f>
        <v>0.01782880746471</v>
      </c>
      <c r="J104" s="63" t="n">
        <f aca="false">ROUND(AP104+AR104+AT104+AV104+AX104,0)</f>
        <v>208595</v>
      </c>
      <c r="K104" s="64" t="n">
        <f aca="false">I104-DatosMinisterio!J104</f>
        <v>7.97972798949331E-017</v>
      </c>
      <c r="L104" s="63" t="n">
        <f aca="false">J104-DatosMinisterio!K104</f>
        <v>0</v>
      </c>
      <c r="M104" s="64" t="n">
        <f aca="false">P139/P$145</f>
        <v>0.0131905779430545</v>
      </c>
      <c r="N104" s="63" t="n">
        <f aca="false">ROUND((N$112-N$111-N$110)*M104,0)</f>
        <v>2862943</v>
      </c>
      <c r="O104" s="63" t="n">
        <f aca="false">N104-DatosMinisterio!L104</f>
        <v>1</v>
      </c>
      <c r="P104" s="65" t="n">
        <f aca="false">N104+J104</f>
        <v>3071538</v>
      </c>
      <c r="Q104" s="63" t="n">
        <f aca="false">P104-DatosMinisterio!M104</f>
        <v>1</v>
      </c>
      <c r="R104" s="46"/>
      <c r="S104" s="65" t="n">
        <f aca="false">B104+DatosMinisterio!B104</f>
        <v>7747</v>
      </c>
      <c r="T104" s="65" t="n">
        <f aca="false">C104+DatosMinisterio!C104</f>
        <v>52</v>
      </c>
      <c r="U104" s="65" t="n">
        <f aca="false">D104+DatosMinisterio!D104</f>
        <v>421.979979467411</v>
      </c>
      <c r="V104" s="65" t="n">
        <f aca="false">E104+DatosMinisterio!E104</f>
        <v>309.352322895154</v>
      </c>
      <c r="W104" s="65" t="n">
        <f aca="false">F104+DatosMinisterio!F104</f>
        <v>30</v>
      </c>
      <c r="X104" s="65" t="n">
        <f aca="false">G104+DatosMinisterio!G104</f>
        <v>65</v>
      </c>
      <c r="Y104" s="65" t="n">
        <f aca="false">H104+DatosMinisterio!H104</f>
        <v>18</v>
      </c>
      <c r="Z104" s="65" t="n">
        <f aca="false">X104+0.33*Y104</f>
        <v>70.94</v>
      </c>
      <c r="AC104" s="71" t="n">
        <f aca="false">IF(T104&gt;0,S104/T104,0)</f>
        <v>148.980769230769</v>
      </c>
      <c r="AD104" s="72" t="n">
        <f aca="false">EXP((((AC104-AC112)/AC113+2)/4-1.9)^3)</f>
        <v>0.0321248779779025</v>
      </c>
      <c r="AE104" s="73" t="n">
        <f aca="false">S104/U104</f>
        <v>18.3586908785996</v>
      </c>
      <c r="AF104" s="72" t="n">
        <f aca="false">EXP((((AE104-AE112)/AE113+2)/4-1.9)^3)</f>
        <v>0.10382902214124</v>
      </c>
      <c r="AG104" s="72" t="n">
        <f aca="false">V104/U104</f>
        <v>0.733097156139003</v>
      </c>
      <c r="AH104" s="72" t="n">
        <f aca="false">EXP((((AG104-AG112)/AG113+2)/4-1.9)^3)</f>
        <v>0.127758794035551</v>
      </c>
      <c r="AI104" s="72" t="n">
        <f aca="false">W104/U104</f>
        <v>0.0710934202088535</v>
      </c>
      <c r="AJ104" s="72" t="n">
        <f aca="false">EXP((((AI104-AI112)/AI113+2)/4-1.9)^3)</f>
        <v>0.0206830698052864</v>
      </c>
      <c r="AK104" s="72" t="n">
        <f aca="false">Z104/U104</f>
        <v>0.168112240987202</v>
      </c>
      <c r="AL104" s="72" t="n">
        <f aca="false">EXP((((AK104-AK112)/AK113+2)/4-1.9)^3)</f>
        <v>0.00833930256540413</v>
      </c>
      <c r="AM104" s="72" t="n">
        <f aca="false">0.01*AD104+0.15*AF104+0.24*AH104+0.25*AJ104+0.35*AL104</f>
        <v>0.0546472360187103</v>
      </c>
      <c r="AO104" s="64" t="n">
        <f aca="false">0.01*AD104/$AM$112</f>
        <v>0.00010480827687227</v>
      </c>
      <c r="AP104" s="63" t="n">
        <f aca="false">AO104*$J$112</f>
        <v>1226.24300471301</v>
      </c>
      <c r="AQ104" s="64" t="n">
        <f aca="false">0.15*AF104/$AM$112</f>
        <v>0.00508117458412207</v>
      </c>
      <c r="AR104" s="63" t="n">
        <f aca="false">AQ104*$J$112</f>
        <v>59449.0719191832</v>
      </c>
      <c r="AS104" s="64" t="n">
        <f aca="false">0.24*AH104/$AM$112</f>
        <v>0.0100035958927701</v>
      </c>
      <c r="AT104" s="63" t="n">
        <f aca="false">AS104*$J$112</f>
        <v>117040.751470753</v>
      </c>
      <c r="AU104" s="64" t="n">
        <f aca="false">0.25*AJ104/$AM$112</f>
        <v>0.00168697676315849</v>
      </c>
      <c r="AV104" s="63" t="n">
        <f aca="false">AU104*$J$112</f>
        <v>19737.4054480216</v>
      </c>
      <c r="AW104" s="64" t="n">
        <f aca="false">0.35*AL104/$AM$112</f>
        <v>0.000952251947787009</v>
      </c>
      <c r="AX104" s="63" t="n">
        <f aca="false">AW104*$J$112</f>
        <v>11141.2220918509</v>
      </c>
    </row>
    <row r="105" customFormat="false" ht="13.8" hidden="false" customHeight="false" outlineLevel="0" collapsed="false">
      <c r="A105" s="70" t="s">
        <v>42</v>
      </c>
      <c r="B105" s="63" t="n">
        <f aca="true">INDIRECT(ADDRESS(ROW()-35*INT((ROW()-15)/35)+138,2+INT((ROW()-15)/35), 1, 1, "Simulación"))</f>
        <v>0</v>
      </c>
      <c r="C105" s="63" t="n">
        <f aca="true">INDIRECT(ADDRESS(ROW()-35*INT((ROW()-15)/35)+108,2+INT((ROW()-15)/35), 1, 1, "Simulación"))</f>
        <v>0</v>
      </c>
      <c r="D105" s="63" t="n">
        <f aca="true">INDIRECT(ADDRESS(ROW()-35*INT((ROW()-15)/35)+78,2+INT((ROW()-15)/35), 1, 1, "Simulación"))</f>
        <v>0</v>
      </c>
      <c r="E105" s="63" t="n">
        <f aca="true">INDIRECT(ADDRESS(ROW()-35*INT((ROW()-15)/35)+48,2+INT((ROW()-15)/35), 1, 1, "Simulación"))</f>
        <v>0</v>
      </c>
      <c r="F105" s="63" t="n">
        <f aca="true">INDIRECT(ADDRESS(ROW()-35*INT((ROW()-15)/35)+18,2+INT((ROW()-15)/35), 1, 1, "Simulación"))</f>
        <v>0</v>
      </c>
      <c r="G105" s="63" t="n">
        <f aca="true">INDIRECT(ADDRESS(ROW()-35*INT((ROW()-15)/35)-12,2+INT((ROW()-15)/35), 1, 1, "Simulación"))</f>
        <v>0</v>
      </c>
      <c r="H105" s="63" t="n">
        <f aca="true">INDIRECT(ADDRESS(ROW()-35*INT((ROW()-15)/35)+168,2+INT((ROW()-15)/35), 1, 1, "Simulación"))</f>
        <v>0</v>
      </c>
      <c r="I105" s="64" t="n">
        <f aca="false">AO105+AQ105+AS105+AU105+AW105</f>
        <v>0.0237867168570178</v>
      </c>
      <c r="J105" s="63" t="n">
        <f aca="false">ROUND(AP105+AR105+AT105+AV105+AX105,0)</f>
        <v>278301</v>
      </c>
      <c r="K105" s="64" t="n">
        <f aca="false">I105-DatosMinisterio!J105</f>
        <v>0</v>
      </c>
      <c r="L105" s="63" t="n">
        <f aca="false">J105-DatosMinisterio!K105</f>
        <v>0</v>
      </c>
      <c r="M105" s="64" t="n">
        <f aca="false">P140/P$145</f>
        <v>0.0192702442455786</v>
      </c>
      <c r="N105" s="63" t="n">
        <f aca="false">ROUND((N$112-N$111-N$110)*M105,0)</f>
        <v>4182502</v>
      </c>
      <c r="O105" s="63" t="n">
        <f aca="false">N105-DatosMinisterio!L105</f>
        <v>1</v>
      </c>
      <c r="P105" s="65" t="n">
        <f aca="false">N105+J105</f>
        <v>4460803</v>
      </c>
      <c r="Q105" s="63" t="n">
        <f aca="false">P105-DatosMinisterio!M105</f>
        <v>1</v>
      </c>
      <c r="S105" s="65" t="n">
        <f aca="false">B105+DatosMinisterio!B105</f>
        <v>7970</v>
      </c>
      <c r="T105" s="65" t="n">
        <f aca="false">C105+DatosMinisterio!C105</f>
        <v>36</v>
      </c>
      <c r="U105" s="65" t="n">
        <f aca="false">D105+DatosMinisterio!D105</f>
        <v>297.300837347872</v>
      </c>
      <c r="V105" s="65" t="n">
        <f aca="false">E105+DatosMinisterio!E105</f>
        <v>175.72560295201</v>
      </c>
      <c r="W105" s="65" t="n">
        <f aca="false">F105+DatosMinisterio!F105</f>
        <v>13</v>
      </c>
      <c r="X105" s="65" t="n">
        <f aca="false">G105+DatosMinisterio!G105</f>
        <v>61</v>
      </c>
      <c r="Y105" s="65" t="n">
        <f aca="false">H105+DatosMinisterio!H105</f>
        <v>5</v>
      </c>
      <c r="Z105" s="65" t="n">
        <f aca="false">X105+0.33*Y105</f>
        <v>62.65</v>
      </c>
      <c r="AC105" s="71" t="n">
        <f aca="false">IF(T105&gt;0,S105/T105,0)</f>
        <v>221.388888888889</v>
      </c>
      <c r="AD105" s="72" t="n">
        <f aca="false">EXP((((AC105-AC112)/AC113+2)/4-1.9)^3)</f>
        <v>0.10505779798002</v>
      </c>
      <c r="AE105" s="73" t="n">
        <f aca="false">S105/U105</f>
        <v>26.8078626050901</v>
      </c>
      <c r="AF105" s="72" t="n">
        <f aca="false">EXP((((AE105-AE112)/AE113+2)/4-1.9)^3)</f>
        <v>0.39956190256595</v>
      </c>
      <c r="AG105" s="72" t="n">
        <f aca="false">V105/U105</f>
        <v>0.591069989979185</v>
      </c>
      <c r="AH105" s="72" t="n">
        <f aca="false">EXP((((AG105-AG112)/AG113+2)/4-1.9)^3)</f>
        <v>0.0197126447482274</v>
      </c>
      <c r="AI105" s="72" t="n">
        <f aca="false">W105/U105</f>
        <v>0.043726752053472</v>
      </c>
      <c r="AJ105" s="72" t="n">
        <f aca="false">EXP((((AI105-AI112)/AI113+2)/4-1.9)^3)</f>
        <v>0.012912780313369</v>
      </c>
      <c r="AK105" s="72" t="n">
        <f aca="false">Z105/U105</f>
        <v>0.210729308934617</v>
      </c>
      <c r="AL105" s="72" t="n">
        <f aca="false">EXP((((AK105-AK112)/AK113+2)/4-1.9)^3)</f>
        <v>0.0113279537150098</v>
      </c>
      <c r="AM105" s="72" t="n">
        <f aca="false">0.01*AD105+0.15*AF105+0.24*AH105+0.25*AJ105+0.35*AL105</f>
        <v>0.072908876982863</v>
      </c>
      <c r="AO105" s="64" t="n">
        <f aca="false">0.01*AD105/$AM$112</f>
        <v>0.000342753886438258</v>
      </c>
      <c r="AP105" s="63" t="n">
        <f aca="false">AO105*$J$112</f>
        <v>4010.17522781461</v>
      </c>
      <c r="AQ105" s="64" t="n">
        <f aca="false">0.15*AF105/$AM$112</f>
        <v>0.0195537215147784</v>
      </c>
      <c r="AR105" s="63" t="n">
        <f aca="false">AQ105*$J$112</f>
        <v>228775.960631668</v>
      </c>
      <c r="AS105" s="64" t="n">
        <f aca="false">0.24*AH105/$AM$112</f>
        <v>0.00154351278538314</v>
      </c>
      <c r="AT105" s="63" t="n">
        <f aca="false">AS105*$J$112</f>
        <v>18058.8958452951</v>
      </c>
      <c r="AU105" s="64" t="n">
        <f aca="false">0.25*AJ105/$AM$112</f>
        <v>0.00105320731117275</v>
      </c>
      <c r="AV105" s="63" t="n">
        <f aca="false">AU105*$J$112</f>
        <v>12322.3865173561</v>
      </c>
      <c r="AW105" s="64" t="n">
        <f aca="false">0.35*AL105/$AM$112</f>
        <v>0.00129352135924527</v>
      </c>
      <c r="AX105" s="63" t="n">
        <f aca="false">AW105*$J$112</f>
        <v>15134.0291583503</v>
      </c>
    </row>
    <row r="106" customFormat="false" ht="13.8" hidden="false" customHeight="false" outlineLevel="0" collapsed="false">
      <c r="A106" s="70" t="s">
        <v>43</v>
      </c>
      <c r="B106" s="63" t="n">
        <f aca="true">INDIRECT(ADDRESS(ROW()-35*INT((ROW()-15)/35)+138,2+INT((ROW()-15)/35), 1, 1, "Simulación"))</f>
        <v>0</v>
      </c>
      <c r="C106" s="63" t="n">
        <f aca="true">INDIRECT(ADDRESS(ROW()-35*INT((ROW()-15)/35)+108,2+INT((ROW()-15)/35), 1, 1, "Simulación"))</f>
        <v>0</v>
      </c>
      <c r="D106" s="63" t="n">
        <f aca="true">INDIRECT(ADDRESS(ROW()-35*INT((ROW()-15)/35)+78,2+INT((ROW()-15)/35), 1, 1, "Simulación"))</f>
        <v>0</v>
      </c>
      <c r="E106" s="63" t="n">
        <f aca="true">INDIRECT(ADDRESS(ROW()-35*INT((ROW()-15)/35)+48,2+INT((ROW()-15)/35), 1, 1, "Simulación"))</f>
        <v>0</v>
      </c>
      <c r="F106" s="63" t="n">
        <f aca="true">INDIRECT(ADDRESS(ROW()-35*INT((ROW()-15)/35)+18,2+INT((ROW()-15)/35), 1, 1, "Simulación"))</f>
        <v>0</v>
      </c>
      <c r="G106" s="63" t="n">
        <f aca="true">INDIRECT(ADDRESS(ROW()-35*INT((ROW()-15)/35)-12,2+INT((ROW()-15)/35), 1, 1, "Simulación"))</f>
        <v>0</v>
      </c>
      <c r="H106" s="63" t="n">
        <f aca="true">INDIRECT(ADDRESS(ROW()-35*INT((ROW()-15)/35)+168,2+INT((ROW()-15)/35), 1, 1, "Simulación"))</f>
        <v>0</v>
      </c>
      <c r="I106" s="64" t="n">
        <f aca="false">AO106+AQ106+AS106+AU106+AW106</f>
        <v>0.00564587295741438</v>
      </c>
      <c r="J106" s="63" t="n">
        <f aca="false">ROUND(AP106+AR106+AT106+AV106+AX106,0)</f>
        <v>66056</v>
      </c>
      <c r="K106" s="64" t="n">
        <f aca="false">I106-DatosMinisterio!J106</f>
        <v>0</v>
      </c>
      <c r="L106" s="63" t="n">
        <f aca="false">J106-DatosMinisterio!K106</f>
        <v>0</v>
      </c>
      <c r="M106" s="64" t="n">
        <f aca="false">P141/P$145</f>
        <v>0.0121667828132723</v>
      </c>
      <c r="N106" s="63" t="n">
        <f aca="false">ROUND((N$112-N$111-N$110)*M106,0)</f>
        <v>2640734</v>
      </c>
      <c r="O106" s="63" t="n">
        <f aca="false">N106-DatosMinisterio!L106</f>
        <v>2</v>
      </c>
      <c r="P106" s="65" t="n">
        <f aca="false">N106+J106</f>
        <v>2706790</v>
      </c>
      <c r="Q106" s="63" t="n">
        <f aca="false">P106-DatosMinisterio!M106</f>
        <v>2</v>
      </c>
      <c r="S106" s="65" t="n">
        <f aca="false">B106+DatosMinisterio!B106</f>
        <v>4150</v>
      </c>
      <c r="T106" s="65" t="n">
        <f aca="false">C106+DatosMinisterio!C106</f>
        <v>43</v>
      </c>
      <c r="U106" s="65" t="n">
        <f aca="false">D106+DatosMinisterio!D106</f>
        <v>430.322988394584</v>
      </c>
      <c r="V106" s="65" t="n">
        <f aca="false">E106+DatosMinisterio!E106</f>
        <v>254.293442940039</v>
      </c>
      <c r="W106" s="65" t="n">
        <f aca="false">F106+DatosMinisterio!F106</f>
        <v>36</v>
      </c>
      <c r="X106" s="65" t="n">
        <f aca="false">G106+DatosMinisterio!G106</f>
        <v>97</v>
      </c>
      <c r="Y106" s="65" t="n">
        <f aca="false">H106+DatosMinisterio!H106</f>
        <v>11</v>
      </c>
      <c r="Z106" s="65" t="n">
        <f aca="false">X106+0.33*Y106</f>
        <v>100.63</v>
      </c>
      <c r="AC106" s="71" t="n">
        <f aca="false">IF(T106&gt;0,S106/T106,0)</f>
        <v>96.5116279069767</v>
      </c>
      <c r="AD106" s="72" t="n">
        <f aca="false">EXP((((AC106-AC112)/AC113+2)/4-1.9)^3)</f>
        <v>0.0109267688631026</v>
      </c>
      <c r="AE106" s="73" t="n">
        <f aca="false">S106/U106</f>
        <v>9.64391889794803</v>
      </c>
      <c r="AF106" s="72" t="n">
        <f aca="false">EXP((((AE106-AE112)/AE113+2)/4-1.9)^3)</f>
        <v>0.0098431757961393</v>
      </c>
      <c r="AG106" s="72" t="n">
        <f aca="false">V106/U106</f>
        <v>0.590936226504509</v>
      </c>
      <c r="AH106" s="72" t="n">
        <f aca="false">EXP((((AG106-AG112)/AG113+2)/4-1.9)^3)</f>
        <v>0.0196703036549514</v>
      </c>
      <c r="AI106" s="72" t="n">
        <f aca="false">W106/U106</f>
        <v>0.0836580916448504</v>
      </c>
      <c r="AJ106" s="72" t="n">
        <f aca="false">EXP((((AI106-AI112)/AI113+2)/4-1.9)^3)</f>
        <v>0.0253733149013114</v>
      </c>
      <c r="AK106" s="72" t="n">
        <f aca="false">Z106/U106</f>
        <v>0.233847604506147</v>
      </c>
      <c r="AL106" s="72" t="n">
        <f aca="false">EXP((((AK106-AK112)/AK113+2)/4-1.9)^3)</f>
        <v>0.0133007704490852</v>
      </c>
      <c r="AM106" s="72" t="n">
        <f aca="false">0.01*AD106+0.15*AF106+0.24*AH106+0.25*AJ106+0.35*AL106</f>
        <v>0.0173052153177479</v>
      </c>
      <c r="AO106" s="64" t="n">
        <f aca="false">0.01*AD106/$AM$112</f>
        <v>3.56488767711772E-005</v>
      </c>
      <c r="AP106" s="63" t="n">
        <f aca="false">AO106*$J$112</f>
        <v>417.087152571039</v>
      </c>
      <c r="AQ106" s="64" t="n">
        <f aca="false">0.15*AF106/$AM$112</f>
        <v>0.000481704379478338</v>
      </c>
      <c r="AR106" s="63" t="n">
        <f aca="false">AQ106*$J$112</f>
        <v>5635.87765491847</v>
      </c>
      <c r="AS106" s="64" t="n">
        <f aca="false">0.24*AH106/$AM$112</f>
        <v>0.00154019745049767</v>
      </c>
      <c r="AT106" s="63" t="n">
        <f aca="false">AS106*$J$112</f>
        <v>18020.1068647593</v>
      </c>
      <c r="AU106" s="64" t="n">
        <f aca="false">0.25*AJ106/$AM$112</f>
        <v>0.00206952802682487</v>
      </c>
      <c r="AV106" s="63" t="n">
        <f aca="false">AU106*$J$112</f>
        <v>24213.2047361514</v>
      </c>
      <c r="AW106" s="64" t="n">
        <f aca="false">0.35*AL106/$AM$112</f>
        <v>0.00151879422384233</v>
      </c>
      <c r="AX106" s="63" t="n">
        <f aca="false">AW106*$J$112</f>
        <v>17769.6919381177</v>
      </c>
    </row>
    <row r="107" customFormat="false" ht="13.8" hidden="false" customHeight="false" outlineLevel="0" collapsed="false">
      <c r="A107" s="70" t="s">
        <v>44</v>
      </c>
      <c r="B107" s="63" t="n">
        <f aca="true">INDIRECT(ADDRESS(ROW()-35*INT((ROW()-15)/35)+138,2+INT((ROW()-15)/35), 1, 1, "Simulación"))</f>
        <v>0</v>
      </c>
      <c r="C107" s="63" t="n">
        <f aca="true">INDIRECT(ADDRESS(ROW()-35*INT((ROW()-15)/35)+108,2+INT((ROW()-15)/35), 1, 1, "Simulación"))</f>
        <v>0</v>
      </c>
      <c r="D107" s="63" t="n">
        <f aca="true">INDIRECT(ADDRESS(ROW()-35*INT((ROW()-15)/35)+78,2+INT((ROW()-15)/35), 1, 1, "Simulación"))</f>
        <v>0</v>
      </c>
      <c r="E107" s="63" t="n">
        <f aca="true">INDIRECT(ADDRESS(ROW()-35*INT((ROW()-15)/35)+48,2+INT((ROW()-15)/35), 1, 1, "Simulación"))</f>
        <v>0</v>
      </c>
      <c r="F107" s="63" t="n">
        <f aca="true">INDIRECT(ADDRESS(ROW()-35*INT((ROW()-15)/35)+18,2+INT((ROW()-15)/35), 1, 1, "Simulación"))</f>
        <v>0</v>
      </c>
      <c r="G107" s="63" t="n">
        <f aca="true">INDIRECT(ADDRESS(ROW()-35*INT((ROW()-15)/35)-12,2+INT((ROW()-15)/35), 1, 1, "Simulación"))</f>
        <v>0</v>
      </c>
      <c r="H107" s="63" t="n">
        <f aca="true">INDIRECT(ADDRESS(ROW()-35*INT((ROW()-15)/35)+168,2+INT((ROW()-15)/35), 1, 1, "Simulación"))</f>
        <v>0</v>
      </c>
      <c r="I107" s="64" t="n">
        <f aca="false">AO107+AQ107+AS107+AU107+AW107</f>
        <v>0.0139071564182123</v>
      </c>
      <c r="J107" s="63" t="n">
        <f aca="false">ROUND(AP107+AR107+AT107+AV107+AX107,0)</f>
        <v>162712</v>
      </c>
      <c r="K107" s="64" t="n">
        <f aca="false">I107-DatosMinisterio!J107</f>
        <v>-9.54097911787244E-017</v>
      </c>
      <c r="L107" s="63" t="n">
        <f aca="false">J107-DatosMinisterio!K107</f>
        <v>0</v>
      </c>
      <c r="M107" s="64" t="n">
        <f aca="false">P142/P$145</f>
        <v>0.0109306545037115</v>
      </c>
      <c r="N107" s="63" t="n">
        <f aca="false">ROUND((N$112-N$111-N$110)*M107,0)</f>
        <v>2372439</v>
      </c>
      <c r="O107" s="63" t="n">
        <f aca="false">N107-DatosMinisterio!L107</f>
        <v>3</v>
      </c>
      <c r="P107" s="65" t="n">
        <f aca="false">N107+J107</f>
        <v>2535151</v>
      </c>
      <c r="Q107" s="63" t="n">
        <f aca="false">P107-DatosMinisterio!M107</f>
        <v>3</v>
      </c>
      <c r="S107" s="65" t="n">
        <f aca="false">B107+DatosMinisterio!B107</f>
        <v>6955</v>
      </c>
      <c r="T107" s="65" t="n">
        <f aca="false">C107+DatosMinisterio!C107</f>
        <v>28</v>
      </c>
      <c r="U107" s="65" t="n">
        <f aca="false">D107+DatosMinisterio!D107</f>
        <v>405.875247376136</v>
      </c>
      <c r="V107" s="65" t="n">
        <f aca="false">E107+DatosMinisterio!E107</f>
        <v>281.932065557954</v>
      </c>
      <c r="W107" s="65" t="n">
        <f aca="false">F107+DatosMinisterio!F107</f>
        <v>22</v>
      </c>
      <c r="X107" s="65" t="n">
        <f aca="false">G107+DatosMinisterio!G107</f>
        <v>95</v>
      </c>
      <c r="Y107" s="65" t="n">
        <f aca="false">H107+DatosMinisterio!H107</f>
        <v>24</v>
      </c>
      <c r="Z107" s="65" t="n">
        <f aca="false">X107+0.33*Y107</f>
        <v>102.92</v>
      </c>
      <c r="AC107" s="71" t="n">
        <f aca="false">IF(T107&gt;0,S107/T107,0)</f>
        <v>248.392857142857</v>
      </c>
      <c r="AD107" s="72" t="n">
        <f aca="false">EXP((((AC107-AC112)/AC113+2)/4-1.9)^3)</f>
        <v>0.15061309731202</v>
      </c>
      <c r="AE107" s="73" t="n">
        <f aca="false">S107/U107</f>
        <v>17.1358072337794</v>
      </c>
      <c r="AF107" s="72" t="n">
        <f aca="false">EXP((((AE107-AE112)/AE113+2)/4-1.9)^3)</f>
        <v>0.0796125373117837</v>
      </c>
      <c r="AG107" s="72" t="n">
        <f aca="false">V107/U107</f>
        <v>0.694627394453251</v>
      </c>
      <c r="AH107" s="72" t="n">
        <f aca="false">EXP((((AG107-AG112)/AG113+2)/4-1.9)^3)</f>
        <v>0.083224052853853</v>
      </c>
      <c r="AI107" s="72" t="n">
        <f aca="false">W107/U107</f>
        <v>0.0542038474684611</v>
      </c>
      <c r="AJ107" s="72" t="n">
        <f aca="false">EXP((((AI107-AI112)/AI113+2)/4-1.9)^3)</f>
        <v>0.0155309065395603</v>
      </c>
      <c r="AK107" s="72" t="n">
        <f aca="false">Z107/U107</f>
        <v>0.253575453702455</v>
      </c>
      <c r="AL107" s="72" t="n">
        <f aca="false">EXP((((AK107-AK112)/AK113+2)/4-1.9)^3)</f>
        <v>0.0152069648445264</v>
      </c>
      <c r="AM107" s="72" t="n">
        <f aca="false">0.01*AD107+0.15*AF107+0.24*AH107+0.25*AJ107+0.35*AL107</f>
        <v>0.0426269485852868</v>
      </c>
      <c r="AO107" s="64" t="n">
        <f aca="false">0.01*AD107/$AM$112</f>
        <v>0.000491379273550129</v>
      </c>
      <c r="AP107" s="63" t="n">
        <f aca="false">AO107*$J$112</f>
        <v>5749.0726384724</v>
      </c>
      <c r="AQ107" s="64" t="n">
        <f aca="false">0.15*AF107/$AM$112</f>
        <v>0.00389607060553672</v>
      </c>
      <c r="AR107" s="63" t="n">
        <f aca="false">AQ107*$J$112</f>
        <v>45583.5118034597</v>
      </c>
      <c r="AS107" s="64" t="n">
        <f aca="false">0.24*AH107/$AM$112</f>
        <v>0.0065164969628378</v>
      </c>
      <c r="AT107" s="63" t="n">
        <f aca="false">AS107*$J$112</f>
        <v>76242.1542876031</v>
      </c>
      <c r="AU107" s="64" t="n">
        <f aca="false">0.25*AJ107/$AM$112</f>
        <v>0.00126674998874335</v>
      </c>
      <c r="AV107" s="63" t="n">
        <f aca="false">AU107*$J$112</f>
        <v>14820.8076572987</v>
      </c>
      <c r="AW107" s="64" t="n">
        <f aca="false">0.35*AL107/$AM$112</f>
        <v>0.00173645958754431</v>
      </c>
      <c r="AX107" s="63" t="n">
        <f aca="false">AW107*$J$112</f>
        <v>20316.3479616029</v>
      </c>
    </row>
    <row r="108" customFormat="false" ht="13.8" hidden="false" customHeight="false" outlineLevel="0" collapsed="false">
      <c r="A108" s="70" t="s">
        <v>45</v>
      </c>
      <c r="B108" s="63" t="n">
        <f aca="true">INDIRECT(ADDRESS(ROW()-35*INT((ROW()-15)/35)+138,2+INT((ROW()-15)/35), 1, 1, "Simulación"))</f>
        <v>0</v>
      </c>
      <c r="C108" s="63" t="n">
        <f aca="true">INDIRECT(ADDRESS(ROW()-35*INT((ROW()-15)/35)+108,2+INT((ROW()-15)/35), 1, 1, "Simulación"))</f>
        <v>0</v>
      </c>
      <c r="D108" s="63" t="n">
        <f aca="true">INDIRECT(ADDRESS(ROW()-35*INT((ROW()-15)/35)+78,2+INT((ROW()-15)/35), 1, 1, "Simulación"))</f>
        <v>0</v>
      </c>
      <c r="E108" s="63" t="n">
        <f aca="true">INDIRECT(ADDRESS(ROW()-35*INT((ROW()-15)/35)+48,2+INT((ROW()-15)/35), 1, 1, "Simulación"))</f>
        <v>0</v>
      </c>
      <c r="F108" s="63" t="n">
        <f aca="true">INDIRECT(ADDRESS(ROW()-35*INT((ROW()-15)/35)+18,2+INT((ROW()-15)/35), 1, 1, "Simulación"))</f>
        <v>0</v>
      </c>
      <c r="G108" s="63" t="n">
        <f aca="true">INDIRECT(ADDRESS(ROW()-35*INT((ROW()-15)/35)-12,2+INT((ROW()-15)/35), 1, 1, "Simulación"))</f>
        <v>0</v>
      </c>
      <c r="H108" s="63" t="n">
        <f aca="true">INDIRECT(ADDRESS(ROW()-35*INT((ROW()-15)/35)+168,2+INT((ROW()-15)/35), 1, 1, "Simulación"))</f>
        <v>0</v>
      </c>
      <c r="I108" s="64" t="n">
        <f aca="false">AO108+AQ108+AS108+AU108+AW108</f>
        <v>0.0143306671360642</v>
      </c>
      <c r="J108" s="63" t="n">
        <f aca="false">ROUND(AP108+AR108+AT108+AV108+AX108,0)</f>
        <v>167667</v>
      </c>
      <c r="K108" s="64" t="n">
        <f aca="false">I108-DatosMinisterio!J108</f>
        <v>0</v>
      </c>
      <c r="L108" s="63" t="n">
        <f aca="false">J108-DatosMinisterio!K108</f>
        <v>0</v>
      </c>
      <c r="M108" s="64" t="n">
        <f aca="false">P143/P$145</f>
        <v>0.00853266644613931</v>
      </c>
      <c r="N108" s="63" t="n">
        <f aca="false">ROUND((N$112-N$111-N$110)*M108,0)</f>
        <v>1851969</v>
      </c>
      <c r="O108" s="63" t="n">
        <f aca="false">N108-DatosMinisterio!L108</f>
        <v>0</v>
      </c>
      <c r="P108" s="65" t="n">
        <f aca="false">N108+J108</f>
        <v>2019636</v>
      </c>
      <c r="Q108" s="63" t="n">
        <f aca="false">P108-DatosMinisterio!M108</f>
        <v>0</v>
      </c>
      <c r="S108" s="65" t="n">
        <f aca="false">B108+DatosMinisterio!B108</f>
        <v>8404</v>
      </c>
      <c r="T108" s="65" t="n">
        <f aca="false">C108+DatosMinisterio!C108</f>
        <v>57</v>
      </c>
      <c r="U108" s="65" t="n">
        <f aca="false">D108+DatosMinisterio!D108</f>
        <v>492.287854220248</v>
      </c>
      <c r="V108" s="65" t="n">
        <f aca="false">E108+DatosMinisterio!E108</f>
        <v>340.622950932047</v>
      </c>
      <c r="W108" s="65" t="n">
        <f aca="false">F108+DatosMinisterio!F108</f>
        <v>42</v>
      </c>
      <c r="X108" s="65" t="n">
        <f aca="false">G108+DatosMinisterio!G108</f>
        <v>125</v>
      </c>
      <c r="Y108" s="65" t="n">
        <f aca="false">H108+DatosMinisterio!H108</f>
        <v>26</v>
      </c>
      <c r="Z108" s="65" t="n">
        <f aca="false">X108+0.33*Y108</f>
        <v>133.58</v>
      </c>
      <c r="AC108" s="71" t="n">
        <f aca="false">IF(T108&gt;0,S108/T108,0)</f>
        <v>147.438596491228</v>
      </c>
      <c r="AD108" s="72" t="n">
        <f aca="false">EXP((((AC108-AC112)/AC113+2)/4-1.9)^3)</f>
        <v>0.0312084245482418</v>
      </c>
      <c r="AE108" s="73" t="n">
        <f aca="false">S108/U108</f>
        <v>17.0713129075902</v>
      </c>
      <c r="AF108" s="72" t="n">
        <f aca="false">EXP((((AE108-AE112)/AE113+2)/4-1.9)^3)</f>
        <v>0.0784621876114226</v>
      </c>
      <c r="AG108" s="72" t="n">
        <f aca="false">V108/U108</f>
        <v>0.691918250698205</v>
      </c>
      <c r="AH108" s="72" t="n">
        <f aca="false">EXP((((AG108-AG112)/AG113+2)/4-1.9)^3)</f>
        <v>0.0805833304528924</v>
      </c>
      <c r="AI108" s="72" t="n">
        <f aca="false">W108/U108</f>
        <v>0.0853159379008553</v>
      </c>
      <c r="AJ108" s="72" t="n">
        <f aca="false">EXP((((AI108-AI112)/AI113+2)/4-1.9)^3)</f>
        <v>0.0260525739378608</v>
      </c>
      <c r="AK108" s="72" t="n">
        <f aca="false">Z108/U108</f>
        <v>0.271345309161816</v>
      </c>
      <c r="AL108" s="72" t="n">
        <f aca="false">EXP((((AK108-AK112)/AK113+2)/4-1.9)^3)</f>
        <v>0.0171157139015468</v>
      </c>
      <c r="AM108" s="72" t="n">
        <f aca="false">0.01*AD108+0.15*AF108+0.24*AH108+0.25*AJ108+0.35*AL108</f>
        <v>0.0439250550458966</v>
      </c>
      <c r="AO108" s="64" t="n">
        <f aca="false">0.01*AD108/$AM$112</f>
        <v>0.000101818322953612</v>
      </c>
      <c r="AP108" s="63" t="n">
        <f aca="false">AO108*$J$112</f>
        <v>1191.26093853863</v>
      </c>
      <c r="AQ108" s="64" t="n">
        <f aca="false">0.15*AF108/$AM$112</f>
        <v>0.00383977490381687</v>
      </c>
      <c r="AR108" s="63" t="n">
        <f aca="false">AQ108*$J$112</f>
        <v>44924.85952437</v>
      </c>
      <c r="AS108" s="64" t="n">
        <f aca="false">0.24*AH108/$AM$112</f>
        <v>0.00630972669732602</v>
      </c>
      <c r="AT108" s="63" t="n">
        <f aca="false">AS108*$J$112</f>
        <v>73822.9694747904</v>
      </c>
      <c r="AU108" s="64" t="n">
        <f aca="false">0.25*AJ108/$AM$112</f>
        <v>0.00212493054790186</v>
      </c>
      <c r="AV108" s="63" t="n">
        <f aca="false">AU108*$J$112</f>
        <v>24861.4069196195</v>
      </c>
      <c r="AW108" s="64" t="n">
        <f aca="false">0.35*AL108/$AM$112</f>
        <v>0.00195441666406588</v>
      </c>
      <c r="AX108" s="63" t="n">
        <f aca="false">AW108*$J$112</f>
        <v>22866.4169865711</v>
      </c>
    </row>
    <row r="109" customFormat="false" ht="13.8" hidden="false" customHeight="false" outlineLevel="0" collapsed="false">
      <c r="A109" s="70" t="s">
        <v>46</v>
      </c>
      <c r="B109" s="63" t="n">
        <f aca="true">INDIRECT(ADDRESS(ROW()-35*INT((ROW()-15)/35)+138,2+INT((ROW()-15)/35), 1, 1, "Simulación"))</f>
        <v>0</v>
      </c>
      <c r="C109" s="63" t="n">
        <f aca="true">INDIRECT(ADDRESS(ROW()-35*INT((ROW()-15)/35)+108,2+INT((ROW()-15)/35), 1, 1, "Simulación"))</f>
        <v>0</v>
      </c>
      <c r="D109" s="63" t="n">
        <f aca="true">INDIRECT(ADDRESS(ROW()-35*INT((ROW()-15)/35)+78,2+INT((ROW()-15)/35), 1, 1, "Simulación"))</f>
        <v>0</v>
      </c>
      <c r="E109" s="63" t="n">
        <f aca="true">INDIRECT(ADDRESS(ROW()-35*INT((ROW()-15)/35)+48,2+INT((ROW()-15)/35), 1, 1, "Simulación"))</f>
        <v>0</v>
      </c>
      <c r="F109" s="63" t="n">
        <f aca="true">INDIRECT(ADDRESS(ROW()-35*INT((ROW()-15)/35)+18,2+INT((ROW()-15)/35), 1, 1, "Simulación"))</f>
        <v>0</v>
      </c>
      <c r="G109" s="63" t="n">
        <f aca="true">INDIRECT(ADDRESS(ROW()-35*INT((ROW()-15)/35)-12,2+INT((ROW()-15)/35), 1, 1, "Simulación"))</f>
        <v>0</v>
      </c>
      <c r="H109" s="63" t="n">
        <f aca="true">INDIRECT(ADDRESS(ROW()-35*INT((ROW()-15)/35)+168,2+INT((ROW()-15)/35), 1, 1, "Simulación"))</f>
        <v>0</v>
      </c>
      <c r="I109" s="64" t="n">
        <f aca="false">AO109+AQ109+AS109+AU109+AW109</f>
        <v>0.00894314373743506</v>
      </c>
      <c r="J109" s="63" t="n">
        <f aca="false">ROUND(AP109+AR109+AT109+AV109+AX109,0)</f>
        <v>104634</v>
      </c>
      <c r="K109" s="64" t="n">
        <f aca="false">I109-DatosMinisterio!J109</f>
        <v>0</v>
      </c>
      <c r="L109" s="63" t="n">
        <f aca="false">J109-DatosMinisterio!K109</f>
        <v>0</v>
      </c>
      <c r="M109" s="64" t="n">
        <f aca="false">P144/P$145</f>
        <v>0.00714483950257578</v>
      </c>
      <c r="N109" s="63" t="n">
        <f aca="false">ROUND((N$112-N$111-N$110)*M109,0)</f>
        <v>1550749</v>
      </c>
      <c r="O109" s="63" t="n">
        <f aca="false">N109-DatosMinisterio!L109</f>
        <v>-2</v>
      </c>
      <c r="P109" s="65" t="n">
        <f aca="false">N109+J109</f>
        <v>1655383</v>
      </c>
      <c r="Q109" s="63" t="n">
        <f aca="false">P109-DatosMinisterio!M109</f>
        <v>-2</v>
      </c>
      <c r="S109" s="65" t="n">
        <f aca="false">B109+DatosMinisterio!B109</f>
        <v>8844</v>
      </c>
      <c r="T109" s="65" t="n">
        <f aca="false">C109+DatosMinisterio!C109</f>
        <v>31</v>
      </c>
      <c r="U109" s="65" t="n">
        <f aca="false">D109+DatosMinisterio!D109</f>
        <v>497.693353453634</v>
      </c>
      <c r="V109" s="65" t="n">
        <f aca="false">E109+DatosMinisterio!E109</f>
        <v>285.649839454619</v>
      </c>
      <c r="W109" s="65" t="n">
        <f aca="false">F109+DatosMinisterio!F109</f>
        <v>24</v>
      </c>
      <c r="X109" s="65" t="n">
        <f aca="false">G109+DatosMinisterio!G109</f>
        <v>107</v>
      </c>
      <c r="Y109" s="65" t="n">
        <f aca="false">H109+DatosMinisterio!H109</f>
        <v>11</v>
      </c>
      <c r="Z109" s="65" t="n">
        <f aca="false">X109+0.33*Y109</f>
        <v>110.63</v>
      </c>
      <c r="AC109" s="71" t="n">
        <f aca="false">IF(T109&gt;0,S109/T109,0)</f>
        <v>285.290322580645</v>
      </c>
      <c r="AD109" s="72" t="n">
        <f aca="false">EXP((((AC109-AC112)/AC113+2)/4-1.9)^3)</f>
        <v>0.230843985849761</v>
      </c>
      <c r="AE109" s="73" t="n">
        <f aca="false">S109/U109</f>
        <v>17.7699781173066</v>
      </c>
      <c r="AF109" s="72" t="n">
        <f aca="false">EXP((((AE109-AE112)/AE113+2)/4-1.9)^3)</f>
        <v>0.0915919902792166</v>
      </c>
      <c r="AG109" s="72" t="n">
        <f aca="false">V109/U109</f>
        <v>0.573947466793387</v>
      </c>
      <c r="AH109" s="72" t="n">
        <f aca="false">EXP((((AG109-AG112)/AG113+2)/4-1.9)^3)</f>
        <v>0.014873628696111</v>
      </c>
      <c r="AI109" s="72" t="n">
        <f aca="false">W109/U109</f>
        <v>0.0482224643617546</v>
      </c>
      <c r="AJ109" s="72" t="n">
        <f aca="false">EXP((((AI109-AI112)/AI113+2)/4-1.9)^3)</f>
        <v>0.0139864567067881</v>
      </c>
      <c r="AK109" s="72" t="n">
        <f aca="false">Z109/U109</f>
        <v>0.222285468014205</v>
      </c>
      <c r="AL109" s="72" t="n">
        <f aca="false">EXP((((AK109-AK112)/AK113+2)/4-1.9)^3)</f>
        <v>0.0122805308282712</v>
      </c>
      <c r="AM109" s="72" t="n">
        <f aca="false">0.01*AD109+0.15*AF109+0.24*AH109+0.25*AJ109+0.35*AL109</f>
        <v>0.0274117092540387</v>
      </c>
      <c r="AO109" s="64" t="n">
        <f aca="false">0.01*AD109/$AM$112</f>
        <v>0.00075313470139505</v>
      </c>
      <c r="AP109" s="63" t="n">
        <f aca="false">AO109*$J$112</f>
        <v>8811.57659254151</v>
      </c>
      <c r="AQ109" s="64" t="n">
        <f aca="false">0.15*AF109/$AM$112</f>
        <v>0.00448231990938747</v>
      </c>
      <c r="AR109" s="63" t="n">
        <f aca="false">AQ109*$J$112</f>
        <v>52442.5512736054</v>
      </c>
      <c r="AS109" s="64" t="n">
        <f aca="false">0.24*AH109/$AM$112</f>
        <v>0.00116461471054275</v>
      </c>
      <c r="AT109" s="63" t="n">
        <f aca="false">AS109*$J$112</f>
        <v>13625.8383842084</v>
      </c>
      <c r="AU109" s="64" t="n">
        <f aca="false">0.25*AJ109/$AM$112</f>
        <v>0.00114077976264641</v>
      </c>
      <c r="AV109" s="63" t="n">
        <f aca="false">AU109*$J$112</f>
        <v>13346.9726400344</v>
      </c>
      <c r="AW109" s="64" t="n">
        <f aca="false">0.35*AL109/$AM$112</f>
        <v>0.00140229465346338</v>
      </c>
      <c r="AX109" s="63" t="n">
        <f aca="false">AW109*$J$112</f>
        <v>16406.6623426273</v>
      </c>
    </row>
    <row r="110" customFormat="false" ht="13.8" hidden="false" customHeight="false" outlineLevel="0" collapsed="false">
      <c r="A110" s="70" t="s">
        <v>47</v>
      </c>
      <c r="B110" s="63" t="n">
        <f aca="true">INDIRECT(ADDRESS(ROW()-35*INT((ROW()-15)/35)+138,2+INT((ROW()-15)/35), 1, 1, "Simulación"))</f>
        <v>0</v>
      </c>
      <c r="C110" s="63" t="n">
        <f aca="true">INDIRECT(ADDRESS(ROW()-35*INT((ROW()-15)/35)+108,2+INT((ROW()-15)/35), 1, 1, "Simulación"))</f>
        <v>0</v>
      </c>
      <c r="D110" s="63" t="n">
        <f aca="true">INDIRECT(ADDRESS(ROW()-35*INT((ROW()-15)/35)+78,2+INT((ROW()-15)/35), 1, 1, "Simulación"))</f>
        <v>0</v>
      </c>
      <c r="E110" s="63" t="n">
        <f aca="true">INDIRECT(ADDRESS(ROW()-35*INT((ROW()-15)/35)+48,2+INT((ROW()-15)/35), 1, 1, "Simulación"))</f>
        <v>0</v>
      </c>
      <c r="F110" s="63" t="n">
        <f aca="true">INDIRECT(ADDRESS(ROW()-35*INT((ROW()-15)/35)+18,2+INT((ROW()-15)/35), 1, 1, "Simulación"))</f>
        <v>0</v>
      </c>
      <c r="G110" s="63" t="n">
        <f aca="true">INDIRECT(ADDRESS(ROW()-35*INT((ROW()-15)/35)-12,2+INT((ROW()-15)/35), 1, 1, "Simulación"))</f>
        <v>0</v>
      </c>
      <c r="H110" s="63" t="n">
        <f aca="true">INDIRECT(ADDRESS(ROW()-35*INT((ROW()-15)/35)+168,2+INT((ROW()-15)/35), 1, 1, "Simulación"))</f>
        <v>0</v>
      </c>
      <c r="I110" s="64" t="n">
        <f aca="false">AO110+AQ110+AS110+AU110+AW110</f>
        <v>0.0316946317861652</v>
      </c>
      <c r="J110" s="63" t="n">
        <f aca="false">ROUND(AP110+AR110+AT110+AV110+AX110,0)</f>
        <v>370823</v>
      </c>
      <c r="K110" s="64" t="n">
        <f aca="false">I110-DatosMinisterio!J110</f>
        <v>0</v>
      </c>
      <c r="L110" s="63" t="n">
        <f aca="false">J110-DatosMinisterio!K110</f>
        <v>0</v>
      </c>
      <c r="M110" s="64" t="n">
        <v>0</v>
      </c>
      <c r="N110" s="63" t="n">
        <f aca="false">DatosMinisterio!L110</f>
        <v>2626453</v>
      </c>
      <c r="O110" s="63" t="n">
        <v>0</v>
      </c>
      <c r="P110" s="65" t="n">
        <f aca="false">N110+J110</f>
        <v>2997276</v>
      </c>
      <c r="Q110" s="63" t="n">
        <f aca="false">P110-DatosMinisterio!M110</f>
        <v>0</v>
      </c>
      <c r="S110" s="65" t="n">
        <f aca="false">B110+DatosMinisterio!B110</f>
        <v>0</v>
      </c>
      <c r="T110" s="65" t="n">
        <f aca="false">C110+DatosMinisterio!C110</f>
        <v>0</v>
      </c>
      <c r="U110" s="65" t="n">
        <f aca="false">D110+DatosMinisterio!D110</f>
        <v>34.8609674534894</v>
      </c>
      <c r="V110" s="65" t="n">
        <f aca="false">E110+DatosMinisterio!E110</f>
        <v>29.0314219989439</v>
      </c>
      <c r="W110" s="65" t="n">
        <f aca="false">F110+DatosMinisterio!F110</f>
        <v>4</v>
      </c>
      <c r="X110" s="65" t="n">
        <f aca="false">G110+DatosMinisterio!G110</f>
        <v>14</v>
      </c>
      <c r="Y110" s="65" t="n">
        <f aca="false">H110+DatosMinisterio!H110</f>
        <v>0</v>
      </c>
      <c r="Z110" s="65" t="n">
        <f aca="false">X110+0.33*Y110</f>
        <v>14</v>
      </c>
      <c r="AC110" s="71" t="n">
        <f aca="false">IF(T110&gt;0,S110/T110,0)</f>
        <v>0</v>
      </c>
      <c r="AD110" s="72" t="n">
        <f aca="false">EXP((((AC110-AC112)/AC113+2)/4-1.9)^3)</f>
        <v>0.0008692139861122</v>
      </c>
      <c r="AE110" s="73" t="n">
        <f aca="false">S110/U110</f>
        <v>0</v>
      </c>
      <c r="AF110" s="72" t="n">
        <f aca="false">EXP((((AE110-AE112)/AE113+2)/4-1.9)^3)</f>
        <v>0.000169068040733733</v>
      </c>
      <c r="AG110" s="72" t="n">
        <f aca="false">V110/U110</f>
        <v>0.832777289892395</v>
      </c>
      <c r="AH110" s="72" t="n">
        <f aca="false">EXP((((AG110-AG112)/AG113+2)/4-1.9)^3)</f>
        <v>0.306639472703143</v>
      </c>
      <c r="AI110" s="72" t="n">
        <f aca="false">W110/U110</f>
        <v>0.114741508689818</v>
      </c>
      <c r="AJ110" s="72" t="n">
        <f aca="false">EXP((((AI110-AI112)/AI113+2)/4-1.9)^3)</f>
        <v>0.0407798248384232</v>
      </c>
      <c r="AK110" s="72" t="n">
        <f aca="false">Z110/U110</f>
        <v>0.401595280414361</v>
      </c>
      <c r="AL110" s="72" t="n">
        <f aca="false">EXP((((AK110-AK112)/AK113+2)/4-1.9)^3)</f>
        <v>0.0380714720657382</v>
      </c>
      <c r="AM110" s="72" t="n">
        <f aca="false">0.01*AD110+0.15*AF110+0.24*AH110+0.25*AJ110+0.35*AL110</f>
        <v>0.0971474972273398</v>
      </c>
      <c r="AO110" s="64" t="n">
        <f aca="false">0.01*AD110/$AM$112</f>
        <v>2.83583396582429E-006</v>
      </c>
      <c r="AP110" s="63" t="n">
        <f aca="false">AO110*$J$112</f>
        <v>33.1788830700607</v>
      </c>
      <c r="AQ110" s="64" t="n">
        <f aca="false">0.15*AF110/$AM$112</f>
        <v>8.27383532896E-006</v>
      </c>
      <c r="AR110" s="63" t="n">
        <f aca="false">AQ110*$J$112</f>
        <v>96.8027812025686</v>
      </c>
      <c r="AS110" s="64" t="n">
        <f aca="false">0.24*AH110/$AM$112</f>
        <v>0.0240100682919783</v>
      </c>
      <c r="AT110" s="63" t="n">
        <f aca="false">AS110*$J$112</f>
        <v>280914.629687131</v>
      </c>
      <c r="AU110" s="64" t="n">
        <f aca="false">0.25*AJ110/$AM$112</f>
        <v>0.00332613183418789</v>
      </c>
      <c r="AV110" s="63" t="n">
        <f aca="false">AU110*$J$112</f>
        <v>38915.3034105962</v>
      </c>
      <c r="AW110" s="64" t="n">
        <f aca="false">0.35*AL110/$AM$112</f>
        <v>0.00434732199070426</v>
      </c>
      <c r="AX110" s="63" t="n">
        <f aca="false">AW110*$J$112</f>
        <v>50863.0934447371</v>
      </c>
    </row>
    <row r="111" customFormat="false" ht="13.8" hidden="false" customHeight="false" outlineLevel="0" collapsed="false">
      <c r="A111" s="74" t="s">
        <v>48</v>
      </c>
      <c r="B111" s="76" t="n">
        <f aca="true">INDIRECT(ADDRESS(ROW()-35*INT((ROW()-15)/35)+138,2+INT((ROW()-15)/35), 1, 1, "Simulación"))</f>
        <v>0</v>
      </c>
      <c r="C111" s="76" t="n">
        <f aca="true">INDIRECT(ADDRESS(ROW()-35*INT((ROW()-15)/35)+108,2+INT((ROW()-15)/35), 1, 1, "Simulación"))</f>
        <v>0</v>
      </c>
      <c r="D111" s="76" t="n">
        <f aca="true">INDIRECT(ADDRESS(ROW()-35*INT((ROW()-15)/35)+78,2+INT((ROW()-15)/35), 1, 1, "Simulación"))</f>
        <v>0</v>
      </c>
      <c r="E111" s="76" t="n">
        <f aca="true">INDIRECT(ADDRESS(ROW()-35*INT((ROW()-15)/35)+48,2+INT((ROW()-15)/35), 1, 1, "Simulación"))</f>
        <v>0</v>
      </c>
      <c r="F111" s="76" t="n">
        <f aca="true">INDIRECT(ADDRESS(ROW()-35*INT((ROW()-15)/35)+18,2+INT((ROW()-15)/35), 1, 1, "Simulación"))</f>
        <v>0</v>
      </c>
      <c r="G111" s="76" t="n">
        <f aca="true">INDIRECT(ADDRESS(ROW()-35*INT((ROW()-15)/35)-12,2+INT((ROW()-15)/35), 1, 1, "Simulación"))</f>
        <v>0</v>
      </c>
      <c r="H111" s="76" t="n">
        <f aca="true">INDIRECT(ADDRESS(ROW()-35*INT((ROW()-15)/35)+168,2+INT((ROW()-15)/35), 1, 1, "Simulación"))</f>
        <v>0</v>
      </c>
      <c r="I111" s="75" t="n">
        <f aca="false">AO111+AQ111+AS111+AU111+AW111</f>
        <v>0.0129037704319343</v>
      </c>
      <c r="J111" s="76" t="n">
        <f aca="false">ROUND(AP111+AR111+AT111+AV111+AX111,0)</f>
        <v>150972</v>
      </c>
      <c r="K111" s="75" t="n">
        <f aca="false">I111-DatosMinisterio!J111</f>
        <v>7.97972798949331E-017</v>
      </c>
      <c r="L111" s="76" t="n">
        <f aca="false">J111-DatosMinisterio!K111</f>
        <v>0</v>
      </c>
      <c r="M111" s="75" t="n">
        <v>0</v>
      </c>
      <c r="N111" s="76" t="n">
        <f aca="false">DatosMinisterio!L111</f>
        <v>2626453</v>
      </c>
      <c r="O111" s="76" t="n">
        <v>0</v>
      </c>
      <c r="P111" s="77" t="n">
        <f aca="false">N111+J111</f>
        <v>2777425</v>
      </c>
      <c r="Q111" s="76" t="n">
        <f aca="false">P111-DatosMinisterio!M111</f>
        <v>0</v>
      </c>
      <c r="S111" s="77" t="n">
        <f aca="false">B111+DatosMinisterio!B111</f>
        <v>0</v>
      </c>
      <c r="T111" s="77" t="n">
        <f aca="false">C111+DatosMinisterio!C111</f>
        <v>0</v>
      </c>
      <c r="U111" s="77" t="n">
        <f aca="false">D111+DatosMinisterio!D111</f>
        <v>15.3522727272727</v>
      </c>
      <c r="V111" s="77" t="n">
        <f aca="false">E111+DatosMinisterio!E111</f>
        <v>11.2840909090909</v>
      </c>
      <c r="W111" s="77" t="n">
        <f aca="false">F111+DatosMinisterio!F111</f>
        <v>1</v>
      </c>
      <c r="X111" s="77" t="n">
        <f aca="false">G111+DatosMinisterio!G111</f>
        <v>3</v>
      </c>
      <c r="Y111" s="77" t="n">
        <f aca="false">H111+DatosMinisterio!H111</f>
        <v>0</v>
      </c>
      <c r="Z111" s="77" t="n">
        <f aca="false">X111+0.33*Y111</f>
        <v>3</v>
      </c>
      <c r="AC111" s="78" t="n">
        <f aca="false">IF(T111&gt;0,S111/T111,0)</f>
        <v>0</v>
      </c>
      <c r="AD111" s="79" t="n">
        <f aca="false">EXP((((AC111-AC112)/AC113+2)/4-1.9)^3)</f>
        <v>0.0008692139861122</v>
      </c>
      <c r="AE111" s="80" t="n">
        <f aca="false">S111/U111</f>
        <v>0</v>
      </c>
      <c r="AF111" s="79" t="n">
        <f aca="false">EXP((((AE111-AE112)/AE113+2)/4-1.9)^3)</f>
        <v>0.000169068040733733</v>
      </c>
      <c r="AG111" s="79" t="n">
        <f aca="false">V111/U111</f>
        <v>0.735011102886751</v>
      </c>
      <c r="AH111" s="79" t="n">
        <f aca="false">EXP((((AG111-AG112)/AG113+2)/4-1.9)^3)</f>
        <v>0.130330496491172</v>
      </c>
      <c r="AI111" s="79" t="n">
        <f aca="false">W111/U111</f>
        <v>0.065136935603257</v>
      </c>
      <c r="AJ111" s="79" t="n">
        <f aca="false">EXP((((AI111-AI112)/AI113+2)/4-1.9)^3)</f>
        <v>0.0187244914967556</v>
      </c>
      <c r="AK111" s="79" t="n">
        <f aca="false">Z111/U111</f>
        <v>0.195410806809771</v>
      </c>
      <c r="AL111" s="79" t="n">
        <f aca="false">EXP((((AK111-AK112)/AK113+2)/4-1.9)^3)</f>
        <v>0.010162762611658</v>
      </c>
      <c r="AM111" s="79" t="n">
        <f aca="false">0.01*AD111+0.15*AF111+0.24*AH111+0.25*AJ111+0.35*AL111</f>
        <v>0.0395514612921218</v>
      </c>
      <c r="AO111" s="75" t="n">
        <f aca="false">0.01*AD111/$AM$112</f>
        <v>2.83583396582429E-006</v>
      </c>
      <c r="AP111" s="76" t="n">
        <f aca="false">AO111*$J$112</f>
        <v>33.1788830700607</v>
      </c>
      <c r="AQ111" s="75" t="n">
        <f aca="false">0.15*AF111/$AM$112</f>
        <v>8.27383532896E-006</v>
      </c>
      <c r="AR111" s="76" t="n">
        <f aca="false">AQ111*$J$112</f>
        <v>96.8027812025686</v>
      </c>
      <c r="AS111" s="75" t="n">
        <f aca="false">0.24*AH111/$AM$112</f>
        <v>0.0102049618520897</v>
      </c>
      <c r="AT111" s="76" t="n">
        <f aca="false">AS111*$J$112</f>
        <v>119396.706614485</v>
      </c>
      <c r="AU111" s="75" t="n">
        <f aca="false">0.25*AJ111/$AM$112</f>
        <v>0.0015272289053007</v>
      </c>
      <c r="AV111" s="76" t="n">
        <f aca="false">AU111*$J$112</f>
        <v>17868.3765978026</v>
      </c>
      <c r="AW111" s="75" t="n">
        <f aca="false">0.35*AL111/$AM$112</f>
        <v>0.00116047000524909</v>
      </c>
      <c r="AX111" s="76" t="n">
        <f aca="false">AW111*$J$112</f>
        <v>13577.3458793737</v>
      </c>
    </row>
    <row r="112" customFormat="false" ht="13.8" hidden="false" customHeight="false" outlineLevel="0" collapsed="false">
      <c r="A112" s="81" t="s">
        <v>49</v>
      </c>
      <c r="B112" s="84"/>
      <c r="C112" s="84"/>
      <c r="D112" s="84"/>
      <c r="E112" s="84"/>
      <c r="F112" s="84"/>
      <c r="G112" s="84"/>
      <c r="H112" s="84"/>
      <c r="I112" s="82"/>
      <c r="J112" s="83" t="n">
        <f aca="false">DatosMinisterio!K112</f>
        <v>11699868</v>
      </c>
      <c r="K112" s="82"/>
      <c r="L112" s="84"/>
      <c r="M112" s="82"/>
      <c r="N112" s="84" t="n">
        <f aca="false">DatosMinisterio!L112</f>
        <v>222297483</v>
      </c>
      <c r="O112" s="84"/>
      <c r="P112" s="86" t="n">
        <f aca="false">DatosMinisterio!M112</f>
        <v>233997351</v>
      </c>
      <c r="Q112" s="84"/>
      <c r="S112" s="86"/>
      <c r="T112" s="86"/>
      <c r="U112" s="86"/>
      <c r="V112" s="86"/>
      <c r="W112" s="86"/>
      <c r="X112" s="86"/>
      <c r="Y112" s="86"/>
      <c r="Z112" s="86"/>
      <c r="AB112" s="87" t="s">
        <v>232</v>
      </c>
      <c r="AC112" s="87" t="n">
        <f aca="false">AVERAGE(AC85:AC111)</f>
        <v>188.890127654498</v>
      </c>
      <c r="AD112" s="86"/>
      <c r="AE112" s="88" t="n">
        <f aca="false">AVERAGE(AE85:AE111)</f>
        <v>16.2137705792121</v>
      </c>
      <c r="AF112" s="86"/>
      <c r="AG112" s="89" t="n">
        <f aca="false">AVERAGE(AG85:AG111)</f>
        <v>0.673586884984743</v>
      </c>
      <c r="AH112" s="86"/>
      <c r="AI112" s="89" t="n">
        <f aca="false">AVERAGE(AI85:AI111)</f>
        <v>0.147629494712899</v>
      </c>
      <c r="AJ112" s="86"/>
      <c r="AK112" s="89" t="n">
        <f aca="false">AVERAGE(AK85:AK111)</f>
        <v>0.499053085234269</v>
      </c>
      <c r="AL112" s="90"/>
      <c r="AM112" s="89" t="n">
        <f aca="false">SUM(AM85:AM111)</f>
        <v>3.06510887656833</v>
      </c>
      <c r="AO112" s="82" t="n">
        <f aca="false">SUM(AO85:AO111)</f>
        <v>0.0097303742887746</v>
      </c>
      <c r="AP112" s="84" t="n">
        <f aca="false">SUM(AP85:AP111)</f>
        <v>113844.094769257</v>
      </c>
      <c r="AQ112" s="82" t="n">
        <f aca="false">SUM(AQ85:AQ111)</f>
        <v>0.138267364169144</v>
      </c>
      <c r="AR112" s="84" t="n">
        <f aca="false">SUM(AR85:AR111)</f>
        <v>1617709.90948692</v>
      </c>
      <c r="AS112" s="82" t="n">
        <f aca="false">SUM(AS85:AS111)</f>
        <v>0.238327132742363</v>
      </c>
      <c r="AT112" s="84" t="n">
        <f aca="false">SUM(AT85:AT111)</f>
        <v>2788395.99390412</v>
      </c>
      <c r="AU112" s="82" t="n">
        <f aca="false">SUM(AU85:AU111)</f>
        <v>0.257771991607742</v>
      </c>
      <c r="AV112" s="84" t="n">
        <f aca="false">SUM(AV85:AV111)</f>
        <v>3015898.27590769</v>
      </c>
      <c r="AW112" s="82" t="n">
        <f aca="false">SUM(AW85:AW111)</f>
        <v>0.355903137191976</v>
      </c>
      <c r="AX112" s="84" t="n">
        <f aca="false">SUM(AX85:AX111)</f>
        <v>4164019.72593201</v>
      </c>
    </row>
    <row r="113" customFormat="false" ht="13.8" hidden="false" customHeight="false" outlineLevel="0" collapsed="false">
      <c r="A113" s="31" t="s">
        <v>50</v>
      </c>
      <c r="AB113" s="87" t="s">
        <v>233</v>
      </c>
      <c r="AC113" s="87" t="n">
        <f aca="false">_xlfn.STDEV.P(AC85:AC111)</f>
        <v>91.2889321272915</v>
      </c>
      <c r="AD113" s="86"/>
      <c r="AE113" s="88" t="n">
        <f aca="false">_xlfn.STDEV.P(AE85:AE111)</f>
        <v>6.18332722811864</v>
      </c>
      <c r="AF113" s="86"/>
      <c r="AG113" s="89" t="n">
        <f aca="false">_xlfn.STDEV.P(AG85:AG111)</f>
        <v>0.116144172653698</v>
      </c>
      <c r="AH113" s="86"/>
      <c r="AI113" s="89" t="n">
        <f aca="false">_xlfn.STDEV.P(AI85:AI111)</f>
        <v>0.111793544758489</v>
      </c>
      <c r="AJ113" s="86"/>
      <c r="AK113" s="89" t="n">
        <f aca="false">_xlfn.STDEV.P(AK85:AK111)</f>
        <v>0.289978722545285</v>
      </c>
      <c r="AL113" s="86"/>
      <c r="AM113" s="89"/>
    </row>
    <row r="114" customFormat="false" ht="13.8" hidden="false" customHeight="false" outlineLevel="0" collapsed="false">
      <c r="A114" s="31" t="s">
        <v>51</v>
      </c>
    </row>
    <row r="116" customFormat="false" ht="13.8" hidden="false" customHeight="false" outlineLevel="0" collapsed="false">
      <c r="A116" s="50" t="str">
        <f aca="false">"Tabla " &amp; TEXT((ROW()+24) / 35, "0")</f>
        <v>Tabla 4</v>
      </c>
      <c r="B116" s="50"/>
      <c r="C116" s="50"/>
      <c r="D116" s="50"/>
      <c r="E116" s="50"/>
      <c r="F116" s="50"/>
      <c r="G116" s="50"/>
      <c r="H116" s="50"/>
      <c r="I116" s="50"/>
      <c r="J116" s="50"/>
    </row>
    <row r="117" customFormat="false" ht="13.8" hidden="false" customHeight="false" outlineLevel="0" collapsed="false">
      <c r="A117" s="50" t="s">
        <v>71</v>
      </c>
      <c r="B117" s="50"/>
      <c r="C117" s="50"/>
      <c r="D117" s="50"/>
      <c r="E117" s="50"/>
      <c r="F117" s="50"/>
      <c r="G117" s="50"/>
      <c r="H117" s="50"/>
      <c r="I117" s="50"/>
      <c r="J117" s="50"/>
    </row>
    <row r="118" customFormat="false" ht="12.75" hidden="false" customHeight="true" outlineLevel="0" collapsed="false">
      <c r="A118" s="51" t="s">
        <v>8</v>
      </c>
      <c r="B118" s="110" t="s">
        <v>213</v>
      </c>
      <c r="C118" s="110"/>
      <c r="D118" s="110"/>
      <c r="E118" s="110"/>
      <c r="F118" s="110"/>
      <c r="G118" s="110"/>
      <c r="H118" s="110"/>
      <c r="I118" s="51" t="s">
        <v>10</v>
      </c>
      <c r="J118" s="53" t="s">
        <v>11</v>
      </c>
      <c r="K118" s="54" t="s">
        <v>214</v>
      </c>
      <c r="L118" s="53" t="s">
        <v>215</v>
      </c>
      <c r="M118" s="54" t="s">
        <v>216</v>
      </c>
      <c r="N118" s="53" t="s">
        <v>12</v>
      </c>
      <c r="O118" s="53" t="s">
        <v>217</v>
      </c>
      <c r="P118" s="51" t="s">
        <v>218</v>
      </c>
      <c r="Q118" s="53" t="s">
        <v>219</v>
      </c>
      <c r="S118" s="55" t="s">
        <v>213</v>
      </c>
      <c r="T118" s="55"/>
      <c r="U118" s="55"/>
      <c r="V118" s="55"/>
      <c r="W118" s="55"/>
      <c r="X118" s="55"/>
      <c r="Y118" s="55"/>
      <c r="Z118" s="55"/>
      <c r="AC118" s="56" t="s">
        <v>221</v>
      </c>
      <c r="AD118" s="56"/>
      <c r="AE118" s="56" t="s">
        <v>222</v>
      </c>
      <c r="AF118" s="56"/>
      <c r="AG118" s="56" t="s">
        <v>223</v>
      </c>
      <c r="AH118" s="56"/>
      <c r="AI118" s="56" t="s">
        <v>224</v>
      </c>
      <c r="AJ118" s="56"/>
      <c r="AK118" s="56" t="s">
        <v>225</v>
      </c>
      <c r="AL118" s="56"/>
      <c r="AM118" s="57" t="s">
        <v>226</v>
      </c>
      <c r="AO118" s="56" t="s">
        <v>221</v>
      </c>
      <c r="AP118" s="56"/>
      <c r="AQ118" s="56" t="s">
        <v>222</v>
      </c>
      <c r="AR118" s="56"/>
      <c r="AS118" s="56" t="s">
        <v>223</v>
      </c>
      <c r="AT118" s="56"/>
      <c r="AU118" s="56" t="s">
        <v>224</v>
      </c>
      <c r="AV118" s="56"/>
      <c r="AW118" s="57" t="s">
        <v>225</v>
      </c>
      <c r="AX118" s="57"/>
    </row>
    <row r="119" customFormat="false" ht="37.3" hidden="false" customHeight="false" outlineLevel="0" collapsed="false">
      <c r="A119" s="51"/>
      <c r="B119" s="102" t="s">
        <v>72</v>
      </c>
      <c r="C119" s="102" t="s">
        <v>73</v>
      </c>
      <c r="D119" s="102" t="s">
        <v>74</v>
      </c>
      <c r="E119" s="102" t="s">
        <v>75</v>
      </c>
      <c r="F119" s="102" t="s">
        <v>76</v>
      </c>
      <c r="G119" s="102" t="s">
        <v>77</v>
      </c>
      <c r="H119" s="102" t="s">
        <v>78</v>
      </c>
      <c r="I119" s="51"/>
      <c r="J119" s="53"/>
      <c r="K119" s="54"/>
      <c r="L119" s="53"/>
      <c r="M119" s="54"/>
      <c r="N119" s="53"/>
      <c r="O119" s="53"/>
      <c r="P119" s="51"/>
      <c r="Q119" s="53"/>
      <c r="S119" s="56" t="s">
        <v>72</v>
      </c>
      <c r="T119" s="56" t="s">
        <v>73</v>
      </c>
      <c r="U119" s="56" t="s">
        <v>74</v>
      </c>
      <c r="V119" s="56" t="s">
        <v>75</v>
      </c>
      <c r="W119" s="56" t="s">
        <v>76</v>
      </c>
      <c r="X119" s="56" t="s">
        <v>77</v>
      </c>
      <c r="Y119" s="56" t="s">
        <v>78</v>
      </c>
      <c r="Z119" s="51" t="s">
        <v>21</v>
      </c>
      <c r="AC119" s="56" t="s">
        <v>227</v>
      </c>
      <c r="AD119" s="56" t="s">
        <v>228</v>
      </c>
      <c r="AE119" s="56" t="s">
        <v>227</v>
      </c>
      <c r="AF119" s="56" t="s">
        <v>228</v>
      </c>
      <c r="AG119" s="56" t="s">
        <v>227</v>
      </c>
      <c r="AH119" s="56" t="s">
        <v>228</v>
      </c>
      <c r="AI119" s="56" t="s">
        <v>227</v>
      </c>
      <c r="AJ119" s="56" t="s">
        <v>228</v>
      </c>
      <c r="AK119" s="56" t="s">
        <v>227</v>
      </c>
      <c r="AL119" s="56" t="s">
        <v>228</v>
      </c>
      <c r="AM119" s="58" t="s">
        <v>229</v>
      </c>
      <c r="AO119" s="56" t="s">
        <v>230</v>
      </c>
      <c r="AP119" s="56" t="s">
        <v>231</v>
      </c>
      <c r="AQ119" s="56" t="s">
        <v>230</v>
      </c>
      <c r="AR119" s="56" t="s">
        <v>231</v>
      </c>
      <c r="AS119" s="56" t="s">
        <v>230</v>
      </c>
      <c r="AT119" s="56" t="s">
        <v>231</v>
      </c>
      <c r="AU119" s="56" t="s">
        <v>230</v>
      </c>
      <c r="AV119" s="56" t="s">
        <v>231</v>
      </c>
      <c r="AW119" s="56" t="s">
        <v>230</v>
      </c>
      <c r="AX119" s="58" t="s">
        <v>231</v>
      </c>
    </row>
    <row r="120" customFormat="false" ht="13.8" hidden="false" customHeight="false" outlineLevel="0" collapsed="false">
      <c r="A120" s="59" t="s">
        <v>79</v>
      </c>
      <c r="B120" s="62" t="n">
        <f aca="true">INDIRECT(ADDRESS(ROW()-35*INT((ROW()-15)/35)+138,2+INT((ROW()-15)/35), 1, 1, "Simulación"))</f>
        <v>0</v>
      </c>
      <c r="C120" s="62" t="n">
        <f aca="true">INDIRECT(ADDRESS(ROW()-35*INT((ROW()-15)/35)+108,2+INT((ROW()-15)/35), 1, 1, "Simulación"))</f>
        <v>0</v>
      </c>
      <c r="D120" s="62" t="n">
        <f aca="true">INDIRECT(ADDRESS(ROW()-35*INT((ROW()-15)/35)+78,2+INT((ROW()-15)/35), 1, 1, "Simulación"))</f>
        <v>0</v>
      </c>
      <c r="E120" s="62" t="n">
        <f aca="true">INDIRECT(ADDRESS(ROW()-35*INT((ROW()-15)/35)+48,2+INT((ROW()-15)/35), 1, 1, "Simulación"))</f>
        <v>0</v>
      </c>
      <c r="F120" s="62" t="n">
        <f aca="true">INDIRECT(ADDRESS(ROW()-35*INT((ROW()-15)/35)+18,2+INT((ROW()-15)/35), 1, 1, "Simulación"))</f>
        <v>0</v>
      </c>
      <c r="G120" s="62" t="n">
        <f aca="true">INDIRECT(ADDRESS(ROW()-35*INT((ROW()-15)/35)-12,2+INT((ROW()-15)/35), 1, 1, "Simulación"))</f>
        <v>0</v>
      </c>
      <c r="H120" s="62" t="n">
        <f aca="true">INDIRECT(ADDRESS(ROW()-35*INT((ROW()-15)/35)+168,2+INT((ROW()-15)/35), 1, 1, "Simulación"))</f>
        <v>0</v>
      </c>
      <c r="I120" s="111" t="n">
        <f aca="false">AO120+AQ120+AS120+AU120+AW120</f>
        <v>0.123935867368533</v>
      </c>
      <c r="J120" s="62" t="n">
        <f aca="false">ROUND(AP120+AR120+AT120+AV120+AX120,0)</f>
        <v>1379892</v>
      </c>
      <c r="K120" s="61" t="n">
        <f aca="false">I120-DatosMinisterio!J120</f>
        <v>0</v>
      </c>
      <c r="L120" s="63" t="n">
        <f aca="false">J120-DatosMinisterio!K120</f>
        <v>0</v>
      </c>
      <c r="M120" s="64" t="n">
        <f aca="false">P155/P$180</f>
        <v>0.18341654980981</v>
      </c>
      <c r="N120" s="63" t="n">
        <f aca="false">ROUND(N$145*M120,0)</f>
        <v>38800748</v>
      </c>
      <c r="O120" s="63" t="n">
        <f aca="false">N120-DatosMinisterio!L120</f>
        <v>172</v>
      </c>
      <c r="P120" s="65" t="n">
        <f aca="false">N120+J120</f>
        <v>40180640</v>
      </c>
      <c r="Q120" s="63" t="n">
        <f aca="false">P120-DatosMinisterio!M120</f>
        <v>172</v>
      </c>
      <c r="S120" s="66" t="n">
        <f aca="false">B120+DatosMinisterio!B120</f>
        <v>29492</v>
      </c>
      <c r="T120" s="66" t="n">
        <f aca="false">C120+DatosMinisterio!C120</f>
        <v>72</v>
      </c>
      <c r="U120" s="66" t="n">
        <f aca="false">D120+DatosMinisterio!D120</f>
        <v>2170.0114342041</v>
      </c>
      <c r="V120" s="66" t="n">
        <f aca="false">E120+DatosMinisterio!E120</f>
        <v>1465.02392254146</v>
      </c>
      <c r="W120" s="66" t="n">
        <f aca="false">F120+DatosMinisterio!F120</f>
        <v>875.5</v>
      </c>
      <c r="X120" s="66" t="n">
        <f aca="false">G120+DatosMinisterio!G120</f>
        <v>2257</v>
      </c>
      <c r="Y120" s="66" t="n">
        <f aca="false">H120+DatosMinisterio!H120</f>
        <v>256</v>
      </c>
      <c r="Z120" s="66" t="n">
        <f aca="false">X120+0.33*Y120</f>
        <v>2341.48</v>
      </c>
      <c r="AC120" s="67" t="n">
        <f aca="false">IF(T120&gt;0,S120/T120,0)</f>
        <v>409.611111111111</v>
      </c>
      <c r="AD120" s="68" t="n">
        <f aca="false">EXP((((AC120-AC$145)/AC$146+2)/4-1.9)^3)</f>
        <v>0.666604438763057</v>
      </c>
      <c r="AE120" s="69" t="n">
        <f aca="false">S120/U120</f>
        <v>13.5907117977085</v>
      </c>
      <c r="AF120" s="68" t="n">
        <f aca="false">EXP((((AE120-AE$145)/AE$146+2)/4-1.9)^3)</f>
        <v>0.0161973846915818</v>
      </c>
      <c r="AG120" s="68" t="n">
        <f aca="false">V120/U120</f>
        <v>0.675122674217056</v>
      </c>
      <c r="AH120" s="68" t="n">
        <f aca="false">EXP((((AG120-AG$145)/AG$146+2)/4-1.9)^3)</f>
        <v>0.0835286098923528</v>
      </c>
      <c r="AI120" s="68" t="n">
        <f aca="false">W120/U120</f>
        <v>0.403454095310382</v>
      </c>
      <c r="AJ120" s="68" t="n">
        <f aca="false">EXP((((AI120-AI$145)/AI$146+2)/4-1.9)^3)</f>
        <v>0.570978536309499</v>
      </c>
      <c r="AK120" s="68" t="n">
        <f aca="false">Z120/U120</f>
        <v>1.07901735589646</v>
      </c>
      <c r="AL120" s="68" t="n">
        <f aca="false">EXP((((AK120-AK$145)/AK$146+2)/4-1.9)^3)</f>
        <v>0.524532227515222</v>
      </c>
      <c r="AM120" s="68" t="n">
        <f aca="false">0.01*AD120+0.15*AF120+0.24*AH120+0.25*AJ120+0.35*AL120</f>
        <v>0.355473432173235</v>
      </c>
      <c r="AO120" s="61" t="n">
        <f aca="false">0.01*AD120/$AM$145</f>
        <v>0.00232411741166501</v>
      </c>
      <c r="AP120" s="62" t="n">
        <f aca="false">AO120*$J$145</f>
        <v>25876.530359733</v>
      </c>
      <c r="AQ120" s="61" t="n">
        <f aca="false">0.15*AF120/$AM$145</f>
        <v>0.000847083103474253</v>
      </c>
      <c r="AR120" s="62" t="n">
        <f aca="false">AQ120*$J$145</f>
        <v>9431.35296618474</v>
      </c>
      <c r="AS120" s="61" t="n">
        <f aca="false">0.24*AH120/$AM$145</f>
        <v>0.00698934307667859</v>
      </c>
      <c r="AT120" s="62" t="n">
        <f aca="false">AS120*$J$145</f>
        <v>77818.765700264</v>
      </c>
      <c r="AU120" s="61" t="n">
        <f aca="false">0.25*AJ120/$AM$145</f>
        <v>0.0497679388538994</v>
      </c>
      <c r="AV120" s="62" t="n">
        <f aca="false">AU120*$J$145</f>
        <v>554112.100460391</v>
      </c>
      <c r="AW120" s="61" t="n">
        <f aca="false">0.35*AL120/$AM$145</f>
        <v>0.0640073849228157</v>
      </c>
      <c r="AX120" s="62" t="n">
        <f aca="false">AW120*$J$145</f>
        <v>712652.911117682</v>
      </c>
    </row>
    <row r="121" customFormat="false" ht="13.8" hidden="false" customHeight="false" outlineLevel="0" collapsed="false">
      <c r="A121" s="70" t="s">
        <v>80</v>
      </c>
      <c r="B121" s="63" t="n">
        <f aca="true">INDIRECT(ADDRESS(ROW()-35*INT((ROW()-15)/35)+138,2+INT((ROW()-15)/35), 1, 1, "Simulación"))</f>
        <v>0</v>
      </c>
      <c r="C121" s="63" t="n">
        <f aca="true">INDIRECT(ADDRESS(ROW()-35*INT((ROW()-15)/35)+108,2+INT((ROW()-15)/35), 1, 1, "Simulación"))</f>
        <v>0</v>
      </c>
      <c r="D121" s="63" t="n">
        <f aca="true">INDIRECT(ADDRESS(ROW()-35*INT((ROW()-15)/35)+78,2+INT((ROW()-15)/35), 1, 1, "Simulación"))</f>
        <v>0</v>
      </c>
      <c r="E121" s="63" t="n">
        <f aca="true">INDIRECT(ADDRESS(ROW()-35*INT((ROW()-15)/35)+48,2+INT((ROW()-15)/35), 1, 1, "Simulación"))</f>
        <v>0</v>
      </c>
      <c r="F121" s="63" t="n">
        <f aca="true">INDIRECT(ADDRESS(ROW()-35*INT((ROW()-15)/35)+18,2+INT((ROW()-15)/35), 1, 1, "Simulación"))</f>
        <v>0</v>
      </c>
      <c r="G121" s="63" t="n">
        <f aca="true">INDIRECT(ADDRESS(ROW()-35*INT((ROW()-15)/35)-12,2+INT((ROW()-15)/35), 1, 1, "Simulación"))</f>
        <v>0</v>
      </c>
      <c r="H121" s="63" t="n">
        <f aca="true">INDIRECT(ADDRESS(ROW()-35*INT((ROW()-15)/35)+168,2+INT((ROW()-15)/35), 1, 1, "Simulación"))</f>
        <v>0</v>
      </c>
      <c r="I121" s="112" t="n">
        <f aca="false">AO121+AQ121+AS121+AU121+AW121</f>
        <v>0.0925893195555448</v>
      </c>
      <c r="J121" s="63" t="n">
        <f aca="false">ROUND(AP121+AR121+AT121+AV121+AX121,0)</f>
        <v>1030882</v>
      </c>
      <c r="K121" s="64" t="n">
        <f aca="false">I121-DatosMinisterio!J121</f>
        <v>0</v>
      </c>
      <c r="L121" s="63" t="n">
        <f aca="false">J121-DatosMinisterio!K121</f>
        <v>0</v>
      </c>
      <c r="M121" s="64" t="n">
        <f aca="false">P156/P$180</f>
        <v>0.11848032441338</v>
      </c>
      <c r="N121" s="63" t="n">
        <f aca="false">ROUND(N$145*M121,0)</f>
        <v>25063852</v>
      </c>
      <c r="O121" s="63" t="n">
        <f aca="false">N121-DatosMinisterio!L121</f>
        <v>-59</v>
      </c>
      <c r="P121" s="65" t="n">
        <f aca="false">N121+J121</f>
        <v>26094734</v>
      </c>
      <c r="Q121" s="63" t="n">
        <f aca="false">P121-DatosMinisterio!M121</f>
        <v>-59</v>
      </c>
      <c r="S121" s="65" t="n">
        <f aca="false">B121+DatosMinisterio!B121</f>
        <v>25271</v>
      </c>
      <c r="T121" s="65" t="n">
        <f aca="false">C121+DatosMinisterio!C121</f>
        <v>75</v>
      </c>
      <c r="U121" s="65" t="n">
        <f aca="false">D121+DatosMinisterio!D121</f>
        <v>2191.49447809381</v>
      </c>
      <c r="V121" s="65" t="n">
        <f aca="false">E121+DatosMinisterio!E121</f>
        <v>1495.96098270745</v>
      </c>
      <c r="W121" s="65" t="n">
        <f aca="false">F121+DatosMinisterio!F121</f>
        <v>758</v>
      </c>
      <c r="X121" s="65" t="n">
        <f aca="false">G121+DatosMinisterio!G121</f>
        <v>1984</v>
      </c>
      <c r="Y121" s="65" t="n">
        <f aca="false">H121+DatosMinisterio!H121</f>
        <v>188</v>
      </c>
      <c r="Z121" s="65" t="n">
        <f aca="false">X121+0.33*Y121</f>
        <v>2046.04</v>
      </c>
      <c r="AC121" s="71" t="n">
        <f aca="false">IF(T121&gt;0,S121/T121,0)</f>
        <v>336.946666666667</v>
      </c>
      <c r="AD121" s="72" t="n">
        <f aca="false">EXP((((AC121-AC$145)/AC$146+2)/4-1.9)^3)</f>
        <v>0.398935320685813</v>
      </c>
      <c r="AE121" s="73" t="n">
        <f aca="false">S121/U121</f>
        <v>11.531400262519</v>
      </c>
      <c r="AF121" s="72" t="n">
        <f aca="false">EXP((((AE121-AE$145)/AE$146+2)/4-1.9)^3)</f>
        <v>0.00611298791701088</v>
      </c>
      <c r="AG121" s="72" t="n">
        <f aca="false">V121/U121</f>
        <v>0.682621379000077</v>
      </c>
      <c r="AH121" s="72" t="n">
        <f aca="false">EXP((((AG121-AG$145)/AG$146+2)/4-1.9)^3)</f>
        <v>0.0910170612301064</v>
      </c>
      <c r="AI121" s="72" t="n">
        <f aca="false">W121/U121</f>
        <v>0.345882687625715</v>
      </c>
      <c r="AJ121" s="72" t="n">
        <f aca="false">EXP((((AI121-AI$145)/AI$146+2)/4-1.9)^3)</f>
        <v>0.423785822289064</v>
      </c>
      <c r="AK121" s="72" t="n">
        <f aca="false">Z121/U121</f>
        <v>0.933627723205432</v>
      </c>
      <c r="AL121" s="72" t="n">
        <f aca="false">EXP((((AK121-AK$145)/AK$146+2)/4-1.9)^3)</f>
        <v>0.379623617252123</v>
      </c>
      <c r="AM121" s="72" t="n">
        <f aca="false">0.01*AD121+0.15*AF121+0.24*AH121+0.25*AJ121+0.35*AL121</f>
        <v>0.265565117700144</v>
      </c>
      <c r="AO121" s="64" t="n">
        <f aca="false">0.01*AD121/$AM$145</f>
        <v>0.00139088861552514</v>
      </c>
      <c r="AP121" s="63" t="n">
        <f aca="false">AO121*$J$145</f>
        <v>15486.0384015018</v>
      </c>
      <c r="AQ121" s="64" t="n">
        <f aca="false">0.15*AF121/$AM$145</f>
        <v>0.000319694128085593</v>
      </c>
      <c r="AR121" s="63" t="n">
        <f aca="false">AQ121*$J$145</f>
        <v>3559.44788749236</v>
      </c>
      <c r="AS121" s="64" t="n">
        <f aca="false">0.24*AH121/$AM$145</f>
        <v>0.00761594701010959</v>
      </c>
      <c r="AT121" s="63" t="n">
        <f aca="false">AS121*$J$145</f>
        <v>84795.3218869584</v>
      </c>
      <c r="AU121" s="64" t="n">
        <f aca="false">0.25*AJ121/$AM$145</f>
        <v>0.0369382481995772</v>
      </c>
      <c r="AV121" s="63" t="n">
        <f aca="false">AU121*$J$145</f>
        <v>411267.389579492</v>
      </c>
      <c r="AW121" s="64" t="n">
        <f aca="false">0.35*AL121/$AM$145</f>
        <v>0.0463245416022472</v>
      </c>
      <c r="AX121" s="63" t="n">
        <f aca="false">AW121*$J$145</f>
        <v>515773.601262467</v>
      </c>
    </row>
    <row r="122" customFormat="false" ht="13.8" hidden="false" customHeight="false" outlineLevel="0" collapsed="false">
      <c r="A122" s="70" t="s">
        <v>81</v>
      </c>
      <c r="B122" s="63" t="n">
        <f aca="true">INDIRECT(ADDRESS(ROW()-35*INT((ROW()-15)/35)+138,2+INT((ROW()-15)/35), 1, 1, "Simulación"))</f>
        <v>0</v>
      </c>
      <c r="C122" s="63" t="n">
        <f aca="true">INDIRECT(ADDRESS(ROW()-35*INT((ROW()-15)/35)+108,2+INT((ROW()-15)/35), 1, 1, "Simulación"))</f>
        <v>0</v>
      </c>
      <c r="D122" s="63" t="n">
        <f aca="true">INDIRECT(ADDRESS(ROW()-35*INT((ROW()-15)/35)+78,2+INT((ROW()-15)/35), 1, 1, "Simulación"))</f>
        <v>0</v>
      </c>
      <c r="E122" s="63" t="n">
        <f aca="true">INDIRECT(ADDRESS(ROW()-35*INT((ROW()-15)/35)+48,2+INT((ROW()-15)/35), 1, 1, "Simulación"))</f>
        <v>0</v>
      </c>
      <c r="F122" s="63" t="n">
        <f aca="true">INDIRECT(ADDRESS(ROW()-35*INT((ROW()-15)/35)+18,2+INT((ROW()-15)/35), 1, 1, "Simulación"))</f>
        <v>0</v>
      </c>
      <c r="G122" s="63" t="n">
        <f aca="true">INDIRECT(ADDRESS(ROW()-35*INT((ROW()-15)/35)-12,2+INT((ROW()-15)/35), 1, 1, "Simulación"))</f>
        <v>0</v>
      </c>
      <c r="H122" s="63" t="n">
        <f aca="true">INDIRECT(ADDRESS(ROW()-35*INT((ROW()-15)/35)+168,2+INT((ROW()-15)/35), 1, 1, "Simulación"))</f>
        <v>0</v>
      </c>
      <c r="I122" s="112" t="n">
        <f aca="false">AO122+AQ122+AS122+AU122+AW122</f>
        <v>0.0650763063576155</v>
      </c>
      <c r="J122" s="63" t="n">
        <f aca="false">ROUND(AP122+AR122+AT122+AV122+AX122,0)</f>
        <v>724554</v>
      </c>
      <c r="K122" s="64" t="n">
        <f aca="false">I122-DatosMinisterio!J122</f>
        <v>1.0547118733939E-015</v>
      </c>
      <c r="L122" s="63" t="n">
        <f aca="false">J122-DatosMinisterio!K122</f>
        <v>0</v>
      </c>
      <c r="M122" s="64" t="n">
        <f aca="false">P157/P$180</f>
        <v>0.0726351812573682</v>
      </c>
      <c r="N122" s="63" t="n">
        <f aca="false">ROUND(N$145*M122,0)</f>
        <v>15365568</v>
      </c>
      <c r="O122" s="63" t="n">
        <f aca="false">N122-DatosMinisterio!L122</f>
        <v>-45</v>
      </c>
      <c r="P122" s="65" t="n">
        <f aca="false">N122+J122</f>
        <v>16090122</v>
      </c>
      <c r="Q122" s="63" t="n">
        <f aca="false">P122-DatosMinisterio!M122</f>
        <v>-45</v>
      </c>
      <c r="S122" s="65" t="n">
        <f aca="false">B122+DatosMinisterio!B122</f>
        <v>24210</v>
      </c>
      <c r="T122" s="65" t="n">
        <f aca="false">C122+DatosMinisterio!C122</f>
        <v>92</v>
      </c>
      <c r="U122" s="65" t="n">
        <f aca="false">D122+DatosMinisterio!D122</f>
        <v>1403.58364973843</v>
      </c>
      <c r="V122" s="65" t="n">
        <f aca="false">E122+DatosMinisterio!E122</f>
        <v>1103.6348107071</v>
      </c>
      <c r="W122" s="65" t="n">
        <f aca="false">F122+DatosMinisterio!F122</f>
        <v>337</v>
      </c>
      <c r="X122" s="65" t="n">
        <f aca="false">G122+DatosMinisterio!G122</f>
        <v>977</v>
      </c>
      <c r="Y122" s="65" t="n">
        <f aca="false">H122+DatosMinisterio!H122</f>
        <v>77</v>
      </c>
      <c r="Z122" s="65" t="n">
        <f aca="false">X122+0.33*Y122</f>
        <v>1002.41</v>
      </c>
      <c r="AC122" s="71" t="n">
        <f aca="false">IF(T122&gt;0,S122/T122,0)</f>
        <v>263.152173913043</v>
      </c>
      <c r="AD122" s="72" t="n">
        <f aca="false">EXP((((AC122-AC$145)/AC$146+2)/4-1.9)^3)</f>
        <v>0.171680849656123</v>
      </c>
      <c r="AE122" s="73" t="n">
        <f aca="false">S122/U122</f>
        <v>17.2487047740345</v>
      </c>
      <c r="AF122" s="72" t="n">
        <f aca="false">EXP((((AE122-AE$145)/AE$146+2)/4-1.9)^3)</f>
        <v>0.0663141074890967</v>
      </c>
      <c r="AG122" s="72" t="n">
        <f aca="false">V122/U122</f>
        <v>0.786297853293441</v>
      </c>
      <c r="AH122" s="72" t="n">
        <f aca="false">EXP((((AG122-AG$145)/AG$146+2)/4-1.9)^3)</f>
        <v>0.24547716321856</v>
      </c>
      <c r="AI122" s="72" t="n">
        <f aca="false">W122/U122</f>
        <v>0.240099690576192</v>
      </c>
      <c r="AJ122" s="72" t="n">
        <f aca="false">EXP((((AI122-AI$145)/AI$146+2)/4-1.9)^3)</f>
        <v>0.191872828712152</v>
      </c>
      <c r="AK122" s="72" t="n">
        <f aca="false">Z122/U122</f>
        <v>0.714179023235849</v>
      </c>
      <c r="AL122" s="72" t="n">
        <f aca="false">EXP((((AK122-AK$145)/AK$146+2)/4-1.9)^3)</f>
        <v>0.19458718314013</v>
      </c>
      <c r="AM122" s="72" t="n">
        <f aca="false">0.01*AD122+0.15*AF122+0.24*AH122+0.25*AJ122+0.35*AL122</f>
        <v>0.186652165069463</v>
      </c>
      <c r="AO122" s="64" t="n">
        <f aca="false">0.01*AD122/$AM$145</f>
        <v>0.0005985655491218</v>
      </c>
      <c r="AP122" s="63" t="n">
        <f aca="false">AO122*$J$145</f>
        <v>6664.37914298154</v>
      </c>
      <c r="AQ122" s="64" t="n">
        <f aca="false">0.15*AF122/$AM$145</f>
        <v>0.00346806358221423</v>
      </c>
      <c r="AR122" s="63" t="n">
        <f aca="false">AQ122*$J$145</f>
        <v>38613.132075096</v>
      </c>
      <c r="AS122" s="64" t="n">
        <f aca="false">0.24*AH122/$AM$145</f>
        <v>0.020540556264919</v>
      </c>
      <c r="AT122" s="63" t="n">
        <f aca="false">AS122*$J$145</f>
        <v>228696.848587438</v>
      </c>
      <c r="AU122" s="64" t="n">
        <f aca="false">0.25*AJ122/$AM$145</f>
        <v>0.0167241228869853</v>
      </c>
      <c r="AV122" s="63" t="n">
        <f aca="false">AU122*$J$145</f>
        <v>186204.996121495</v>
      </c>
      <c r="AW122" s="64" t="n">
        <f aca="false">0.35*AL122/$AM$145</f>
        <v>0.0237449980743753</v>
      </c>
      <c r="AX122" s="63" t="n">
        <f aca="false">AW122*$J$145</f>
        <v>264374.837725254</v>
      </c>
    </row>
    <row r="123" customFormat="false" ht="13.8" hidden="false" customHeight="false" outlineLevel="0" collapsed="false">
      <c r="A123" s="70" t="s">
        <v>82</v>
      </c>
      <c r="B123" s="63" t="n">
        <f aca="true">INDIRECT(ADDRESS(ROW()-35*INT((ROW()-15)/35)+138,2+INT((ROW()-15)/35), 1, 1, "Simulación"))</f>
        <v>0</v>
      </c>
      <c r="C123" s="63" t="n">
        <f aca="true">INDIRECT(ADDRESS(ROW()-35*INT((ROW()-15)/35)+108,2+INT((ROW()-15)/35), 1, 1, "Simulación"))</f>
        <v>0</v>
      </c>
      <c r="D123" s="63" t="n">
        <f aca="true">INDIRECT(ADDRESS(ROW()-35*INT((ROW()-15)/35)+78,2+INT((ROW()-15)/35), 1, 1, "Simulación"))</f>
        <v>0</v>
      </c>
      <c r="E123" s="63" t="n">
        <f aca="true">INDIRECT(ADDRESS(ROW()-35*INT((ROW()-15)/35)+48,2+INT((ROW()-15)/35), 1, 1, "Simulación"))</f>
        <v>0</v>
      </c>
      <c r="F123" s="63" t="n">
        <f aca="true">INDIRECT(ADDRESS(ROW()-35*INT((ROW()-15)/35)+18,2+INT((ROW()-15)/35), 1, 1, "Simulación"))</f>
        <v>0</v>
      </c>
      <c r="G123" s="63" t="n">
        <f aca="true">INDIRECT(ADDRESS(ROW()-35*INT((ROW()-15)/35)-12,2+INT((ROW()-15)/35), 1, 1, "Simulación"))</f>
        <v>0</v>
      </c>
      <c r="H123" s="63" t="n">
        <f aca="true">INDIRECT(ADDRESS(ROW()-35*INT((ROW()-15)/35)+168,2+INT((ROW()-15)/35), 1, 1, "Simulación"))</f>
        <v>0</v>
      </c>
      <c r="I123" s="112" t="n">
        <f aca="false">AO123+AQ123+AS123+AU123+AW123</f>
        <v>0.0968118738602447</v>
      </c>
      <c r="J123" s="63" t="n">
        <f aca="false">ROUND(AP123+AR123+AT123+AV123+AX123,0)</f>
        <v>1077895</v>
      </c>
      <c r="K123" s="64" t="n">
        <f aca="false">I123-DatosMinisterio!J123</f>
        <v>-3.7470027081099E-016</v>
      </c>
      <c r="L123" s="63" t="n">
        <f aca="false">J123-DatosMinisterio!K123</f>
        <v>0</v>
      </c>
      <c r="M123" s="64" t="n">
        <f aca="false">P158/P$180</f>
        <v>0.0591192306647477</v>
      </c>
      <c r="N123" s="63" t="n">
        <f aca="false">ROUND(N$145*M123,0)</f>
        <v>12506344</v>
      </c>
      <c r="O123" s="63" t="n">
        <f aca="false">N123-DatosMinisterio!L123</f>
        <v>0</v>
      </c>
      <c r="P123" s="65" t="n">
        <f aca="false">N123+J123</f>
        <v>13584239</v>
      </c>
      <c r="Q123" s="63" t="n">
        <f aca="false">P123-DatosMinisterio!M123</f>
        <v>0</v>
      </c>
      <c r="S123" s="65" t="n">
        <f aca="false">B123+DatosMinisterio!B123</f>
        <v>13806</v>
      </c>
      <c r="T123" s="65" t="n">
        <f aca="false">C123+DatosMinisterio!C123</f>
        <v>53</v>
      </c>
      <c r="U123" s="65" t="n">
        <f aca="false">D123+DatosMinisterio!D123</f>
        <v>623.992958044321</v>
      </c>
      <c r="V123" s="65" t="n">
        <f aca="false">E123+DatosMinisterio!E123</f>
        <v>506.390536731368</v>
      </c>
      <c r="W123" s="65" t="n">
        <f aca="false">F123+DatosMinisterio!F123</f>
        <v>201</v>
      </c>
      <c r="X123" s="65" t="n">
        <f aca="false">G123+DatosMinisterio!G123</f>
        <v>447</v>
      </c>
      <c r="Y123" s="65" t="n">
        <f aca="false">H123+DatosMinisterio!H123</f>
        <v>56</v>
      </c>
      <c r="Z123" s="65" t="n">
        <f aca="false">X123+0.33*Y123</f>
        <v>465.48</v>
      </c>
      <c r="AC123" s="71" t="n">
        <f aca="false">IF(T123&gt;0,S123/T123,0)</f>
        <v>260.490566037736</v>
      </c>
      <c r="AD123" s="72" t="n">
        <f aca="false">EXP((((AC123-AC$145)/AC$146+2)/4-1.9)^3)</f>
        <v>0.165369059103064</v>
      </c>
      <c r="AE123" s="73" t="n">
        <f aca="false">S123/U123</f>
        <v>22.1252496875444</v>
      </c>
      <c r="AF123" s="72" t="n">
        <f aca="false">EXP((((AE123-AE$145)/AE$146+2)/4-1.9)^3)</f>
        <v>0.248618901869866</v>
      </c>
      <c r="AG123" s="72" t="n">
        <f aca="false">V123/U123</f>
        <v>0.81153245433805</v>
      </c>
      <c r="AH123" s="72" t="n">
        <f aca="false">EXP((((AG123-AG$145)/AG$146+2)/4-1.9)^3)</f>
        <v>0.297029174719144</v>
      </c>
      <c r="AI123" s="72" t="n">
        <f aca="false">W123/U123</f>
        <v>0.322119019788238</v>
      </c>
      <c r="AJ123" s="72" t="n">
        <f aca="false">EXP((((AI123-AI$145)/AI$146+2)/4-1.9)^3)</f>
        <v>0.365209801056573</v>
      </c>
      <c r="AK123" s="72" t="n">
        <f aca="false">Z123/U123</f>
        <v>0.745969956870792</v>
      </c>
      <c r="AL123" s="72" t="n">
        <f aca="false">EXP((((AK123-AK$145)/AK$146+2)/4-1.9)^3)</f>
        <v>0.217543684458518</v>
      </c>
      <c r="AM123" s="72" t="n">
        <f aca="false">0.01*AD123+0.15*AF123+0.24*AH123+0.25*AJ123+0.35*AL123</f>
        <v>0.27767626762873</v>
      </c>
      <c r="AO123" s="64" t="n">
        <f aca="false">0.01*AD123/$AM$145</f>
        <v>0.000576559481549902</v>
      </c>
      <c r="AP123" s="63" t="n">
        <f aca="false">AO123*$J$145</f>
        <v>6419.36541313965</v>
      </c>
      <c r="AQ123" s="64" t="n">
        <f aca="false">0.15*AF123/$AM$145</f>
        <v>0.013002152815926</v>
      </c>
      <c r="AR123" s="63" t="n">
        <f aca="false">AQ123*$J$145</f>
        <v>144764.890273836</v>
      </c>
      <c r="AS123" s="64" t="n">
        <f aca="false">0.24*AH123/$AM$145</f>
        <v>0.0248542243019522</v>
      </c>
      <c r="AT123" s="63" t="n">
        <f aca="false">AS123*$J$145</f>
        <v>276724.870477319</v>
      </c>
      <c r="AU123" s="64" t="n">
        <f aca="false">0.25*AJ123/$AM$145</f>
        <v>0.0318326134731903</v>
      </c>
      <c r="AV123" s="63" t="n">
        <f aca="false">AU123*$J$145</f>
        <v>354421.676303583</v>
      </c>
      <c r="AW123" s="64" t="n">
        <f aca="false">0.35*AL123/$AM$145</f>
        <v>0.0265463237876263</v>
      </c>
      <c r="AX123" s="63" t="n">
        <f aca="false">AW123*$J$145</f>
        <v>295564.565706556</v>
      </c>
    </row>
    <row r="124" customFormat="false" ht="13.8" hidden="false" customHeight="false" outlineLevel="0" collapsed="false">
      <c r="A124" s="70" t="s">
        <v>83</v>
      </c>
      <c r="B124" s="63" t="n">
        <f aca="true">INDIRECT(ADDRESS(ROW()-35*INT((ROW()-15)/35)+138,2+INT((ROW()-15)/35), 1, 1, "Simulación"))</f>
        <v>0</v>
      </c>
      <c r="C124" s="63" t="n">
        <f aca="true">INDIRECT(ADDRESS(ROW()-35*INT((ROW()-15)/35)+108,2+INT((ROW()-15)/35), 1, 1, "Simulación"))</f>
        <v>0</v>
      </c>
      <c r="D124" s="63" t="n">
        <f aca="true">INDIRECT(ADDRESS(ROW()-35*INT((ROW()-15)/35)+78,2+INT((ROW()-15)/35), 1, 1, "Simulación"))</f>
        <v>0</v>
      </c>
      <c r="E124" s="63" t="n">
        <f aca="true">INDIRECT(ADDRESS(ROW()-35*INT((ROW()-15)/35)+48,2+INT((ROW()-15)/35), 1, 1, "Simulación"))</f>
        <v>0</v>
      </c>
      <c r="F124" s="63" t="n">
        <f aca="true">INDIRECT(ADDRESS(ROW()-35*INT((ROW()-15)/35)+18,2+INT((ROW()-15)/35), 1, 1, "Simulación"))</f>
        <v>0</v>
      </c>
      <c r="G124" s="63" t="n">
        <f aca="true">INDIRECT(ADDRESS(ROW()-35*INT((ROW()-15)/35)-12,2+INT((ROW()-15)/35), 1, 1, "Simulación"))</f>
        <v>0</v>
      </c>
      <c r="H124" s="63" t="n">
        <f aca="true">INDIRECT(ADDRESS(ROW()-35*INT((ROW()-15)/35)+168,2+INT((ROW()-15)/35), 1, 1, "Simulación"))</f>
        <v>0</v>
      </c>
      <c r="I124" s="112" t="n">
        <f aca="false">AO124+AQ124+AS124+AU124+AW124</f>
        <v>0.0483237348045894</v>
      </c>
      <c r="J124" s="63" t="n">
        <f aca="false">ROUND(AP124+AR124+AT124+AV124+AX124,0)</f>
        <v>538032</v>
      </c>
      <c r="K124" s="64" t="n">
        <f aca="false">I124-DatosMinisterio!J124</f>
        <v>0</v>
      </c>
      <c r="L124" s="63" t="n">
        <f aca="false">J124-DatosMinisterio!K124</f>
        <v>0</v>
      </c>
      <c r="M124" s="64" t="n">
        <f aca="false">P159/P$180</f>
        <v>0.0563739882208622</v>
      </c>
      <c r="N124" s="63" t="n">
        <f aca="false">ROUND(N$145*M124,0)</f>
        <v>11925603</v>
      </c>
      <c r="O124" s="63" t="n">
        <f aca="false">N124-DatosMinisterio!L124</f>
        <v>-34</v>
      </c>
      <c r="P124" s="65" t="n">
        <f aca="false">N124+J124</f>
        <v>12463635</v>
      </c>
      <c r="Q124" s="63" t="n">
        <f aca="false">P124-DatosMinisterio!M124</f>
        <v>-34</v>
      </c>
      <c r="S124" s="65" t="n">
        <f aca="false">B124+DatosMinisterio!B124</f>
        <v>14988</v>
      </c>
      <c r="T124" s="65" t="n">
        <f aca="false">C124+DatosMinisterio!C124</f>
        <v>80</v>
      </c>
      <c r="U124" s="65" t="n">
        <f aca="false">D124+DatosMinisterio!D124</f>
        <v>671.216677022115</v>
      </c>
      <c r="V124" s="65" t="n">
        <f aca="false">E124+DatosMinisterio!E124</f>
        <v>386.090462373489</v>
      </c>
      <c r="W124" s="65" t="n">
        <f aca="false">F124+DatosMinisterio!F124</f>
        <v>142</v>
      </c>
      <c r="X124" s="65" t="n">
        <f aca="false">G124+DatosMinisterio!G124</f>
        <v>446</v>
      </c>
      <c r="Y124" s="65" t="n">
        <f aca="false">H124+DatosMinisterio!H124</f>
        <v>9</v>
      </c>
      <c r="Z124" s="65" t="n">
        <f aca="false">X124+0.33*Y124</f>
        <v>448.97</v>
      </c>
      <c r="AC124" s="71" t="n">
        <f aca="false">IF(T124&gt;0,S124/T124,0)</f>
        <v>187.35</v>
      </c>
      <c r="AD124" s="72" t="n">
        <f aca="false">EXP((((AC124-AC$145)/AC$146+2)/4-1.9)^3)</f>
        <v>0.047459307160032</v>
      </c>
      <c r="AE124" s="73" t="n">
        <f aca="false">S124/U124</f>
        <v>22.3296001322479</v>
      </c>
      <c r="AF124" s="72" t="n">
        <f aca="false">EXP((((AE124-AE$145)/AE$146+2)/4-1.9)^3)</f>
        <v>0.259582504423635</v>
      </c>
      <c r="AG124" s="72" t="n">
        <f aca="false">V124/U124</f>
        <v>0.575209877213418</v>
      </c>
      <c r="AH124" s="72" t="n">
        <f aca="false">EXP((((AG124-AG$145)/AG$146+2)/4-1.9)^3)</f>
        <v>0.0217276460650409</v>
      </c>
      <c r="AI124" s="72" t="n">
        <f aca="false">W124/U124</f>
        <v>0.211556126152869</v>
      </c>
      <c r="AJ124" s="72" t="n">
        <f aca="false">EXP((((AI124-AI$145)/AI$146+2)/4-1.9)^3)</f>
        <v>0.145625145236759</v>
      </c>
      <c r="AK124" s="72" t="n">
        <f aca="false">Z124/U124</f>
        <v>0.668889816611645</v>
      </c>
      <c r="AL124" s="72" t="n">
        <f aca="false">EXP((((AK124-AK$145)/AK$146+2)/4-1.9)^3)</f>
        <v>0.164484203414304</v>
      </c>
      <c r="AM124" s="72" t="n">
        <f aca="false">0.01*AD124+0.15*AF124+0.24*AH124+0.25*AJ124+0.35*AL124</f>
        <v>0.138602361294952</v>
      </c>
      <c r="AO124" s="64" t="n">
        <f aca="false">0.01*AD124/$AM$145</f>
        <v>0.000165466948166234</v>
      </c>
      <c r="AP124" s="63" t="n">
        <f aca="false">AO124*$J$145</f>
        <v>1842.29526712615</v>
      </c>
      <c r="AQ124" s="64" t="n">
        <f aca="false">0.15*AF124/$AM$145</f>
        <v>0.0135755220760469</v>
      </c>
      <c r="AR124" s="63" t="n">
        <f aca="false">AQ124*$J$145</f>
        <v>151148.736026373</v>
      </c>
      <c r="AS124" s="64" t="n">
        <f aca="false">0.24*AH124/$AM$145</f>
        <v>0.00181808332250385</v>
      </c>
      <c r="AT124" s="63" t="n">
        <f aca="false">AS124*$J$145</f>
        <v>20242.3888118421</v>
      </c>
      <c r="AU124" s="64" t="n">
        <f aca="false">0.25*AJ124/$AM$145</f>
        <v>0.0126930573793141</v>
      </c>
      <c r="AV124" s="63" t="n">
        <f aca="false">AU124*$J$145</f>
        <v>141323.44733752</v>
      </c>
      <c r="AW124" s="64" t="n">
        <f aca="false">0.35*AL124/$AM$145</f>
        <v>0.0200716050785584</v>
      </c>
      <c r="AX124" s="63" t="n">
        <f aca="false">AW124*$J$145</f>
        <v>223475.585001448</v>
      </c>
    </row>
    <row r="125" customFormat="false" ht="13.8" hidden="false" customHeight="false" outlineLevel="0" collapsed="false">
      <c r="A125" s="70" t="s">
        <v>84</v>
      </c>
      <c r="B125" s="63" t="n">
        <f aca="true">INDIRECT(ADDRESS(ROW()-35*INT((ROW()-15)/35)+138,2+INT((ROW()-15)/35), 1, 1, "Simulación"))</f>
        <v>0</v>
      </c>
      <c r="C125" s="63" t="n">
        <f aca="true">INDIRECT(ADDRESS(ROW()-35*INT((ROW()-15)/35)+108,2+INT((ROW()-15)/35), 1, 1, "Simulación"))</f>
        <v>0</v>
      </c>
      <c r="D125" s="63" t="n">
        <f aca="true">INDIRECT(ADDRESS(ROW()-35*INT((ROW()-15)/35)+78,2+INT((ROW()-15)/35), 1, 1, "Simulación"))</f>
        <v>0</v>
      </c>
      <c r="E125" s="63" t="n">
        <f aca="true">INDIRECT(ADDRESS(ROW()-35*INT((ROW()-15)/35)+48,2+INT((ROW()-15)/35), 1, 1, "Simulación"))</f>
        <v>0</v>
      </c>
      <c r="F125" s="63" t="n">
        <f aca="true">INDIRECT(ADDRESS(ROW()-35*INT((ROW()-15)/35)+18,2+INT((ROW()-15)/35), 1, 1, "Simulación"))</f>
        <v>0</v>
      </c>
      <c r="G125" s="63" t="n">
        <f aca="true">INDIRECT(ADDRESS(ROW()-35*INT((ROW()-15)/35)-12,2+INT((ROW()-15)/35), 1, 1, "Simulación"))</f>
        <v>0</v>
      </c>
      <c r="H125" s="63" t="n">
        <f aca="true">INDIRECT(ADDRESS(ROW()-35*INT((ROW()-15)/35)+168,2+INT((ROW()-15)/35), 1, 1, "Simulación"))</f>
        <v>0</v>
      </c>
      <c r="I125" s="112" t="n">
        <f aca="false">AO125+AQ125+AS125+AU125+AW125</f>
        <v>0.0284609916261833</v>
      </c>
      <c r="J125" s="63" t="n">
        <f aca="false">ROUND(AP125+AR125+AT125+AV125+AX125,0)</f>
        <v>316882</v>
      </c>
      <c r="K125" s="64" t="n">
        <f aca="false">I125-DatosMinisterio!J125</f>
        <v>0</v>
      </c>
      <c r="L125" s="63" t="n">
        <f aca="false">J125-DatosMinisterio!K125</f>
        <v>0</v>
      </c>
      <c r="M125" s="64" t="n">
        <f aca="false">P160/P$180</f>
        <v>0.0577474350956282</v>
      </c>
      <c r="N125" s="63" t="n">
        <f aca="false">ROUND(N$145*M125,0)</f>
        <v>12216148</v>
      </c>
      <c r="O125" s="63" t="n">
        <f aca="false">N125-DatosMinisterio!L125</f>
        <v>-3</v>
      </c>
      <c r="P125" s="65" t="n">
        <f aca="false">N125+J125</f>
        <v>12533030</v>
      </c>
      <c r="Q125" s="63" t="n">
        <f aca="false">P125-DatosMinisterio!M125</f>
        <v>-3</v>
      </c>
      <c r="S125" s="65" t="n">
        <f aca="false">B125+DatosMinisterio!B125</f>
        <v>19186</v>
      </c>
      <c r="T125" s="65" t="n">
        <f aca="false">C125+DatosMinisterio!C125</f>
        <v>66</v>
      </c>
      <c r="U125" s="65" t="n">
        <f aca="false">D125+DatosMinisterio!D125</f>
        <v>1054.52049654736</v>
      </c>
      <c r="V125" s="65" t="n">
        <f aca="false">E125+DatosMinisterio!E125</f>
        <v>650.250050858559</v>
      </c>
      <c r="W125" s="65" t="n">
        <f aca="false">F125+DatosMinisterio!F125</f>
        <v>205</v>
      </c>
      <c r="X125" s="65" t="n">
        <f aca="false">G125+DatosMinisterio!G125</f>
        <v>491</v>
      </c>
      <c r="Y125" s="65" t="n">
        <f aca="false">H125+DatosMinisterio!H125</f>
        <v>59</v>
      </c>
      <c r="Z125" s="65" t="n">
        <f aca="false">X125+0.33*Y125</f>
        <v>510.47</v>
      </c>
      <c r="AC125" s="71" t="n">
        <f aca="false">IF(T125&gt;0,S125/T125,0)</f>
        <v>290.69696969697</v>
      </c>
      <c r="AD125" s="72" t="n">
        <f aca="false">EXP((((AC125-AC$145)/AC$146+2)/4-1.9)^3)</f>
        <v>0.245480891709992</v>
      </c>
      <c r="AE125" s="73" t="n">
        <f aca="false">S125/U125</f>
        <v>18.1940512894889</v>
      </c>
      <c r="AF125" s="72" t="n">
        <f aca="false">EXP((((AE125-AE$145)/AE$146+2)/4-1.9)^3)</f>
        <v>0.0897652148583135</v>
      </c>
      <c r="AG125" s="72" t="n">
        <f aca="false">V125/U125</f>
        <v>0.616631021386084</v>
      </c>
      <c r="AH125" s="72" t="n">
        <f aca="false">EXP((((AG125-AG$145)/AG$146+2)/4-1.9)^3)</f>
        <v>0.039808918371946</v>
      </c>
      <c r="AI125" s="72" t="n">
        <f aca="false">W125/U125</f>
        <v>0.194401152629273</v>
      </c>
      <c r="AJ125" s="72" t="n">
        <f aca="false">EXP((((AI125-AI$145)/AI$146+2)/4-1.9)^3)</f>
        <v>0.121675947754778</v>
      </c>
      <c r="AK125" s="72" t="n">
        <f aca="false">Z125/U125</f>
        <v>0.484077836013</v>
      </c>
      <c r="AL125" s="72" t="n">
        <f aca="false">EXP((((AK125-AK$145)/AK$146+2)/4-1.9)^3)</f>
        <v>0.0735406579462575</v>
      </c>
      <c r="AM125" s="72" t="n">
        <f aca="false">0.01*AD125+0.15*AF125+0.24*AH125+0.25*AJ125+0.35*AL125</f>
        <v>0.0816319487749986</v>
      </c>
      <c r="AO125" s="64" t="n">
        <f aca="false">0.01*AD125/$AM$145</f>
        <v>0.000855869510429464</v>
      </c>
      <c r="AP125" s="63" t="n">
        <f aca="false">AO125*$J$145</f>
        <v>9529.18009195229</v>
      </c>
      <c r="AQ125" s="64" t="n">
        <f aca="false">0.15*AF125/$AM$145</f>
        <v>0.00469449841650872</v>
      </c>
      <c r="AR125" s="63" t="n">
        <f aca="false">AQ125*$J$145</f>
        <v>52268.1557260395</v>
      </c>
      <c r="AS125" s="64" t="n">
        <f aca="false">0.24*AH125/$AM$145</f>
        <v>0.00333105253842488</v>
      </c>
      <c r="AT125" s="63" t="n">
        <f aca="false">AS125*$J$145</f>
        <v>37087.662485462</v>
      </c>
      <c r="AU125" s="64" t="n">
        <f aca="false">0.25*AJ125/$AM$145</f>
        <v>0.0106055845233517</v>
      </c>
      <c r="AV125" s="63" t="n">
        <f aca="false">AU125*$J$145</f>
        <v>118081.697819482</v>
      </c>
      <c r="AW125" s="64" t="n">
        <f aca="false">0.35*AL125/$AM$145</f>
        <v>0.00897398663746858</v>
      </c>
      <c r="AX125" s="63" t="n">
        <f aca="false">AW125*$J$145</f>
        <v>99915.6223806843</v>
      </c>
    </row>
    <row r="126" customFormat="false" ht="13.8" hidden="false" customHeight="false" outlineLevel="0" collapsed="false">
      <c r="A126" s="70" t="s">
        <v>85</v>
      </c>
      <c r="B126" s="63" t="n">
        <f aca="true">INDIRECT(ADDRESS(ROW()-35*INT((ROW()-15)/35)+138,2+INT((ROW()-15)/35), 1, 1, "Simulación"))</f>
        <v>0</v>
      </c>
      <c r="C126" s="63" t="n">
        <f aca="true">INDIRECT(ADDRESS(ROW()-35*INT((ROW()-15)/35)+108,2+INT((ROW()-15)/35), 1, 1, "Simulación"))</f>
        <v>0</v>
      </c>
      <c r="D126" s="63" t="n">
        <f aca="true">INDIRECT(ADDRESS(ROW()-35*INT((ROW()-15)/35)+78,2+INT((ROW()-15)/35), 1, 1, "Simulación"))</f>
        <v>0</v>
      </c>
      <c r="E126" s="63" t="n">
        <f aca="true">INDIRECT(ADDRESS(ROW()-35*INT((ROW()-15)/35)+48,2+INT((ROW()-15)/35), 1, 1, "Simulación"))</f>
        <v>0</v>
      </c>
      <c r="F126" s="63" t="n">
        <f aca="true">INDIRECT(ADDRESS(ROW()-35*INT((ROW()-15)/35)+18,2+INT((ROW()-15)/35), 1, 1, "Simulación"))</f>
        <v>0</v>
      </c>
      <c r="G126" s="63" t="n">
        <f aca="true">INDIRECT(ADDRESS(ROW()-35*INT((ROW()-15)/35)-12,2+INT((ROW()-15)/35), 1, 1, "Simulación"))</f>
        <v>0</v>
      </c>
      <c r="H126" s="63" t="n">
        <f aca="true">INDIRECT(ADDRESS(ROW()-35*INT((ROW()-15)/35)+168,2+INT((ROW()-15)/35), 1, 1, "Simulación"))</f>
        <v>0</v>
      </c>
      <c r="I126" s="112" t="n">
        <f aca="false">AO126+AQ126+AS126+AU126+AW126</f>
        <v>0.0243590505474636</v>
      </c>
      <c r="J126" s="63" t="n">
        <f aca="false">ROUND(AP126+AR126+AT126+AV126+AX126,0)</f>
        <v>271212</v>
      </c>
      <c r="K126" s="64" t="n">
        <f aca="false">I126-DatosMinisterio!J126</f>
        <v>0</v>
      </c>
      <c r="L126" s="63" t="n">
        <f aca="false">J126-DatosMinisterio!K126</f>
        <v>0</v>
      </c>
      <c r="M126" s="64" t="n">
        <f aca="false">P161/P$180</f>
        <v>0.0441095006584477</v>
      </c>
      <c r="N126" s="63" t="n">
        <f aca="false">ROUND(N$145*M126,0)</f>
        <v>9331119</v>
      </c>
      <c r="O126" s="63" t="n">
        <f aca="false">N126-DatosMinisterio!L126</f>
        <v>-17</v>
      </c>
      <c r="P126" s="65" t="n">
        <f aca="false">N126+J126</f>
        <v>9602331</v>
      </c>
      <c r="Q126" s="63" t="n">
        <f aca="false">P126-DatosMinisterio!M126</f>
        <v>-17</v>
      </c>
      <c r="S126" s="65" t="n">
        <f aca="false">B126+DatosMinisterio!B126</f>
        <v>12795</v>
      </c>
      <c r="T126" s="65" t="n">
        <f aca="false">C126+DatosMinisterio!C126</f>
        <v>61</v>
      </c>
      <c r="U126" s="65" t="n">
        <f aca="false">D126+DatosMinisterio!D126</f>
        <v>981.603232663224</v>
      </c>
      <c r="V126" s="65" t="n">
        <f aca="false">E126+DatosMinisterio!E126</f>
        <v>626.069518132141</v>
      </c>
      <c r="W126" s="65" t="n">
        <f aca="false">F126+DatosMinisterio!F126</f>
        <v>168</v>
      </c>
      <c r="X126" s="65" t="n">
        <f aca="false">G126+DatosMinisterio!G126</f>
        <v>503</v>
      </c>
      <c r="Y126" s="65" t="n">
        <f aca="false">H126+DatosMinisterio!H126</f>
        <v>34</v>
      </c>
      <c r="Z126" s="65" t="n">
        <f aca="false">X126+0.33*Y126</f>
        <v>514.22</v>
      </c>
      <c r="AC126" s="71" t="n">
        <f aca="false">IF(T126&gt;0,S126/T126,0)</f>
        <v>209.754098360656</v>
      </c>
      <c r="AD126" s="72" t="n">
        <f aca="false">EXP((((AC126-AC$145)/AC$146+2)/4-1.9)^3)</f>
        <v>0.0729023586413539</v>
      </c>
      <c r="AE126" s="73" t="n">
        <f aca="false">S126/U126</f>
        <v>13.0347981488258</v>
      </c>
      <c r="AF126" s="72" t="n">
        <f aca="false">EXP((((AE126-AE$145)/AE$146+2)/4-1.9)^3)</f>
        <v>0.012620169599007</v>
      </c>
      <c r="AG126" s="72" t="n">
        <f aca="false">V126/U126</f>
        <v>0.637803032120757</v>
      </c>
      <c r="AH126" s="72" t="n">
        <f aca="false">EXP((((AG126-AG$145)/AG$146+2)/4-1.9)^3)</f>
        <v>0.0528410156878323</v>
      </c>
      <c r="AI126" s="72" t="n">
        <f aca="false">W126/U126</f>
        <v>0.171148580617642</v>
      </c>
      <c r="AJ126" s="72" t="n">
        <f aca="false">EXP((((AI126-AI$145)/AI$146+2)/4-1.9)^3)</f>
        <v>0.0937342720146598</v>
      </c>
      <c r="AK126" s="72" t="n">
        <f aca="false">Z126/U126</f>
        <v>0.523857280507167</v>
      </c>
      <c r="AL126" s="72" t="n">
        <f aca="false">EXP((((AK126-AK$145)/AK$146+2)/4-1.9)^3)</f>
        <v>0.0889408041944793</v>
      </c>
      <c r="AM126" s="72" t="n">
        <f aca="false">0.01*AD126+0.15*AF126+0.24*AH126+0.25*AJ126+0.35*AL126</f>
        <v>0.0698667422630771</v>
      </c>
      <c r="AO126" s="64" t="n">
        <f aca="false">0.01*AD126/$AM$145</f>
        <v>0.000254174186694911</v>
      </c>
      <c r="AP126" s="63" t="n">
        <f aca="false">AO126*$J$145</f>
        <v>2829.95429820364</v>
      </c>
      <c r="AQ126" s="64" t="n">
        <f aca="false">0.15*AF126/$AM$145</f>
        <v>0.000660003613784284</v>
      </c>
      <c r="AR126" s="63" t="n">
        <f aca="false">AQ126*$J$145</f>
        <v>7348.42545557428</v>
      </c>
      <c r="AS126" s="64" t="n">
        <f aca="false">0.24*AH126/$AM$145</f>
        <v>0.00442152679948081</v>
      </c>
      <c r="AT126" s="63" t="n">
        <f aca="false">AS126*$J$145</f>
        <v>49228.9123986949</v>
      </c>
      <c r="AU126" s="64" t="n">
        <f aca="false">0.25*AJ126/$AM$145</f>
        <v>0.00817011712610456</v>
      </c>
      <c r="AV126" s="63" t="n">
        <f aca="false">AU126*$J$145</f>
        <v>90965.4059623268</v>
      </c>
      <c r="AW126" s="64" t="n">
        <f aca="false">0.35*AL126/$AM$145</f>
        <v>0.010853228821399</v>
      </c>
      <c r="AX126" s="63" t="n">
        <f aca="false">AW126*$J$145</f>
        <v>120838.948879464</v>
      </c>
    </row>
    <row r="127" customFormat="false" ht="13.8" hidden="false" customHeight="false" outlineLevel="0" collapsed="false">
      <c r="A127" s="70" t="s">
        <v>86</v>
      </c>
      <c r="B127" s="63" t="n">
        <f aca="true">INDIRECT(ADDRESS(ROW()-35*INT((ROW()-15)/35)+138,2+INT((ROW()-15)/35), 1, 1, "Simulación"))</f>
        <v>0</v>
      </c>
      <c r="C127" s="63" t="n">
        <f aca="true">INDIRECT(ADDRESS(ROW()-35*INT((ROW()-15)/35)+108,2+INT((ROW()-15)/35), 1, 1, "Simulación"))</f>
        <v>0</v>
      </c>
      <c r="D127" s="63" t="n">
        <f aca="true">INDIRECT(ADDRESS(ROW()-35*INT((ROW()-15)/35)+78,2+INT((ROW()-15)/35), 1, 1, "Simulación"))</f>
        <v>0</v>
      </c>
      <c r="E127" s="63" t="n">
        <f aca="true">INDIRECT(ADDRESS(ROW()-35*INT((ROW()-15)/35)+48,2+INT((ROW()-15)/35), 1, 1, "Simulación"))</f>
        <v>0</v>
      </c>
      <c r="F127" s="63" t="n">
        <f aca="true">INDIRECT(ADDRESS(ROW()-35*INT((ROW()-15)/35)+18,2+INT((ROW()-15)/35), 1, 1, "Simulación"))</f>
        <v>0</v>
      </c>
      <c r="G127" s="63" t="n">
        <f aca="true">INDIRECT(ADDRESS(ROW()-35*INT((ROW()-15)/35)-12,2+INT((ROW()-15)/35), 1, 1, "Simulación"))</f>
        <v>0</v>
      </c>
      <c r="H127" s="63" t="n">
        <f aca="true">INDIRECT(ADDRESS(ROW()-35*INT((ROW()-15)/35)+168,2+INT((ROW()-15)/35), 1, 1, "Simulación"))</f>
        <v>0</v>
      </c>
      <c r="I127" s="112" t="n">
        <f aca="false">AO127+AQ127+AS127+AU127+AW127</f>
        <v>0.0204749074979799</v>
      </c>
      <c r="J127" s="63" t="n">
        <f aca="false">ROUND(AP127+AR127+AT127+AV127+AX127,0)</f>
        <v>227966</v>
      </c>
      <c r="K127" s="64" t="n">
        <f aca="false">I127-DatosMinisterio!J127</f>
        <v>0</v>
      </c>
      <c r="L127" s="63" t="n">
        <f aca="false">J127-DatosMinisterio!K127</f>
        <v>0</v>
      </c>
      <c r="M127" s="64" t="n">
        <f aca="false">P162/P$180</f>
        <v>0.0436177538632539</v>
      </c>
      <c r="N127" s="63" t="n">
        <f aca="false">ROUND(N$145*M127,0)</f>
        <v>9227093</v>
      </c>
      <c r="O127" s="63" t="n">
        <f aca="false">N127-DatosMinisterio!L127</f>
        <v>-8</v>
      </c>
      <c r="P127" s="65" t="n">
        <f aca="false">N127+J127</f>
        <v>9455059</v>
      </c>
      <c r="Q127" s="63" t="n">
        <f aca="false">P127-DatosMinisterio!M127</f>
        <v>-8</v>
      </c>
      <c r="S127" s="65" t="n">
        <f aca="false">B127+DatosMinisterio!B127</f>
        <v>10131</v>
      </c>
      <c r="T127" s="65" t="n">
        <f aca="false">C127+DatosMinisterio!C127</f>
        <v>48</v>
      </c>
      <c r="U127" s="65" t="n">
        <f aca="false">D127+DatosMinisterio!D127</f>
        <v>568.195538220483</v>
      </c>
      <c r="V127" s="65" t="n">
        <f aca="false">E127+DatosMinisterio!E127</f>
        <v>348.597142929121</v>
      </c>
      <c r="W127" s="65" t="n">
        <f aca="false">F127+DatosMinisterio!F127</f>
        <v>51</v>
      </c>
      <c r="X127" s="65" t="n">
        <f aca="false">G127+DatosMinisterio!G127</f>
        <v>276</v>
      </c>
      <c r="Y127" s="65" t="n">
        <f aca="false">H127+DatosMinisterio!H127</f>
        <v>38</v>
      </c>
      <c r="Z127" s="65" t="n">
        <f aca="false">X127+0.33*Y127</f>
        <v>288.54</v>
      </c>
      <c r="AC127" s="71" t="n">
        <f aca="false">IF(T127&gt;0,S127/T127,0)</f>
        <v>211.0625</v>
      </c>
      <c r="AD127" s="72" t="n">
        <f aca="false">EXP((((AC127-AC$145)/AC$146+2)/4-1.9)^3)</f>
        <v>0.0746536840171687</v>
      </c>
      <c r="AE127" s="73" t="n">
        <f aca="false">S127/U127</f>
        <v>17.8301294510848</v>
      </c>
      <c r="AF127" s="72" t="n">
        <f aca="false">EXP((((AE127-AE$145)/AE$146+2)/4-1.9)^3)</f>
        <v>0.0801144224317766</v>
      </c>
      <c r="AG127" s="72" t="n">
        <f aca="false">V127/U127</f>
        <v>0.613516156816161</v>
      </c>
      <c r="AH127" s="72" t="n">
        <f aca="false">EXP((((AG127-AG$145)/AG$146+2)/4-1.9)^3)</f>
        <v>0.0381281252148823</v>
      </c>
      <c r="AI127" s="72" t="n">
        <f aca="false">W127/U127</f>
        <v>0.0897578325935568</v>
      </c>
      <c r="AJ127" s="72" t="n">
        <f aca="false">EXP((((AI127-AI$145)/AI$146+2)/4-1.9)^3)</f>
        <v>0.0317859678384812</v>
      </c>
      <c r="AK127" s="72" t="n">
        <f aca="false">Z127/U127</f>
        <v>0.507818137579311</v>
      </c>
      <c r="AL127" s="72" t="n">
        <f aca="false">EXP((((AK127-AK$145)/AK$146+2)/4-1.9)^3)</f>
        <v>0.0824722367347086</v>
      </c>
      <c r="AM127" s="72" t="n">
        <f aca="false">0.01*AD127+0.15*AF127+0.24*AH127+0.25*AJ127+0.35*AL127</f>
        <v>0.0587262250732783</v>
      </c>
      <c r="AO127" s="64" t="n">
        <f aca="false">0.01*AD127/$AM$145</f>
        <v>0.000260280185339286</v>
      </c>
      <c r="AP127" s="63" t="n">
        <f aca="false">AO127*$J$145</f>
        <v>2897.93798031223</v>
      </c>
      <c r="AQ127" s="64" t="n">
        <f aca="false">0.15*AF127/$AM$145</f>
        <v>0.00418978587461882</v>
      </c>
      <c r="AR127" s="63" t="n">
        <f aca="false">AQ127*$J$145</f>
        <v>46648.7281757784</v>
      </c>
      <c r="AS127" s="64" t="n">
        <f aca="false">0.24*AH127/$AM$145</f>
        <v>0.0031904104275267</v>
      </c>
      <c r="AT127" s="63" t="n">
        <f aca="false">AS127*$J$145</f>
        <v>35521.7648960168</v>
      </c>
      <c r="AU127" s="64" t="n">
        <f aca="false">0.25*AJ127/$AM$145</f>
        <v>0.00277054565662353</v>
      </c>
      <c r="AV127" s="63" t="n">
        <f aca="false">AU127*$J$145</f>
        <v>30847.0253855569</v>
      </c>
      <c r="AW127" s="64" t="n">
        <f aca="false">0.35*AL127/$AM$145</f>
        <v>0.0100638853538716</v>
      </c>
      <c r="AX127" s="63" t="n">
        <f aca="false">AW127*$J$145</f>
        <v>112050.464227522</v>
      </c>
    </row>
    <row r="128" customFormat="false" ht="13.8" hidden="false" customHeight="false" outlineLevel="0" collapsed="false">
      <c r="A128" s="70" t="s">
        <v>87</v>
      </c>
      <c r="B128" s="63" t="n">
        <f aca="true">INDIRECT(ADDRESS(ROW()-35*INT((ROW()-15)/35)+138,2+INT((ROW()-15)/35), 1, 1, "Simulación"))</f>
        <v>0</v>
      </c>
      <c r="C128" s="63" t="n">
        <f aca="true">INDIRECT(ADDRESS(ROW()-35*INT((ROW()-15)/35)+108,2+INT((ROW()-15)/35), 1, 1, "Simulación"))</f>
        <v>0</v>
      </c>
      <c r="D128" s="63" t="n">
        <f aca="true">INDIRECT(ADDRESS(ROW()-35*INT((ROW()-15)/35)+78,2+INT((ROW()-15)/35), 1, 1, "Simulación"))</f>
        <v>0</v>
      </c>
      <c r="E128" s="63" t="n">
        <f aca="true">INDIRECT(ADDRESS(ROW()-35*INT((ROW()-15)/35)+48,2+INT((ROW()-15)/35), 1, 1, "Simulación"))</f>
        <v>0</v>
      </c>
      <c r="F128" s="63" t="n">
        <f aca="true">INDIRECT(ADDRESS(ROW()-35*INT((ROW()-15)/35)+18,2+INT((ROW()-15)/35), 1, 1, "Simulación"))</f>
        <v>0</v>
      </c>
      <c r="G128" s="63" t="n">
        <f aca="true">INDIRECT(ADDRESS(ROW()-35*INT((ROW()-15)/35)-12,2+INT((ROW()-15)/35), 1, 1, "Simulación"))</f>
        <v>0</v>
      </c>
      <c r="H128" s="63" t="n">
        <f aca="true">INDIRECT(ADDRESS(ROW()-35*INT((ROW()-15)/35)+168,2+INT((ROW()-15)/35), 1, 1, "Simulación"))</f>
        <v>0</v>
      </c>
      <c r="I128" s="112" t="n">
        <f aca="false">AO128+AQ128+AS128+AU128+AW128</f>
        <v>0.014097634445503</v>
      </c>
      <c r="J128" s="63" t="n">
        <f aca="false">ROUND(AP128+AR128+AT128+AV128+AX128,0)</f>
        <v>156962</v>
      </c>
      <c r="K128" s="64" t="n">
        <f aca="false">I128-DatosMinisterio!J128</f>
        <v>0</v>
      </c>
      <c r="L128" s="63" t="n">
        <f aca="false">J128-DatosMinisterio!K128</f>
        <v>0</v>
      </c>
      <c r="M128" s="64" t="n">
        <f aca="false">P163/P$180</f>
        <v>0.0191180026854115</v>
      </c>
      <c r="N128" s="63" t="n">
        <f aca="false">ROUND(N$145*M128,0)</f>
        <v>4044307</v>
      </c>
      <c r="O128" s="63" t="n">
        <f aca="false">N128-DatosMinisterio!L128</f>
        <v>0</v>
      </c>
      <c r="P128" s="65" t="n">
        <f aca="false">N128+J128</f>
        <v>4201269</v>
      </c>
      <c r="Q128" s="63" t="n">
        <f aca="false">P128-DatosMinisterio!M128</f>
        <v>0</v>
      </c>
      <c r="S128" s="65" t="n">
        <f aca="false">B128+DatosMinisterio!B128</f>
        <v>14158</v>
      </c>
      <c r="T128" s="65" t="n">
        <f aca="false">C128+DatosMinisterio!C128</f>
        <v>60</v>
      </c>
      <c r="U128" s="65" t="n">
        <f aca="false">D128+DatosMinisterio!D128</f>
        <v>916.558630722538</v>
      </c>
      <c r="V128" s="65" t="n">
        <f aca="false">E128+DatosMinisterio!E128</f>
        <v>535.788453426594</v>
      </c>
      <c r="W128" s="65" t="n">
        <f aca="false">F128+DatosMinisterio!F128</f>
        <v>102</v>
      </c>
      <c r="X128" s="65" t="n">
        <f aca="false">G128+DatosMinisterio!G128</f>
        <v>357</v>
      </c>
      <c r="Y128" s="65" t="n">
        <f aca="false">H128+DatosMinisterio!H128</f>
        <v>45</v>
      </c>
      <c r="Z128" s="65" t="n">
        <f aca="false">X128+0.33*Y128</f>
        <v>371.85</v>
      </c>
      <c r="AC128" s="71" t="n">
        <f aca="false">IF(T128&gt;0,S128/T128,0)</f>
        <v>235.966666666667</v>
      </c>
      <c r="AD128" s="72" t="n">
        <f aca="false">EXP((((AC128-AC$145)/AC$146+2)/4-1.9)^3)</f>
        <v>0.114179397977062</v>
      </c>
      <c r="AE128" s="73" t="n">
        <f aca="false">S128/U128</f>
        <v>15.4469114418125</v>
      </c>
      <c r="AF128" s="72" t="n">
        <f aca="false">EXP((((AE128-AE$145)/AE$146+2)/4-1.9)^3)</f>
        <v>0.0347807976491076</v>
      </c>
      <c r="AG128" s="72" t="n">
        <f aca="false">V128/U128</f>
        <v>0.584565390000445</v>
      </c>
      <c r="AH128" s="72" t="n">
        <f aca="false">EXP((((AG128-AG$145)/AG$146+2)/4-1.9)^3)</f>
        <v>0.0250644356562149</v>
      </c>
      <c r="AI128" s="72" t="n">
        <f aca="false">W128/U128</f>
        <v>0.111285843132143</v>
      </c>
      <c r="AJ128" s="72" t="n">
        <f aca="false">EXP((((AI128-AI$145)/AI$146+2)/4-1.9)^3)</f>
        <v>0.0434514305445982</v>
      </c>
      <c r="AK128" s="72" t="n">
        <f aca="false">Z128/U128</f>
        <v>0.405702360477327</v>
      </c>
      <c r="AL128" s="72" t="n">
        <f aca="false">EXP((((AK128-AK$145)/AK$146+2)/4-1.9)^3)</f>
        <v>0.0491361856378144</v>
      </c>
      <c r="AM128" s="72" t="n">
        <f aca="false">0.01*AD128+0.15*AF128+0.24*AH128+0.25*AJ128+0.35*AL128</f>
        <v>0.0404349007940129</v>
      </c>
      <c r="AO128" s="64" t="n">
        <f aca="false">0.01*AD128/$AM$145</f>
        <v>0.000398086648484262</v>
      </c>
      <c r="AP128" s="63" t="n">
        <f aca="false">AO128*$J$145</f>
        <v>4432.26370303195</v>
      </c>
      <c r="AQ128" s="64" t="n">
        <f aca="false">0.15*AF128/$AM$145</f>
        <v>0.0018189495758058</v>
      </c>
      <c r="AR128" s="63" t="n">
        <f aca="false">AQ128*$J$145</f>
        <v>20252.033604207</v>
      </c>
      <c r="AS128" s="64" t="n">
        <f aca="false">0.24*AH128/$AM$145</f>
        <v>0.00209729265278554</v>
      </c>
      <c r="AT128" s="63" t="n">
        <f aca="false">AS128*$J$145</f>
        <v>23351.082320824</v>
      </c>
      <c r="AU128" s="64" t="n">
        <f aca="false">0.25*AJ128/$AM$145</f>
        <v>0.00378733700295494</v>
      </c>
      <c r="AV128" s="63" t="n">
        <f aca="false">AU128*$J$145</f>
        <v>42167.895841929</v>
      </c>
      <c r="AW128" s="64" t="n">
        <f aca="false">0.35*AL128/$AM$145</f>
        <v>0.00599596856547246</v>
      </c>
      <c r="AX128" s="63" t="n">
        <f aca="false">AW128*$J$145</f>
        <v>66758.6163425794</v>
      </c>
    </row>
    <row r="129" customFormat="false" ht="13.8" hidden="false" customHeight="false" outlineLevel="0" collapsed="false">
      <c r="A129" s="70" t="s">
        <v>88</v>
      </c>
      <c r="B129" s="63" t="n">
        <f aca="true">INDIRECT(ADDRESS(ROW()-35*INT((ROW()-15)/35)+138,2+INT((ROW()-15)/35), 1, 1, "Simulación"))</f>
        <v>0</v>
      </c>
      <c r="C129" s="63" t="n">
        <f aca="true">INDIRECT(ADDRESS(ROW()-35*INT((ROW()-15)/35)+108,2+INT((ROW()-15)/35), 1, 1, "Simulación"))</f>
        <v>0</v>
      </c>
      <c r="D129" s="63" t="n">
        <f aca="true">INDIRECT(ADDRESS(ROW()-35*INT((ROW()-15)/35)+78,2+INT((ROW()-15)/35), 1, 1, "Simulación"))</f>
        <v>0</v>
      </c>
      <c r="E129" s="63" t="n">
        <f aca="true">INDIRECT(ADDRESS(ROW()-35*INT((ROW()-15)/35)+48,2+INT((ROW()-15)/35), 1, 1, "Simulación"))</f>
        <v>0</v>
      </c>
      <c r="F129" s="63" t="n">
        <f aca="true">INDIRECT(ADDRESS(ROW()-35*INT((ROW()-15)/35)+18,2+INT((ROW()-15)/35), 1, 1, "Simulación"))</f>
        <v>0</v>
      </c>
      <c r="G129" s="63" t="n">
        <f aca="true">INDIRECT(ADDRESS(ROW()-35*INT((ROW()-15)/35)-12,2+INT((ROW()-15)/35), 1, 1, "Simulación"))</f>
        <v>0</v>
      </c>
      <c r="H129" s="63" t="n">
        <f aca="true">INDIRECT(ADDRESS(ROW()-35*INT((ROW()-15)/35)+168,2+INT((ROW()-15)/35), 1, 1, "Simulación"))</f>
        <v>0</v>
      </c>
      <c r="I129" s="112" t="n">
        <f aca="false">AO129+AQ129+AS129+AU129+AW129</f>
        <v>0.018467909732396</v>
      </c>
      <c r="J129" s="63" t="n">
        <f aca="false">ROUND(AP129+AR129+AT129+AV129+AX129,0)</f>
        <v>205620</v>
      </c>
      <c r="K129" s="64" t="n">
        <f aca="false">I129-DatosMinisterio!J129</f>
        <v>0</v>
      </c>
      <c r="L129" s="63" t="n">
        <f aca="false">J129-DatosMinisterio!K129</f>
        <v>0</v>
      </c>
      <c r="M129" s="64" t="n">
        <f aca="false">P164/P$180</f>
        <v>0.0182990475948981</v>
      </c>
      <c r="N129" s="63" t="n">
        <f aca="false">ROUND(N$145*M129,0)</f>
        <v>3871061</v>
      </c>
      <c r="O129" s="63" t="n">
        <f aca="false">N129-DatosMinisterio!L129</f>
        <v>1</v>
      </c>
      <c r="P129" s="65" t="n">
        <f aca="false">N129+J129</f>
        <v>4076681</v>
      </c>
      <c r="Q129" s="63" t="n">
        <f aca="false">P129-DatosMinisterio!M129</f>
        <v>1</v>
      </c>
      <c r="S129" s="65" t="n">
        <f aca="false">B129+DatosMinisterio!B129</f>
        <v>6442</v>
      </c>
      <c r="T129" s="65" t="n">
        <f aca="false">C129+DatosMinisterio!C129</f>
        <v>58</v>
      </c>
      <c r="U129" s="65" t="n">
        <f aca="false">D129+DatosMinisterio!D129</f>
        <v>379.020137334597</v>
      </c>
      <c r="V129" s="65" t="n">
        <f aca="false">E129+DatosMinisterio!E129</f>
        <v>241.967637334597</v>
      </c>
      <c r="W129" s="65" t="n">
        <f aca="false">F129+DatosMinisterio!F129</f>
        <v>32</v>
      </c>
      <c r="X129" s="65" t="n">
        <f aca="false">G129+DatosMinisterio!G129</f>
        <v>174</v>
      </c>
      <c r="Y129" s="65" t="n">
        <f aca="false">H129+DatosMinisterio!H129</f>
        <v>9</v>
      </c>
      <c r="Z129" s="65" t="n">
        <f aca="false">X129+0.33*Y129</f>
        <v>176.97</v>
      </c>
      <c r="AC129" s="71" t="n">
        <f aca="false">IF(T129&gt;0,S129/T129,0)</f>
        <v>111.068965517241</v>
      </c>
      <c r="AD129" s="72" t="n">
        <f aca="false">EXP((((AC129-AC$145)/AC$146+2)/4-1.9)^3)</f>
        <v>0.0077783827467978</v>
      </c>
      <c r="AE129" s="73" t="n">
        <f aca="false">S129/U129</f>
        <v>16.9964584079949</v>
      </c>
      <c r="AF129" s="72" t="n">
        <f aca="false">EXP((((AE129-AE$145)/AE$146+2)/4-1.9)^3)</f>
        <v>0.0609181626064531</v>
      </c>
      <c r="AG129" s="72" t="n">
        <f aca="false">V129/U129</f>
        <v>0.638403117671263</v>
      </c>
      <c r="AH129" s="72" t="n">
        <f aca="false">EXP((((AG129-AG$145)/AG$146+2)/4-1.9)^3)</f>
        <v>0.0532534640712503</v>
      </c>
      <c r="AI129" s="72" t="n">
        <f aca="false">W129/U129</f>
        <v>0.0844282317689906</v>
      </c>
      <c r="AJ129" s="72" t="n">
        <f aca="false">EXP((((AI129-AI$145)/AI$146+2)/4-1.9)^3)</f>
        <v>0.0293281934812751</v>
      </c>
      <c r="AK129" s="72" t="n">
        <f aca="false">Z129/U129</f>
        <v>0.466914505504946</v>
      </c>
      <c r="AL129" s="72" t="n">
        <f aca="false">EXP((((AK129-AK$145)/AK$146+2)/4-1.9)^3)</f>
        <v>0.0675467336173293</v>
      </c>
      <c r="AM129" s="72" t="n">
        <f aca="false">0.01*AD129+0.15*AF129+0.24*AH129+0.25*AJ129+0.35*AL129</f>
        <v>0.0529697447319201</v>
      </c>
      <c r="AO129" s="64" t="n">
        <f aca="false">0.01*AD129/$AM$145</f>
        <v>2.71193435344843E-005</v>
      </c>
      <c r="AP129" s="63" t="n">
        <f aca="false">AO129*$J$145</f>
        <v>301.944520007435</v>
      </c>
      <c r="AQ129" s="64" t="n">
        <f aca="false">0.15*AF129/$AM$145</f>
        <v>0.00318586902893297</v>
      </c>
      <c r="AR129" s="63" t="n">
        <f aca="false">AQ129*$J$145</f>
        <v>35471.2013410103</v>
      </c>
      <c r="AS129" s="64" t="n">
        <f aca="false">0.24*AH129/$AM$145</f>
        <v>0.00445603884579458</v>
      </c>
      <c r="AT129" s="63" t="n">
        <f aca="false">AS129*$J$145</f>
        <v>49613.1666578526</v>
      </c>
      <c r="AU129" s="64" t="n">
        <f aca="false">0.25*AJ129/$AM$145</f>
        <v>0.0025563198037277</v>
      </c>
      <c r="AV129" s="63" t="n">
        <f aca="false">AU129*$J$145</f>
        <v>28461.8525201605</v>
      </c>
      <c r="AW129" s="64" t="n">
        <f aca="false">0.35*AL129/$AM$145</f>
        <v>0.00824256271040624</v>
      </c>
      <c r="AX129" s="63" t="n">
        <f aca="false">AW129*$J$145</f>
        <v>91772.0090849582</v>
      </c>
    </row>
    <row r="130" customFormat="false" ht="13.8" hidden="false" customHeight="false" outlineLevel="0" collapsed="false">
      <c r="A130" s="70" t="s">
        <v>89</v>
      </c>
      <c r="B130" s="63" t="n">
        <f aca="true">INDIRECT(ADDRESS(ROW()-35*INT((ROW()-15)/35)+138,2+INT((ROW()-15)/35), 1, 1, "Simulación"))</f>
        <v>0</v>
      </c>
      <c r="C130" s="63" t="n">
        <f aca="true">INDIRECT(ADDRESS(ROW()-35*INT((ROW()-15)/35)+108,2+INT((ROW()-15)/35), 1, 1, "Simulación"))</f>
        <v>0</v>
      </c>
      <c r="D130" s="63" t="n">
        <f aca="true">INDIRECT(ADDRESS(ROW()-35*INT((ROW()-15)/35)+78,2+INT((ROW()-15)/35), 1, 1, "Simulación"))</f>
        <v>0</v>
      </c>
      <c r="E130" s="63" t="n">
        <f aca="true">INDIRECT(ADDRESS(ROW()-35*INT((ROW()-15)/35)+48,2+INT((ROW()-15)/35), 1, 1, "Simulación"))</f>
        <v>0</v>
      </c>
      <c r="F130" s="63" t="n">
        <f aca="true">INDIRECT(ADDRESS(ROW()-35*INT((ROW()-15)/35)+18,2+INT((ROW()-15)/35), 1, 1, "Simulación"))</f>
        <v>0</v>
      </c>
      <c r="G130" s="63" t="n">
        <f aca="true">INDIRECT(ADDRESS(ROW()-35*INT((ROW()-15)/35)-12,2+INT((ROW()-15)/35), 1, 1, "Simulación"))</f>
        <v>0</v>
      </c>
      <c r="H130" s="63" t="n">
        <f aca="true">INDIRECT(ADDRESS(ROW()-35*INT((ROW()-15)/35)+168,2+INT((ROW()-15)/35), 1, 1, "Simulación"))</f>
        <v>0</v>
      </c>
      <c r="I130" s="112" t="n">
        <f aca="false">AO130+AQ130+AS130+AU130+AW130</f>
        <v>0.0151001744093879</v>
      </c>
      <c r="J130" s="63" t="n">
        <f aca="false">ROUND(AP130+AR130+AT130+AV130+AX130,0)</f>
        <v>168124</v>
      </c>
      <c r="K130" s="64" t="n">
        <f aca="false">I130-DatosMinisterio!J130</f>
        <v>9.0205620750794E-017</v>
      </c>
      <c r="L130" s="63" t="n">
        <f aca="false">J130-DatosMinisterio!K130</f>
        <v>0</v>
      </c>
      <c r="M130" s="64" t="n">
        <f aca="false">P165/P$180</f>
        <v>0.0202892039352899</v>
      </c>
      <c r="N130" s="63" t="n">
        <f aca="false">ROUND(N$145*M130,0)</f>
        <v>4292068</v>
      </c>
      <c r="O130" s="63" t="n">
        <f aca="false">N130-DatosMinisterio!L130</f>
        <v>1</v>
      </c>
      <c r="P130" s="65" t="n">
        <f aca="false">N130+J130</f>
        <v>4460192</v>
      </c>
      <c r="Q130" s="63" t="n">
        <f aca="false">P130-DatosMinisterio!M130</f>
        <v>1</v>
      </c>
      <c r="S130" s="65" t="n">
        <f aca="false">B130+DatosMinisterio!B130</f>
        <v>6988</v>
      </c>
      <c r="T130" s="65" t="n">
        <f aca="false">C130+DatosMinisterio!C130</f>
        <v>41</v>
      </c>
      <c r="U130" s="65" t="n">
        <f aca="false">D130+DatosMinisterio!D130</f>
        <v>349.694373706004</v>
      </c>
      <c r="V130" s="65" t="n">
        <f aca="false">E130+DatosMinisterio!E130</f>
        <v>192.808668831169</v>
      </c>
      <c r="W130" s="65" t="n">
        <f aca="false">F130+DatosMinisterio!F130</f>
        <v>24</v>
      </c>
      <c r="X130" s="65" t="n">
        <f aca="false">G130+DatosMinisterio!G130</f>
        <v>111</v>
      </c>
      <c r="Y130" s="65" t="n">
        <f aca="false">H130+DatosMinisterio!H130</f>
        <v>14</v>
      </c>
      <c r="Z130" s="65" t="n">
        <f aca="false">X130+0.33*Y130</f>
        <v>115.62</v>
      </c>
      <c r="AC130" s="71" t="n">
        <f aca="false">IF(T130&gt;0,S130/T130,0)</f>
        <v>170.439024390244</v>
      </c>
      <c r="AD130" s="72" t="n">
        <f aca="false">EXP((((AC130-AC$145)/AC$146+2)/4-1.9)^3)</f>
        <v>0.0333315533886475</v>
      </c>
      <c r="AE130" s="73" t="n">
        <f aca="false">S130/U130</f>
        <v>19.9831639438242</v>
      </c>
      <c r="AF130" s="72" t="n">
        <f aca="false">EXP((((AE130-AE$145)/AE$146+2)/4-1.9)^3)</f>
        <v>0.149447453580032</v>
      </c>
      <c r="AG130" s="72" t="n">
        <f aca="false">V130/U130</f>
        <v>0.551363371357149</v>
      </c>
      <c r="AH130" s="72" t="n">
        <f aca="false">EXP((((AG130-AG$145)/AG$146+2)/4-1.9)^3)</f>
        <v>0.0148476894828431</v>
      </c>
      <c r="AI130" s="72" t="n">
        <f aca="false">W130/U130</f>
        <v>0.0686313587080396</v>
      </c>
      <c r="AJ130" s="72" t="n">
        <f aca="false">EXP((((AI130-AI$145)/AI$146+2)/4-1.9)^3)</f>
        <v>0.0229354995190511</v>
      </c>
      <c r="AK130" s="72" t="n">
        <f aca="false">Z130/U130</f>
        <v>0.330631570575981</v>
      </c>
      <c r="AL130" s="72" t="n">
        <f aca="false">EXP((((AK130-AK$145)/AK$146+2)/4-1.9)^3)</f>
        <v>0.0321789618927971</v>
      </c>
      <c r="AM130" s="72" t="n">
        <f aca="false">0.01*AD130+0.15*AF130+0.24*AH130+0.25*AJ130+0.35*AL130</f>
        <v>0.0433103905890154</v>
      </c>
      <c r="AO130" s="64" t="n">
        <f aca="false">0.01*AD130/$AM$145</f>
        <v>0.000116210512687469</v>
      </c>
      <c r="AP130" s="63" t="n">
        <f aca="false">AO130*$J$145</f>
        <v>1293.87820278973</v>
      </c>
      <c r="AQ130" s="64" t="n">
        <f aca="false">0.15*AF130/$AM$145</f>
        <v>0.00781573168726999</v>
      </c>
      <c r="AR130" s="63" t="n">
        <f aca="false">AQ130*$J$145</f>
        <v>87019.707900334</v>
      </c>
      <c r="AS130" s="64" t="n">
        <f aca="false">0.24*AH130/$AM$145</f>
        <v>0.00124239581893346</v>
      </c>
      <c r="AT130" s="63" t="n">
        <f aca="false">AS130*$J$145</f>
        <v>13832.7319291521</v>
      </c>
      <c r="AU130" s="64" t="n">
        <f aca="false">0.25*AJ130/$AM$145</f>
        <v>0.00199911636788576</v>
      </c>
      <c r="AV130" s="63" t="n">
        <f aca="false">AU130*$J$145</f>
        <v>22257.9957133815</v>
      </c>
      <c r="AW130" s="64" t="n">
        <f aca="false">0.35*AL130/$AM$145</f>
        <v>0.00392672002261122</v>
      </c>
      <c r="AX130" s="63" t="n">
        <f aca="false">AW130*$J$145</f>
        <v>43719.7748139915</v>
      </c>
    </row>
    <row r="131" customFormat="false" ht="13.8" hidden="false" customHeight="false" outlineLevel="0" collapsed="false">
      <c r="A131" s="70" t="s">
        <v>90</v>
      </c>
      <c r="B131" s="63" t="n">
        <f aca="true">INDIRECT(ADDRESS(ROW()-35*INT((ROW()-15)/35)+138,2+INT((ROW()-15)/35), 1, 1, "Simulación"))</f>
        <v>0</v>
      </c>
      <c r="C131" s="63" t="n">
        <f aca="true">INDIRECT(ADDRESS(ROW()-35*INT((ROW()-15)/35)+108,2+INT((ROW()-15)/35), 1, 1, "Simulación"))</f>
        <v>0</v>
      </c>
      <c r="D131" s="63" t="n">
        <f aca="true">INDIRECT(ADDRESS(ROW()-35*INT((ROW()-15)/35)+78,2+INT((ROW()-15)/35), 1, 1, "Simulación"))</f>
        <v>0</v>
      </c>
      <c r="E131" s="63" t="n">
        <f aca="true">INDIRECT(ADDRESS(ROW()-35*INT((ROW()-15)/35)+48,2+INT((ROW()-15)/35), 1, 1, "Simulación"))</f>
        <v>0</v>
      </c>
      <c r="F131" s="63" t="n">
        <f aca="true">INDIRECT(ADDRESS(ROW()-35*INT((ROW()-15)/35)+18,2+INT((ROW()-15)/35), 1, 1, "Simulación"))</f>
        <v>0</v>
      </c>
      <c r="G131" s="63" t="n">
        <f aca="true">INDIRECT(ADDRESS(ROW()-35*INT((ROW()-15)/35)-12,2+INT((ROW()-15)/35), 1, 1, "Simulación"))</f>
        <v>0</v>
      </c>
      <c r="H131" s="63" t="n">
        <f aca="true">INDIRECT(ADDRESS(ROW()-35*INT((ROW()-15)/35)+168,2+INT((ROW()-15)/35), 1, 1, "Simulación"))</f>
        <v>0</v>
      </c>
      <c r="I131" s="112" t="n">
        <f aca="false">AO131+AQ131+AS131+AU131+AW131</f>
        <v>0.055015211053604</v>
      </c>
      <c r="J131" s="63" t="n">
        <f aca="false">ROUND(AP131+AR131+AT131+AV131+AX131,0)</f>
        <v>612535</v>
      </c>
      <c r="K131" s="64" t="n">
        <f aca="false">I131-DatosMinisterio!J131</f>
        <v>-2.0122792321331E-016</v>
      </c>
      <c r="L131" s="63" t="n">
        <f aca="false">J131-DatosMinisterio!K131</f>
        <v>0</v>
      </c>
      <c r="M131" s="64" t="n">
        <f aca="false">P166/P$180</f>
        <v>0.0276521861670144</v>
      </c>
      <c r="N131" s="63" t="n">
        <f aca="false">ROUND(N$145*M131,0)</f>
        <v>5849666</v>
      </c>
      <c r="O131" s="63" t="n">
        <f aca="false">N131-DatosMinisterio!L131</f>
        <v>3</v>
      </c>
      <c r="P131" s="65" t="n">
        <f aca="false">N131+J131</f>
        <v>6462201</v>
      </c>
      <c r="Q131" s="63" t="n">
        <f aca="false">P131-DatosMinisterio!M131</f>
        <v>3</v>
      </c>
      <c r="S131" s="65" t="n">
        <f aca="false">B131+DatosMinisterio!B131</f>
        <v>11149</v>
      </c>
      <c r="T131" s="65" t="n">
        <f aca="false">C131+DatosMinisterio!C131</f>
        <v>61</v>
      </c>
      <c r="U131" s="65" t="n">
        <f aca="false">D131+DatosMinisterio!D131</f>
        <v>494.311610045939</v>
      </c>
      <c r="V131" s="65" t="n">
        <f aca="false">E131+DatosMinisterio!E131</f>
        <v>416.186482956717</v>
      </c>
      <c r="W131" s="65" t="n">
        <f aca="false">F131+DatosMinisterio!F131</f>
        <v>68</v>
      </c>
      <c r="X131" s="65" t="n">
        <f aca="false">G131+DatosMinisterio!G131</f>
        <v>169</v>
      </c>
      <c r="Y131" s="65" t="n">
        <f aca="false">H131+DatosMinisterio!H131</f>
        <v>30</v>
      </c>
      <c r="Z131" s="65" t="n">
        <f aca="false">X131+0.33*Y131</f>
        <v>178.9</v>
      </c>
      <c r="AC131" s="71" t="n">
        <f aca="false">IF(T131&gt;0,S131/T131,0)</f>
        <v>182.770491803279</v>
      </c>
      <c r="AD131" s="72" t="n">
        <f aca="false">EXP((((AC131-AC$145)/AC$146+2)/4-1.9)^3)</f>
        <v>0.0432381849947308</v>
      </c>
      <c r="AE131" s="73" t="n">
        <f aca="false">S131/U131</f>
        <v>22.5545987053872</v>
      </c>
      <c r="AF131" s="72" t="n">
        <f aca="false">EXP((((AE131-AE$145)/AE$146+2)/4-1.9)^3)</f>
        <v>0.271930398488978</v>
      </c>
      <c r="AG131" s="72" t="n">
        <f aca="false">V131/U131</f>
        <v>0.841951664695957</v>
      </c>
      <c r="AH131" s="72" t="n">
        <f aca="false">EXP((((AG131-AG$145)/AG$146+2)/4-1.9)^3)</f>
        <v>0.364917867570381</v>
      </c>
      <c r="AI131" s="72" t="n">
        <f aca="false">W131/U131</f>
        <v>0.137565047265793</v>
      </c>
      <c r="AJ131" s="72" t="n">
        <f aca="false">EXP((((AI131-AI$145)/AI$146+2)/4-1.9)^3)</f>
        <v>0.0619858946260416</v>
      </c>
      <c r="AK131" s="72" t="n">
        <f aca="false">Z131/U131</f>
        <v>0.361917455233094</v>
      </c>
      <c r="AL131" s="72" t="n">
        <f aca="false">EXP((((AK131-AK$145)/AK$146+2)/4-1.9)^3)</f>
        <v>0.0385605175703601</v>
      </c>
      <c r="AM131" s="72" t="n">
        <f aca="false">0.01*AD131+0.15*AF131+0.24*AH131+0.25*AJ131+0.35*AL131</f>
        <v>0.157794884646322</v>
      </c>
      <c r="AO131" s="64" t="n">
        <f aca="false">0.01*AD131/$AM$145</f>
        <v>0.000150749999177197</v>
      </c>
      <c r="AP131" s="63" t="n">
        <f aca="false">AO131*$J$145</f>
        <v>1678.43797858898</v>
      </c>
      <c r="AQ131" s="64" t="n">
        <f aca="false">0.15*AF131/$AM$145</f>
        <v>0.0142212863537625</v>
      </c>
      <c r="AR131" s="63" t="n">
        <f aca="false">AQ131*$J$145</f>
        <v>158338.621896024</v>
      </c>
      <c r="AS131" s="64" t="n">
        <f aca="false">0.24*AH131/$AM$145</f>
        <v>0.030534881096984</v>
      </c>
      <c r="AT131" s="63" t="n">
        <f aca="false">AS131*$J$145</f>
        <v>339972.831738689</v>
      </c>
      <c r="AU131" s="64" t="n">
        <f aca="false">0.25*AJ131/$AM$145</f>
        <v>0.00540284794852763</v>
      </c>
      <c r="AV131" s="63" t="n">
        <f aca="false">AU131*$J$145</f>
        <v>60154.8606225269</v>
      </c>
      <c r="AW131" s="64" t="n">
        <f aca="false">0.35*AL131/$AM$145</f>
        <v>0.00470544565515264</v>
      </c>
      <c r="AX131" s="63" t="n">
        <f aca="false">AW131*$J$145</f>
        <v>52390.0413724802</v>
      </c>
    </row>
    <row r="132" customFormat="false" ht="13.8" hidden="false" customHeight="false" outlineLevel="0" collapsed="false">
      <c r="A132" s="70" t="s">
        <v>91</v>
      </c>
      <c r="B132" s="63" t="n">
        <f aca="true">INDIRECT(ADDRESS(ROW()-35*INT((ROW()-15)/35)+138,2+INT((ROW()-15)/35), 1, 1, "Simulación"))</f>
        <v>0</v>
      </c>
      <c r="C132" s="63" t="n">
        <f aca="true">INDIRECT(ADDRESS(ROW()-35*INT((ROW()-15)/35)+108,2+INT((ROW()-15)/35), 1, 1, "Simulación"))</f>
        <v>0</v>
      </c>
      <c r="D132" s="63" t="n">
        <f aca="true">INDIRECT(ADDRESS(ROW()-35*INT((ROW()-15)/35)+78,2+INT((ROW()-15)/35), 1, 1, "Simulación"))</f>
        <v>0</v>
      </c>
      <c r="E132" s="63" t="n">
        <f aca="true">INDIRECT(ADDRESS(ROW()-35*INT((ROW()-15)/35)+48,2+INT((ROW()-15)/35), 1, 1, "Simulación"))</f>
        <v>0</v>
      </c>
      <c r="F132" s="63" t="n">
        <f aca="true">INDIRECT(ADDRESS(ROW()-35*INT((ROW()-15)/35)+18,2+INT((ROW()-15)/35), 1, 1, "Simulación"))</f>
        <v>0</v>
      </c>
      <c r="G132" s="63" t="n">
        <f aca="true">INDIRECT(ADDRESS(ROW()-35*INT((ROW()-15)/35)-12,2+INT((ROW()-15)/35), 1, 1, "Simulación"))</f>
        <v>0</v>
      </c>
      <c r="H132" s="63" t="n">
        <f aca="true">INDIRECT(ADDRESS(ROW()-35*INT((ROW()-15)/35)+168,2+INT((ROW()-15)/35), 1, 1, "Simulación"))</f>
        <v>0</v>
      </c>
      <c r="I132" s="112" t="n">
        <f aca="false">AO132+AQ132+AS132+AU132+AW132</f>
        <v>0.127692469357621</v>
      </c>
      <c r="J132" s="63" t="n">
        <f aca="false">ROUND(AP132+AR132+AT132+AV132+AX132,0)</f>
        <v>1421717</v>
      </c>
      <c r="K132" s="64" t="n">
        <f aca="false">I132-DatosMinisterio!J132</f>
        <v>0</v>
      </c>
      <c r="L132" s="63" t="n">
        <f aca="false">J132-DatosMinisterio!K132</f>
        <v>0</v>
      </c>
      <c r="M132" s="64" t="n">
        <f aca="false">P167/P$180</f>
        <v>0.0466279267895076</v>
      </c>
      <c r="N132" s="63" t="n">
        <f aca="false">ROUND(N$145*M132,0)</f>
        <v>9863878</v>
      </c>
      <c r="O132" s="63" t="n">
        <f aca="false">N132-DatosMinisterio!L132</f>
        <v>-2</v>
      </c>
      <c r="P132" s="65" t="n">
        <f aca="false">N132+J132</f>
        <v>11285595</v>
      </c>
      <c r="Q132" s="63" t="n">
        <f aca="false">P132-DatosMinisterio!M132</f>
        <v>-2</v>
      </c>
      <c r="S132" s="65" t="n">
        <f aca="false">B132+DatosMinisterio!B132</f>
        <v>9143</v>
      </c>
      <c r="T132" s="65" t="n">
        <f aca="false">C132+DatosMinisterio!C132</f>
        <v>49</v>
      </c>
      <c r="U132" s="65" t="n">
        <f aca="false">D132+DatosMinisterio!D132</f>
        <v>388.672781507483</v>
      </c>
      <c r="V132" s="65" t="n">
        <f aca="false">E132+DatosMinisterio!E132</f>
        <v>276.063463325665</v>
      </c>
      <c r="W132" s="65" t="n">
        <f aca="false">F132+DatosMinisterio!F132</f>
        <v>130</v>
      </c>
      <c r="X132" s="65" t="n">
        <f aca="false">G132+DatosMinisterio!G132</f>
        <v>408</v>
      </c>
      <c r="Y132" s="65" t="n">
        <f aca="false">H132+DatosMinisterio!H132</f>
        <v>50</v>
      </c>
      <c r="Z132" s="65" t="n">
        <f aca="false">X132+0.33*Y132</f>
        <v>424.5</v>
      </c>
      <c r="AC132" s="71" t="n">
        <f aca="false">IF(T132&gt;0,S132/T132,0)</f>
        <v>186.591836734694</v>
      </c>
      <c r="AD132" s="72" t="n">
        <f aca="false">EXP((((AC132-AC$145)/AC$146+2)/4-1.9)^3)</f>
        <v>0.0467390664248652</v>
      </c>
      <c r="AE132" s="73" t="n">
        <f aca="false">S132/U132</f>
        <v>23.5236436277799</v>
      </c>
      <c r="AF132" s="72" t="n">
        <f aca="false">EXP((((AE132-AE$145)/AE$146+2)/4-1.9)^3)</f>
        <v>0.328163564768217</v>
      </c>
      <c r="AG132" s="72" t="n">
        <f aca="false">V132/U132</f>
        <v>0.710272178707605</v>
      </c>
      <c r="AH132" s="72" t="n">
        <f aca="false">EXP((((AG132-AG$145)/AG$146+2)/4-1.9)^3)</f>
        <v>0.122794809943508</v>
      </c>
      <c r="AI132" s="72" t="n">
        <f aca="false">W132/U132</f>
        <v>0.334471581714031</v>
      </c>
      <c r="AJ132" s="72" t="n">
        <f aca="false">EXP((((AI132-AI$145)/AI$146+2)/4-1.9)^3)</f>
        <v>0.39535056701939</v>
      </c>
      <c r="AK132" s="72" t="n">
        <f aca="false">Z132/U132</f>
        <v>1.09217835721236</v>
      </c>
      <c r="AL132" s="72" t="n">
        <f aca="false">EXP((((AK132-AK$145)/AK$146+2)/4-1.9)^3)</f>
        <v>0.537850897081867</v>
      </c>
      <c r="AM132" s="72" t="n">
        <f aca="false">0.01*AD132+0.15*AF132+0.24*AH132+0.25*AJ132+0.35*AL132</f>
        <v>0.366248135499424</v>
      </c>
      <c r="AO132" s="64" t="n">
        <f aca="false">0.01*AD132/$AM$145</f>
        <v>0.000162955827723805</v>
      </c>
      <c r="AP132" s="63" t="n">
        <f aca="false">AO132*$J$145</f>
        <v>1814.33666054314</v>
      </c>
      <c r="AQ132" s="64" t="n">
        <f aca="false">0.15*AF132/$AM$145</f>
        <v>0.0171621416780642</v>
      </c>
      <c r="AR132" s="63" t="n">
        <f aca="false">AQ132*$J$145</f>
        <v>191081.860985808</v>
      </c>
      <c r="AS132" s="64" t="n">
        <f aca="false">0.24*AH132/$AM$145</f>
        <v>0.0102749830966515</v>
      </c>
      <c r="AT132" s="63" t="n">
        <f aca="false">AS132*$J$145</f>
        <v>114400.80897452</v>
      </c>
      <c r="AU132" s="64" t="n">
        <f aca="false">0.25*AJ132/$AM$145</f>
        <v>0.0344597591574093</v>
      </c>
      <c r="AV132" s="63" t="n">
        <f aca="false">AU132*$J$145</f>
        <v>383672.098298585</v>
      </c>
      <c r="AW132" s="64" t="n">
        <f aca="false">0.35*AL132/$AM$145</f>
        <v>0.065632629597772</v>
      </c>
      <c r="AX132" s="63" t="n">
        <f aca="false">AW132*$J$145</f>
        <v>730748.250433337</v>
      </c>
    </row>
    <row r="133" customFormat="false" ht="13.8" hidden="false" customHeight="false" outlineLevel="0" collapsed="false">
      <c r="A133" s="70" t="s">
        <v>92</v>
      </c>
      <c r="B133" s="63" t="n">
        <f aca="true">INDIRECT(ADDRESS(ROW()-35*INT((ROW()-15)/35)+138,2+INT((ROW()-15)/35), 1, 1, "Simulación"))</f>
        <v>0</v>
      </c>
      <c r="C133" s="63" t="n">
        <f aca="true">INDIRECT(ADDRESS(ROW()-35*INT((ROW()-15)/35)+108,2+INT((ROW()-15)/35), 1, 1, "Simulación"))</f>
        <v>0</v>
      </c>
      <c r="D133" s="63" t="n">
        <f aca="true">INDIRECT(ADDRESS(ROW()-35*INT((ROW()-15)/35)+78,2+INT((ROW()-15)/35), 1, 1, "Simulación"))</f>
        <v>0</v>
      </c>
      <c r="E133" s="63" t="n">
        <f aca="true">INDIRECT(ADDRESS(ROW()-35*INT((ROW()-15)/35)+48,2+INT((ROW()-15)/35), 1, 1, "Simulación"))</f>
        <v>0</v>
      </c>
      <c r="F133" s="63" t="n">
        <f aca="true">INDIRECT(ADDRESS(ROW()-35*INT((ROW()-15)/35)+18,2+INT((ROW()-15)/35), 1, 1, "Simulación"))</f>
        <v>0</v>
      </c>
      <c r="G133" s="63" t="n">
        <f aca="true">INDIRECT(ADDRESS(ROW()-35*INT((ROW()-15)/35)-12,2+INT((ROW()-15)/35), 1, 1, "Simulación"))</f>
        <v>0</v>
      </c>
      <c r="H133" s="63" t="n">
        <f aca="true">INDIRECT(ADDRESS(ROW()-35*INT((ROW()-15)/35)+168,2+INT((ROW()-15)/35), 1, 1, "Simulación"))</f>
        <v>0</v>
      </c>
      <c r="I133" s="112" t="n">
        <f aca="false">AO133+AQ133+AS133+AU133+AW133</f>
        <v>0.0120497950505915</v>
      </c>
      <c r="J133" s="63" t="n">
        <f aca="false">ROUND(AP133+AR133+AT133+AV133+AX133,0)</f>
        <v>134161</v>
      </c>
      <c r="K133" s="64" t="n">
        <f aca="false">I133-DatosMinisterio!J133</f>
        <v>7.11236625150491E-017</v>
      </c>
      <c r="L133" s="63" t="n">
        <f aca="false">J133-DatosMinisterio!K133</f>
        <v>0</v>
      </c>
      <c r="M133" s="64" t="n">
        <f aca="false">P168/P$180</f>
        <v>0.00939707162822248</v>
      </c>
      <c r="N133" s="63" t="n">
        <f aca="false">ROUND(N$145*M133,0)</f>
        <v>1987898</v>
      </c>
      <c r="O133" s="63" t="n">
        <f aca="false">N133-DatosMinisterio!L133</f>
        <v>1</v>
      </c>
      <c r="P133" s="65" t="n">
        <f aca="false">N133+J133</f>
        <v>2122059</v>
      </c>
      <c r="Q133" s="63" t="n">
        <f aca="false">P133-DatosMinisterio!M133</f>
        <v>1</v>
      </c>
      <c r="S133" s="65" t="n">
        <f aca="false">B133+DatosMinisterio!B133</f>
        <v>2783</v>
      </c>
      <c r="T133" s="65" t="n">
        <f aca="false">C133+DatosMinisterio!C133</f>
        <v>27</v>
      </c>
      <c r="U133" s="65" t="n">
        <f aca="false">D133+DatosMinisterio!D133</f>
        <v>260.478725330885</v>
      </c>
      <c r="V133" s="65" t="n">
        <f aca="false">E133+DatosMinisterio!E133</f>
        <v>120.081535160064</v>
      </c>
      <c r="W133" s="65" t="n">
        <f aca="false">F133+DatosMinisterio!F133</f>
        <v>24</v>
      </c>
      <c r="X133" s="65" t="n">
        <f aca="false">G133+DatosMinisterio!G133</f>
        <v>114</v>
      </c>
      <c r="Y133" s="65" t="n">
        <f aca="false">H133+DatosMinisterio!H133</f>
        <v>32</v>
      </c>
      <c r="Z133" s="65" t="n">
        <f aca="false">X133+0.33*Y133</f>
        <v>124.56</v>
      </c>
      <c r="AC133" s="71" t="n">
        <f aca="false">IF(T133&gt;0,S133/T133,0)</f>
        <v>103.074074074074</v>
      </c>
      <c r="AD133" s="72" t="n">
        <f aca="false">EXP((((AC133-AC$145)/AC$146+2)/4-1.9)^3)</f>
        <v>0.00622391609512031</v>
      </c>
      <c r="AE133" s="73" t="n">
        <f aca="false">S133/U133</f>
        <v>10.6841739050464</v>
      </c>
      <c r="AF133" s="72" t="n">
        <f aca="false">EXP((((AE133-AE$145)/AE$146+2)/4-1.9)^3)</f>
        <v>0.00393016185348549</v>
      </c>
      <c r="AG133" s="72" t="n">
        <f aca="false">V133/U133</f>
        <v>0.46100323551386</v>
      </c>
      <c r="AH133" s="72" t="n">
        <f aca="false">EXP((((AG133-AG$145)/AG$146+2)/4-1.9)^3)</f>
        <v>0.00279260187151957</v>
      </c>
      <c r="AI133" s="72" t="n">
        <f aca="false">W133/U133</f>
        <v>0.092138043018726</v>
      </c>
      <c r="AJ133" s="72" t="n">
        <f aca="false">EXP((((AI133-AI$145)/AI$146+2)/4-1.9)^3)</f>
        <v>0.0329360145385088</v>
      </c>
      <c r="AK133" s="72" t="n">
        <f aca="false">Z133/U133</f>
        <v>0.478196443267188</v>
      </c>
      <c r="AL133" s="72" t="n">
        <f aca="false">EXP((((AK133-AK$145)/AK$146+2)/4-1.9)^3)</f>
        <v>0.0714436765096579</v>
      </c>
      <c r="AM133" s="72" t="n">
        <f aca="false">0.01*AD133+0.15*AF133+0.24*AH133+0.25*AJ133+0.35*AL133</f>
        <v>0.0345612783011462</v>
      </c>
      <c r="AO133" s="64" t="n">
        <f aca="false">0.01*AD133/$AM$145</f>
        <v>2.16996931377362E-005</v>
      </c>
      <c r="AP133" s="63" t="n">
        <f aca="false">AO133*$J$145</f>
        <v>241.602582321024</v>
      </c>
      <c r="AQ133" s="64" t="n">
        <f aca="false">0.15*AF133/$AM$145</f>
        <v>0.000205537731145996</v>
      </c>
      <c r="AR133" s="63" t="n">
        <f aca="false">AQ133*$J$145</f>
        <v>2288.44003894784</v>
      </c>
      <c r="AS133" s="64" t="n">
        <f aca="false">0.24*AH133/$AM$145</f>
        <v>0.00023367385835559</v>
      </c>
      <c r="AT133" s="63" t="n">
        <f aca="false">AS133*$J$145</f>
        <v>2601.7053440009</v>
      </c>
      <c r="AU133" s="64" t="n">
        <f aca="false">0.25*AJ133/$AM$145</f>
        <v>0.00287078664679462</v>
      </c>
      <c r="AV133" s="63" t="n">
        <f aca="false">AU133*$J$145</f>
        <v>31963.1002501196</v>
      </c>
      <c r="AW133" s="64" t="n">
        <f aca="false">0.35*AL133/$AM$145</f>
        <v>0.00871809712115753</v>
      </c>
      <c r="AX133" s="63" t="n">
        <f aca="false">AW133*$J$145</f>
        <v>97066.5697449069</v>
      </c>
    </row>
    <row r="134" customFormat="false" ht="13.8" hidden="false" customHeight="false" outlineLevel="0" collapsed="false">
      <c r="A134" s="70" t="s">
        <v>93</v>
      </c>
      <c r="B134" s="63" t="n">
        <f aca="true">INDIRECT(ADDRESS(ROW()-35*INT((ROW()-15)/35)+138,2+INT((ROW()-15)/35), 1, 1, "Simulación"))</f>
        <v>0</v>
      </c>
      <c r="C134" s="63" t="n">
        <f aca="true">INDIRECT(ADDRESS(ROW()-35*INT((ROW()-15)/35)+108,2+INT((ROW()-15)/35), 1, 1, "Simulación"))</f>
        <v>0</v>
      </c>
      <c r="D134" s="63" t="n">
        <f aca="true">INDIRECT(ADDRESS(ROW()-35*INT((ROW()-15)/35)+78,2+INT((ROW()-15)/35), 1, 1, "Simulación"))</f>
        <v>0</v>
      </c>
      <c r="E134" s="63" t="n">
        <f aca="true">INDIRECT(ADDRESS(ROW()-35*INT((ROW()-15)/35)+48,2+INT((ROW()-15)/35), 1, 1, "Simulación"))</f>
        <v>0</v>
      </c>
      <c r="F134" s="63" t="n">
        <f aca="true">INDIRECT(ADDRESS(ROW()-35*INT((ROW()-15)/35)+18,2+INT((ROW()-15)/35), 1, 1, "Simulación"))</f>
        <v>0</v>
      </c>
      <c r="G134" s="63" t="n">
        <f aca="true">INDIRECT(ADDRESS(ROW()-35*INT((ROW()-15)/35)-12,2+INT((ROW()-15)/35), 1, 1, "Simulación"))</f>
        <v>0</v>
      </c>
      <c r="H134" s="63" t="n">
        <f aca="true">INDIRECT(ADDRESS(ROW()-35*INT((ROW()-15)/35)+168,2+INT((ROW()-15)/35), 1, 1, "Simulación"))</f>
        <v>0</v>
      </c>
      <c r="I134" s="112" t="n">
        <f aca="false">AO134+AQ134+AS134+AU134+AW134</f>
        <v>0.0950134454742436</v>
      </c>
      <c r="J134" s="63" t="n">
        <f aca="false">ROUND(AP134+AR134+AT134+AV134+AX134,0)</f>
        <v>1057872</v>
      </c>
      <c r="K134" s="64" t="n">
        <f aca="false">I134-DatosMinisterio!J134</f>
        <v>-5.13478148889135E-016</v>
      </c>
      <c r="L134" s="63" t="n">
        <f aca="false">J134-DatosMinisterio!K134</f>
        <v>0</v>
      </c>
      <c r="M134" s="64" t="n">
        <f aca="false">P169/P$180</f>
        <v>0.0684268033771356</v>
      </c>
      <c r="N134" s="63" t="n">
        <f aca="false">ROUND(N$145*M134,0)</f>
        <v>14475309</v>
      </c>
      <c r="O134" s="63" t="n">
        <f aca="false">N134-DatosMinisterio!L134</f>
        <v>-19</v>
      </c>
      <c r="P134" s="65" t="n">
        <f aca="false">N134+J134</f>
        <v>15533181</v>
      </c>
      <c r="Q134" s="63" t="n">
        <f aca="false">P134-DatosMinisterio!M134</f>
        <v>-19</v>
      </c>
      <c r="S134" s="65" t="n">
        <f aca="false">B134+DatosMinisterio!B134</f>
        <v>9069</v>
      </c>
      <c r="T134" s="65" t="n">
        <f aca="false">C134+DatosMinisterio!C134</f>
        <v>32</v>
      </c>
      <c r="U134" s="65" t="n">
        <f aca="false">D134+DatosMinisterio!D134</f>
        <v>449.37199890788</v>
      </c>
      <c r="V134" s="65" t="n">
        <f aca="false">E134+DatosMinisterio!E134</f>
        <v>413.712680726062</v>
      </c>
      <c r="W134" s="65" t="n">
        <f aca="false">F134+DatosMinisterio!F134</f>
        <v>117</v>
      </c>
      <c r="X134" s="65" t="n">
        <f aca="false">G134+DatosMinisterio!G134</f>
        <v>284</v>
      </c>
      <c r="Y134" s="65" t="n">
        <f aca="false">H134+DatosMinisterio!H134</f>
        <v>39</v>
      </c>
      <c r="Z134" s="65" t="n">
        <f aca="false">X134+0.33*Y134</f>
        <v>296.87</v>
      </c>
      <c r="AC134" s="71" t="n">
        <f aca="false">IF(T134&gt;0,S134/T134,0)</f>
        <v>283.40625</v>
      </c>
      <c r="AD134" s="72" t="n">
        <f aca="false">EXP((((AC134-AC$145)/AC$146+2)/4-1.9)^3)</f>
        <v>0.224482481379207</v>
      </c>
      <c r="AE134" s="73" t="n">
        <f aca="false">S134/U134</f>
        <v>20.1814977836639</v>
      </c>
      <c r="AF134" s="72" t="n">
        <f aca="false">EXP((((AE134-AE$145)/AE$146+2)/4-1.9)^3)</f>
        <v>0.157364924347524</v>
      </c>
      <c r="AG134" s="72" t="n">
        <f aca="false">V134/U134</f>
        <v>0.920646328056751</v>
      </c>
      <c r="AH134" s="72" t="n">
        <f aca="false">EXP((((AG134-AG$145)/AG$146+2)/4-1.9)^3)</f>
        <v>0.556400683676591</v>
      </c>
      <c r="AI134" s="72" t="n">
        <f aca="false">W134/U134</f>
        <v>0.260363352154447</v>
      </c>
      <c r="AJ134" s="72" t="n">
        <f aca="false">EXP((((AI134-AI$145)/AI$146+2)/4-1.9)^3)</f>
        <v>0.229465361015577</v>
      </c>
      <c r="AK134" s="72" t="n">
        <f aca="false">Z134/U134</f>
        <v>0.660633062855475</v>
      </c>
      <c r="AL134" s="72" t="n">
        <f aca="false">EXP((((AK134-AK$145)/AK$146+2)/4-1.9)^3)</f>
        <v>0.159331254718193</v>
      </c>
      <c r="AM134" s="72" t="n">
        <f aca="false">0.01*AD134+0.15*AF134+0.24*AH134+0.25*AJ134+0.35*AL134</f>
        <v>0.272518006953564</v>
      </c>
      <c r="AO134" s="64" t="n">
        <f aca="false">0.01*AD134/$AM$145</f>
        <v>0.000782658520179202</v>
      </c>
      <c r="AP134" s="63" t="n">
        <f aca="false">AO134*$J$145</f>
        <v>8714.05500301806</v>
      </c>
      <c r="AQ134" s="64" t="n">
        <f aca="false">0.15*AF134/$AM$145</f>
        <v>0.00822979579929168</v>
      </c>
      <c r="AR134" s="63" t="n">
        <f aca="false">AQ134*$J$145</f>
        <v>91629.8633562622</v>
      </c>
      <c r="AS134" s="64" t="n">
        <f aca="false">0.24*AH134/$AM$145</f>
        <v>0.0465574043591291</v>
      </c>
      <c r="AT134" s="63" t="n">
        <f aca="false">AS134*$J$145</f>
        <v>518366.275869981</v>
      </c>
      <c r="AU134" s="64" t="n">
        <f aca="false">0.25*AJ134/$AM$145</f>
        <v>0.0200007834443727</v>
      </c>
      <c r="AV134" s="63" t="n">
        <f aca="false">AU134*$J$145</f>
        <v>222687.062804619</v>
      </c>
      <c r="AW134" s="64" t="n">
        <f aca="false">0.35*AL134/$AM$145</f>
        <v>0.019442803351271</v>
      </c>
      <c r="AX134" s="63" t="n">
        <f aca="false">AW134*$J$145</f>
        <v>216474.558760373</v>
      </c>
    </row>
    <row r="135" customFormat="false" ht="13.8" hidden="false" customHeight="false" outlineLevel="0" collapsed="false">
      <c r="A135" s="70" t="s">
        <v>94</v>
      </c>
      <c r="B135" s="63" t="n">
        <f aca="true">INDIRECT(ADDRESS(ROW()-35*INT((ROW()-15)/35)+138,2+INT((ROW()-15)/35), 1, 1, "Simulación"))</f>
        <v>0</v>
      </c>
      <c r="C135" s="63" t="n">
        <f aca="true">INDIRECT(ADDRESS(ROW()-35*INT((ROW()-15)/35)+108,2+INT((ROW()-15)/35), 1, 1, "Simulación"))</f>
        <v>0</v>
      </c>
      <c r="D135" s="63" t="n">
        <f aca="true">INDIRECT(ADDRESS(ROW()-35*INT((ROW()-15)/35)+78,2+INT((ROW()-15)/35), 1, 1, "Simulación"))</f>
        <v>0</v>
      </c>
      <c r="E135" s="63" t="n">
        <f aca="true">INDIRECT(ADDRESS(ROW()-35*INT((ROW()-15)/35)+48,2+INT((ROW()-15)/35), 1, 1, "Simulación"))</f>
        <v>0</v>
      </c>
      <c r="F135" s="63" t="n">
        <f aca="true">INDIRECT(ADDRESS(ROW()-35*INT((ROW()-15)/35)+18,2+INT((ROW()-15)/35), 1, 1, "Simulación"))</f>
        <v>0</v>
      </c>
      <c r="G135" s="63" t="n">
        <f aca="true">INDIRECT(ADDRESS(ROW()-35*INT((ROW()-15)/35)-12,2+INT((ROW()-15)/35), 1, 1, "Simulación"))</f>
        <v>0</v>
      </c>
      <c r="H135" s="63" t="n">
        <f aca="true">INDIRECT(ADDRESS(ROW()-35*INT((ROW()-15)/35)+168,2+INT((ROW()-15)/35), 1, 1, "Simulación"))</f>
        <v>0</v>
      </c>
      <c r="I135" s="112" t="n">
        <f aca="false">AO135+AQ135+AS135+AU135+AW135</f>
        <v>0.00341159969097477</v>
      </c>
      <c r="J135" s="63" t="n">
        <f aca="false">ROUND(AP135+AR135+AT135+AV135+AX135,0)</f>
        <v>37984</v>
      </c>
      <c r="K135" s="64" t="n">
        <f aca="false">I135-DatosMinisterio!J135</f>
        <v>0</v>
      </c>
      <c r="L135" s="63" t="n">
        <f aca="false">J135-DatosMinisterio!K135</f>
        <v>-1</v>
      </c>
      <c r="M135" s="64" t="n">
        <f aca="false">P170/P$180</f>
        <v>0.00789465176931179</v>
      </c>
      <c r="N135" s="63" t="n">
        <f aca="false">ROUND(N$145*M135,0)</f>
        <v>1670070</v>
      </c>
      <c r="O135" s="63" t="n">
        <f aca="false">N135-DatosMinisterio!L135</f>
        <v>-2</v>
      </c>
      <c r="P135" s="65" t="n">
        <f aca="false">N135+J135</f>
        <v>1708054</v>
      </c>
      <c r="Q135" s="63" t="n">
        <f aca="false">P135-DatosMinisterio!M135</f>
        <v>-3</v>
      </c>
      <c r="S135" s="65" t="n">
        <f aca="false">B135+DatosMinisterio!B135</f>
        <v>3416</v>
      </c>
      <c r="T135" s="65" t="n">
        <f aca="false">C135+DatosMinisterio!C135</f>
        <v>30</v>
      </c>
      <c r="U135" s="65" t="n">
        <f aca="false">D135+DatosMinisterio!D135</f>
        <v>261.068181818182</v>
      </c>
      <c r="V135" s="65" t="n">
        <f aca="false">E135+DatosMinisterio!E135</f>
        <v>116.454545454545</v>
      </c>
      <c r="W135" s="65" t="n">
        <f aca="false">F135+DatosMinisterio!F135</f>
        <v>7</v>
      </c>
      <c r="X135" s="65" t="n">
        <f aca="false">G135+DatosMinisterio!G135</f>
        <v>46</v>
      </c>
      <c r="Y135" s="65" t="n">
        <f aca="false">H135+DatosMinisterio!H135</f>
        <v>7</v>
      </c>
      <c r="Z135" s="65" t="n">
        <f aca="false">X135+0.33*Y135</f>
        <v>48.31</v>
      </c>
      <c r="AC135" s="71" t="n">
        <f aca="false">IF(T135&gt;0,S135/T135,0)</f>
        <v>113.866666666667</v>
      </c>
      <c r="AD135" s="72" t="n">
        <f aca="false">EXP((((AC135-AC$145)/AC$146+2)/4-1.9)^3)</f>
        <v>0.00839635228138534</v>
      </c>
      <c r="AE135" s="73" t="n">
        <f aca="false">S135/U135</f>
        <v>13.084704448507</v>
      </c>
      <c r="AF135" s="72" t="n">
        <f aca="false">EXP((((AE135-AE$145)/AE$146+2)/4-1.9)^3)</f>
        <v>0.0129112637267664</v>
      </c>
      <c r="AG135" s="72" t="n">
        <f aca="false">V135/U135</f>
        <v>0.446069469835464</v>
      </c>
      <c r="AH135" s="72" t="n">
        <f aca="false">EXP((((AG135-AG$145)/AG$146+2)/4-1.9)^3)</f>
        <v>0.00204248909741161</v>
      </c>
      <c r="AI135" s="72" t="n">
        <f aca="false">W135/U135</f>
        <v>0.0268129189518586</v>
      </c>
      <c r="AJ135" s="72" t="n">
        <f aca="false">EXP((((AI135-AI$145)/AI$146+2)/4-1.9)^3)</f>
        <v>0.0113280385807647</v>
      </c>
      <c r="AK135" s="72" t="n">
        <f aca="false">Z135/U135</f>
        <v>0.185047444937756</v>
      </c>
      <c r="AL135" s="72" t="n">
        <f aca="false">EXP((((AK135-AK$145)/AK$146+2)/4-1.9)^3)</f>
        <v>0.0126923029058894</v>
      </c>
      <c r="AM135" s="72" t="n">
        <f aca="false">0.01*AD135+0.15*AF135+0.24*AH135+0.25*AJ135+0.35*AL135</f>
        <v>0.00978516612746004</v>
      </c>
      <c r="AO135" s="64" t="n">
        <f aca="false">0.01*AD135/$AM$145</f>
        <v>2.92738952771617E-005</v>
      </c>
      <c r="AP135" s="63" t="n">
        <f aca="false">AO135*$J$145</f>
        <v>325.93312028261</v>
      </c>
      <c r="AQ135" s="64" t="n">
        <f aca="false">0.15*AF135/$AM$145</f>
        <v>0.00067522711571628</v>
      </c>
      <c r="AR135" s="63" t="n">
        <f aca="false">AQ135*$J$145</f>
        <v>7517.92266253446</v>
      </c>
      <c r="AS135" s="64" t="n">
        <f aca="false">0.24*AH135/$AM$145</f>
        <v>0.00017090739389274</v>
      </c>
      <c r="AT135" s="63" t="n">
        <f aca="false">AS135*$J$145</f>
        <v>1902.86873828807</v>
      </c>
      <c r="AU135" s="64" t="n">
        <f aca="false">0.25*AJ135/$AM$145</f>
        <v>0.000987380602896278</v>
      </c>
      <c r="AV135" s="63" t="n">
        <f aca="false">AU135*$J$145</f>
        <v>10993.4136800571</v>
      </c>
      <c r="AW135" s="64" t="n">
        <f aca="false">0.35*AL135/$AM$145</f>
        <v>0.00154881068319231</v>
      </c>
      <c r="AX135" s="63" t="n">
        <f aca="false">AW135*$J$145</f>
        <v>17244.3295953765</v>
      </c>
    </row>
    <row r="136" customFormat="false" ht="13.8" hidden="false" customHeight="false" outlineLevel="0" collapsed="false">
      <c r="A136" s="70" t="s">
        <v>95</v>
      </c>
      <c r="B136" s="63" t="n">
        <f aca="true">INDIRECT(ADDRESS(ROW()-35*INT((ROW()-15)/35)+138,2+INT((ROW()-15)/35), 1, 1, "Simulación"))</f>
        <v>0</v>
      </c>
      <c r="C136" s="63" t="n">
        <f aca="true">INDIRECT(ADDRESS(ROW()-35*INT((ROW()-15)/35)+108,2+INT((ROW()-15)/35), 1, 1, "Simulación"))</f>
        <v>0</v>
      </c>
      <c r="D136" s="63" t="n">
        <f aca="true">INDIRECT(ADDRESS(ROW()-35*INT((ROW()-15)/35)+78,2+INT((ROW()-15)/35), 1, 1, "Simulación"))</f>
        <v>0</v>
      </c>
      <c r="E136" s="63" t="n">
        <f aca="true">INDIRECT(ADDRESS(ROW()-35*INT((ROW()-15)/35)+48,2+INT((ROW()-15)/35), 1, 1, "Simulación"))</f>
        <v>0</v>
      </c>
      <c r="F136" s="63" t="n">
        <f aca="true">INDIRECT(ADDRESS(ROW()-35*INT((ROW()-15)/35)+18,2+INT((ROW()-15)/35), 1, 1, "Simulación"))</f>
        <v>0</v>
      </c>
      <c r="G136" s="63" t="n">
        <f aca="true">INDIRECT(ADDRESS(ROW()-35*INT((ROW()-15)/35)-12,2+INT((ROW()-15)/35), 1, 1, "Simulación"))</f>
        <v>0</v>
      </c>
      <c r="H136" s="63" t="n">
        <f aca="true">INDIRECT(ADDRESS(ROW()-35*INT((ROW()-15)/35)+168,2+INT((ROW()-15)/35), 1, 1, "Simulación"))</f>
        <v>0</v>
      </c>
      <c r="I136" s="112" t="n">
        <f aca="false">AO136+AQ136+AS136+AU136+AW136</f>
        <v>0.0619653455662682</v>
      </c>
      <c r="J136" s="63" t="n">
        <f aca="false">ROUND(AP136+AR136+AT136+AV136+AX136,0)</f>
        <v>689917</v>
      </c>
      <c r="K136" s="64" t="n">
        <f aca="false">I136-DatosMinisterio!J136</f>
        <v>-6.93889390390723E-016</v>
      </c>
      <c r="L136" s="63" t="n">
        <f aca="false">J136-DatosMinisterio!K136</f>
        <v>0</v>
      </c>
      <c r="M136" s="64" t="n">
        <f aca="false">P171/P$180</f>
        <v>0.0441644609208875</v>
      </c>
      <c r="N136" s="63" t="n">
        <f aca="false">ROUND(N$145*M136,0)</f>
        <v>9342745</v>
      </c>
      <c r="O136" s="63" t="n">
        <f aca="false">N136-DatosMinisterio!L136</f>
        <v>0</v>
      </c>
      <c r="P136" s="65" t="n">
        <f aca="false">N136+J136</f>
        <v>10032662</v>
      </c>
      <c r="Q136" s="63" t="n">
        <f aca="false">P136-DatosMinisterio!M136</f>
        <v>0</v>
      </c>
      <c r="S136" s="65" t="n">
        <f aca="false">B136+DatosMinisterio!B136</f>
        <v>8584</v>
      </c>
      <c r="T136" s="65" t="n">
        <f aca="false">C136+DatosMinisterio!C136</f>
        <v>76</v>
      </c>
      <c r="U136" s="65" t="n">
        <f aca="false">D136+DatosMinisterio!D136</f>
        <v>355.545454545455</v>
      </c>
      <c r="V136" s="65" t="n">
        <f aca="false">E136+DatosMinisterio!E136</f>
        <v>295.886363636364</v>
      </c>
      <c r="W136" s="65" t="n">
        <f aca="false">F136+DatosMinisterio!F136</f>
        <v>32</v>
      </c>
      <c r="X136" s="65" t="n">
        <f aca="false">G136+DatosMinisterio!G136</f>
        <v>179</v>
      </c>
      <c r="Y136" s="65" t="n">
        <f aca="false">H136+DatosMinisterio!H136</f>
        <v>32</v>
      </c>
      <c r="Z136" s="65" t="n">
        <f aca="false">X136+0.33*Y136</f>
        <v>189.56</v>
      </c>
      <c r="AC136" s="71" t="n">
        <f aca="false">IF(T136&gt;0,S136/T136,0)</f>
        <v>112.947368421053</v>
      </c>
      <c r="AD136" s="72" t="n">
        <f aca="false">EXP((((AC136-AC$145)/AC$146+2)/4-1.9)^3)</f>
        <v>0.00818878998029918</v>
      </c>
      <c r="AE136" s="73" t="n">
        <f aca="false">S136/U136</f>
        <v>24.1431858859626</v>
      </c>
      <c r="AF136" s="72" t="n">
        <f aca="false">EXP((((AE136-AE$145)/AE$146+2)/4-1.9)^3)</f>
        <v>0.366374028439977</v>
      </c>
      <c r="AG136" s="72" t="n">
        <f aca="false">V136/U136</f>
        <v>0.832204039887497</v>
      </c>
      <c r="AH136" s="72" t="n">
        <f aca="false">EXP((((AG136-AG$145)/AG$146+2)/4-1.9)^3)</f>
        <v>0.342569944935895</v>
      </c>
      <c r="AI136" s="72" t="n">
        <f aca="false">W136/U136</f>
        <v>0.0900025568908206</v>
      </c>
      <c r="AJ136" s="72" t="n">
        <f aca="false">EXP((((AI136-AI$145)/AI$146+2)/4-1.9)^3)</f>
        <v>0.0319026963008276</v>
      </c>
      <c r="AK136" s="72" t="n">
        <f aca="false">Z136/U136</f>
        <v>0.533152646381999</v>
      </c>
      <c r="AL136" s="72" t="n">
        <f aca="false">EXP((((AK136-AK$145)/AK$146+2)/4-1.9)^3)</f>
        <v>0.0928538280254174</v>
      </c>
      <c r="AM136" s="72" t="n">
        <f aca="false">0.01*AD136+0.15*AF136+0.24*AH136+0.25*AJ136+0.35*AL136</f>
        <v>0.177729292834517</v>
      </c>
      <c r="AO136" s="64" t="n">
        <f aca="false">0.01*AD136/$AM$145</f>
        <v>2.85502289918685E-005</v>
      </c>
      <c r="AP136" s="63" t="n">
        <f aca="false">AO136*$J$145</f>
        <v>317.875879926458</v>
      </c>
      <c r="AQ136" s="64" t="n">
        <f aca="false">0.15*AF136/$AM$145</f>
        <v>0.0191604542926363</v>
      </c>
      <c r="AR136" s="63" t="n">
        <f aca="false">AQ136*$J$145</f>
        <v>213330.907776506</v>
      </c>
      <c r="AS136" s="64" t="n">
        <f aca="false">0.24*AH136/$AM$145</f>
        <v>0.0286648954891212</v>
      </c>
      <c r="AT136" s="63" t="n">
        <f aca="false">AS136*$J$145</f>
        <v>319152.567189549</v>
      </c>
      <c r="AU136" s="64" t="n">
        <f aca="false">0.25*AJ136/$AM$145</f>
        <v>0.00278072000575776</v>
      </c>
      <c r="AV136" s="63" t="n">
        <f aca="false">AU136*$J$145</f>
        <v>30960.3057443464</v>
      </c>
      <c r="AW136" s="64" t="n">
        <f aca="false">0.35*AL136/$AM$145</f>
        <v>0.0113307255497611</v>
      </c>
      <c r="AX136" s="63" t="n">
        <f aca="false">AW136*$J$145</f>
        <v>126155.35782082</v>
      </c>
    </row>
    <row r="137" customFormat="false" ht="13.8" hidden="false" customHeight="false" outlineLevel="0" collapsed="false">
      <c r="A137" s="70" t="s">
        <v>96</v>
      </c>
      <c r="B137" s="63" t="n">
        <f aca="true">INDIRECT(ADDRESS(ROW()-35*INT((ROW()-15)/35)+138,2+INT((ROW()-15)/35), 1, 1, "Simulación"))</f>
        <v>0</v>
      </c>
      <c r="C137" s="63" t="n">
        <f aca="true">INDIRECT(ADDRESS(ROW()-35*INT((ROW()-15)/35)+108,2+INT((ROW()-15)/35), 1, 1, "Simulación"))</f>
        <v>0</v>
      </c>
      <c r="D137" s="63" t="n">
        <f aca="true">INDIRECT(ADDRESS(ROW()-35*INT((ROW()-15)/35)+78,2+INT((ROW()-15)/35), 1, 1, "Simulación"))</f>
        <v>0</v>
      </c>
      <c r="E137" s="63" t="n">
        <f aca="true">INDIRECT(ADDRESS(ROW()-35*INT((ROW()-15)/35)+48,2+INT((ROW()-15)/35), 1, 1, "Simulación"))</f>
        <v>0</v>
      </c>
      <c r="F137" s="63" t="n">
        <f aca="true">INDIRECT(ADDRESS(ROW()-35*INT((ROW()-15)/35)+18,2+INT((ROW()-15)/35), 1, 1, "Simulación"))</f>
        <v>0</v>
      </c>
      <c r="G137" s="63" t="n">
        <f aca="true">INDIRECT(ADDRESS(ROW()-35*INT((ROW()-15)/35)-12,2+INT((ROW()-15)/35), 1, 1, "Simulación"))</f>
        <v>0</v>
      </c>
      <c r="H137" s="63" t="n">
        <f aca="true">INDIRECT(ADDRESS(ROW()-35*INT((ROW()-15)/35)+168,2+INT((ROW()-15)/35), 1, 1, "Simulación"))</f>
        <v>0</v>
      </c>
      <c r="I137" s="112" t="n">
        <f aca="false">AO137+AQ137+AS137+AU137+AW137</f>
        <v>0.00293410131000227</v>
      </c>
      <c r="J137" s="63" t="n">
        <f aca="false">ROUND(AP137+AR137+AT137+AV137+AX137,0)</f>
        <v>32668</v>
      </c>
      <c r="K137" s="64" t="n">
        <f aca="false">I137-DatosMinisterio!J137</f>
        <v>1.69135538907739E-017</v>
      </c>
      <c r="L137" s="63" t="n">
        <f aca="false">J137-DatosMinisterio!K137</f>
        <v>-1</v>
      </c>
      <c r="M137" s="64" t="n">
        <f aca="false">P172/P$180</f>
        <v>0.0116321577629847</v>
      </c>
      <c r="N137" s="63" t="n">
        <f aca="false">ROUND(N$145*M137,0)</f>
        <v>2460718</v>
      </c>
      <c r="O137" s="63" t="n">
        <f aca="false">N137-DatosMinisterio!L137</f>
        <v>2</v>
      </c>
      <c r="P137" s="65" t="n">
        <f aca="false">N137+J137</f>
        <v>2493386</v>
      </c>
      <c r="Q137" s="63" t="n">
        <f aca="false">P137-DatosMinisterio!M137</f>
        <v>1</v>
      </c>
      <c r="S137" s="65" t="n">
        <f aca="false">B137+DatosMinisterio!B137</f>
        <v>4395</v>
      </c>
      <c r="T137" s="65" t="n">
        <f aca="false">C137+DatosMinisterio!C137</f>
        <v>41</v>
      </c>
      <c r="U137" s="65" t="n">
        <f aca="false">D137+DatosMinisterio!D137</f>
        <v>422.79666563415</v>
      </c>
      <c r="V137" s="65" t="n">
        <f aca="false">E137+DatosMinisterio!E137</f>
        <v>204.982160938066</v>
      </c>
      <c r="W137" s="65" t="n">
        <f aca="false">F137+DatosMinisterio!F137</f>
        <v>15</v>
      </c>
      <c r="X137" s="65" t="n">
        <f aca="false">G137+DatosMinisterio!G137</f>
        <v>56</v>
      </c>
      <c r="Y137" s="65" t="n">
        <f aca="false">H137+DatosMinisterio!H137</f>
        <v>22</v>
      </c>
      <c r="Z137" s="65" t="n">
        <f aca="false">X137+0.33*Y137</f>
        <v>63.26</v>
      </c>
      <c r="AC137" s="71" t="n">
        <f aca="false">IF(T137&gt;0,S137/T137,0)</f>
        <v>107.19512195122</v>
      </c>
      <c r="AD137" s="72" t="n">
        <f aca="false">EXP((((AC137-AC$145)/AC$146+2)/4-1.9)^3)</f>
        <v>0.00698771594183446</v>
      </c>
      <c r="AE137" s="73" t="n">
        <f aca="false">S137/U137</f>
        <v>10.3950677884556</v>
      </c>
      <c r="AF137" s="72" t="n">
        <f aca="false">EXP((((AE137-AE$145)/AE$146+2)/4-1.9)^3)</f>
        <v>0.00336120679155637</v>
      </c>
      <c r="AG137" s="72" t="n">
        <f aca="false">V137/U137</f>
        <v>0.48482445014228</v>
      </c>
      <c r="AH137" s="72" t="n">
        <f aca="false">EXP((((AG137-AG$145)/AG$146+2)/4-1.9)^3)</f>
        <v>0.00449892350110286</v>
      </c>
      <c r="AI137" s="72" t="n">
        <f aca="false">W137/U137</f>
        <v>0.0354780470595755</v>
      </c>
      <c r="AJ137" s="72" t="n">
        <f aca="false">EXP((((AI137-AI$145)/AI$146+2)/4-1.9)^3)</f>
        <v>0.0131984189949872</v>
      </c>
      <c r="AK137" s="72" t="n">
        <f aca="false">Z137/U137</f>
        <v>0.149622750465917</v>
      </c>
      <c r="AL137" s="72" t="n">
        <f aca="false">EXP((((AK137-AK$145)/AK$146+2)/4-1.9)^3)</f>
        <v>0.00989199565555312</v>
      </c>
      <c r="AM137" s="72" t="n">
        <f aca="false">0.01*AD137+0.15*AF137+0.24*AH137+0.25*AJ137+0.35*AL137</f>
        <v>0.00841560304660687</v>
      </c>
      <c r="AO137" s="64" t="n">
        <f aca="false">0.01*AD137/$AM$145</f>
        <v>2.43626824902664E-005</v>
      </c>
      <c r="AP137" s="63" t="n">
        <f aca="false">AO137*$J$145</f>
        <v>271.25208474398</v>
      </c>
      <c r="AQ137" s="64" t="n">
        <f aca="false">0.15*AF137/$AM$145</f>
        <v>0.000175782790532232</v>
      </c>
      <c r="AR137" s="63" t="n">
        <f aca="false">AQ137*$J$145</f>
        <v>1957.15099981426</v>
      </c>
      <c r="AS137" s="64" t="n">
        <f aca="false">0.24*AH137/$AM$145</f>
        <v>0.000376452090672452</v>
      </c>
      <c r="AT137" s="63" t="n">
        <f aca="false">AS137*$J$145</f>
        <v>4191.38633202356</v>
      </c>
      <c r="AU137" s="64" t="n">
        <f aca="false">0.25*AJ137/$AM$145</f>
        <v>0.00115040770841623</v>
      </c>
      <c r="AV137" s="63" t="n">
        <f aca="false">AU137*$J$145</f>
        <v>12808.5439416665</v>
      </c>
      <c r="AW137" s="64" t="n">
        <f aca="false">0.35*AL137/$AM$145</f>
        <v>0.00120709603789109</v>
      </c>
      <c r="AX137" s="63" t="n">
        <f aca="false">AW137*$J$145</f>
        <v>13439.7070969082</v>
      </c>
    </row>
    <row r="138" customFormat="false" ht="13.8" hidden="false" customHeight="false" outlineLevel="0" collapsed="false">
      <c r="A138" s="70" t="s">
        <v>97</v>
      </c>
      <c r="B138" s="63" t="n">
        <f aca="true">INDIRECT(ADDRESS(ROW()-35*INT((ROW()-15)/35)+138,2+INT((ROW()-15)/35), 1, 1, "Simulación"))</f>
        <v>0</v>
      </c>
      <c r="C138" s="63" t="n">
        <f aca="true">INDIRECT(ADDRESS(ROW()-35*INT((ROW()-15)/35)+108,2+INT((ROW()-15)/35), 1, 1, "Simulación"))</f>
        <v>0</v>
      </c>
      <c r="D138" s="63" t="n">
        <f aca="true">INDIRECT(ADDRESS(ROW()-35*INT((ROW()-15)/35)+78,2+INT((ROW()-15)/35), 1, 1, "Simulación"))</f>
        <v>0</v>
      </c>
      <c r="E138" s="63" t="n">
        <f aca="true">INDIRECT(ADDRESS(ROW()-35*INT((ROW()-15)/35)+48,2+INT((ROW()-15)/35), 1, 1, "Simulación"))</f>
        <v>0</v>
      </c>
      <c r="F138" s="63" t="n">
        <f aca="true">INDIRECT(ADDRESS(ROW()-35*INT((ROW()-15)/35)+18,2+INT((ROW()-15)/35), 1, 1, "Simulación"))</f>
        <v>0</v>
      </c>
      <c r="G138" s="63" t="n">
        <f aca="true">INDIRECT(ADDRESS(ROW()-35*INT((ROW()-15)/35)-12,2+INT((ROW()-15)/35), 1, 1, "Simulación"))</f>
        <v>0</v>
      </c>
      <c r="H138" s="63" t="n">
        <f aca="true">INDIRECT(ADDRESS(ROW()-35*INT((ROW()-15)/35)+168,2+INT((ROW()-15)/35), 1, 1, "Simulación"))</f>
        <v>0</v>
      </c>
      <c r="I138" s="112" t="n">
        <f aca="false">AO138+AQ138+AS138+AU138+AW138</f>
        <v>0.0113054026487475</v>
      </c>
      <c r="J138" s="63" t="n">
        <f aca="false">ROUND(AP138+AR138+AT138+AV138+AX138,0)</f>
        <v>125873</v>
      </c>
      <c r="K138" s="64" t="n">
        <f aca="false">I138-DatosMinisterio!J138</f>
        <v>7.63278329429795E-017</v>
      </c>
      <c r="L138" s="63" t="n">
        <f aca="false">J138-DatosMinisterio!K138</f>
        <v>0</v>
      </c>
      <c r="M138" s="64" t="n">
        <f aca="false">P173/P$180</f>
        <v>0.020377430836971</v>
      </c>
      <c r="N138" s="63" t="n">
        <f aca="false">ROUND(N$145*M138,0)</f>
        <v>4310732</v>
      </c>
      <c r="O138" s="63" t="n">
        <f aca="false">N138-DatosMinisterio!L138</f>
        <v>3</v>
      </c>
      <c r="P138" s="65" t="n">
        <f aca="false">N138+J138</f>
        <v>4436605</v>
      </c>
      <c r="Q138" s="63" t="n">
        <f aca="false">P138-DatosMinisterio!M138</f>
        <v>3</v>
      </c>
      <c r="S138" s="65" t="n">
        <f aca="false">B138+DatosMinisterio!B138</f>
        <v>4684</v>
      </c>
      <c r="T138" s="65" t="n">
        <f aca="false">C138+DatosMinisterio!C138</f>
        <v>25</v>
      </c>
      <c r="U138" s="65" t="n">
        <f aca="false">D138+DatosMinisterio!D138</f>
        <v>302.294940036645</v>
      </c>
      <c r="V138" s="65" t="n">
        <f aca="false">E138+DatosMinisterio!E138</f>
        <v>206.4416445821</v>
      </c>
      <c r="W138" s="65" t="n">
        <f aca="false">F138+DatosMinisterio!F138</f>
        <v>5</v>
      </c>
      <c r="X138" s="65" t="n">
        <f aca="false">G138+DatosMinisterio!G138</f>
        <v>28</v>
      </c>
      <c r="Y138" s="65" t="n">
        <f aca="false">H138+DatosMinisterio!H138</f>
        <v>5</v>
      </c>
      <c r="Z138" s="65" t="n">
        <f aca="false">X138+0.33*Y138</f>
        <v>29.65</v>
      </c>
      <c r="AC138" s="71" t="n">
        <f aca="false">IF(T138&gt;0,S138/T138,0)</f>
        <v>187.36</v>
      </c>
      <c r="AD138" s="72" t="n">
        <f aca="false">EXP((((AC138-AC$145)/AC$146+2)/4-1.9)^3)</f>
        <v>0.0474688645791085</v>
      </c>
      <c r="AE138" s="73" t="n">
        <f aca="false">S138/U138</f>
        <v>15.4948012012116</v>
      </c>
      <c r="AF138" s="72" t="n">
        <f aca="false">EXP((((AE138-AE$145)/AE$146+2)/4-1.9)^3)</f>
        <v>0.0354249941771114</v>
      </c>
      <c r="AG138" s="72" t="n">
        <f aca="false">V138/U138</f>
        <v>0.682914654664992</v>
      </c>
      <c r="AH138" s="72" t="n">
        <f aca="false">EXP((((AG138-AG$145)/AG$146+2)/4-1.9)^3)</f>
        <v>0.0913194718692259</v>
      </c>
      <c r="AI138" s="72" t="n">
        <f aca="false">W138/U138</f>
        <v>0.0165401379176042</v>
      </c>
      <c r="AJ138" s="72" t="n">
        <f aca="false">EXP((((AI138-AI$145)/AI$146+2)/4-1.9)^3)</f>
        <v>0.00940745889633888</v>
      </c>
      <c r="AK138" s="72" t="n">
        <f aca="false">Z138/U138</f>
        <v>0.0980830178513929</v>
      </c>
      <c r="AL138" s="72" t="n">
        <f aca="false">EXP((((AK138-AK$145)/AK$146+2)/4-1.9)^3)</f>
        <v>0.00676923657479685</v>
      </c>
      <c r="AM138" s="72" t="n">
        <f aca="false">0.01*AD138+0.15*AF138+0.24*AH138+0.25*AJ138+0.35*AL138</f>
        <v>0.0324262085462356</v>
      </c>
      <c r="AO138" s="64" t="n">
        <f aca="false">0.01*AD138/$AM$145</f>
        <v>0.000165500270122696</v>
      </c>
      <c r="AP138" s="63" t="n">
        <f aca="false">AO138*$J$145</f>
        <v>1842.66627102368</v>
      </c>
      <c r="AQ138" s="64" t="n">
        <f aca="false">0.15*AF138/$AM$145</f>
        <v>0.00185263945874551</v>
      </c>
      <c r="AR138" s="63" t="n">
        <f aca="false">AQ138*$J$145</f>
        <v>20627.1339645974</v>
      </c>
      <c r="AS138" s="64" t="n">
        <f aca="false">0.24*AH138/$AM$145</f>
        <v>0.00764125153402742</v>
      </c>
      <c r="AT138" s="63" t="n">
        <f aca="false">AS138*$J$145</f>
        <v>85077.0603559839</v>
      </c>
      <c r="AU138" s="64" t="n">
        <f aca="false">0.25*AJ138/$AM$145</f>
        <v>0.000819978001536965</v>
      </c>
      <c r="AV138" s="63" t="n">
        <f aca="false">AU138*$J$145</f>
        <v>9129.56701093844</v>
      </c>
      <c r="AW138" s="64" t="n">
        <f aca="false">0.35*AL138/$AM$145</f>
        <v>0.000826033384314887</v>
      </c>
      <c r="AX138" s="63" t="n">
        <f aca="false">AW138*$J$145</f>
        <v>9196.98714019105</v>
      </c>
    </row>
    <row r="139" customFormat="false" ht="13.8" hidden="false" customHeight="false" outlineLevel="0" collapsed="false">
      <c r="A139" s="70" t="s">
        <v>98</v>
      </c>
      <c r="B139" s="63" t="n">
        <f aca="true">INDIRECT(ADDRESS(ROW()-35*INT((ROW()-15)/35)+138,2+INT((ROW()-15)/35), 1, 1, "Simulación"))</f>
        <v>0</v>
      </c>
      <c r="C139" s="63" t="n">
        <f aca="true">INDIRECT(ADDRESS(ROW()-35*INT((ROW()-15)/35)+108,2+INT((ROW()-15)/35), 1, 1, "Simulación"))</f>
        <v>0</v>
      </c>
      <c r="D139" s="63" t="n">
        <f aca="true">INDIRECT(ADDRESS(ROW()-35*INT((ROW()-15)/35)+78,2+INT((ROW()-15)/35), 1, 1, "Simulación"))</f>
        <v>0</v>
      </c>
      <c r="E139" s="63" t="n">
        <f aca="true">INDIRECT(ADDRESS(ROW()-35*INT((ROW()-15)/35)+48,2+INT((ROW()-15)/35), 1, 1, "Simulación"))</f>
        <v>0</v>
      </c>
      <c r="F139" s="63" t="n">
        <f aca="true">INDIRECT(ADDRESS(ROW()-35*INT((ROW()-15)/35)+18,2+INT((ROW()-15)/35), 1, 1, "Simulación"))</f>
        <v>0</v>
      </c>
      <c r="G139" s="63" t="n">
        <f aca="true">INDIRECT(ADDRESS(ROW()-35*INT((ROW()-15)/35)-12,2+INT((ROW()-15)/35), 1, 1, "Simulación"))</f>
        <v>0</v>
      </c>
      <c r="H139" s="63" t="n">
        <f aca="true">INDIRECT(ADDRESS(ROW()-35*INT((ROW()-15)/35)+168,2+INT((ROW()-15)/35), 1, 1, "Simulación"))</f>
        <v>0</v>
      </c>
      <c r="I139" s="112" t="n">
        <f aca="false">AO139+AQ139+AS139+AU139+AW139</f>
        <v>0.0150494383602694</v>
      </c>
      <c r="J139" s="63" t="n">
        <f aca="false">ROUND(AP139+AR139+AT139+AV139+AX139,0)</f>
        <v>167559</v>
      </c>
      <c r="K139" s="64" t="n">
        <f aca="false">I139-DatosMinisterio!J139</f>
        <v>-1.75207071073658E-016</v>
      </c>
      <c r="L139" s="63" t="n">
        <f aca="false">J139-DatosMinisterio!K139</f>
        <v>0</v>
      </c>
      <c r="M139" s="64" t="n">
        <f aca="false">P174/P$180</f>
        <v>0.0130927445455189</v>
      </c>
      <c r="N139" s="63" t="n">
        <f aca="false">ROUND(N$145*M139,0)</f>
        <v>2769697</v>
      </c>
      <c r="O139" s="63" t="n">
        <f aca="false">N139-DatosMinisterio!L139</f>
        <v>1</v>
      </c>
      <c r="P139" s="65" t="n">
        <f aca="false">N139+J139</f>
        <v>2937256</v>
      </c>
      <c r="Q139" s="63" t="n">
        <f aca="false">P139-DatosMinisterio!M139</f>
        <v>1</v>
      </c>
      <c r="S139" s="65" t="n">
        <f aca="false">B139+DatosMinisterio!B139</f>
        <v>7044</v>
      </c>
      <c r="T139" s="65" t="n">
        <f aca="false">C139+DatosMinisterio!C139</f>
        <v>53</v>
      </c>
      <c r="U139" s="65" t="n">
        <f aca="false">D139+DatosMinisterio!D139</f>
        <v>444.58230254965</v>
      </c>
      <c r="V139" s="65" t="n">
        <f aca="false">E139+DatosMinisterio!E139</f>
        <v>315.377708678927</v>
      </c>
      <c r="W139" s="65" t="n">
        <f aca="false">F139+DatosMinisterio!F139</f>
        <v>20</v>
      </c>
      <c r="X139" s="65" t="n">
        <f aca="false">G139+DatosMinisterio!G139</f>
        <v>69</v>
      </c>
      <c r="Y139" s="65" t="n">
        <f aca="false">H139+DatosMinisterio!H139</f>
        <v>14</v>
      </c>
      <c r="Z139" s="65" t="n">
        <f aca="false">X139+0.33*Y139</f>
        <v>73.62</v>
      </c>
      <c r="AC139" s="71" t="n">
        <f aca="false">IF(T139&gt;0,S139/T139,0)</f>
        <v>132.905660377359</v>
      </c>
      <c r="AD139" s="72" t="n">
        <f aca="false">EXP((((AC139-AC$145)/AC$146+2)/4-1.9)^3)</f>
        <v>0.0138301260490912</v>
      </c>
      <c r="AE139" s="73" t="n">
        <f aca="false">S139/U139</f>
        <v>15.8440854698964</v>
      </c>
      <c r="AF139" s="72" t="n">
        <f aca="false">EXP((((AE139-AE$145)/AE$146+2)/4-1.9)^3)</f>
        <v>0.0404170422453493</v>
      </c>
      <c r="AG139" s="72" t="n">
        <f aca="false">V139/U139</f>
        <v>0.709379808575953</v>
      </c>
      <c r="AH139" s="72" t="n">
        <f aca="false">EXP((((AG139-AG$145)/AG$146+2)/4-1.9)^3)</f>
        <v>0.121664002349306</v>
      </c>
      <c r="AI139" s="72" t="n">
        <f aca="false">W139/U139</f>
        <v>0.0449860461950494</v>
      </c>
      <c r="AJ139" s="72" t="n">
        <f aca="false">EXP((((AI139-AI$145)/AI$146+2)/4-1.9)^3)</f>
        <v>0.0155449374494555</v>
      </c>
      <c r="AK139" s="72" t="n">
        <f aca="false">Z139/U139</f>
        <v>0.165593636043977</v>
      </c>
      <c r="AL139" s="72" t="n">
        <f aca="false">EXP((((AK139-AK$145)/AK$146+2)/4-1.9)^3)</f>
        <v>0.0110811905516467</v>
      </c>
      <c r="AM139" s="72" t="n">
        <f aca="false">0.01*AD139+0.15*AF139+0.24*AH139+0.25*AJ139+0.35*AL139</f>
        <v>0.043164869216567</v>
      </c>
      <c r="AO139" s="64" t="n">
        <f aca="false">0.01*AD139/$AM$145</f>
        <v>4.82187559624692E-005</v>
      </c>
      <c r="AP139" s="63" t="n">
        <f aca="false">AO139*$J$145</f>
        <v>536.863626729387</v>
      </c>
      <c r="AQ139" s="64" t="n">
        <f aca="false">0.15*AF139/$AM$145</f>
        <v>0.00211371120896043</v>
      </c>
      <c r="AR139" s="63" t="n">
        <f aca="false">AQ139*$J$145</f>
        <v>23533.885162535</v>
      </c>
      <c r="AS139" s="64" t="n">
        <f aca="false">0.24*AH139/$AM$145</f>
        <v>0.0101803615982238</v>
      </c>
      <c r="AT139" s="63" t="n">
        <f aca="false">AS139*$J$145</f>
        <v>113347.301064612</v>
      </c>
      <c r="AU139" s="64" t="n">
        <f aca="false">0.25*AJ139/$AM$145</f>
        <v>0.00135493621436733</v>
      </c>
      <c r="AV139" s="63" t="n">
        <f aca="false">AU139*$J$145</f>
        <v>15085.7473510601</v>
      </c>
      <c r="AW139" s="64" t="n">
        <f aca="false">0.35*AL139/$AM$145</f>
        <v>0.00135221058275535</v>
      </c>
      <c r="AX139" s="63" t="n">
        <f aca="false">AW139*$J$145</f>
        <v>15055.4003949197</v>
      </c>
    </row>
    <row r="140" customFormat="false" ht="13.8" hidden="false" customHeight="false" outlineLevel="0" collapsed="false">
      <c r="A140" s="70" t="s">
        <v>99</v>
      </c>
      <c r="B140" s="63" t="n">
        <f aca="true">INDIRECT(ADDRESS(ROW()-35*INT((ROW()-15)/35)+138,2+INT((ROW()-15)/35), 1, 1, "Simulación"))</f>
        <v>0</v>
      </c>
      <c r="C140" s="63" t="n">
        <f aca="true">INDIRECT(ADDRESS(ROW()-35*INT((ROW()-15)/35)+108,2+INT((ROW()-15)/35), 1, 1, "Simulación"))</f>
        <v>0</v>
      </c>
      <c r="D140" s="63" t="n">
        <f aca="true">INDIRECT(ADDRESS(ROW()-35*INT((ROW()-15)/35)+78,2+INT((ROW()-15)/35), 1, 1, "Simulación"))</f>
        <v>0</v>
      </c>
      <c r="E140" s="63" t="n">
        <f aca="true">INDIRECT(ADDRESS(ROW()-35*INT((ROW()-15)/35)+48,2+INT((ROW()-15)/35), 1, 1, "Simulación"))</f>
        <v>0</v>
      </c>
      <c r="F140" s="63" t="n">
        <f aca="true">INDIRECT(ADDRESS(ROW()-35*INT((ROW()-15)/35)+18,2+INT((ROW()-15)/35), 1, 1, "Simulación"))</f>
        <v>0</v>
      </c>
      <c r="G140" s="63" t="n">
        <f aca="true">INDIRECT(ADDRESS(ROW()-35*INT((ROW()-15)/35)-12,2+INT((ROW()-15)/35), 1, 1, "Simulación"))</f>
        <v>0</v>
      </c>
      <c r="H140" s="63" t="n">
        <f aca="true">INDIRECT(ADDRESS(ROW()-35*INT((ROW()-15)/35)+168,2+INT((ROW()-15)/35), 1, 1, "Simulación"))</f>
        <v>0</v>
      </c>
      <c r="I140" s="112" t="n">
        <f aca="false">AO140+AQ140+AS140+AU140+AW140</f>
        <v>0.0251218937050133</v>
      </c>
      <c r="J140" s="63" t="n">
        <f aca="false">ROUND(AP140+AR140+AT140+AV140+AX140,0)</f>
        <v>279705</v>
      </c>
      <c r="K140" s="64" t="n">
        <f aca="false">I140-DatosMinisterio!J140</f>
        <v>0</v>
      </c>
      <c r="L140" s="63" t="n">
        <f aca="false">J140-DatosMinisterio!K140</f>
        <v>0</v>
      </c>
      <c r="M140" s="64" t="n">
        <f aca="false">P175/P$180</f>
        <v>0.0189622618979729</v>
      </c>
      <c r="N140" s="63" t="n">
        <f aca="false">ROUND(N$145*M140,0)</f>
        <v>4011361</v>
      </c>
      <c r="O140" s="63" t="n">
        <f aca="false">N140-DatosMinisterio!L140</f>
        <v>1</v>
      </c>
      <c r="P140" s="65" t="n">
        <f aca="false">N140+J140</f>
        <v>4291066</v>
      </c>
      <c r="Q140" s="63" t="n">
        <f aca="false">P140-DatosMinisterio!M140</f>
        <v>1</v>
      </c>
      <c r="S140" s="65" t="n">
        <f aca="false">B140+DatosMinisterio!B140</f>
        <v>7277</v>
      </c>
      <c r="T140" s="65" t="n">
        <f aca="false">C140+DatosMinisterio!C140</f>
        <v>35</v>
      </c>
      <c r="U140" s="65" t="n">
        <f aca="false">D140+DatosMinisterio!D140</f>
        <v>296.146906911842</v>
      </c>
      <c r="V140" s="65" t="n">
        <f aca="false">E140+DatosMinisterio!E140</f>
        <v>177.250355257509</v>
      </c>
      <c r="W140" s="65" t="n">
        <f aca="false">F140+DatosMinisterio!F140</f>
        <v>7</v>
      </c>
      <c r="X140" s="65" t="n">
        <f aca="false">G140+DatosMinisterio!G140</f>
        <v>26</v>
      </c>
      <c r="Y140" s="65" t="n">
        <f aca="false">H140+DatosMinisterio!H140</f>
        <v>2</v>
      </c>
      <c r="Z140" s="65" t="n">
        <f aca="false">X140+0.33*Y140</f>
        <v>26.66</v>
      </c>
      <c r="AC140" s="71" t="n">
        <f aca="false">IF(T140&gt;0,S140/T140,0)</f>
        <v>207.914285714286</v>
      </c>
      <c r="AD140" s="72" t="n">
        <f aca="false">EXP((((AC140-AC$145)/AC$146+2)/4-1.9)^3)</f>
        <v>0.0704917877459118</v>
      </c>
      <c r="AE140" s="73" t="n">
        <f aca="false">S140/U140</f>
        <v>24.5722640694885</v>
      </c>
      <c r="AF140" s="72" t="n">
        <f aca="false">EXP((((AE140-AE$145)/AE$146+2)/4-1.9)^3)</f>
        <v>0.393672640142177</v>
      </c>
      <c r="AG140" s="72" t="n">
        <f aca="false">V140/U140</f>
        <v>0.598521717163413</v>
      </c>
      <c r="AH140" s="72" t="n">
        <f aca="false">EXP((((AG140-AG$145)/AG$146+2)/4-1.9)^3)</f>
        <v>0.0308117997823203</v>
      </c>
      <c r="AI140" s="72" t="n">
        <f aca="false">W140/U140</f>
        <v>0.0236369174778644</v>
      </c>
      <c r="AJ140" s="72" t="n">
        <f aca="false">EXP((((AI140-AI$145)/AI$146+2)/4-1.9)^3)</f>
        <v>0.0107014733431094</v>
      </c>
      <c r="AK140" s="72" t="n">
        <f aca="false">Z140/U140</f>
        <v>0.090022888565695</v>
      </c>
      <c r="AL140" s="72" t="n">
        <f aca="false">EXP((((AK140-AK$145)/AK$146+2)/4-1.9)^3)</f>
        <v>0.00636776679754384</v>
      </c>
      <c r="AM140" s="72" t="n">
        <f aca="false">0.01*AD140+0.15*AF140+0.24*AH140+0.25*AJ140+0.35*AL140</f>
        <v>0.0720547325614603</v>
      </c>
      <c r="AO140" s="64" t="n">
        <f aca="false">0.01*AD140/$AM$145</f>
        <v>0.000245769727521873</v>
      </c>
      <c r="AP140" s="63" t="n">
        <f aca="false">AO140*$J$145</f>
        <v>2736.37974734115</v>
      </c>
      <c r="AQ140" s="64" t="n">
        <f aca="false">0.15*AF140/$AM$145</f>
        <v>0.0205881040744715</v>
      </c>
      <c r="AR140" s="63" t="n">
        <f aca="false">AQ140*$J$145</f>
        <v>229226.241952528</v>
      </c>
      <c r="AS140" s="64" t="n">
        <f aca="false">0.24*AH140/$AM$145</f>
        <v>0.00257820930775819</v>
      </c>
      <c r="AT140" s="63" t="n">
        <f aca="false">AS140*$J$145</f>
        <v>28705.5684412072</v>
      </c>
      <c r="AU140" s="64" t="n">
        <f aca="false">0.25*AJ140/$AM$145</f>
        <v>0.000932767586026758</v>
      </c>
      <c r="AV140" s="63" t="n">
        <f aca="false">AU140*$J$145</f>
        <v>10385.3568831123</v>
      </c>
      <c r="AW140" s="64" t="n">
        <f aca="false">0.35*AL140/$AM$145</f>
        <v>0.000777043009234902</v>
      </c>
      <c r="AX140" s="63" t="n">
        <f aca="false">AW140*$J$145</f>
        <v>8651.53237025164</v>
      </c>
    </row>
    <row r="141" customFormat="false" ht="13.8" hidden="false" customHeight="false" outlineLevel="0" collapsed="false">
      <c r="A141" s="70" t="s">
        <v>100</v>
      </c>
      <c r="B141" s="63" t="n">
        <f aca="true">INDIRECT(ADDRESS(ROW()-35*INT((ROW()-15)/35)+138,2+INT((ROW()-15)/35), 1, 1, "Simulación"))</f>
        <v>0</v>
      </c>
      <c r="C141" s="63" t="n">
        <f aca="true">INDIRECT(ADDRESS(ROW()-35*INT((ROW()-15)/35)+108,2+INT((ROW()-15)/35), 1, 1, "Simulación"))</f>
        <v>0</v>
      </c>
      <c r="D141" s="63" t="n">
        <f aca="true">INDIRECT(ADDRESS(ROW()-35*INT((ROW()-15)/35)+78,2+INT((ROW()-15)/35), 1, 1, "Simulación"))</f>
        <v>0</v>
      </c>
      <c r="E141" s="63" t="n">
        <f aca="true">INDIRECT(ADDRESS(ROW()-35*INT((ROW()-15)/35)+48,2+INT((ROW()-15)/35), 1, 1, "Simulación"))</f>
        <v>0</v>
      </c>
      <c r="F141" s="63" t="n">
        <f aca="true">INDIRECT(ADDRESS(ROW()-35*INT((ROW()-15)/35)+18,2+INT((ROW()-15)/35), 1, 1, "Simulación"))</f>
        <v>0</v>
      </c>
      <c r="G141" s="63" t="n">
        <f aca="true">INDIRECT(ADDRESS(ROW()-35*INT((ROW()-15)/35)-12,2+INT((ROW()-15)/35), 1, 1, "Simulación"))</f>
        <v>0</v>
      </c>
      <c r="H141" s="63" t="n">
        <f aca="true">INDIRECT(ADDRESS(ROW()-35*INT((ROW()-15)/35)+168,2+INT((ROW()-15)/35), 1, 1, "Simulación"))</f>
        <v>0</v>
      </c>
      <c r="I141" s="112" t="n">
        <f aca="false">AO141+AQ141+AS141+AU141+AW141</f>
        <v>0.00503807109193123</v>
      </c>
      <c r="J141" s="63" t="n">
        <f aca="false">ROUND(AP141+AR141+AT141+AV141+AX141,0)</f>
        <v>56093</v>
      </c>
      <c r="K141" s="64" t="n">
        <f aca="false">I141-DatosMinisterio!J141</f>
        <v>6.07153216591883E-017</v>
      </c>
      <c r="L141" s="63" t="n">
        <f aca="false">J141-DatosMinisterio!K141</f>
        <v>-1</v>
      </c>
      <c r="M141" s="64" t="n">
        <f aca="false">P176/P$180</f>
        <v>0.0125419809191124</v>
      </c>
      <c r="N141" s="63" t="n">
        <f aca="false">ROUND(N$145*M141,0)</f>
        <v>2653186</v>
      </c>
      <c r="O141" s="63" t="n">
        <f aca="false">N141-DatosMinisterio!L141</f>
        <v>3</v>
      </c>
      <c r="P141" s="65" t="n">
        <f aca="false">N141+J141</f>
        <v>2709279</v>
      </c>
      <c r="Q141" s="63" t="n">
        <f aca="false">P141-DatosMinisterio!M141</f>
        <v>2</v>
      </c>
      <c r="S141" s="65" t="n">
        <f aca="false">B141+DatosMinisterio!B141</f>
        <v>3907</v>
      </c>
      <c r="T141" s="65" t="n">
        <f aca="false">C141+DatosMinisterio!C141</f>
        <v>42</v>
      </c>
      <c r="U141" s="65" t="n">
        <f aca="false">D141+DatosMinisterio!D141</f>
        <v>404.367285225451</v>
      </c>
      <c r="V141" s="65" t="n">
        <f aca="false">E141+DatosMinisterio!E141</f>
        <v>226.815415390747</v>
      </c>
      <c r="W141" s="65" t="n">
        <f aca="false">F141+DatosMinisterio!F141</f>
        <v>21</v>
      </c>
      <c r="X141" s="65" t="n">
        <f aca="false">G141+DatosMinisterio!G141</f>
        <v>84</v>
      </c>
      <c r="Y141" s="65" t="n">
        <f aca="false">H141+DatosMinisterio!H141</f>
        <v>12</v>
      </c>
      <c r="Z141" s="65" t="n">
        <f aca="false">X141+0.33*Y141</f>
        <v>87.96</v>
      </c>
      <c r="AC141" s="71" t="n">
        <f aca="false">IF(T141&gt;0,S141/T141,0)</f>
        <v>93.0238095238095</v>
      </c>
      <c r="AD141" s="72" t="n">
        <f aca="false">EXP((((AC141-AC$145)/AC$146+2)/4-1.9)^3)</f>
        <v>0.00465799858536579</v>
      </c>
      <c r="AE141" s="73" t="n">
        <f aca="false">S141/U141</f>
        <v>9.66200813654272</v>
      </c>
      <c r="AF141" s="72" t="n">
        <f aca="false">EXP((((AE141-AE$145)/AE$146+2)/4-1.9)^3)</f>
        <v>0.00223144183680034</v>
      </c>
      <c r="AG141" s="72" t="n">
        <f aca="false">V141/U141</f>
        <v>0.560914356027314</v>
      </c>
      <c r="AH141" s="72" t="n">
        <f aca="false">EXP((((AG141-AG$145)/AG$146+2)/4-1.9)^3)</f>
        <v>0.01734370432022</v>
      </c>
      <c r="AI141" s="72" t="n">
        <f aca="false">W141/U141</f>
        <v>0.0519329846090088</v>
      </c>
      <c r="AJ141" s="72" t="n">
        <f aca="false">EXP((((AI141-AI$145)/AI$146+2)/4-1.9)^3)</f>
        <v>0.0174729019034411</v>
      </c>
      <c r="AK141" s="72" t="n">
        <f aca="false">Z141/U141</f>
        <v>0.217525015533734</v>
      </c>
      <c r="AL141" s="72" t="n">
        <f aca="false">EXP((((AK141-AK$145)/AK$146+2)/4-1.9)^3)</f>
        <v>0.0158234520083655</v>
      </c>
      <c r="AM141" s="72" t="n">
        <f aca="false">0.01*AD141+0.15*AF141+0.24*AH141+0.25*AJ141+0.35*AL141</f>
        <v>0.0144502189770147</v>
      </c>
      <c r="AO141" s="64" t="n">
        <f aca="false">0.01*AD141/$AM$145</f>
        <v>1.62401193065076E-005</v>
      </c>
      <c r="AP141" s="63" t="n">
        <f aca="false">AO141*$J$145</f>
        <v>180.816140428753</v>
      </c>
      <c r="AQ141" s="64" t="n">
        <f aca="false">0.15*AF141/$AM$145</f>
        <v>0.000116698881475694</v>
      </c>
      <c r="AR141" s="63" t="n">
        <f aca="false">AQ141*$J$145</f>
        <v>1299.31566034321</v>
      </c>
      <c r="AS141" s="64" t="n">
        <f aca="false">0.24*AH141/$AM$145</f>
        <v>0.00145125244955846</v>
      </c>
      <c r="AT141" s="63" t="n">
        <f aca="false">AS141*$J$145</f>
        <v>16158.1243194306</v>
      </c>
      <c r="AU141" s="64" t="n">
        <f aca="false">0.25*AJ141/$AM$145</f>
        <v>0.0015229824909903</v>
      </c>
      <c r="AV141" s="63" t="n">
        <f aca="false">AU141*$J$145</f>
        <v>16956.7606471393</v>
      </c>
      <c r="AW141" s="64" t="n">
        <f aca="false">0.35*AL141/$AM$145</f>
        <v>0.00193089715060026</v>
      </c>
      <c r="AX141" s="63" t="n">
        <f aca="false">AW141*$J$145</f>
        <v>21498.4486103198</v>
      </c>
    </row>
    <row r="142" customFormat="false" ht="13.8" hidden="false" customHeight="false" outlineLevel="0" collapsed="false">
      <c r="A142" s="70" t="s">
        <v>101</v>
      </c>
      <c r="B142" s="63" t="n">
        <f aca="true">INDIRECT(ADDRESS(ROW()-35*INT((ROW()-15)/35)+138,2+INT((ROW()-15)/35), 1, 1, "Simulación"))</f>
        <v>0</v>
      </c>
      <c r="C142" s="63" t="n">
        <f aca="true">INDIRECT(ADDRESS(ROW()-35*INT((ROW()-15)/35)+108,2+INT((ROW()-15)/35), 1, 1, "Simulación"))</f>
        <v>0</v>
      </c>
      <c r="D142" s="63" t="n">
        <f aca="true">INDIRECT(ADDRESS(ROW()-35*INT((ROW()-15)/35)+78,2+INT((ROW()-15)/35), 1, 1, "Simulación"))</f>
        <v>0</v>
      </c>
      <c r="E142" s="63" t="n">
        <f aca="true">INDIRECT(ADDRESS(ROW()-35*INT((ROW()-15)/35)+48,2+INT((ROW()-15)/35), 1, 1, "Simulación"))</f>
        <v>0</v>
      </c>
      <c r="F142" s="63" t="n">
        <f aca="true">INDIRECT(ADDRESS(ROW()-35*INT((ROW()-15)/35)+18,2+INT((ROW()-15)/35), 1, 1, "Simulación"))</f>
        <v>0</v>
      </c>
      <c r="G142" s="63" t="n">
        <f aca="true">INDIRECT(ADDRESS(ROW()-35*INT((ROW()-15)/35)-12,2+INT((ROW()-15)/35), 1, 1, "Simulación"))</f>
        <v>0</v>
      </c>
      <c r="H142" s="63" t="n">
        <f aca="true">INDIRECT(ADDRESS(ROW()-35*INT((ROW()-15)/35)+168,2+INT((ROW()-15)/35), 1, 1, "Simulación"))</f>
        <v>0</v>
      </c>
      <c r="I142" s="112" t="n">
        <f aca="false">AO142+AQ142+AS142+AU142+AW142</f>
        <v>0.015095049550238</v>
      </c>
      <c r="J142" s="63" t="n">
        <f aca="false">ROUND(AP142+AR142+AT142+AV142+AX142,0)</f>
        <v>168067</v>
      </c>
      <c r="K142" s="64" t="n">
        <f aca="false">I142-DatosMinisterio!J142</f>
        <v>-1.30104260698261E-016</v>
      </c>
      <c r="L142" s="63" t="n">
        <f aca="false">J142-DatosMinisterio!K142</f>
        <v>0</v>
      </c>
      <c r="M142" s="64" t="n">
        <f aca="false">P177/P$180</f>
        <v>0.0107114739187398</v>
      </c>
      <c r="N142" s="63" t="n">
        <f aca="false">ROUND(N$145*M142,0)</f>
        <v>2265953</v>
      </c>
      <c r="O142" s="63" t="n">
        <f aca="false">N142-DatosMinisterio!L142</f>
        <v>3</v>
      </c>
      <c r="P142" s="65" t="n">
        <f aca="false">N142+J142</f>
        <v>2434020</v>
      </c>
      <c r="Q142" s="63" t="n">
        <f aca="false">P142-DatosMinisterio!M142</f>
        <v>3</v>
      </c>
      <c r="S142" s="65" t="n">
        <f aca="false">B142+DatosMinisterio!B142</f>
        <v>6553</v>
      </c>
      <c r="T142" s="65" t="n">
        <f aca="false">C142+DatosMinisterio!C142</f>
        <v>26</v>
      </c>
      <c r="U142" s="65" t="n">
        <f aca="false">D142+DatosMinisterio!D142</f>
        <v>392.43923237613</v>
      </c>
      <c r="V142" s="65" t="n">
        <f aca="false">E142+DatosMinisterio!E142</f>
        <v>274.554845024351</v>
      </c>
      <c r="W142" s="65" t="n">
        <f aca="false">F142+DatosMinisterio!F142</f>
        <v>15</v>
      </c>
      <c r="X142" s="65" t="n">
        <f aca="false">G142+DatosMinisterio!G142</f>
        <v>61</v>
      </c>
      <c r="Y142" s="65" t="n">
        <f aca="false">H142+DatosMinisterio!H142</f>
        <v>8</v>
      </c>
      <c r="Z142" s="65" t="n">
        <f aca="false">X142+0.33*Y142</f>
        <v>63.64</v>
      </c>
      <c r="AC142" s="71" t="n">
        <f aca="false">IF(T142&gt;0,S142/T142,0)</f>
        <v>252.038461538462</v>
      </c>
      <c r="AD142" s="72" t="n">
        <f aca="false">EXP((((AC142-AC$145)/AC$146+2)/4-1.9)^3)</f>
        <v>0.146308677868589</v>
      </c>
      <c r="AE142" s="73" t="n">
        <f aca="false">S142/U142</f>
        <v>16.6981266381628</v>
      </c>
      <c r="AF142" s="72" t="n">
        <f aca="false">EXP((((AE142-AE$145)/AE$146+2)/4-1.9)^3)</f>
        <v>0.0549757307483036</v>
      </c>
      <c r="AG142" s="72" t="n">
        <f aca="false">V142/U142</f>
        <v>0.699611105041624</v>
      </c>
      <c r="AH142" s="72" t="n">
        <f aca="false">EXP((((AG142-AG$145)/AG$146+2)/4-1.9)^3)</f>
        <v>0.109749627206465</v>
      </c>
      <c r="AI142" s="72" t="n">
        <f aca="false">W142/U142</f>
        <v>0.0382224781889885</v>
      </c>
      <c r="AJ142" s="72" t="n">
        <f aca="false">EXP((((AI142-AI$145)/AI$146+2)/4-1.9)^3)</f>
        <v>0.0138427596120457</v>
      </c>
      <c r="AK142" s="72" t="n">
        <f aca="false">Z142/U142</f>
        <v>0.162165234129815</v>
      </c>
      <c r="AL142" s="72" t="n">
        <f aca="false">EXP((((AK142-AK$145)/AK$146+2)/4-1.9)^3)</f>
        <v>0.0108161274875193</v>
      </c>
      <c r="AM142" s="72" t="n">
        <f aca="false">0.01*AD142+0.15*AF142+0.24*AH142+0.25*AJ142+0.35*AL142</f>
        <v>0.0432956914441261</v>
      </c>
      <c r="AO142" s="64" t="n">
        <f aca="false">0.01*AD142/$AM$145</f>
        <v>0.000510105432755662</v>
      </c>
      <c r="AP142" s="63" t="n">
        <f aca="false">AO142*$J$145</f>
        <v>5679.47154955063</v>
      </c>
      <c r="AQ142" s="64" t="n">
        <f aca="false">0.15*AF142/$AM$145</f>
        <v>0.0028750945603114</v>
      </c>
      <c r="AR142" s="63" t="n">
        <f aca="false">AQ142*$J$145</f>
        <v>32011.0642016586</v>
      </c>
      <c r="AS142" s="64" t="n">
        <f aca="false">0.24*AH142/$AM$145</f>
        <v>0.00918341389940678</v>
      </c>
      <c r="AT142" s="63" t="n">
        <f aca="false">AS142*$J$145</f>
        <v>102247.368132641</v>
      </c>
      <c r="AU142" s="64" t="n">
        <f aca="false">0.25*AJ142/$AM$145</f>
        <v>0.00120657007248357</v>
      </c>
      <c r="AV142" s="63" t="n">
        <f aca="false">AU142*$J$145</f>
        <v>13433.8510417161</v>
      </c>
      <c r="AW142" s="64" t="n">
        <f aca="false">0.35*AL142/$AM$145</f>
        <v>0.00131986558528056</v>
      </c>
      <c r="AX142" s="63" t="n">
        <f aca="false">AW142*$J$145</f>
        <v>14695.2738776702</v>
      </c>
    </row>
    <row r="143" customFormat="false" ht="13.8" hidden="false" customHeight="false" outlineLevel="0" collapsed="false">
      <c r="A143" s="70" t="s">
        <v>102</v>
      </c>
      <c r="B143" s="63" t="n">
        <f aca="true">INDIRECT(ADDRESS(ROW()-35*INT((ROW()-15)/35)+138,2+INT((ROW()-15)/35), 1, 1, "Simulación"))</f>
        <v>0</v>
      </c>
      <c r="C143" s="63" t="n">
        <f aca="true">INDIRECT(ADDRESS(ROW()-35*INT((ROW()-15)/35)+108,2+INT((ROW()-15)/35), 1, 1, "Simulación"))</f>
        <v>0</v>
      </c>
      <c r="D143" s="63" t="n">
        <f aca="true">INDIRECT(ADDRESS(ROW()-35*INT((ROW()-15)/35)+78,2+INT((ROW()-15)/35), 1, 1, "Simulación"))</f>
        <v>0</v>
      </c>
      <c r="E143" s="63" t="n">
        <f aca="true">INDIRECT(ADDRESS(ROW()-35*INT((ROW()-15)/35)+48,2+INT((ROW()-15)/35), 1, 1, "Simulación"))</f>
        <v>0</v>
      </c>
      <c r="F143" s="63" t="n">
        <f aca="true">INDIRECT(ADDRESS(ROW()-35*INT((ROW()-15)/35)+18,2+INT((ROW()-15)/35), 1, 1, "Simulación"))</f>
        <v>0</v>
      </c>
      <c r="G143" s="63" t="n">
        <f aca="true">INDIRECT(ADDRESS(ROW()-35*INT((ROW()-15)/35)-12,2+INT((ROW()-15)/35), 1, 1, "Simulación"))</f>
        <v>0</v>
      </c>
      <c r="H143" s="63" t="n">
        <f aca="true">INDIRECT(ADDRESS(ROW()-35*INT((ROW()-15)/35)+168,2+INT((ROW()-15)/35), 1, 1, "Simulación"))</f>
        <v>0</v>
      </c>
      <c r="I143" s="112" t="n">
        <f aca="false">AO143+AQ143+AS143+AU143+AW143</f>
        <v>0.0170289559632352</v>
      </c>
      <c r="J143" s="63" t="n">
        <f aca="false">ROUND(AP143+AR143+AT143+AV143+AX143,0)</f>
        <v>189599</v>
      </c>
      <c r="K143" s="64" t="n">
        <f aca="false">I143-DatosMinisterio!J143</f>
        <v>0</v>
      </c>
      <c r="L143" s="63" t="n">
        <f aca="false">J143-DatosMinisterio!K143</f>
        <v>0</v>
      </c>
      <c r="M143" s="64" t="n">
        <f aca="false">P178/P$180</f>
        <v>0.00808549089637279</v>
      </c>
      <c r="N143" s="63" t="n">
        <f aca="false">ROUND(N$145*M143,0)</f>
        <v>1710441</v>
      </c>
      <c r="O143" s="63" t="n">
        <f aca="false">N143-DatosMinisterio!L143</f>
        <v>0</v>
      </c>
      <c r="P143" s="65" t="n">
        <f aca="false">N143+J143</f>
        <v>1900040</v>
      </c>
      <c r="Q143" s="63" t="n">
        <f aca="false">P143-DatosMinisterio!M143</f>
        <v>0</v>
      </c>
      <c r="S143" s="65" t="n">
        <f aca="false">B143+DatosMinisterio!B143</f>
        <v>8646</v>
      </c>
      <c r="T143" s="65" t="n">
        <f aca="false">C143+DatosMinisterio!C143</f>
        <v>53</v>
      </c>
      <c r="U143" s="65" t="n">
        <f aca="false">D143+DatosMinisterio!D143</f>
        <v>461.585002292913</v>
      </c>
      <c r="V143" s="65" t="n">
        <f aca="false">E143+DatosMinisterio!E143</f>
        <v>313.327410264182</v>
      </c>
      <c r="W143" s="65" t="n">
        <f aca="false">F143+DatosMinisterio!F143</f>
        <v>34</v>
      </c>
      <c r="X143" s="65" t="n">
        <f aca="false">G143+DatosMinisterio!G143</f>
        <v>97</v>
      </c>
      <c r="Y143" s="65" t="n">
        <f aca="false">H143+DatosMinisterio!H143</f>
        <v>13</v>
      </c>
      <c r="Z143" s="65" t="n">
        <f aca="false">X143+0.33*Y143</f>
        <v>101.29</v>
      </c>
      <c r="AC143" s="71" t="n">
        <f aca="false">IF(T143&gt;0,S143/T143,0)</f>
        <v>163.132075471698</v>
      </c>
      <c r="AD143" s="72" t="n">
        <f aca="false">EXP((((AC143-AC$145)/AC$146+2)/4-1.9)^3)</f>
        <v>0.0283814498130451</v>
      </c>
      <c r="AE143" s="73" t="n">
        <f aca="false">S143/U143</f>
        <v>18.7311111865663</v>
      </c>
      <c r="AF143" s="72" t="n">
        <f aca="false">EXP((((AE143-AE$145)/AE$146+2)/4-1.9)^3)</f>
        <v>0.105502085362091</v>
      </c>
      <c r="AG143" s="72" t="n">
        <f aca="false">V143/U143</f>
        <v>0.678807605766512</v>
      </c>
      <c r="AH143" s="72" t="n">
        <f aca="false">EXP((((AG143-AG$145)/AG$146+2)/4-1.9)^3)</f>
        <v>0.0871501284071607</v>
      </c>
      <c r="AI143" s="72" t="n">
        <f aca="false">W143/U143</f>
        <v>0.0736592389941306</v>
      </c>
      <c r="AJ143" s="72" t="n">
        <f aca="false">EXP((((AI143-AI$145)/AI$146+2)/4-1.9)^3)</f>
        <v>0.0248321504995121</v>
      </c>
      <c r="AK143" s="72" t="n">
        <f aca="false">Z143/U143</f>
        <v>0.219439538756338</v>
      </c>
      <c r="AL143" s="72" t="n">
        <f aca="false">EXP((((AK143-AK$145)/AK$146+2)/4-1.9)^3)</f>
        <v>0.0160266716641137</v>
      </c>
      <c r="AM143" s="72" t="n">
        <f aca="false">0.01*AD143+0.15*AF143+0.24*AH143+0.25*AJ143+0.35*AL143</f>
        <v>0.0488425308274805</v>
      </c>
      <c r="AO143" s="64" t="n">
        <f aca="false">0.01*AD143/$AM$145</f>
        <v>9.8951968878564E-005</v>
      </c>
      <c r="AP143" s="63" t="n">
        <f aca="false">AO143*$J$145</f>
        <v>1101.72300848051</v>
      </c>
      <c r="AQ143" s="64" t="n">
        <f aca="false">0.15*AF143/$AM$145</f>
        <v>0.00551749776851156</v>
      </c>
      <c r="AR143" s="63" t="n">
        <f aca="false">AQ143*$J$145</f>
        <v>61431.3622022929</v>
      </c>
      <c r="AS143" s="64" t="n">
        <f aca="false">0.24*AH143/$AM$145</f>
        <v>0.00729237739499367</v>
      </c>
      <c r="AT143" s="63" t="n">
        <f aca="false">AS143*$J$145</f>
        <v>81192.7246485358</v>
      </c>
      <c r="AU143" s="64" t="n">
        <f aca="false">0.25*AJ143/$AM$145</f>
        <v>0.0021644332826561</v>
      </c>
      <c r="AV143" s="63" t="n">
        <f aca="false">AU143*$J$145</f>
        <v>24098.6205211305</v>
      </c>
      <c r="AW143" s="64" t="n">
        <f aca="false">0.35*AL143/$AM$145</f>
        <v>0.00195569554819535</v>
      </c>
      <c r="AX143" s="63" t="n">
        <f aca="false">AW143*$J$145</f>
        <v>21774.5519108765</v>
      </c>
    </row>
    <row r="144" customFormat="false" ht="13.8" hidden="false" customHeight="false" outlineLevel="0" collapsed="false">
      <c r="A144" s="74" t="s">
        <v>103</v>
      </c>
      <c r="B144" s="76" t="n">
        <f aca="true">INDIRECT(ADDRESS(ROW()-35*INT((ROW()-15)/35)+138,2+INT((ROW()-15)/35), 1, 1, "Simulación"))</f>
        <v>0</v>
      </c>
      <c r="C144" s="76" t="n">
        <f aca="true">INDIRECT(ADDRESS(ROW()-35*INT((ROW()-15)/35)+108,2+INT((ROW()-15)/35), 1, 1, "Simulación"))</f>
        <v>0</v>
      </c>
      <c r="D144" s="76" t="n">
        <f aca="true">INDIRECT(ADDRESS(ROW()-35*INT((ROW()-15)/35)+78,2+INT((ROW()-15)/35), 1, 1, "Simulación"))</f>
        <v>0</v>
      </c>
      <c r="E144" s="76" t="n">
        <f aca="true">INDIRECT(ADDRESS(ROW()-35*INT((ROW()-15)/35)+48,2+INT((ROW()-15)/35), 1, 1, "Simulación"))</f>
        <v>0</v>
      </c>
      <c r="F144" s="76" t="n">
        <f aca="true">INDIRECT(ADDRESS(ROW()-35*INT((ROW()-15)/35)+18,2+INT((ROW()-15)/35), 1, 1, "Simulación"))</f>
        <v>0</v>
      </c>
      <c r="G144" s="76" t="n">
        <f aca="true">INDIRECT(ADDRESS(ROW()-35*INT((ROW()-15)/35)-12,2+INT((ROW()-15)/35), 1, 1, "Simulación"))</f>
        <v>0</v>
      </c>
      <c r="H144" s="76" t="n">
        <f aca="true">INDIRECT(ADDRESS(ROW()-35*INT((ROW()-15)/35)+168,2+INT((ROW()-15)/35), 1, 1, "Simulación"))</f>
        <v>0</v>
      </c>
      <c r="I144" s="113" t="n">
        <f aca="false">AO144+AQ144+AS144+AU144+AW144</f>
        <v>0.00558145097181923</v>
      </c>
      <c r="J144" s="76" t="n">
        <f aca="false">ROUND(AP144+AR144+AT144+AV144+AX144,0)</f>
        <v>62143</v>
      </c>
      <c r="K144" s="64" t="n">
        <f aca="false">I144-DatosMinisterio!J144</f>
        <v>0</v>
      </c>
      <c r="L144" s="63" t="n">
        <f aca="false">J144-DatosMinisterio!K144</f>
        <v>0</v>
      </c>
      <c r="M144" s="64" t="n">
        <f aca="false">P179/P$180</f>
        <v>0.0072271264946334</v>
      </c>
      <c r="N144" s="63" t="n">
        <f aca="false">ROUND(N$145*M144,0)</f>
        <v>1528858</v>
      </c>
      <c r="O144" s="63" t="n">
        <f aca="false">N144-DatosMinisterio!L144</f>
        <v>-2</v>
      </c>
      <c r="P144" s="65" t="n">
        <f aca="false">N144+J144</f>
        <v>1591001</v>
      </c>
      <c r="Q144" s="63" t="n">
        <f aca="false">P144-DatosMinisterio!M144</f>
        <v>-2</v>
      </c>
      <c r="S144" s="77" t="n">
        <f aca="false">B144+DatosMinisterio!B144</f>
        <v>8631</v>
      </c>
      <c r="T144" s="77" t="n">
        <f aca="false">C144+DatosMinisterio!C144</f>
        <v>33</v>
      </c>
      <c r="U144" s="77" t="n">
        <f aca="false">D144+DatosMinisterio!D144</f>
        <v>573.67824250946</v>
      </c>
      <c r="V144" s="77" t="n">
        <f aca="false">E144+DatosMinisterio!E144</f>
        <v>305.427086998304</v>
      </c>
      <c r="W144" s="77" t="n">
        <f aca="false">F144+DatosMinisterio!F144</f>
        <v>24</v>
      </c>
      <c r="X144" s="77" t="n">
        <f aca="false">G144+DatosMinisterio!G144</f>
        <v>85</v>
      </c>
      <c r="Y144" s="77" t="n">
        <f aca="false">H144+DatosMinisterio!H144</f>
        <v>12</v>
      </c>
      <c r="Z144" s="77" t="n">
        <f aca="false">X144+0.33*Y144</f>
        <v>88.96</v>
      </c>
      <c r="AC144" s="71" t="n">
        <f aca="false">IF(T144&gt;0,S144/T144,0)</f>
        <v>261.545454545455</v>
      </c>
      <c r="AD144" s="72" t="n">
        <f aca="false">EXP((((AC144-AC$145)/AC$146+2)/4-1.9)^3)</f>
        <v>0.167852946968926</v>
      </c>
      <c r="AE144" s="73" t="n">
        <f aca="false">S144/U144</f>
        <v>15.0450188981286</v>
      </c>
      <c r="AF144" s="72" t="n">
        <f aca="false">EXP((((AE144-AE$145)/AE$146+2)/4-1.9)^3)</f>
        <v>0.0297371532409421</v>
      </c>
      <c r="AG144" s="72" t="n">
        <f aca="false">V144/U144</f>
        <v>0.532401378274804</v>
      </c>
      <c r="AH144" s="72" t="n">
        <f aca="false">EXP((((AG144-AG$145)/AG$146+2)/4-1.9)^3)</f>
        <v>0.0107799318331277</v>
      </c>
      <c r="AI144" s="72" t="n">
        <f aca="false">W144/U144</f>
        <v>0.0418352975964645</v>
      </c>
      <c r="AJ144" s="72" t="n">
        <f aca="false">EXP((((AI144-AI$145)/AI$146+2)/4-1.9)^3)</f>
        <v>0.0147312984196064</v>
      </c>
      <c r="AK144" s="72" t="n">
        <f aca="false">Z144/U144</f>
        <v>0.155069503090895</v>
      </c>
      <c r="AL144" s="72" t="n">
        <f aca="false">EXP((((AK144-AK$145)/AK$146+2)/4-1.9)^3)</f>
        <v>0.0102846656551435</v>
      </c>
      <c r="AM144" s="72" t="n">
        <f aca="false">0.01*AD144+0.15*AF144+0.24*AH144+0.25*AJ144+0.35*AL144</f>
        <v>0.016008743679983</v>
      </c>
      <c r="AO144" s="64" t="n">
        <f aca="false">0.01*AD144/$AM$145</f>
        <v>0.000585219560454243</v>
      </c>
      <c r="AP144" s="63" t="n">
        <f aca="false">AO144*$J$145</f>
        <v>6515.78601287403</v>
      </c>
      <c r="AQ144" s="64" t="n">
        <f aca="false">0.15*AF144/$AM$145</f>
        <v>0.00155517946480079</v>
      </c>
      <c r="AR144" s="63" t="n">
        <f aca="false">AQ144*$J$145</f>
        <v>17315.2390811964</v>
      </c>
      <c r="AS144" s="64" t="n">
        <f aca="false">0.24*AH144/$AM$145</f>
        <v>0.000902021978122685</v>
      </c>
      <c r="AT144" s="63" t="n">
        <f aca="false">AS144*$J$145</f>
        <v>10043.0378365938</v>
      </c>
      <c r="AU144" s="64" t="n">
        <f aca="false">0.25*AJ144/$AM$145</f>
        <v>0.00128401737081779</v>
      </c>
      <c r="AV144" s="63" t="n">
        <f aca="false">AU144*$J$145</f>
        <v>14296.1428332435</v>
      </c>
      <c r="AW144" s="64" t="n">
        <f aca="false">0.35*AL144/$AM$145</f>
        <v>0.00125501259762372</v>
      </c>
      <c r="AX144" s="63" t="n">
        <f aca="false">AW144*$J$145</f>
        <v>13973.2060958969</v>
      </c>
    </row>
    <row r="145" customFormat="false" ht="13.8" hidden="false" customHeight="false" outlineLevel="0" collapsed="false">
      <c r="A145" s="81" t="s">
        <v>49</v>
      </c>
      <c r="B145" s="84"/>
      <c r="C145" s="84"/>
      <c r="D145" s="84"/>
      <c r="E145" s="84"/>
      <c r="F145" s="84"/>
      <c r="G145" s="84"/>
      <c r="H145" s="84"/>
      <c r="I145" s="82" t="n">
        <f aca="false">SUM(I118:I144)</f>
        <v>1</v>
      </c>
      <c r="J145" s="84" t="n">
        <f aca="false">DatosMinisterio!K145</f>
        <v>11133917</v>
      </c>
      <c r="K145" s="82" t="n">
        <f aca="false">I145-DatosMinisterio!J145</f>
        <v>0</v>
      </c>
      <c r="L145" s="84" t="n">
        <f aca="false">J145-DatosMinisterio!K145</f>
        <v>0</v>
      </c>
      <c r="M145" s="82"/>
      <c r="N145" s="84" t="n">
        <f aca="false">DatosMinisterio!L145</f>
        <v>211544423</v>
      </c>
      <c r="O145" s="84"/>
      <c r="P145" s="86" t="n">
        <f aca="false">DatosMinisterio!M145</f>
        <v>222678340</v>
      </c>
      <c r="Q145" s="84"/>
      <c r="S145" s="86"/>
      <c r="T145" s="86"/>
      <c r="U145" s="86"/>
      <c r="V145" s="86"/>
      <c r="W145" s="86"/>
      <c r="X145" s="86"/>
      <c r="Y145" s="86"/>
      <c r="Z145" s="86"/>
      <c r="AB145" s="87" t="s">
        <v>232</v>
      </c>
      <c r="AC145" s="87" t="n">
        <f aca="false">AVERAGE(AC120:AC144)</f>
        <v>202.972411967296</v>
      </c>
      <c r="AD145" s="86"/>
      <c r="AE145" s="87" t="n">
        <f aca="false">AVERAGE(AE120:AE144)</f>
        <v>17.1570186832754</v>
      </c>
      <c r="AF145" s="86"/>
      <c r="AG145" s="89" t="n">
        <f aca="false">AVERAGE(AG120:AG144)</f>
        <v>0.653303532790717</v>
      </c>
      <c r="AH145" s="86"/>
      <c r="AI145" s="89" t="n">
        <f aca="false">AVERAGE(AI120:AI144)</f>
        <v>0.140416370677496</v>
      </c>
      <c r="AJ145" s="86"/>
      <c r="AK145" s="89" t="n">
        <f aca="false">AVERAGE(AK120:AK144)</f>
        <v>0.457173302432142</v>
      </c>
      <c r="AL145" s="86"/>
      <c r="AM145" s="89" t="n">
        <f aca="false">SUM(AM120:AM144)</f>
        <v>2.86820465875473</v>
      </c>
      <c r="AO145" s="82" t="n">
        <f aca="false">SUM(AO118:AO144)</f>
        <v>0.00983759507517721</v>
      </c>
      <c r="AP145" s="84" t="n">
        <f aca="false">SUM(AP118:AP144)</f>
        <v>109530.967046632</v>
      </c>
      <c r="AQ145" s="82" t="n">
        <f aca="false">SUM(AQ118:AQ144)</f>
        <v>0.148026505081094</v>
      </c>
      <c r="AR145" s="84" t="n">
        <f aca="false">SUM(AR118:AR144)</f>
        <v>1648114.82137297</v>
      </c>
      <c r="AS145" s="82" t="n">
        <f aca="false">SUM(AS118:AS144)</f>
        <v>0.236598956606007</v>
      </c>
      <c r="AT145" s="84" t="n">
        <f aca="false">SUM(AT118:AT144)</f>
        <v>2634273.14513788</v>
      </c>
      <c r="AU145" s="82" t="n">
        <f aca="false">SUM(AU118:AU144)</f>
        <v>0.254783371806668</v>
      </c>
      <c r="AV145" s="84" t="n">
        <f aca="false">SUM(AV118:AV144)</f>
        <v>2836736.91467558</v>
      </c>
      <c r="AW145" s="82" t="n">
        <f aca="false">SUM(AW118:AW144)</f>
        <v>0.350753571431055</v>
      </c>
      <c r="AX145" s="84" t="n">
        <f aca="false">SUM(AX118:AX144)</f>
        <v>3905261.15176693</v>
      </c>
    </row>
    <row r="146" customFormat="false" ht="13.8" hidden="false" customHeight="false" outlineLevel="0" collapsed="false">
      <c r="A146" s="31" t="s">
        <v>50</v>
      </c>
      <c r="B146" s="92"/>
      <c r="C146" s="92"/>
      <c r="D146" s="92"/>
      <c r="E146" s="92"/>
      <c r="F146" s="92"/>
      <c r="G146" s="92"/>
      <c r="H146" s="92"/>
      <c r="I146" s="91"/>
      <c r="J146" s="92"/>
      <c r="S146" s="91"/>
      <c r="T146" s="91"/>
      <c r="U146" s="91"/>
      <c r="V146" s="91"/>
      <c r="W146" s="91"/>
      <c r="X146" s="91"/>
      <c r="Y146" s="91"/>
      <c r="Z146" s="91"/>
      <c r="AB146" s="87" t="s">
        <v>233</v>
      </c>
      <c r="AC146" s="87" t="n">
        <f aca="false">_xlfn.STDEV.P(AC120:AC144)</f>
        <v>78.2963797025188</v>
      </c>
      <c r="AD146" s="86"/>
      <c r="AE146" s="87" t="n">
        <f aca="false">_xlfn.STDEV.P(AE120:AE144)</f>
        <v>4.38130548656311</v>
      </c>
      <c r="AF146" s="86"/>
      <c r="AG146" s="89" t="n">
        <f aca="false">_xlfn.STDEV.P(AG120:AG144)</f>
        <v>0.118702495158907</v>
      </c>
      <c r="AH146" s="86"/>
      <c r="AI146" s="89" t="n">
        <f aca="false">_xlfn.STDEV.P(AI120:AI144)</f>
        <v>0.114255945183397</v>
      </c>
      <c r="AJ146" s="86"/>
      <c r="AK146" s="89" t="n">
        <f aca="false">_xlfn.STDEV.P(AK120:AK144)</f>
        <v>0.290105865884308</v>
      </c>
      <c r="AL146" s="86"/>
      <c r="AM146" s="89"/>
    </row>
    <row r="147" customFormat="false" ht="13.8" hidden="false" customHeight="false" outlineLevel="0" collapsed="false">
      <c r="A147" s="31" t="s">
        <v>51</v>
      </c>
      <c r="B147" s="92"/>
      <c r="C147" s="92"/>
      <c r="D147" s="92"/>
      <c r="E147" s="92"/>
      <c r="F147" s="92"/>
      <c r="G147" s="92"/>
      <c r="H147" s="92"/>
      <c r="I147" s="93"/>
      <c r="J147" s="92"/>
      <c r="S147" s="91"/>
      <c r="T147" s="91"/>
      <c r="U147" s="91"/>
      <c r="V147" s="91"/>
      <c r="W147" s="91"/>
      <c r="X147" s="91"/>
      <c r="Y147" s="91"/>
      <c r="Z147" s="91"/>
    </row>
    <row r="148" customFormat="false" ht="13.8" hidden="false" customHeight="false" outlineLevel="0" collapsed="false">
      <c r="A148" s="94"/>
      <c r="I148" s="25"/>
      <c r="S148" s="25"/>
      <c r="T148" s="25"/>
      <c r="U148" s="25"/>
      <c r="V148" s="25"/>
      <c r="W148" s="25"/>
      <c r="X148" s="25"/>
      <c r="Y148" s="25"/>
      <c r="Z148" s="25"/>
    </row>
    <row r="149" customFormat="false" ht="13.8" hidden="false" customHeight="false" outlineLevel="0" collapsed="false">
      <c r="A149" s="94"/>
      <c r="I149" s="25"/>
      <c r="S149" s="25"/>
      <c r="T149" s="25"/>
      <c r="U149" s="25"/>
      <c r="V149" s="25"/>
      <c r="W149" s="25"/>
      <c r="X149" s="25"/>
      <c r="Y149" s="25"/>
      <c r="Z149" s="25"/>
    </row>
    <row r="150" customFormat="false" ht="13.8" hidden="false" customHeight="false" outlineLevel="0" collapsed="false">
      <c r="A150" s="94"/>
      <c r="I150" s="25"/>
      <c r="S150" s="25"/>
      <c r="T150" s="25"/>
      <c r="U150" s="25"/>
      <c r="V150" s="25"/>
      <c r="W150" s="25"/>
      <c r="X150" s="25"/>
      <c r="Y150" s="25"/>
      <c r="Z150" s="25"/>
    </row>
    <row r="151" customFormat="false" ht="13.8" hidden="false" customHeight="false" outlineLevel="0" collapsed="false">
      <c r="A151" s="50" t="str">
        <f aca="false">"Tabla " &amp; TEXT((ROW()+24) / 35, "0")</f>
        <v>Tabla 5</v>
      </c>
      <c r="B151" s="50"/>
      <c r="C151" s="50"/>
      <c r="D151" s="50"/>
      <c r="E151" s="50"/>
      <c r="F151" s="50"/>
      <c r="G151" s="50"/>
      <c r="H151" s="50"/>
      <c r="I151" s="50"/>
      <c r="J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5.75" hidden="false" customHeight="true" outlineLevel="0" collapsed="false">
      <c r="A152" s="50" t="s">
        <v>105</v>
      </c>
      <c r="B152" s="50"/>
      <c r="C152" s="50"/>
      <c r="D152" s="50"/>
      <c r="E152" s="50"/>
      <c r="F152" s="50"/>
      <c r="G152" s="50"/>
      <c r="H152" s="50"/>
      <c r="I152" s="50"/>
      <c r="J152" s="50"/>
      <c r="S152" s="50"/>
      <c r="T152" s="50"/>
      <c r="U152" s="50"/>
      <c r="V152" s="50"/>
      <c r="W152" s="50"/>
      <c r="X152" s="50"/>
      <c r="Y152" s="50"/>
      <c r="Z152" s="50"/>
    </row>
    <row r="153" customFormat="false" ht="15.8" hidden="false" customHeight="true" outlineLevel="0" collapsed="false">
      <c r="A153" s="51" t="s">
        <v>8</v>
      </c>
      <c r="B153" s="110" t="s">
        <v>213</v>
      </c>
      <c r="C153" s="110"/>
      <c r="D153" s="110"/>
      <c r="E153" s="110"/>
      <c r="F153" s="110"/>
      <c r="G153" s="110"/>
      <c r="H153" s="110"/>
      <c r="I153" s="51" t="s">
        <v>10</v>
      </c>
      <c r="J153" s="53" t="s">
        <v>11</v>
      </c>
      <c r="K153" s="54" t="s">
        <v>214</v>
      </c>
      <c r="L153" s="53" t="s">
        <v>215</v>
      </c>
      <c r="M153" s="54" t="s">
        <v>216</v>
      </c>
      <c r="N153" s="53" t="s">
        <v>12</v>
      </c>
      <c r="O153" s="53" t="s">
        <v>217</v>
      </c>
      <c r="P153" s="51" t="s">
        <v>218</v>
      </c>
      <c r="Q153" s="53" t="s">
        <v>219</v>
      </c>
      <c r="S153" s="55" t="s">
        <v>213</v>
      </c>
      <c r="T153" s="55"/>
      <c r="U153" s="55"/>
      <c r="V153" s="55"/>
      <c r="W153" s="55"/>
      <c r="X153" s="55"/>
      <c r="Y153" s="55"/>
      <c r="Z153" s="55"/>
      <c r="AC153" s="56" t="s">
        <v>221</v>
      </c>
      <c r="AD153" s="56"/>
      <c r="AE153" s="56" t="s">
        <v>222</v>
      </c>
      <c r="AF153" s="56"/>
      <c r="AG153" s="56" t="s">
        <v>223</v>
      </c>
      <c r="AH153" s="56"/>
      <c r="AI153" s="56" t="s">
        <v>224</v>
      </c>
      <c r="AJ153" s="56"/>
      <c r="AK153" s="56" t="s">
        <v>225</v>
      </c>
      <c r="AL153" s="56"/>
      <c r="AM153" s="57" t="s">
        <v>226</v>
      </c>
      <c r="AO153" s="56" t="s">
        <v>221</v>
      </c>
      <c r="AP153" s="56"/>
      <c r="AQ153" s="56" t="s">
        <v>222</v>
      </c>
      <c r="AR153" s="56"/>
      <c r="AS153" s="56" t="s">
        <v>223</v>
      </c>
      <c r="AT153" s="56"/>
      <c r="AU153" s="56" t="s">
        <v>224</v>
      </c>
      <c r="AV153" s="56"/>
      <c r="AW153" s="57" t="s">
        <v>225</v>
      </c>
      <c r="AX153" s="57"/>
    </row>
    <row r="154" customFormat="false" ht="37.3" hidden="false" customHeight="false" outlineLevel="0" collapsed="false">
      <c r="A154" s="51"/>
      <c r="B154" s="102" t="s">
        <v>106</v>
      </c>
      <c r="C154" s="102" t="s">
        <v>107</v>
      </c>
      <c r="D154" s="102" t="s">
        <v>108</v>
      </c>
      <c r="E154" s="102" t="s">
        <v>109</v>
      </c>
      <c r="F154" s="102" t="s">
        <v>110</v>
      </c>
      <c r="G154" s="102" t="s">
        <v>111</v>
      </c>
      <c r="H154" s="102" t="s">
        <v>112</v>
      </c>
      <c r="I154" s="51"/>
      <c r="J154" s="53"/>
      <c r="K154" s="54"/>
      <c r="L154" s="53"/>
      <c r="M154" s="54"/>
      <c r="N154" s="53"/>
      <c r="O154" s="53"/>
      <c r="P154" s="51"/>
      <c r="Q154" s="53"/>
      <c r="S154" s="56" t="s">
        <v>106</v>
      </c>
      <c r="T154" s="56" t="s">
        <v>107</v>
      </c>
      <c r="U154" s="56" t="s">
        <v>108</v>
      </c>
      <c r="V154" s="56" t="s">
        <v>109</v>
      </c>
      <c r="W154" s="56" t="s">
        <v>110</v>
      </c>
      <c r="X154" s="56" t="s">
        <v>111</v>
      </c>
      <c r="Y154" s="56" t="s">
        <v>112</v>
      </c>
      <c r="Z154" s="51" t="s">
        <v>21</v>
      </c>
      <c r="AC154" s="56" t="s">
        <v>227</v>
      </c>
      <c r="AD154" s="56" t="s">
        <v>228</v>
      </c>
      <c r="AE154" s="56" t="s">
        <v>227</v>
      </c>
      <c r="AF154" s="56" t="s">
        <v>228</v>
      </c>
      <c r="AG154" s="56" t="s">
        <v>227</v>
      </c>
      <c r="AH154" s="56" t="s">
        <v>228</v>
      </c>
      <c r="AI154" s="56" t="s">
        <v>227</v>
      </c>
      <c r="AJ154" s="56" t="s">
        <v>228</v>
      </c>
      <c r="AK154" s="56" t="s">
        <v>227</v>
      </c>
      <c r="AL154" s="56" t="s">
        <v>228</v>
      </c>
      <c r="AM154" s="58" t="s">
        <v>229</v>
      </c>
      <c r="AO154" s="56" t="s">
        <v>230</v>
      </c>
      <c r="AP154" s="56" t="s">
        <v>231</v>
      </c>
      <c r="AQ154" s="56" t="s">
        <v>230</v>
      </c>
      <c r="AR154" s="56" t="s">
        <v>231</v>
      </c>
      <c r="AS154" s="56" t="s">
        <v>230</v>
      </c>
      <c r="AT154" s="56" t="s">
        <v>231</v>
      </c>
      <c r="AU154" s="56" t="s">
        <v>230</v>
      </c>
      <c r="AV154" s="56" t="s">
        <v>231</v>
      </c>
      <c r="AW154" s="56" t="s">
        <v>230</v>
      </c>
      <c r="AX154" s="58" t="s">
        <v>231</v>
      </c>
    </row>
    <row r="155" customFormat="false" ht="13.8" hidden="false" customHeight="false" outlineLevel="0" collapsed="false">
      <c r="A155" s="59" t="s">
        <v>79</v>
      </c>
      <c r="B155" s="62" t="n">
        <f aca="true">INDIRECT(ADDRESS(ROW()-35*INT((ROW()-15)/35)+138,2+INT((ROW()-15)/35), 1, 1, "Simulación"))</f>
        <v>0</v>
      </c>
      <c r="C155" s="62" t="n">
        <f aca="true">INDIRECT(ADDRESS(ROW()-35*INT((ROW()-15)/35)+108,2+INT((ROW()-15)/35), 1, 1, "Simulación"))</f>
        <v>0</v>
      </c>
      <c r="D155" s="62" t="n">
        <f aca="true">INDIRECT(ADDRESS(ROW()-35*INT((ROW()-15)/35)+78,2+INT((ROW()-15)/35), 1, 1, "Simulación"))</f>
        <v>0</v>
      </c>
      <c r="E155" s="62" t="n">
        <f aca="true">INDIRECT(ADDRESS(ROW()-35*INT((ROW()-15)/35)+48,2+INT((ROW()-15)/35), 1, 1, "Simulación"))</f>
        <v>0</v>
      </c>
      <c r="F155" s="62" t="n">
        <f aca="true">INDIRECT(ADDRESS(ROW()-35*INT((ROW()-15)/35)+18,2+INT((ROW()-15)/35), 1, 1, "Simulación"))</f>
        <v>0</v>
      </c>
      <c r="G155" s="62" t="n">
        <f aca="true">INDIRECT(ADDRESS(ROW()-35*INT((ROW()-15)/35)-12,2+INT((ROW()-15)/35), 1, 1, "Simulación"))</f>
        <v>0</v>
      </c>
      <c r="H155" s="62" t="n">
        <f aca="true">INDIRECT(ADDRESS(ROW()-35*INT((ROW()-15)/35)+168,2+INT((ROW()-15)/35), 1, 1, "Simulación"))</f>
        <v>0</v>
      </c>
      <c r="I155" s="61" t="n">
        <f aca="false">AO155+AQ155+AS155+AU155+AW155</f>
        <v>0.119144356940126</v>
      </c>
      <c r="J155" s="62" t="n">
        <f aca="false">ROUND(AP155+AR155+AT155+AV155+AX155,0)</f>
        <v>1287906</v>
      </c>
      <c r="K155" s="61" t="n">
        <f aca="false">I155-DatosMinisterio!J155</f>
        <v>0</v>
      </c>
      <c r="L155" s="62" t="n">
        <f aca="false">J155-DatosMinisterio!K155</f>
        <v>0</v>
      </c>
      <c r="M155" s="64" t="n">
        <f aca="false">P190/P$215</f>
        <v>0.186799297990183</v>
      </c>
      <c r="N155" s="63" t="n">
        <f aca="false">ROUND((N$180*M155),0)</f>
        <v>38365388</v>
      </c>
      <c r="O155" s="63" t="n">
        <f aca="false">N155-DatosMinisterio!L155</f>
        <v>176</v>
      </c>
      <c r="P155" s="65" t="n">
        <f aca="false">N155+J155</f>
        <v>39653294</v>
      </c>
      <c r="Q155" s="63" t="n">
        <f aca="false">P155-DatosMinisterio!M155</f>
        <v>176</v>
      </c>
      <c r="S155" s="66" t="n">
        <f aca="false">B155+DatosMinisterio!B155</f>
        <v>28403</v>
      </c>
      <c r="T155" s="66" t="n">
        <f aca="false">C155+DatosMinisterio!C155</f>
        <v>68</v>
      </c>
      <c r="U155" s="66" t="n">
        <f aca="false">D155+DatosMinisterio!D155</f>
        <v>2129.06454545455</v>
      </c>
      <c r="V155" s="66" t="n">
        <f aca="false">E155+DatosMinisterio!E155</f>
        <v>1442.12659090909</v>
      </c>
      <c r="W155" s="66" t="n">
        <f aca="false">F155+DatosMinisterio!F155</f>
        <v>954.5</v>
      </c>
      <c r="X155" s="66" t="n">
        <f aca="false">G155+DatosMinisterio!G155</f>
        <v>2030</v>
      </c>
      <c r="Y155" s="66" t="n">
        <f aca="false">H155+DatosMinisterio!H155</f>
        <v>311</v>
      </c>
      <c r="Z155" s="66" t="n">
        <f aca="false">X155+0.33*Y155</f>
        <v>2132.63</v>
      </c>
      <c r="AC155" s="67" t="n">
        <f aca="false">IF(T155&gt;0,S155/T155,0)</f>
        <v>417.691176470588</v>
      </c>
      <c r="AD155" s="68" t="n">
        <f aca="false">EXP((((AC155-AC$180)/AC$181+2)/4-1.9)^3)</f>
        <v>0.700525673730991</v>
      </c>
      <c r="AE155" s="69" t="n">
        <f aca="false">S155/U155</f>
        <v>13.3406007162343</v>
      </c>
      <c r="AF155" s="68" t="n">
        <f aca="false">EXP((((AE155-AE$180)/AE$181+2)/4-1.9)^3)</f>
        <v>0.012729495041012</v>
      </c>
      <c r="AG155" s="68" t="n">
        <f aca="false">V155/U155</f>
        <v>0.677352217427114</v>
      </c>
      <c r="AH155" s="68" t="n">
        <f aca="false">EXP((((AG155-AG$180)/AG$181+2)/4-1.9)^3)</f>
        <v>0.0946251833702843</v>
      </c>
      <c r="AI155" s="68" t="n">
        <f aca="false">W155/U155</f>
        <v>0.448318958689069</v>
      </c>
      <c r="AJ155" s="68" t="n">
        <f aca="false">EXP((((AI155-AI$180)/AI$181+2)/4-1.9)^3)</f>
        <v>0.560570718436358</v>
      </c>
      <c r="AK155" s="68" t="n">
        <f aca="false">Z155/U155</f>
        <v>1.00167465779892</v>
      </c>
      <c r="AL155" s="68" t="n">
        <f aca="false">EXP((((AK155-AK$180)/AK$181+2)/4-1.9)^3)</f>
        <v>0.476177970686474</v>
      </c>
      <c r="AM155" s="68" t="n">
        <f aca="false">0.01*AD155+0.15*AF155+0.24*AH155+0.25*AJ155+0.35*AL155</f>
        <v>0.338429694351685</v>
      </c>
      <c r="AO155" s="61" t="n">
        <f aca="false">0.01*AD155/$AM$180</f>
        <v>0.00246620442324409</v>
      </c>
      <c r="AP155" s="62" t="n">
        <f aca="false">AO155*$J$180</f>
        <v>26658.7523872232</v>
      </c>
      <c r="AQ155" s="61" t="n">
        <f aca="false">0.15*AF155/$AM$180</f>
        <v>0.000672213842112438</v>
      </c>
      <c r="AR155" s="62" t="n">
        <f aca="false">AQ155*$J$180</f>
        <v>7266.38156968619</v>
      </c>
      <c r="AS155" s="61" t="n">
        <f aca="false">0.24*AH155/$AM$180</f>
        <v>0.00799508327631207</v>
      </c>
      <c r="AT155" s="62" t="n">
        <f aca="false">AS155*$J$180</f>
        <v>86423.8760459546</v>
      </c>
      <c r="AU155" s="61" t="n">
        <f aca="false">0.25*AJ155/$AM$180</f>
        <v>0.0493373061541693</v>
      </c>
      <c r="AV155" s="62" t="n">
        <f aca="false">AU155*$J$180</f>
        <v>533317.926048681</v>
      </c>
      <c r="AW155" s="61" t="n">
        <f aca="false">0.35*AL155/$AM$180</f>
        <v>0.0586735492442879</v>
      </c>
      <c r="AX155" s="62" t="n">
        <f aca="false">AW155*$J$180</f>
        <v>634239.240770433</v>
      </c>
    </row>
    <row r="156" customFormat="false" ht="13.8" hidden="false" customHeight="false" outlineLevel="0" collapsed="false">
      <c r="A156" s="70" t="s">
        <v>80</v>
      </c>
      <c r="B156" s="63" t="n">
        <f aca="true">INDIRECT(ADDRESS(ROW()-35*INT((ROW()-15)/35)+138,2+INT((ROW()-15)/35), 1, 1, "Simulación"))</f>
        <v>0</v>
      </c>
      <c r="C156" s="63" t="n">
        <f aca="true">INDIRECT(ADDRESS(ROW()-35*INT((ROW()-15)/35)+108,2+INT((ROW()-15)/35), 1, 1, "Simulación"))</f>
        <v>0</v>
      </c>
      <c r="D156" s="63" t="n">
        <f aca="true">INDIRECT(ADDRESS(ROW()-35*INT((ROW()-15)/35)+78,2+INT((ROW()-15)/35), 1, 1, "Simulación"))</f>
        <v>0</v>
      </c>
      <c r="E156" s="63" t="n">
        <f aca="true">INDIRECT(ADDRESS(ROW()-35*INT((ROW()-15)/35)+48,2+INT((ROW()-15)/35), 1, 1, "Simulación"))</f>
        <v>0</v>
      </c>
      <c r="F156" s="63" t="n">
        <f aca="true">INDIRECT(ADDRESS(ROW()-35*INT((ROW()-15)/35)+18,2+INT((ROW()-15)/35), 1, 1, "Simulación"))</f>
        <v>0</v>
      </c>
      <c r="G156" s="63" t="n">
        <f aca="true">INDIRECT(ADDRESS(ROW()-35*INT((ROW()-15)/35)-12,2+INT((ROW()-15)/35), 1, 1, "Simulación"))</f>
        <v>0</v>
      </c>
      <c r="H156" s="63" t="n">
        <f aca="true">INDIRECT(ADDRESS(ROW()-35*INT((ROW()-15)/35)+168,2+INT((ROW()-15)/35), 1, 1, "Simulación"))</f>
        <v>0</v>
      </c>
      <c r="I156" s="64" t="n">
        <f aca="false">AO156+AQ156+AS156+AU156+AW156</f>
        <v>0.089006924907431</v>
      </c>
      <c r="J156" s="63" t="n">
        <f aca="false">ROUND(AP156+AR156+AT156+AV156+AX156,0)</f>
        <v>962132</v>
      </c>
      <c r="K156" s="64" t="n">
        <f aca="false">I156-DatosMinisterio!J156</f>
        <v>0</v>
      </c>
      <c r="L156" s="63" t="n">
        <f aca="false">J156-DatosMinisterio!K156</f>
        <v>0</v>
      </c>
      <c r="M156" s="64" t="n">
        <f aca="false">P191/P$215</f>
        <v>0.120031554557042</v>
      </c>
      <c r="N156" s="63" t="n">
        <f aca="false">ROUND((N$180*M156),0)</f>
        <v>24652433</v>
      </c>
      <c r="O156" s="63" t="n">
        <f aca="false">N156-DatosMinisterio!L156</f>
        <v>-60</v>
      </c>
      <c r="P156" s="65" t="n">
        <f aca="false">N156+J156</f>
        <v>25614565</v>
      </c>
      <c r="Q156" s="63" t="n">
        <f aca="false">P156-DatosMinisterio!M156</f>
        <v>-60</v>
      </c>
      <c r="S156" s="65" t="n">
        <f aca="false">B156+DatosMinisterio!B156</f>
        <v>24599</v>
      </c>
      <c r="T156" s="65" t="n">
        <f aca="false">C156+DatosMinisterio!C156</f>
        <v>78</v>
      </c>
      <c r="U156" s="65" t="n">
        <f aca="false">D156+DatosMinisterio!D156</f>
        <v>2076.39090909091</v>
      </c>
      <c r="V156" s="65" t="n">
        <f aca="false">E156+DatosMinisterio!E156</f>
        <v>1401.62363636364</v>
      </c>
      <c r="W156" s="65" t="n">
        <f aca="false">F156+DatosMinisterio!F156</f>
        <v>778.5</v>
      </c>
      <c r="X156" s="65" t="n">
        <f aca="false">G156+DatosMinisterio!G156</f>
        <v>1790</v>
      </c>
      <c r="Y156" s="65" t="n">
        <f aca="false">H156+DatosMinisterio!H156</f>
        <v>184</v>
      </c>
      <c r="Z156" s="65" t="n">
        <f aca="false">X156+0.33*Y156</f>
        <v>1850.72</v>
      </c>
      <c r="AC156" s="71" t="n">
        <f aca="false">IF(T156&gt;0,S156/T156,0)</f>
        <v>315.371794871795</v>
      </c>
      <c r="AD156" s="72" t="n">
        <f aca="false">EXP((((AC156-AC$180)/AC$181+2)/4-1.9)^3)</f>
        <v>0.321533065703405</v>
      </c>
      <c r="AE156" s="73" t="n">
        <f aca="false">S156/U156</f>
        <v>11.8469985070249</v>
      </c>
      <c r="AF156" s="72" t="n">
        <f aca="false">EXP((((AE156-AE$180)/AE$181+2)/4-1.9)^3)</f>
        <v>0.00623484506616676</v>
      </c>
      <c r="AG156" s="72" t="n">
        <f aca="false">V156/U156</f>
        <v>0.675028786837302</v>
      </c>
      <c r="AH156" s="72" t="n">
        <f aca="false">EXP((((AG156-AG$180)/AG$181+2)/4-1.9)^3)</f>
        <v>0.0923700256190033</v>
      </c>
      <c r="AI156" s="72" t="n">
        <f aca="false">W156/U156</f>
        <v>0.374929401102437</v>
      </c>
      <c r="AJ156" s="72" t="n">
        <f aca="false">EXP((((AI156-AI$180)/AI$181+2)/4-1.9)^3)</f>
        <v>0.393231510524292</v>
      </c>
      <c r="AK156" s="72" t="n">
        <f aca="false">Z156/U156</f>
        <v>0.891315788321519</v>
      </c>
      <c r="AL156" s="72" t="n">
        <f aca="false">EXP((((AK156-AK$180)/AK$181+2)/4-1.9)^3)</f>
        <v>0.366277256893164</v>
      </c>
      <c r="AM156" s="72" t="n">
        <f aca="false">0.01*AD156+0.15*AF156+0.24*AH156+0.25*AJ156+0.35*AL156</f>
        <v>0.2528242811092</v>
      </c>
      <c r="AO156" s="64" t="n">
        <f aca="false">0.01*AD156/$AM$180</f>
        <v>0.00113195889685762</v>
      </c>
      <c r="AP156" s="63" t="n">
        <f aca="false">AO156*$J$180</f>
        <v>12236.0545863212</v>
      </c>
      <c r="AQ156" s="64" t="n">
        <f aca="false">0.15*AF156/$AM$180</f>
        <v>0.000329247086659812</v>
      </c>
      <c r="AR156" s="63" t="n">
        <f aca="false">AQ156*$J$180</f>
        <v>3559.03852687633</v>
      </c>
      <c r="AS156" s="64" t="n">
        <f aca="false">0.24*AH156/$AM$180</f>
        <v>0.00780454019485607</v>
      </c>
      <c r="AT156" s="63" t="n">
        <f aca="false">AS156*$J$180</f>
        <v>84364.1762174417</v>
      </c>
      <c r="AU156" s="64" t="n">
        <f aca="false">0.25*AJ156/$AM$180</f>
        <v>0.0346093414909721</v>
      </c>
      <c r="AV156" s="63" t="n">
        <f aca="false">AU156*$J$180</f>
        <v>374114.106842373</v>
      </c>
      <c r="AW156" s="64" t="n">
        <f aca="false">0.35*AL156/$AM$180</f>
        <v>0.0451318372380854</v>
      </c>
      <c r="AX156" s="63" t="n">
        <f aca="false">AW156*$J$180</f>
        <v>487858.37150025</v>
      </c>
    </row>
    <row r="157" customFormat="false" ht="13.8" hidden="false" customHeight="false" outlineLevel="0" collapsed="false">
      <c r="A157" s="70" t="s">
        <v>81</v>
      </c>
      <c r="B157" s="63" t="n">
        <f aca="true">INDIRECT(ADDRESS(ROW()-35*INT((ROW()-15)/35)+138,2+INT((ROW()-15)/35), 1, 1, "Simulación"))</f>
        <v>0</v>
      </c>
      <c r="C157" s="63" t="n">
        <f aca="true">INDIRECT(ADDRESS(ROW()-35*INT((ROW()-15)/35)+108,2+INT((ROW()-15)/35), 1, 1, "Simulación"))</f>
        <v>0</v>
      </c>
      <c r="D157" s="63" t="n">
        <f aca="true">INDIRECT(ADDRESS(ROW()-35*INT((ROW()-15)/35)+78,2+INT((ROW()-15)/35), 1, 1, "Simulación"))</f>
        <v>0</v>
      </c>
      <c r="E157" s="63" t="n">
        <f aca="true">INDIRECT(ADDRESS(ROW()-35*INT((ROW()-15)/35)+48,2+INT((ROW()-15)/35), 1, 1, "Simulación"))</f>
        <v>0</v>
      </c>
      <c r="F157" s="63" t="n">
        <f aca="true">INDIRECT(ADDRESS(ROW()-35*INT((ROW()-15)/35)+18,2+INT((ROW()-15)/35), 1, 1, "Simulación"))</f>
        <v>0</v>
      </c>
      <c r="G157" s="63" t="n">
        <f aca="true">INDIRECT(ADDRESS(ROW()-35*INT((ROW()-15)/35)-12,2+INT((ROW()-15)/35), 1, 1, "Simulación"))</f>
        <v>0</v>
      </c>
      <c r="H157" s="63" t="n">
        <f aca="true">INDIRECT(ADDRESS(ROW()-35*INT((ROW()-15)/35)+168,2+INT((ROW()-15)/35), 1, 1, "Simulación"))</f>
        <v>0</v>
      </c>
      <c r="I157" s="64" t="n">
        <f aca="false">AO157+AQ157+AS157+AU157+AW157</f>
        <v>0.0628006449633177</v>
      </c>
      <c r="J157" s="63" t="n">
        <f aca="false">ROUND(AP157+AR157+AT157+AV157+AX157,0)</f>
        <v>678852</v>
      </c>
      <c r="K157" s="64" t="n">
        <f aca="false">I157-DatosMinisterio!J157</f>
        <v>4.71844785465692E-016</v>
      </c>
      <c r="L157" s="63" t="n">
        <f aca="false">J157-DatosMinisterio!K157</f>
        <v>0</v>
      </c>
      <c r="M157" s="64" t="n">
        <f aca="false">P192/P$215</f>
        <v>0.0731527865312361</v>
      </c>
      <c r="N157" s="63" t="n">
        <f aca="false">ROUND((N$180*M157),0)</f>
        <v>15024334</v>
      </c>
      <c r="O157" s="63" t="n">
        <f aca="false">N157-DatosMinisterio!L157</f>
        <v>-46</v>
      </c>
      <c r="P157" s="65" t="n">
        <f aca="false">N157+J157</f>
        <v>15703186</v>
      </c>
      <c r="Q157" s="63" t="n">
        <f aca="false">P157-DatosMinisterio!M157</f>
        <v>-46</v>
      </c>
      <c r="S157" s="65" t="n">
        <f aca="false">B157+DatosMinisterio!B157</f>
        <v>24293</v>
      </c>
      <c r="T157" s="65" t="n">
        <f aca="false">C157+DatosMinisterio!C157</f>
        <v>92</v>
      </c>
      <c r="U157" s="65" t="n">
        <f aca="false">D157+DatosMinisterio!D157</f>
        <v>1395.3725</v>
      </c>
      <c r="V157" s="65" t="n">
        <f aca="false">E157+DatosMinisterio!E157</f>
        <v>1066.67363636364</v>
      </c>
      <c r="W157" s="65" t="n">
        <f aca="false">F157+DatosMinisterio!F157</f>
        <v>408</v>
      </c>
      <c r="X157" s="65" t="n">
        <f aca="false">G157+DatosMinisterio!G157</f>
        <v>886</v>
      </c>
      <c r="Y157" s="65" t="n">
        <f aca="false">H157+DatosMinisterio!H157</f>
        <v>83</v>
      </c>
      <c r="Z157" s="65" t="n">
        <f aca="false">X157+0.33*Y157</f>
        <v>913.39</v>
      </c>
      <c r="AC157" s="71" t="n">
        <f aca="false">IF(T157&gt;0,S157/T157,0)</f>
        <v>264.054347826087</v>
      </c>
      <c r="AD157" s="72" t="n">
        <f aca="false">EXP((((AC157-AC$180)/AC$181+2)/4-1.9)^3)</f>
        <v>0.169554916964835</v>
      </c>
      <c r="AE157" s="73" t="n">
        <f aca="false">S157/U157</f>
        <v>17.4096880940394</v>
      </c>
      <c r="AF157" s="72" t="n">
        <f aca="false">EXP((((AE157-AE$180)/AE$181+2)/4-1.9)^3)</f>
        <v>0.0629764529551531</v>
      </c>
      <c r="AG157" s="72" t="n">
        <f aca="false">V157/U157</f>
        <v>0.764436475825373</v>
      </c>
      <c r="AH157" s="72" t="n">
        <f aca="false">EXP((((AG157-AG$180)/AG$181+2)/4-1.9)^3)</f>
        <v>0.208730059652462</v>
      </c>
      <c r="AI157" s="72" t="n">
        <f aca="false">W157/U157</f>
        <v>0.292395041467422</v>
      </c>
      <c r="AJ157" s="72" t="n">
        <f aca="false">EXP((((AI157-AI$180)/AI$181+2)/4-1.9)^3)</f>
        <v>0.228087888961154</v>
      </c>
      <c r="AK157" s="72" t="n">
        <f aca="false">Z157/U157</f>
        <v>0.654585065994923</v>
      </c>
      <c r="AL157" s="72" t="n">
        <f aca="false">EXP((((AK157-AK$180)/AK$181+2)/4-1.9)^3)</f>
        <v>0.171788876008731</v>
      </c>
      <c r="AM157" s="72" t="n">
        <f aca="false">0.01*AD157+0.15*AF157+0.24*AH157+0.25*AJ157+0.35*AL157</f>
        <v>0.178385310272856</v>
      </c>
      <c r="AO157" s="64" t="n">
        <f aca="false">0.01*AD157/$AM$180</f>
        <v>0.000596919002232083</v>
      </c>
      <c r="AP157" s="63" t="n">
        <f aca="false">AO157*$J$180</f>
        <v>6452.47236025999</v>
      </c>
      <c r="AQ157" s="64" t="n">
        <f aca="false">0.15*AF157/$AM$180</f>
        <v>0.0033256341486607</v>
      </c>
      <c r="AR157" s="63" t="n">
        <f aca="false">AQ157*$J$180</f>
        <v>35948.8680111189</v>
      </c>
      <c r="AS157" s="64" t="n">
        <f aca="false">0.24*AH157/$AM$180</f>
        <v>0.0176360472947319</v>
      </c>
      <c r="AT157" s="63" t="n">
        <f aca="false">AS157*$J$180</f>
        <v>190639.110646459</v>
      </c>
      <c r="AU157" s="64" t="n">
        <f aca="false">0.25*AJ157/$AM$180</f>
        <v>0.0200746161681869</v>
      </c>
      <c r="AV157" s="63" t="n">
        <f aca="false">AU157*$J$180</f>
        <v>216999.133020885</v>
      </c>
      <c r="AW157" s="64" t="n">
        <f aca="false">0.35*AL157/$AM$180</f>
        <v>0.0211674283495061</v>
      </c>
      <c r="AX157" s="63" t="n">
        <f aca="false">AW157*$J$180</f>
        <v>228812.026174815</v>
      </c>
    </row>
    <row r="158" customFormat="false" ht="13.8" hidden="false" customHeight="false" outlineLevel="0" collapsed="false">
      <c r="A158" s="70" t="s">
        <v>82</v>
      </c>
      <c r="B158" s="63" t="n">
        <f aca="true">INDIRECT(ADDRESS(ROW()-35*INT((ROW()-15)/35)+138,2+INT((ROW()-15)/35), 1, 1, "Simulación"))</f>
        <v>0</v>
      </c>
      <c r="C158" s="63" t="n">
        <f aca="true">INDIRECT(ADDRESS(ROW()-35*INT((ROW()-15)/35)+108,2+INT((ROW()-15)/35), 1, 1, "Simulación"))</f>
        <v>0</v>
      </c>
      <c r="D158" s="63" t="n">
        <f aca="true">INDIRECT(ADDRESS(ROW()-35*INT((ROW()-15)/35)+78,2+INT((ROW()-15)/35), 1, 1, "Simulación"))</f>
        <v>0</v>
      </c>
      <c r="E158" s="63" t="n">
        <f aca="true">INDIRECT(ADDRESS(ROW()-35*INT((ROW()-15)/35)+48,2+INT((ROW()-15)/35), 1, 1, "Simulación"))</f>
        <v>0</v>
      </c>
      <c r="F158" s="63" t="n">
        <f aca="true">INDIRECT(ADDRESS(ROW()-35*INT((ROW()-15)/35)+18,2+INT((ROW()-15)/35), 1, 1, "Simulación"))</f>
        <v>0</v>
      </c>
      <c r="G158" s="63" t="n">
        <f aca="true">INDIRECT(ADDRESS(ROW()-35*INT((ROW()-15)/35)-12,2+INT((ROW()-15)/35), 1, 1, "Simulación"))</f>
        <v>0</v>
      </c>
      <c r="H158" s="63" t="n">
        <f aca="true">INDIRECT(ADDRESS(ROW()-35*INT((ROW()-15)/35)+168,2+INT((ROW()-15)/35), 1, 1, "Simulación"))</f>
        <v>0</v>
      </c>
      <c r="I158" s="64" t="n">
        <f aca="false">AO158+AQ158+AS158+AU158+AW158</f>
        <v>0.0765878907393622</v>
      </c>
      <c r="J158" s="63" t="n">
        <f aca="false">ROUND(AP158+AR158+AT158+AV158+AX158,0)</f>
        <v>827887</v>
      </c>
      <c r="K158" s="64" t="n">
        <f aca="false">I158-DatosMinisterio!J158</f>
        <v>0</v>
      </c>
      <c r="L158" s="63" t="n">
        <f aca="false">J158-DatosMinisterio!K158</f>
        <v>0</v>
      </c>
      <c r="M158" s="64" t="n">
        <f aca="false">P193/P$215</f>
        <v>0.0581998245527604</v>
      </c>
      <c r="N158" s="63" t="n">
        <f aca="false">ROUND((N$180*M158),0)</f>
        <v>11953251</v>
      </c>
      <c r="O158" s="63" t="n">
        <f aca="false">N158-DatosMinisterio!L158</f>
        <v>0</v>
      </c>
      <c r="P158" s="65" t="n">
        <f aca="false">N158+J158</f>
        <v>12781138</v>
      </c>
      <c r="Q158" s="63" t="n">
        <f aca="false">P158-DatosMinisterio!M158</f>
        <v>0</v>
      </c>
      <c r="S158" s="65" t="n">
        <f aca="false">B158+DatosMinisterio!B158</f>
        <v>13502</v>
      </c>
      <c r="T158" s="65" t="n">
        <f aca="false">C158+DatosMinisterio!C158</f>
        <v>50</v>
      </c>
      <c r="U158" s="65" t="n">
        <f aca="false">D158+DatosMinisterio!D158</f>
        <v>640.391590909091</v>
      </c>
      <c r="V158" s="65" t="n">
        <f aca="false">E158+DatosMinisterio!E158</f>
        <v>484.172045454546</v>
      </c>
      <c r="W158" s="65" t="n">
        <f aca="false">F158+DatosMinisterio!F158</f>
        <v>207</v>
      </c>
      <c r="X158" s="65" t="n">
        <f aca="false">G158+DatosMinisterio!G158</f>
        <v>430</v>
      </c>
      <c r="Y158" s="65" t="n">
        <f aca="false">H158+DatosMinisterio!H158</f>
        <v>50</v>
      </c>
      <c r="Z158" s="65" t="n">
        <f aca="false">X158+0.33*Y158</f>
        <v>446.5</v>
      </c>
      <c r="AC158" s="71" t="n">
        <f aca="false">IF(T158&gt;0,S158/T158,0)</f>
        <v>270.04</v>
      </c>
      <c r="AD158" s="72" t="n">
        <f aca="false">EXP((((AC158-AC$180)/AC$181+2)/4-1.9)^3)</f>
        <v>0.184527172310292</v>
      </c>
      <c r="AE158" s="73" t="n">
        <f aca="false">S158/U158</f>
        <v>21.083974542565</v>
      </c>
      <c r="AF158" s="72" t="n">
        <f aca="false">EXP((((AE158-AE$180)/AE$181+2)/4-1.9)^3)</f>
        <v>0.181226540034278</v>
      </c>
      <c r="AG158" s="72" t="n">
        <f aca="false">V158/U158</f>
        <v>0.756056219862635</v>
      </c>
      <c r="AH158" s="72" t="n">
        <f aca="false">EXP((((AG158-AG$180)/AG$181+2)/4-1.9)^3)</f>
        <v>0.195211999616588</v>
      </c>
      <c r="AI158" s="72" t="n">
        <f aca="false">W158/U158</f>
        <v>0.323239722286399</v>
      </c>
      <c r="AJ158" s="72" t="n">
        <f aca="false">EXP((((AI158-AI$180)/AI$181+2)/4-1.9)^3)</f>
        <v>0.285107480125587</v>
      </c>
      <c r="AK158" s="72" t="n">
        <f aca="false">Z158/U158</f>
        <v>0.697229642516315</v>
      </c>
      <c r="AL158" s="72" t="n">
        <f aca="false">EXP((((AK158-AK$180)/AK$181+2)/4-1.9)^3)</f>
        <v>0.201117132605952</v>
      </c>
      <c r="AM158" s="72" t="n">
        <f aca="false">0.01*AD158+0.15*AF158+0.24*AH158+0.25*AJ158+0.35*AL158</f>
        <v>0.217547999079706</v>
      </c>
      <c r="AO158" s="64" t="n">
        <f aca="false">0.01*AD158/$AM$180</f>
        <v>0.000649628908154939</v>
      </c>
      <c r="AP158" s="63" t="n">
        <f aca="false">AO158*$J$180</f>
        <v>7022.24683520106</v>
      </c>
      <c r="AQ158" s="64" t="n">
        <f aca="false">0.15*AF158/$AM$180</f>
        <v>0.0095701352156307</v>
      </c>
      <c r="AR158" s="63" t="n">
        <f aca="false">AQ158*$J$180</f>
        <v>103449.601590668</v>
      </c>
      <c r="AS158" s="64" t="n">
        <f aca="false">0.24*AH158/$AM$180</f>
        <v>0.0164938776114451</v>
      </c>
      <c r="AT158" s="63" t="n">
        <f aca="false">AS158*$J$180</f>
        <v>178292.68125725</v>
      </c>
      <c r="AU158" s="64" t="n">
        <f aca="false">0.25*AJ158/$AM$180</f>
        <v>0.0250930606454729</v>
      </c>
      <c r="AV158" s="63" t="n">
        <f aca="false">AU158*$J$180</f>
        <v>271246.650959002</v>
      </c>
      <c r="AW158" s="64" t="n">
        <f aca="false">0.35*AL158/$AM$180</f>
        <v>0.0247811883586586</v>
      </c>
      <c r="AX158" s="63" t="n">
        <f aca="false">AW158*$J$180</f>
        <v>267875.42755503</v>
      </c>
    </row>
    <row r="159" customFormat="false" ht="13.8" hidden="false" customHeight="false" outlineLevel="0" collapsed="false">
      <c r="A159" s="70" t="s">
        <v>83</v>
      </c>
      <c r="B159" s="63" t="n">
        <f aca="true">INDIRECT(ADDRESS(ROW()-35*INT((ROW()-15)/35)+138,2+INT((ROW()-15)/35), 1, 1, "Simulación"))</f>
        <v>0</v>
      </c>
      <c r="C159" s="63" t="n">
        <f aca="true">INDIRECT(ADDRESS(ROW()-35*INT((ROW()-15)/35)+108,2+INT((ROW()-15)/35), 1, 1, "Simulación"))</f>
        <v>0</v>
      </c>
      <c r="D159" s="63" t="n">
        <f aca="true">INDIRECT(ADDRESS(ROW()-35*INT((ROW()-15)/35)+78,2+INT((ROW()-15)/35), 1, 1, "Simulación"))</f>
        <v>0</v>
      </c>
      <c r="E159" s="63" t="n">
        <f aca="true">INDIRECT(ADDRESS(ROW()-35*INT((ROW()-15)/35)+48,2+INT((ROW()-15)/35), 1, 1, "Simulación"))</f>
        <v>0</v>
      </c>
      <c r="F159" s="63" t="n">
        <f aca="true">INDIRECT(ADDRESS(ROW()-35*INT((ROW()-15)/35)+18,2+INT((ROW()-15)/35), 1, 1, "Simulación"))</f>
        <v>0</v>
      </c>
      <c r="G159" s="63" t="n">
        <f aca="true">INDIRECT(ADDRESS(ROW()-35*INT((ROW()-15)/35)-12,2+INT((ROW()-15)/35), 1, 1, "Simulación"))</f>
        <v>0</v>
      </c>
      <c r="H159" s="63" t="n">
        <f aca="true">INDIRECT(ADDRESS(ROW()-35*INT((ROW()-15)/35)+168,2+INT((ROW()-15)/35), 1, 1, "Simulación"))</f>
        <v>0</v>
      </c>
      <c r="I159" s="64" t="n">
        <f aca="false">AO159+AQ159+AS159+AU159+AW159</f>
        <v>0.0618169026371795</v>
      </c>
      <c r="J159" s="63" t="n">
        <f aca="false">ROUND(AP159+AR159+AT159+AV159+AX159,0)</f>
        <v>668218</v>
      </c>
      <c r="K159" s="64" t="n">
        <f aca="false">I159-DatosMinisterio!J159</f>
        <v>0</v>
      </c>
      <c r="L159" s="63" t="n">
        <f aca="false">J159-DatosMinisterio!K159</f>
        <v>0</v>
      </c>
      <c r="M159" s="64" t="n">
        <f aca="false">P194/P$215</f>
        <v>0.056087517913978</v>
      </c>
      <c r="N159" s="63" t="n">
        <f aca="false">ROUND((N$180*M159),0)</f>
        <v>11519419</v>
      </c>
      <c r="O159" s="63" t="n">
        <f aca="false">N159-DatosMinisterio!L159</f>
        <v>-35</v>
      </c>
      <c r="P159" s="65" t="n">
        <f aca="false">N159+J159</f>
        <v>12187637</v>
      </c>
      <c r="Q159" s="63" t="n">
        <f aca="false">P159-DatosMinisterio!M159</f>
        <v>-35</v>
      </c>
      <c r="S159" s="65" t="n">
        <f aca="false">B159+DatosMinisterio!B159</f>
        <v>14917</v>
      </c>
      <c r="T159" s="65" t="n">
        <f aca="false">C159+DatosMinisterio!C159</f>
        <v>63</v>
      </c>
      <c r="U159" s="65" t="n">
        <f aca="false">D159+DatosMinisterio!D159</f>
        <v>611.120227272727</v>
      </c>
      <c r="V159" s="65" t="n">
        <f aca="false">E159+DatosMinisterio!E159</f>
        <v>370.942272727273</v>
      </c>
      <c r="W159" s="65" t="n">
        <f aca="false">F159+DatosMinisterio!F159</f>
        <v>151</v>
      </c>
      <c r="X159" s="65" t="n">
        <f aca="false">G159+DatosMinisterio!G159</f>
        <v>427</v>
      </c>
      <c r="Y159" s="65" t="n">
        <f aca="false">H159+DatosMinisterio!H159</f>
        <v>2</v>
      </c>
      <c r="Z159" s="65" t="n">
        <f aca="false">X159+0.33*Y159</f>
        <v>427.66</v>
      </c>
      <c r="AC159" s="71" t="n">
        <f aca="false">IF(T159&gt;0,S159/T159,0)</f>
        <v>236.777777777778</v>
      </c>
      <c r="AD159" s="72" t="n">
        <f aca="false">EXP((((AC159-AC$180)/AC$181+2)/4-1.9)^3)</f>
        <v>0.111242152451103</v>
      </c>
      <c r="AE159" s="73" t="n">
        <f aca="false">S159/U159</f>
        <v>24.409272241848</v>
      </c>
      <c r="AF159" s="72" t="n">
        <f aca="false">EXP((((AE159-AE$180)/AE$181+2)/4-1.9)^3)</f>
        <v>0.360266200084387</v>
      </c>
      <c r="AG159" s="72" t="n">
        <f aca="false">V159/U159</f>
        <v>0.606987391634365</v>
      </c>
      <c r="AH159" s="72" t="n">
        <f aca="false">EXP((((AG159-AG$180)/AG$181+2)/4-1.9)^3)</f>
        <v>0.0422833500265662</v>
      </c>
      <c r="AI159" s="72" t="n">
        <f aca="false">W159/U159</f>
        <v>0.247087223202993</v>
      </c>
      <c r="AJ159" s="72" t="n">
        <f aca="false">EXP((((AI159-AI$180)/AI$181+2)/4-1.9)^3)</f>
        <v>0.15700294399376</v>
      </c>
      <c r="AK159" s="72" t="n">
        <f aca="false">Z159/U159</f>
        <v>0.699796833609218</v>
      </c>
      <c r="AL159" s="72" t="n">
        <f aca="false">EXP((((AK159-AK$180)/AK$181+2)/4-1.9)^3)</f>
        <v>0.202971135507588</v>
      </c>
      <c r="AM159" s="72" t="n">
        <f aca="false">0.01*AD159+0.15*AF159+0.24*AH159+0.25*AJ159+0.35*AL159</f>
        <v>0.175590988969641</v>
      </c>
      <c r="AO159" s="64" t="n">
        <f aca="false">0.01*AD159/$AM$180</f>
        <v>0.000391628599370156</v>
      </c>
      <c r="AP159" s="63" t="n">
        <f aca="false">AO159*$J$180</f>
        <v>4233.35947335243</v>
      </c>
      <c r="AQ159" s="64" t="n">
        <f aca="false">0.15*AF159/$AM$180</f>
        <v>0.0190247865890775</v>
      </c>
      <c r="AR159" s="63" t="n">
        <f aca="false">AQ159*$J$180</f>
        <v>205650.865807317</v>
      </c>
      <c r="AS159" s="64" t="n">
        <f aca="false">0.24*AH159/$AM$180</f>
        <v>0.00357261029910999</v>
      </c>
      <c r="AT159" s="63" t="n">
        <f aca="false">AS159*$J$180</f>
        <v>38618.5883223477</v>
      </c>
      <c r="AU159" s="64" t="n">
        <f aca="false">0.25*AJ159/$AM$180</f>
        <v>0.0138182428374654</v>
      </c>
      <c r="AV159" s="63" t="n">
        <f aca="false">AU159*$J$180</f>
        <v>149370.064686665</v>
      </c>
      <c r="AW159" s="64" t="n">
        <f aca="false">0.35*AL159/$AM$180</f>
        <v>0.0250096343121565</v>
      </c>
      <c r="AX159" s="63" t="n">
        <f aca="false">AW159*$J$180</f>
        <v>270344.843330447</v>
      </c>
    </row>
    <row r="160" customFormat="false" ht="13.8" hidden="false" customHeight="false" outlineLevel="0" collapsed="false">
      <c r="A160" s="70" t="s">
        <v>84</v>
      </c>
      <c r="B160" s="63" t="n">
        <f aca="true">INDIRECT(ADDRESS(ROW()-35*INT((ROW()-15)/35)+138,2+INT((ROW()-15)/35), 1, 1, "Simulación"))</f>
        <v>0</v>
      </c>
      <c r="C160" s="63" t="n">
        <f aca="true">INDIRECT(ADDRESS(ROW()-35*INT((ROW()-15)/35)+108,2+INT((ROW()-15)/35), 1, 1, "Simulación"))</f>
        <v>0</v>
      </c>
      <c r="D160" s="63" t="n">
        <f aca="true">INDIRECT(ADDRESS(ROW()-35*INT((ROW()-15)/35)+78,2+INT((ROW()-15)/35), 1, 1, "Simulación"))</f>
        <v>0</v>
      </c>
      <c r="E160" s="63" t="n">
        <f aca="true">INDIRECT(ADDRESS(ROW()-35*INT((ROW()-15)/35)+48,2+INT((ROW()-15)/35), 1, 1, "Simulación"))</f>
        <v>0</v>
      </c>
      <c r="F160" s="63" t="n">
        <f aca="true">INDIRECT(ADDRESS(ROW()-35*INT((ROW()-15)/35)+18,2+INT((ROW()-15)/35), 1, 1, "Simulación"))</f>
        <v>0</v>
      </c>
      <c r="G160" s="63" t="n">
        <f aca="true">INDIRECT(ADDRESS(ROW()-35*INT((ROW()-15)/35)-12,2+INT((ROW()-15)/35), 1, 1, "Simulación"))</f>
        <v>0</v>
      </c>
      <c r="H160" s="63" t="n">
        <f aca="true">INDIRECT(ADDRESS(ROW()-35*INT((ROW()-15)/35)+168,2+INT((ROW()-15)/35), 1, 1, "Simulación"))</f>
        <v>0</v>
      </c>
      <c r="I160" s="64" t="n">
        <f aca="false">AO160+AQ160+AS160+AU160+AW160</f>
        <v>0.0331858591792027</v>
      </c>
      <c r="J160" s="63" t="n">
        <f aca="false">ROUND(AP160+AR160+AT160+AV160+AX160,0)</f>
        <v>358727</v>
      </c>
      <c r="K160" s="64" t="n">
        <f aca="false">I160-DatosMinisterio!J160</f>
        <v>0</v>
      </c>
      <c r="L160" s="63" t="n">
        <f aca="false">J160-DatosMinisterio!K160</f>
        <v>0</v>
      </c>
      <c r="M160" s="64" t="n">
        <f aca="false">P195/P$215</f>
        <v>0.0590401485468468</v>
      </c>
      <c r="N160" s="63" t="n">
        <f aca="false">ROUND((N$180*M160),0)</f>
        <v>12125839</v>
      </c>
      <c r="O160" s="63" t="n">
        <f aca="false">N160-DatosMinisterio!L160</f>
        <v>-3</v>
      </c>
      <c r="P160" s="65" t="n">
        <f aca="false">N160+J160</f>
        <v>12484566</v>
      </c>
      <c r="Q160" s="63" t="n">
        <f aca="false">P160-DatosMinisterio!M160</f>
        <v>-3</v>
      </c>
      <c r="S160" s="65" t="n">
        <f aca="false">B160+DatosMinisterio!B160</f>
        <v>18532</v>
      </c>
      <c r="T160" s="65" t="n">
        <f aca="false">C160+DatosMinisterio!C160</f>
        <v>66</v>
      </c>
      <c r="U160" s="65" t="n">
        <f aca="false">D160+DatosMinisterio!D160</f>
        <v>998.484772727273</v>
      </c>
      <c r="V160" s="65" t="n">
        <f aca="false">E160+DatosMinisterio!E160</f>
        <v>663.723181818182</v>
      </c>
      <c r="W160" s="65" t="n">
        <f aca="false">F160+DatosMinisterio!F160</f>
        <v>230</v>
      </c>
      <c r="X160" s="65" t="n">
        <f aca="false">G160+DatosMinisterio!G160</f>
        <v>437</v>
      </c>
      <c r="Y160" s="65" t="n">
        <f aca="false">H160+DatosMinisterio!H160</f>
        <v>49</v>
      </c>
      <c r="Z160" s="65" t="n">
        <f aca="false">X160+0.33*Y160</f>
        <v>453.17</v>
      </c>
      <c r="AC160" s="71" t="n">
        <f aca="false">IF(T160&gt;0,S160/T160,0)</f>
        <v>280.787878787879</v>
      </c>
      <c r="AD160" s="72" t="n">
        <f aca="false">EXP((((AC160-AC$180)/AC$181+2)/4-1.9)^3)</f>
        <v>0.213344713592538</v>
      </c>
      <c r="AE160" s="73" t="n">
        <f aca="false">S160/U160</f>
        <v>18.5601228042582</v>
      </c>
      <c r="AF160" s="72" t="n">
        <f aca="false">EXP((((AE160-AE$180)/AE$181+2)/4-1.9)^3)</f>
        <v>0.0909597109549568</v>
      </c>
      <c r="AG160" s="72" t="n">
        <f aca="false">V160/U160</f>
        <v>0.664730399448437</v>
      </c>
      <c r="AH160" s="72" t="n">
        <f aca="false">EXP((((AG160-AG$180)/AG$181+2)/4-1.9)^3)</f>
        <v>0.0828396175366529</v>
      </c>
      <c r="AI160" s="72" t="n">
        <f aca="false">W160/U160</f>
        <v>0.230349031134221</v>
      </c>
      <c r="AJ160" s="72" t="n">
        <f aca="false">EXP((((AI160-AI$180)/AI$181+2)/4-1.9)^3)</f>
        <v>0.134802427264126</v>
      </c>
      <c r="AK160" s="72" t="n">
        <f aca="false">Z160/U160</f>
        <v>0.453857697561282</v>
      </c>
      <c r="AL160" s="72" t="n">
        <f aca="false">EXP((((AK160-AK$180)/AK$181+2)/4-1.9)^3)</f>
        <v>0.0711570158477832</v>
      </c>
      <c r="AM160" s="72" t="n">
        <f aca="false">0.01*AD160+0.15*AF160+0.24*AH160+0.25*AJ160+0.35*AL160</f>
        <v>0.0942644743507211</v>
      </c>
      <c r="AO160" s="64" t="n">
        <f aca="false">0.01*AD160/$AM$180</f>
        <v>0.000751081218102091</v>
      </c>
      <c r="AP160" s="63" t="n">
        <f aca="false">AO160*$J$180</f>
        <v>8118.90856547047</v>
      </c>
      <c r="AQ160" s="64" t="n">
        <f aca="false">0.15*AF160/$AM$180</f>
        <v>0.00480336231574566</v>
      </c>
      <c r="AR160" s="63" t="n">
        <f aca="false">AQ160*$J$180</f>
        <v>51922.5597824291</v>
      </c>
      <c r="AS160" s="64" t="n">
        <f aca="false">0.24*AH160/$AM$180</f>
        <v>0.00699929571805057</v>
      </c>
      <c r="AT160" s="63" t="n">
        <f aca="false">AS160*$J$180</f>
        <v>75659.7829741196</v>
      </c>
      <c r="AU160" s="64" t="n">
        <f aca="false">0.25*AJ160/$AM$180</f>
        <v>0.0118643168569469</v>
      </c>
      <c r="AV160" s="63" t="n">
        <f aca="false">AU160*$J$180</f>
        <v>128248.851697725</v>
      </c>
      <c r="AW160" s="64" t="n">
        <f aca="false">0.35*AL160/$AM$180</f>
        <v>0.00876780307035752</v>
      </c>
      <c r="AX160" s="63" t="n">
        <f aca="false">AW160*$J$180</f>
        <v>94776.6895678227</v>
      </c>
    </row>
    <row r="161" customFormat="false" ht="13.8" hidden="false" customHeight="false" outlineLevel="0" collapsed="false">
      <c r="A161" s="70" t="s">
        <v>85</v>
      </c>
      <c r="B161" s="63" t="n">
        <f aca="true">INDIRECT(ADDRESS(ROW()-35*INT((ROW()-15)/35)+138,2+INT((ROW()-15)/35), 1, 1, "Simulación"))</f>
        <v>0</v>
      </c>
      <c r="C161" s="63" t="n">
        <f aca="true">INDIRECT(ADDRESS(ROW()-35*INT((ROW()-15)/35)+108,2+INT((ROW()-15)/35), 1, 1, "Simulación"))</f>
        <v>0</v>
      </c>
      <c r="D161" s="63" t="n">
        <f aca="true">INDIRECT(ADDRESS(ROW()-35*INT((ROW()-15)/35)+78,2+INT((ROW()-15)/35), 1, 1, "Simulación"))</f>
        <v>0</v>
      </c>
      <c r="E161" s="63" t="n">
        <f aca="true">INDIRECT(ADDRESS(ROW()-35*INT((ROW()-15)/35)+48,2+INT((ROW()-15)/35), 1, 1, "Simulación"))</f>
        <v>0</v>
      </c>
      <c r="F161" s="63" t="n">
        <f aca="true">INDIRECT(ADDRESS(ROW()-35*INT((ROW()-15)/35)+18,2+INT((ROW()-15)/35), 1, 1, "Simulación"))</f>
        <v>0</v>
      </c>
      <c r="G161" s="63" t="n">
        <f aca="true">INDIRECT(ADDRESS(ROW()-35*INT((ROW()-15)/35)-12,2+INT((ROW()-15)/35), 1, 1, "Simulación"))</f>
        <v>0</v>
      </c>
      <c r="H161" s="63" t="n">
        <f aca="true">INDIRECT(ADDRESS(ROW()-35*INT((ROW()-15)/35)+168,2+INT((ROW()-15)/35), 1, 1, "Simulación"))</f>
        <v>0</v>
      </c>
      <c r="I161" s="64" t="n">
        <f aca="false">AO161+AQ161+AS161+AU161+AW161</f>
        <v>0.024316038475512</v>
      </c>
      <c r="J161" s="63" t="n">
        <f aca="false">ROUND(AP161+AR161+AT161+AV161+AX161,0)</f>
        <v>262847</v>
      </c>
      <c r="K161" s="64" t="n">
        <f aca="false">I161-DatosMinisterio!J161</f>
        <v>0</v>
      </c>
      <c r="L161" s="63" t="n">
        <f aca="false">J161-DatosMinisterio!K161</f>
        <v>0</v>
      </c>
      <c r="M161" s="64" t="n">
        <f aca="false">P196/P$215</f>
        <v>0.0451512643925487</v>
      </c>
      <c r="N161" s="63" t="n">
        <f aca="false">ROUND((N$180*M161),0)</f>
        <v>9273299</v>
      </c>
      <c r="O161" s="63" t="n">
        <f aca="false">N161-DatosMinisterio!L161</f>
        <v>-18</v>
      </c>
      <c r="P161" s="65" t="n">
        <f aca="false">N161+J161</f>
        <v>9536146</v>
      </c>
      <c r="Q161" s="63" t="n">
        <f aca="false">P161-DatosMinisterio!M161</f>
        <v>-18</v>
      </c>
      <c r="S161" s="65" t="n">
        <f aca="false">B161+DatosMinisterio!B161</f>
        <v>11204</v>
      </c>
      <c r="T161" s="65" t="n">
        <f aca="false">C161+DatosMinisterio!C161</f>
        <v>60</v>
      </c>
      <c r="U161" s="65" t="n">
        <f aca="false">D161+DatosMinisterio!D161</f>
        <v>934.659318181818</v>
      </c>
      <c r="V161" s="65" t="n">
        <f aca="false">E161+DatosMinisterio!E161</f>
        <v>569.430227272727</v>
      </c>
      <c r="W161" s="65" t="n">
        <f aca="false">F161+DatosMinisterio!F161</f>
        <v>184</v>
      </c>
      <c r="X161" s="65" t="n">
        <f aca="false">G161+DatosMinisterio!G161</f>
        <v>469</v>
      </c>
      <c r="Y161" s="65" t="n">
        <f aca="false">H161+DatosMinisterio!H161</f>
        <v>29</v>
      </c>
      <c r="Z161" s="65" t="n">
        <f aca="false">X161+0.33*Y161</f>
        <v>478.57</v>
      </c>
      <c r="AC161" s="71" t="n">
        <f aca="false">IF(T161&gt;0,S161/T161,0)</f>
        <v>186.733333333333</v>
      </c>
      <c r="AD161" s="72" t="n">
        <f aca="false">EXP((((AC161-AC$180)/AC$181+2)/4-1.9)^3)</f>
        <v>0.0435659020876801</v>
      </c>
      <c r="AE161" s="73" t="n">
        <f aca="false">S161/U161</f>
        <v>11.9872554438285</v>
      </c>
      <c r="AF161" s="72" t="n">
        <f aca="false">EXP((((AE161-AE$180)/AE$181+2)/4-1.9)^3)</f>
        <v>0.00668767720979041</v>
      </c>
      <c r="AG161" s="72" t="n">
        <f aca="false">V161/U161</f>
        <v>0.609238271309843</v>
      </c>
      <c r="AH161" s="72" t="n">
        <f aca="false">EXP((((AG161-AG$180)/AG$181+2)/4-1.9)^3)</f>
        <v>0.0434946611714102</v>
      </c>
      <c r="AI161" s="72" t="n">
        <f aca="false">W161/U161</f>
        <v>0.196863174015034</v>
      </c>
      <c r="AJ161" s="72" t="n">
        <f aca="false">EXP((((AI161-AI$180)/AI$181+2)/4-1.9)^3)</f>
        <v>0.0969455675144389</v>
      </c>
      <c r="AK161" s="72" t="n">
        <f aca="false">Z161/U161</f>
        <v>0.512026136893341</v>
      </c>
      <c r="AL161" s="72" t="n">
        <f aca="false">EXP((((AK161-AK$180)/AK$181+2)/4-1.9)^3)</f>
        <v>0.0941594755065674</v>
      </c>
      <c r="AM161" s="72" t="n">
        <f aca="false">0.01*AD161+0.15*AF161+0.24*AH161+0.25*AJ161+0.35*AL161</f>
        <v>0.0690697375893921</v>
      </c>
      <c r="AO161" s="64" t="n">
        <f aca="false">0.01*AD161/$AM$180</f>
        <v>0.000153373993930899</v>
      </c>
      <c r="AP161" s="63" t="n">
        <f aca="false">AO161*$J$180</f>
        <v>1657.91581926727</v>
      </c>
      <c r="AQ161" s="64" t="n">
        <f aca="false">0.15*AF161/$AM$180</f>
        <v>0.000353160056822144</v>
      </c>
      <c r="AR161" s="63" t="n">
        <f aca="false">AQ161*$J$180</f>
        <v>3817.52883870624</v>
      </c>
      <c r="AS161" s="64" t="n">
        <f aca="false">0.24*AH161/$AM$180</f>
        <v>0.00367495655759654</v>
      </c>
      <c r="AT161" s="63" t="n">
        <f aca="false">AS161*$J$180</f>
        <v>39724.9133037791</v>
      </c>
      <c r="AU161" s="64" t="n">
        <f aca="false">0.25*AJ161/$AM$180</f>
        <v>0.00853243486939746</v>
      </c>
      <c r="AV161" s="63" t="n">
        <f aca="false">AU161*$J$180</f>
        <v>92232.4468724151</v>
      </c>
      <c r="AW161" s="64" t="n">
        <f aca="false">0.35*AL161/$AM$180</f>
        <v>0.011602112997765</v>
      </c>
      <c r="AX161" s="63" t="n">
        <f aca="false">AW161*$J$180</f>
        <v>125414.525519804</v>
      </c>
    </row>
    <row r="162" customFormat="false" ht="13.8" hidden="false" customHeight="false" outlineLevel="0" collapsed="false">
      <c r="A162" s="70" t="s">
        <v>86</v>
      </c>
      <c r="B162" s="63" t="n">
        <f aca="true">INDIRECT(ADDRESS(ROW()-35*INT((ROW()-15)/35)+138,2+INT((ROW()-15)/35), 1, 1, "Simulación"))</f>
        <v>0</v>
      </c>
      <c r="C162" s="63" t="n">
        <f aca="true">INDIRECT(ADDRESS(ROW()-35*INT((ROW()-15)/35)+108,2+INT((ROW()-15)/35), 1, 1, "Simulación"))</f>
        <v>0</v>
      </c>
      <c r="D162" s="63" t="n">
        <f aca="true">INDIRECT(ADDRESS(ROW()-35*INT((ROW()-15)/35)+78,2+INT((ROW()-15)/35), 1, 1, "Simulación"))</f>
        <v>0</v>
      </c>
      <c r="E162" s="63" t="n">
        <f aca="true">INDIRECT(ADDRESS(ROW()-35*INT((ROW()-15)/35)+48,2+INT((ROW()-15)/35), 1, 1, "Simulación"))</f>
        <v>0</v>
      </c>
      <c r="F162" s="63" t="n">
        <f aca="true">INDIRECT(ADDRESS(ROW()-35*INT((ROW()-15)/35)+18,2+INT((ROW()-15)/35), 1, 1, "Simulación"))</f>
        <v>0</v>
      </c>
      <c r="G162" s="63" t="n">
        <f aca="true">INDIRECT(ADDRESS(ROW()-35*INT((ROW()-15)/35)-12,2+INT((ROW()-15)/35), 1, 1, "Simulación"))</f>
        <v>0</v>
      </c>
      <c r="H162" s="63" t="n">
        <f aca="true">INDIRECT(ADDRESS(ROW()-35*INT((ROW()-15)/35)+168,2+INT((ROW()-15)/35), 1, 1, "Simulación"))</f>
        <v>0</v>
      </c>
      <c r="I162" s="64" t="n">
        <f aca="false">AO162+AQ162+AS162+AU162+AW162</f>
        <v>0.0256079405957612</v>
      </c>
      <c r="J162" s="63" t="n">
        <f aca="false">ROUND(AP162+AR162+AT162+AV162+AX162,0)</f>
        <v>276812</v>
      </c>
      <c r="K162" s="64" t="n">
        <f aca="false">I162-DatosMinisterio!J162</f>
        <v>-1.07552855510562E-016</v>
      </c>
      <c r="L162" s="63" t="n">
        <f aca="false">J162-DatosMinisterio!K162</f>
        <v>0</v>
      </c>
      <c r="M162" s="64" t="n">
        <f aca="false">P197/P$215</f>
        <v>0.0445656384474867</v>
      </c>
      <c r="N162" s="63" t="n">
        <f aca="false">ROUND((N$180*M162),0)</f>
        <v>9153022</v>
      </c>
      <c r="O162" s="63" t="n">
        <f aca="false">N162-DatosMinisterio!L162</f>
        <v>-9</v>
      </c>
      <c r="P162" s="65" t="n">
        <f aca="false">N162+J162</f>
        <v>9429834</v>
      </c>
      <c r="Q162" s="63" t="n">
        <f aca="false">P162-DatosMinisterio!M162</f>
        <v>-9</v>
      </c>
      <c r="S162" s="65" t="n">
        <f aca="false">B162+DatosMinisterio!B162</f>
        <v>9889</v>
      </c>
      <c r="T162" s="65" t="n">
        <f aca="false">C162+DatosMinisterio!C162</f>
        <v>49</v>
      </c>
      <c r="U162" s="65" t="n">
        <f aca="false">D162+DatosMinisterio!D162</f>
        <v>550.667954545455</v>
      </c>
      <c r="V162" s="65" t="n">
        <f aca="false">E162+DatosMinisterio!E162</f>
        <v>346.824090909091</v>
      </c>
      <c r="W162" s="65" t="n">
        <f aca="false">F162+DatosMinisterio!F162</f>
        <v>66</v>
      </c>
      <c r="X162" s="65" t="n">
        <f aca="false">G162+DatosMinisterio!G162</f>
        <v>286</v>
      </c>
      <c r="Y162" s="65" t="n">
        <f aca="false">H162+DatosMinisterio!H162</f>
        <v>35</v>
      </c>
      <c r="Z162" s="65" t="n">
        <f aca="false">X162+0.33*Y162</f>
        <v>297.55</v>
      </c>
      <c r="AC162" s="71" t="n">
        <f aca="false">IF(T162&gt;0,S162/T162,0)</f>
        <v>201.816326530612</v>
      </c>
      <c r="AD162" s="72" t="n">
        <f aca="false">EXP((((AC162-AC$180)/AC$181+2)/4-1.9)^3)</f>
        <v>0.0591648177920341</v>
      </c>
      <c r="AE162" s="73" t="n">
        <f aca="false">S162/U162</f>
        <v>17.9581904455704</v>
      </c>
      <c r="AF162" s="72" t="n">
        <f aca="false">EXP((((AE162-AE$180)/AE$181+2)/4-1.9)^3)</f>
        <v>0.0753702885515656</v>
      </c>
      <c r="AG162" s="72" t="n">
        <f aca="false">V162/U162</f>
        <v>0.62982435793885</v>
      </c>
      <c r="AH162" s="72" t="n">
        <f aca="false">EXP((((AG162-AG$180)/AG$181+2)/4-1.9)^3)</f>
        <v>0.0558796000610462</v>
      </c>
      <c r="AI162" s="72" t="n">
        <f aca="false">W162/U162</f>
        <v>0.119854441238512</v>
      </c>
      <c r="AJ162" s="72" t="n">
        <f aca="false">EXP((((AI162-AI$180)/AI$181+2)/4-1.9)^3)</f>
        <v>0.0397679290013048</v>
      </c>
      <c r="AK162" s="72" t="n">
        <f aca="false">Z162/U162</f>
        <v>0.540343772583626</v>
      </c>
      <c r="AL162" s="72" t="n">
        <f aca="false">EXP((((AK162-AK$180)/AK$181+2)/4-1.9)^3)</f>
        <v>0.107111741274683</v>
      </c>
      <c r="AM162" s="72" t="n">
        <f aca="false">0.01*AD162+0.15*AF162+0.24*AH162+0.25*AJ162+0.35*AL162</f>
        <v>0.0727393871717717</v>
      </c>
      <c r="AO162" s="64" t="n">
        <f aca="false">0.01*AD162/$AM$180</f>
        <v>0.000208290061036617</v>
      </c>
      <c r="AP162" s="63" t="n">
        <f aca="false">AO162*$J$180</f>
        <v>2251.53807590312</v>
      </c>
      <c r="AQ162" s="64" t="n">
        <f aca="false">0.15*AF162/$AM$180</f>
        <v>0.00398012262742066</v>
      </c>
      <c r="AR162" s="63" t="n">
        <f aca="false">AQ162*$J$180</f>
        <v>43023.6449968</v>
      </c>
      <c r="AS162" s="64" t="n">
        <f aca="false">0.24*AH162/$AM$180</f>
        <v>0.00472138642190865</v>
      </c>
      <c r="AT162" s="63" t="n">
        <f aca="false">AS162*$J$180</f>
        <v>51036.4308650836</v>
      </c>
      <c r="AU162" s="64" t="n">
        <f aca="false">0.25*AJ162/$AM$180</f>
        <v>0.00350008022846344</v>
      </c>
      <c r="AV162" s="63" t="n">
        <f aca="false">AU162*$J$180</f>
        <v>37834.5652398448</v>
      </c>
      <c r="AW162" s="64" t="n">
        <f aca="false">0.35*AL162/$AM$180</f>
        <v>0.0131980612569318</v>
      </c>
      <c r="AX162" s="63" t="n">
        <f aca="false">AW162*$J$180</f>
        <v>142666.132508645</v>
      </c>
    </row>
    <row r="163" customFormat="false" ht="13.8" hidden="false" customHeight="false" outlineLevel="0" collapsed="false">
      <c r="A163" s="70" t="s">
        <v>87</v>
      </c>
      <c r="B163" s="63" t="n">
        <f aca="true">INDIRECT(ADDRESS(ROW()-35*INT((ROW()-15)/35)+138,2+INT((ROW()-15)/35), 1, 1, "Simulación"))</f>
        <v>0</v>
      </c>
      <c r="C163" s="63" t="n">
        <f aca="true">INDIRECT(ADDRESS(ROW()-35*INT((ROW()-15)/35)+108,2+INT((ROW()-15)/35), 1, 1, "Simulación"))</f>
        <v>0</v>
      </c>
      <c r="D163" s="63" t="n">
        <f aca="true">INDIRECT(ADDRESS(ROW()-35*INT((ROW()-15)/35)+78,2+INT((ROW()-15)/35), 1, 1, "Simulación"))</f>
        <v>0</v>
      </c>
      <c r="E163" s="63" t="n">
        <f aca="true">INDIRECT(ADDRESS(ROW()-35*INT((ROW()-15)/35)+48,2+INT((ROW()-15)/35), 1, 1, "Simulación"))</f>
        <v>0</v>
      </c>
      <c r="F163" s="63" t="n">
        <f aca="true">INDIRECT(ADDRESS(ROW()-35*INT((ROW()-15)/35)+18,2+INT((ROW()-15)/35), 1, 1, "Simulación"))</f>
        <v>0</v>
      </c>
      <c r="G163" s="63" t="n">
        <f aca="true">INDIRECT(ADDRESS(ROW()-35*INT((ROW()-15)/35)-12,2+INT((ROW()-15)/35), 1, 1, "Simulación"))</f>
        <v>0</v>
      </c>
      <c r="H163" s="63" t="n">
        <f aca="true">INDIRECT(ADDRESS(ROW()-35*INT((ROW()-15)/35)+168,2+INT((ROW()-15)/35), 1, 1, "Simulación"))</f>
        <v>0</v>
      </c>
      <c r="I163" s="64" t="n">
        <f aca="false">AO163+AQ163+AS163+AU163+AW163</f>
        <v>0.0155454600215982</v>
      </c>
      <c r="J163" s="63" t="n">
        <f aca="false">ROUND(AP163+AR163+AT163+AV163+AX163,0)</f>
        <v>168041</v>
      </c>
      <c r="K163" s="64" t="n">
        <f aca="false">I163-DatosMinisterio!J163</f>
        <v>0</v>
      </c>
      <c r="L163" s="63" t="n">
        <f aca="false">J163-DatosMinisterio!K163</f>
        <v>0</v>
      </c>
      <c r="M163" s="64" t="n">
        <f aca="false">P198/P$215</f>
        <v>0.0193060285738582</v>
      </c>
      <c r="N163" s="63" t="n">
        <f aca="false">ROUND((N$180*M163),0)</f>
        <v>3965129</v>
      </c>
      <c r="O163" s="63" t="n">
        <f aca="false">N163-DatosMinisterio!L163</f>
        <v>0</v>
      </c>
      <c r="P163" s="65" t="n">
        <f aca="false">N163+J163</f>
        <v>4133170</v>
      </c>
      <c r="Q163" s="63" t="n">
        <f aca="false">P163-DatosMinisterio!M163</f>
        <v>0</v>
      </c>
      <c r="S163" s="65" t="n">
        <f aca="false">B163+DatosMinisterio!B163</f>
        <v>14362</v>
      </c>
      <c r="T163" s="65" t="n">
        <f aca="false">C163+DatosMinisterio!C163</f>
        <v>60</v>
      </c>
      <c r="U163" s="65" t="n">
        <f aca="false">D163+DatosMinisterio!D163</f>
        <v>873.374090909091</v>
      </c>
      <c r="V163" s="65" t="n">
        <f aca="false">E163+DatosMinisterio!E163</f>
        <v>488.888863636364</v>
      </c>
      <c r="W163" s="65" t="n">
        <f aca="false">F163+DatosMinisterio!F163</f>
        <v>116</v>
      </c>
      <c r="X163" s="65" t="n">
        <f aca="false">G163+DatosMinisterio!G163</f>
        <v>337</v>
      </c>
      <c r="Y163" s="65" t="n">
        <f aca="false">H163+DatosMinisterio!H163</f>
        <v>45</v>
      </c>
      <c r="Z163" s="65" t="n">
        <f aca="false">X163+0.33*Y163</f>
        <v>351.85</v>
      </c>
      <c r="AC163" s="71" t="n">
        <f aca="false">IF(T163&gt;0,S163/T163,0)</f>
        <v>239.366666666667</v>
      </c>
      <c r="AD163" s="72" t="n">
        <f aca="false">EXP((((AC163-AC$180)/AC$181+2)/4-1.9)^3)</f>
        <v>0.116083083881907</v>
      </c>
      <c r="AE163" s="73" t="n">
        <f aca="false">S163/U163</f>
        <v>16.4442707305991</v>
      </c>
      <c r="AF163" s="72" t="n">
        <f aca="false">EXP((((AE163-AE$180)/AE$181+2)/4-1.9)^3)</f>
        <v>0.0450009355821127</v>
      </c>
      <c r="AG163" s="72" t="n">
        <f aca="false">V163/U163</f>
        <v>0.559770284835771</v>
      </c>
      <c r="AH163" s="72" t="n">
        <f aca="false">EXP((((AG163-AG$180)/AG$181+2)/4-1.9)^3)</f>
        <v>0.022468963973524</v>
      </c>
      <c r="AI163" s="72" t="n">
        <f aca="false">W163/U163</f>
        <v>0.13281822898966</v>
      </c>
      <c r="AJ163" s="72" t="n">
        <f aca="false">EXP((((AI163-AI$180)/AI$181+2)/4-1.9)^3)</f>
        <v>0.0468359791941348</v>
      </c>
      <c r="AK163" s="72" t="n">
        <f aca="false">Z163/U163</f>
        <v>0.402862878189758</v>
      </c>
      <c r="AL163" s="72" t="n">
        <f aca="false">EXP((((AK163-AK$180)/AK$181+2)/4-1.9)^3)</f>
        <v>0.0546982320968644</v>
      </c>
      <c r="AM163" s="72" t="n">
        <f aca="false">0.01*AD163+0.15*AF163+0.24*AH163+0.25*AJ163+0.35*AL163</f>
        <v>0.044156898562218</v>
      </c>
      <c r="AO163" s="64" t="n">
        <f aca="false">0.01*AD163/$AM$180</f>
        <v>0.000408671124655043</v>
      </c>
      <c r="AP163" s="63" t="n">
        <f aca="false">AO163*$J$180</f>
        <v>4417.58283186264</v>
      </c>
      <c r="AQ163" s="64" t="n">
        <f aca="false">0.15*AF163/$AM$180</f>
        <v>0.0023763905566439</v>
      </c>
      <c r="AR163" s="63" t="n">
        <f aca="false">AQ163*$J$180</f>
        <v>25687.8979000335</v>
      </c>
      <c r="AS163" s="64" t="n">
        <f aca="false">0.24*AH163/$AM$180</f>
        <v>0.00189845062067477</v>
      </c>
      <c r="AT163" s="63" t="n">
        <f aca="false">AS163*$J$180</f>
        <v>20521.5449858633</v>
      </c>
      <c r="AU163" s="64" t="n">
        <f aca="false">0.25*AJ163/$AM$180</f>
        <v>0.00412215795176907</v>
      </c>
      <c r="AV163" s="63" t="n">
        <f aca="false">AU163*$J$180</f>
        <v>44558.9940158656</v>
      </c>
      <c r="AW163" s="64" t="n">
        <f aca="false">0.35*AL163/$AM$180</f>
        <v>0.00673978976785543</v>
      </c>
      <c r="AX163" s="63" t="n">
        <f aca="false">AW163*$J$180</f>
        <v>72854.6201887236</v>
      </c>
    </row>
    <row r="164" customFormat="false" ht="13.8" hidden="false" customHeight="false" outlineLevel="0" collapsed="false">
      <c r="A164" s="70" t="s">
        <v>88</v>
      </c>
      <c r="B164" s="63" t="n">
        <f aca="true">INDIRECT(ADDRESS(ROW()-35*INT((ROW()-15)/35)+138,2+INT((ROW()-15)/35), 1, 1, "Simulación"))</f>
        <v>0</v>
      </c>
      <c r="C164" s="63" t="n">
        <f aca="true">INDIRECT(ADDRESS(ROW()-35*INT((ROW()-15)/35)+108,2+INT((ROW()-15)/35), 1, 1, "Simulación"))</f>
        <v>0</v>
      </c>
      <c r="D164" s="63" t="n">
        <f aca="true">INDIRECT(ADDRESS(ROW()-35*INT((ROW()-15)/35)+78,2+INT((ROW()-15)/35), 1, 1, "Simulación"))</f>
        <v>0</v>
      </c>
      <c r="E164" s="63" t="n">
        <f aca="true">INDIRECT(ADDRESS(ROW()-35*INT((ROW()-15)/35)+48,2+INT((ROW()-15)/35), 1, 1, "Simulación"))</f>
        <v>0</v>
      </c>
      <c r="F164" s="63" t="n">
        <f aca="true">INDIRECT(ADDRESS(ROW()-35*INT((ROW()-15)/35)+18,2+INT((ROW()-15)/35), 1, 1, "Simulación"))</f>
        <v>0</v>
      </c>
      <c r="G164" s="63" t="n">
        <f aca="true">INDIRECT(ADDRESS(ROW()-35*INT((ROW()-15)/35)-12,2+INT((ROW()-15)/35), 1, 1, "Simulación"))</f>
        <v>0</v>
      </c>
      <c r="H164" s="63" t="n">
        <f aca="true">INDIRECT(ADDRESS(ROW()-35*INT((ROW()-15)/35)+168,2+INT((ROW()-15)/35), 1, 1, "Simulación"))</f>
        <v>0</v>
      </c>
      <c r="I164" s="64" t="n">
        <f aca="false">AO164+AQ164+AS164+AU164+AW164</f>
        <v>0.0147746348821813</v>
      </c>
      <c r="J164" s="63" t="n">
        <f aca="false">ROUND(AP164+AR164+AT164+AV164+AX164,0)</f>
        <v>159708</v>
      </c>
      <c r="K164" s="64" t="n">
        <f aca="false">I164-DatosMinisterio!J164</f>
        <v>0</v>
      </c>
      <c r="L164" s="63" t="n">
        <f aca="false">J164-DatosMinisterio!K164</f>
        <v>0</v>
      </c>
      <c r="M164" s="64" t="n">
        <f aca="false">P199/P$215</f>
        <v>0.0184845447838204</v>
      </c>
      <c r="N164" s="63" t="n">
        <f aca="false">ROUND((N$180*M164),0)</f>
        <v>3796410</v>
      </c>
      <c r="O164" s="63" t="n">
        <f aca="false">N164-DatosMinisterio!L164</f>
        <v>1</v>
      </c>
      <c r="P164" s="65" t="n">
        <f aca="false">N164+J164</f>
        <v>3956118</v>
      </c>
      <c r="Q164" s="63" t="n">
        <f aca="false">P164-DatosMinisterio!M164</f>
        <v>1</v>
      </c>
      <c r="S164" s="65" t="n">
        <f aca="false">B164+DatosMinisterio!B164</f>
        <v>6206</v>
      </c>
      <c r="T164" s="65" t="n">
        <f aca="false">C164+DatosMinisterio!C164</f>
        <v>58</v>
      </c>
      <c r="U164" s="65" t="n">
        <f aca="false">D164+DatosMinisterio!D164</f>
        <v>390.69</v>
      </c>
      <c r="V164" s="65" t="n">
        <f aca="false">E164+DatosMinisterio!E164</f>
        <v>235.713636363636</v>
      </c>
      <c r="W164" s="65" t="n">
        <f aca="false">F164+DatosMinisterio!F164</f>
        <v>47</v>
      </c>
      <c r="X164" s="65" t="n">
        <f aca="false">G164+DatosMinisterio!G164</f>
        <v>146</v>
      </c>
      <c r="Y164" s="65" t="n">
        <f aca="false">H164+DatosMinisterio!H164</f>
        <v>5</v>
      </c>
      <c r="Z164" s="65" t="n">
        <f aca="false">X164+0.33*Y164</f>
        <v>147.65</v>
      </c>
      <c r="AC164" s="71" t="n">
        <f aca="false">IF(T164&gt;0,S164/T164,0)</f>
        <v>107</v>
      </c>
      <c r="AD164" s="72" t="n">
        <f aca="false">EXP((((AC164-AC$180)/AC$181+2)/4-1.9)^3)</f>
        <v>0.00595962855760596</v>
      </c>
      <c r="AE164" s="73" t="n">
        <f aca="false">S164/U164</f>
        <v>15.8847167831273</v>
      </c>
      <c r="AF164" s="72" t="n">
        <f aca="false">EXP((((AE164-AE$180)/AE$181+2)/4-1.9)^3)</f>
        <v>0.0365971168424196</v>
      </c>
      <c r="AG164" s="72" t="n">
        <f aca="false">V164/U164</f>
        <v>0.603326515558719</v>
      </c>
      <c r="AH164" s="72" t="n">
        <f aca="false">EXP((((AG164-AG$180)/AG$181+2)/4-1.9)^3)</f>
        <v>0.0403702853050372</v>
      </c>
      <c r="AI164" s="72" t="n">
        <f aca="false">W164/U164</f>
        <v>0.120299982082981</v>
      </c>
      <c r="AJ164" s="72" t="n">
        <f aca="false">EXP((((AI164-AI$180)/AI$181+2)/4-1.9)^3)</f>
        <v>0.0399959244426806</v>
      </c>
      <c r="AK164" s="72" t="n">
        <f aca="false">Z164/U164</f>
        <v>0.377921113926643</v>
      </c>
      <c r="AL164" s="72" t="n">
        <f aca="false">EXP((((AK164-AK$180)/AK$181+2)/4-1.9)^3)</f>
        <v>0.0478010154210776</v>
      </c>
      <c r="AM164" s="72" t="n">
        <f aca="false">0.01*AD164+0.15*AF164+0.24*AH164+0.25*AJ164+0.35*AL164</f>
        <v>0.0419673687931953</v>
      </c>
      <c r="AO164" s="64" t="n">
        <f aca="false">0.01*AD164/$AM$180</f>
        <v>2.09809045703922E-005</v>
      </c>
      <c r="AP164" s="63" t="n">
        <f aca="false">AO164*$J$180</f>
        <v>226.79577350944</v>
      </c>
      <c r="AQ164" s="64" t="n">
        <f aca="false">0.15*AF164/$AM$180</f>
        <v>0.00193260521675217</v>
      </c>
      <c r="AR164" s="63" t="n">
        <f aca="false">AQ164*$J$180</f>
        <v>20890.7434639504</v>
      </c>
      <c r="AS164" s="64" t="n">
        <f aca="false">0.24*AH164/$AM$180</f>
        <v>0.00341097138632979</v>
      </c>
      <c r="AT164" s="63" t="n">
        <f aca="false">AS164*$J$180</f>
        <v>36871.3318048693</v>
      </c>
      <c r="AU164" s="64" t="n">
        <f aca="false">0.25*AJ164/$AM$180</f>
        <v>0.00352014670807603</v>
      </c>
      <c r="AV164" s="63" t="n">
        <f aca="false">AU164*$J$180</f>
        <v>38051.4764197264</v>
      </c>
      <c r="AW164" s="64" t="n">
        <f aca="false">0.35*AL164/$AM$180</f>
        <v>0.00588993066645288</v>
      </c>
      <c r="AX164" s="63" t="n">
        <f aca="false">AW164*$J$180</f>
        <v>63667.9594501477</v>
      </c>
    </row>
    <row r="165" customFormat="false" ht="13.8" hidden="false" customHeight="false" outlineLevel="0" collapsed="false">
      <c r="A165" s="70" t="s">
        <v>89</v>
      </c>
      <c r="B165" s="63" t="n">
        <f aca="true">INDIRECT(ADDRESS(ROW()-35*INT((ROW()-15)/35)+138,2+INT((ROW()-15)/35), 1, 1, "Simulación"))</f>
        <v>0</v>
      </c>
      <c r="C165" s="63" t="n">
        <f aca="true">INDIRECT(ADDRESS(ROW()-35*INT((ROW()-15)/35)+108,2+INT((ROW()-15)/35), 1, 1, "Simulación"))</f>
        <v>0</v>
      </c>
      <c r="D165" s="63" t="n">
        <f aca="true">INDIRECT(ADDRESS(ROW()-35*INT((ROW()-15)/35)+78,2+INT((ROW()-15)/35), 1, 1, "Simulación"))</f>
        <v>0</v>
      </c>
      <c r="E165" s="63" t="n">
        <f aca="true">INDIRECT(ADDRESS(ROW()-35*INT((ROW()-15)/35)+48,2+INT((ROW()-15)/35), 1, 1, "Simulación"))</f>
        <v>0</v>
      </c>
      <c r="F165" s="63" t="n">
        <f aca="true">INDIRECT(ADDRESS(ROW()-35*INT((ROW()-15)/35)+18,2+INT((ROW()-15)/35), 1, 1, "Simulación"))</f>
        <v>0</v>
      </c>
      <c r="G165" s="63" t="n">
        <f aca="true">INDIRECT(ADDRESS(ROW()-35*INT((ROW()-15)/35)-12,2+INT((ROW()-15)/35), 1, 1, "Simulación"))</f>
        <v>0</v>
      </c>
      <c r="H165" s="63" t="n">
        <f aca="true">INDIRECT(ADDRESS(ROW()-35*INT((ROW()-15)/35)+168,2+INT((ROW()-15)/35), 1, 1, "Simulación"))</f>
        <v>0</v>
      </c>
      <c r="I165" s="64" t="n">
        <f aca="false">AO165+AQ165+AS165+AU165+AW165</f>
        <v>0.0142734092375885</v>
      </c>
      <c r="J165" s="63" t="n">
        <f aca="false">ROUND(AP165+AR165+AT165+AV165+AX165,0)</f>
        <v>154290</v>
      </c>
      <c r="K165" s="64" t="n">
        <f aca="false">I165-DatosMinisterio!J165</f>
        <v>0</v>
      </c>
      <c r="L165" s="63" t="n">
        <f aca="false">J165-DatosMinisterio!K165</f>
        <v>0</v>
      </c>
      <c r="M165" s="64" t="n">
        <f aca="false">P200/P$215</f>
        <v>0.0206058250060296</v>
      </c>
      <c r="N165" s="63" t="n">
        <f aca="false">ROUND((N$180*M165),0)</f>
        <v>4232085</v>
      </c>
      <c r="O165" s="63" t="n">
        <f aca="false">N165-DatosMinisterio!L165</f>
        <v>1</v>
      </c>
      <c r="P165" s="65" t="n">
        <f aca="false">N165+J165</f>
        <v>4386375</v>
      </c>
      <c r="Q165" s="63" t="n">
        <f aca="false">P165-DatosMinisterio!M165</f>
        <v>1</v>
      </c>
      <c r="S165" s="65" t="n">
        <f aca="false">B165+DatosMinisterio!B165</f>
        <v>6880</v>
      </c>
      <c r="T165" s="65" t="n">
        <f aca="false">C165+DatosMinisterio!C165</f>
        <v>41</v>
      </c>
      <c r="U165" s="65" t="n">
        <f aca="false">D165+DatosMinisterio!D165</f>
        <v>337.745909090909</v>
      </c>
      <c r="V165" s="65" t="n">
        <f aca="false">E165+DatosMinisterio!E165</f>
        <v>165.698409090909</v>
      </c>
      <c r="W165" s="65" t="n">
        <f aca="false">F165+DatosMinisterio!F165</f>
        <v>22</v>
      </c>
      <c r="X165" s="65" t="n">
        <f aca="false">G165+DatosMinisterio!G165</f>
        <v>101</v>
      </c>
      <c r="Y165" s="65" t="n">
        <f aca="false">H165+DatosMinisterio!H165</f>
        <v>6</v>
      </c>
      <c r="Z165" s="65" t="n">
        <f aca="false">X165+0.33*Y165</f>
        <v>102.98</v>
      </c>
      <c r="AC165" s="71" t="n">
        <f aca="false">IF(T165&gt;0,S165/T165,0)</f>
        <v>167.804878048781</v>
      </c>
      <c r="AD165" s="72" t="n">
        <f aca="false">EXP((((AC165-AC$180)/AC$181+2)/4-1.9)^3)</f>
        <v>0.028787277768908</v>
      </c>
      <c r="AE165" s="73" t="n">
        <f aca="false">S165/U165</f>
        <v>20.3703429555031</v>
      </c>
      <c r="AF165" s="72" t="n">
        <f aca="false">EXP((((AE165-AE$180)/AE$181+2)/4-1.9)^3)</f>
        <v>0.151482855558952</v>
      </c>
      <c r="AG165" s="72" t="n">
        <f aca="false">V165/U165</f>
        <v>0.49060078784347</v>
      </c>
      <c r="AH165" s="72" t="n">
        <f aca="false">EXP((((AG165-AG$180)/AG$181+2)/4-1.9)^3)</f>
        <v>0.0077047107077401</v>
      </c>
      <c r="AI165" s="72" t="n">
        <f aca="false">W165/U165</f>
        <v>0.0651377245670158</v>
      </c>
      <c r="AJ165" s="72" t="n">
        <f aca="false">EXP((((AI165-AI$180)/AI$181+2)/4-1.9)^3)</f>
        <v>0.018696260374781</v>
      </c>
      <c r="AK165" s="72" t="n">
        <f aca="false">Z165/U165</f>
        <v>0.304903767086877</v>
      </c>
      <c r="AL165" s="72" t="n">
        <f aca="false">EXP((((AK165-AK$180)/AK$181+2)/4-1.9)^3)</f>
        <v>0.0314575427145094</v>
      </c>
      <c r="AM165" s="72" t="n">
        <f aca="false">0.01*AD165+0.15*AF165+0.24*AH165+0.25*AJ165+0.35*AL165</f>
        <v>0.040543636725163</v>
      </c>
      <c r="AO165" s="64" t="n">
        <f aca="false">0.01*AD165/$AM$180</f>
        <v>0.000101345767084762</v>
      </c>
      <c r="AP165" s="63" t="n">
        <f aca="false">AO165*$J$180</f>
        <v>1095.51004156093</v>
      </c>
      <c r="AQ165" s="64" t="n">
        <f aca="false">0.15*AF165/$AM$180</f>
        <v>0.00799944318461754</v>
      </c>
      <c r="AR165" s="63" t="n">
        <f aca="false">AQ165*$J$180</f>
        <v>86471.005032851</v>
      </c>
      <c r="AS165" s="64" t="n">
        <f aca="false">0.24*AH165/$AM$180</f>
        <v>0.000650987417242035</v>
      </c>
      <c r="AT165" s="63" t="n">
        <f aca="false">AS165*$J$180</f>
        <v>7036.93181306719</v>
      </c>
      <c r="AU165" s="64" t="n">
        <f aca="false">0.25*AJ165/$AM$180</f>
        <v>0.00164550714425759</v>
      </c>
      <c r="AV165" s="63" t="n">
        <f aca="false">AU165*$J$180</f>
        <v>17787.3201007669</v>
      </c>
      <c r="AW165" s="64" t="n">
        <f aca="false">0.35*AL165/$AM$180</f>
        <v>0.00387612572438662</v>
      </c>
      <c r="AX165" s="63" t="n">
        <f aca="false">AW165*$J$180</f>
        <v>41899.4771618499</v>
      </c>
    </row>
    <row r="166" customFormat="false" ht="13.8" hidden="false" customHeight="false" outlineLevel="0" collapsed="false">
      <c r="A166" s="70" t="s">
        <v>90</v>
      </c>
      <c r="B166" s="63" t="n">
        <f aca="true">INDIRECT(ADDRESS(ROW()-35*INT((ROW()-15)/35)+138,2+INT((ROW()-15)/35), 1, 1, "Simulación"))</f>
        <v>0</v>
      </c>
      <c r="C166" s="63" t="n">
        <f aca="true">INDIRECT(ADDRESS(ROW()-35*INT((ROW()-15)/35)+108,2+INT((ROW()-15)/35), 1, 1, "Simulación"))</f>
        <v>0</v>
      </c>
      <c r="D166" s="63" t="n">
        <f aca="true">INDIRECT(ADDRESS(ROW()-35*INT((ROW()-15)/35)+78,2+INT((ROW()-15)/35), 1, 1, "Simulación"))</f>
        <v>0</v>
      </c>
      <c r="E166" s="63" t="n">
        <f aca="true">INDIRECT(ADDRESS(ROW()-35*INT((ROW()-15)/35)+48,2+INT((ROW()-15)/35), 1, 1, "Simulación"))</f>
        <v>0</v>
      </c>
      <c r="F166" s="63" t="n">
        <f aca="true">INDIRECT(ADDRESS(ROW()-35*INT((ROW()-15)/35)+18,2+INT((ROW()-15)/35), 1, 1, "Simulación"))</f>
        <v>0</v>
      </c>
      <c r="G166" s="63" t="n">
        <f aca="true">INDIRECT(ADDRESS(ROW()-35*INT((ROW()-15)/35)-12,2+INT((ROW()-15)/35), 1, 1, "Simulación"))</f>
        <v>0</v>
      </c>
      <c r="H166" s="63" t="n">
        <f aca="true">INDIRECT(ADDRESS(ROW()-35*INT((ROW()-15)/35)+168,2+INT((ROW()-15)/35), 1, 1, "Simulación"))</f>
        <v>0</v>
      </c>
      <c r="I166" s="64" t="n">
        <f aca="false">AO166+AQ166+AS166+AU166+AW166</f>
        <v>0.0527624368280379</v>
      </c>
      <c r="J166" s="63" t="n">
        <f aca="false">ROUND(AP166+AR166+AT166+AV166+AX166,0)</f>
        <v>570342</v>
      </c>
      <c r="K166" s="64" t="n">
        <f aca="false">I166-DatosMinisterio!J166</f>
        <v>0</v>
      </c>
      <c r="L166" s="63" t="n">
        <f aca="false">J166-DatosMinisterio!K166</f>
        <v>0</v>
      </c>
      <c r="M166" s="64" t="n">
        <f aca="false">P201/P$215</f>
        <v>0.0263305967328791</v>
      </c>
      <c r="N166" s="63" t="n">
        <f aca="false">ROUND((N$180*M166),0)</f>
        <v>5407855</v>
      </c>
      <c r="O166" s="63" t="n">
        <f aca="false">N166-DatosMinisterio!L166</f>
        <v>3</v>
      </c>
      <c r="P166" s="65" t="n">
        <f aca="false">N166+J166</f>
        <v>5978197</v>
      </c>
      <c r="Q166" s="63" t="n">
        <f aca="false">P166-DatosMinisterio!M166</f>
        <v>3</v>
      </c>
      <c r="S166" s="65" t="n">
        <f aca="false">B166+DatosMinisterio!B166</f>
        <v>11155</v>
      </c>
      <c r="T166" s="65" t="n">
        <f aca="false">C166+DatosMinisterio!C166</f>
        <v>44</v>
      </c>
      <c r="U166" s="65" t="n">
        <f aca="false">D166+DatosMinisterio!D166</f>
        <v>494.530227272727</v>
      </c>
      <c r="V166" s="65" t="n">
        <f aca="false">E166+DatosMinisterio!E166</f>
        <v>413.317045454545</v>
      </c>
      <c r="W166" s="65" t="n">
        <f aca="false">F166+DatosMinisterio!F166</f>
        <v>77</v>
      </c>
      <c r="X166" s="65" t="n">
        <f aca="false">G166+DatosMinisterio!G166</f>
        <v>156</v>
      </c>
      <c r="Y166" s="65" t="n">
        <f aca="false">H166+DatosMinisterio!H166</f>
        <v>20</v>
      </c>
      <c r="Z166" s="65" t="n">
        <f aca="false">X166+0.33*Y166</f>
        <v>162.6</v>
      </c>
      <c r="AC166" s="71" t="n">
        <f aca="false">IF(T166&gt;0,S166/T166,0)</f>
        <v>253.522727272727</v>
      </c>
      <c r="AD166" s="72" t="n">
        <f aca="false">EXP((((AC166-AC$180)/AC$181+2)/4-1.9)^3)</f>
        <v>0.14511363630981</v>
      </c>
      <c r="AE166" s="73" t="n">
        <f aca="false">S166/U166</f>
        <v>22.5567607090843</v>
      </c>
      <c r="AF166" s="72" t="n">
        <f aca="false">EXP((((AE166-AE$180)/AE$181+2)/4-1.9)^3)</f>
        <v>0.252926723422119</v>
      </c>
      <c r="AG166" s="72" t="n">
        <f aca="false">V166/U166</f>
        <v>0.835777112622493</v>
      </c>
      <c r="AH166" s="72" t="n">
        <f aca="false">EXP((((AG166-AG$180)/AG$181+2)/4-1.9)^3)</f>
        <v>0.343286716140632</v>
      </c>
      <c r="AI166" s="72" t="n">
        <f aca="false">W166/U166</f>
        <v>0.155703323585791</v>
      </c>
      <c r="AJ166" s="72" t="n">
        <f aca="false">EXP((((AI166-AI$180)/AI$181+2)/4-1.9)^3)</f>
        <v>0.0616679051715365</v>
      </c>
      <c r="AK166" s="72" t="n">
        <f aca="false">Z166/U166</f>
        <v>0.328796888507137</v>
      </c>
      <c r="AL166" s="72" t="n">
        <f aca="false">EXP((((AK166-AK$180)/AK$181+2)/4-1.9)^3)</f>
        <v>0.0362166700375549</v>
      </c>
      <c r="AM166" s="72" t="n">
        <f aca="false">0.01*AD166+0.15*AF166+0.24*AH166+0.25*AJ166+0.35*AL166</f>
        <v>0.149871767556196</v>
      </c>
      <c r="AO166" s="64" t="n">
        <f aca="false">0.01*AD166/$AM$180</f>
        <v>0.000510873341492573</v>
      </c>
      <c r="AP166" s="63" t="n">
        <f aca="false">AO166*$J$180</f>
        <v>5522.35077665167</v>
      </c>
      <c r="AQ166" s="64" t="n">
        <f aca="false">0.15*AF166/$AM$180</f>
        <v>0.0133564484668652</v>
      </c>
      <c r="AR166" s="63" t="n">
        <f aca="false">AQ166*$J$180</f>
        <v>144378.239327983</v>
      </c>
      <c r="AS166" s="64" t="n">
        <f aca="false">0.24*AH166/$AM$180</f>
        <v>0.0290050257810962</v>
      </c>
      <c r="AT166" s="63" t="n">
        <f aca="false">AS166*$J$180</f>
        <v>313533.538824059</v>
      </c>
      <c r="AU166" s="64" t="n">
        <f aca="false">0.25*AJ166/$AM$180</f>
        <v>0.00542755484235982</v>
      </c>
      <c r="AV166" s="63" t="n">
        <f aca="false">AU166*$J$180</f>
        <v>58669.8487955083</v>
      </c>
      <c r="AW166" s="64" t="n">
        <f aca="false">0.35*AL166/$AM$180</f>
        <v>0.00446253439622414</v>
      </c>
      <c r="AX166" s="63" t="n">
        <f aca="false">AW166*$J$180</f>
        <v>48238.3367603876</v>
      </c>
    </row>
    <row r="167" customFormat="false" ht="13.8" hidden="false" customHeight="false" outlineLevel="0" collapsed="false">
      <c r="A167" s="70" t="s">
        <v>91</v>
      </c>
      <c r="B167" s="63" t="n">
        <f aca="true">INDIRECT(ADDRESS(ROW()-35*INT((ROW()-15)/35)+138,2+INT((ROW()-15)/35), 1, 1, "Simulación"))</f>
        <v>0</v>
      </c>
      <c r="C167" s="63" t="n">
        <f aca="true">INDIRECT(ADDRESS(ROW()-35*INT((ROW()-15)/35)+108,2+INT((ROW()-15)/35), 1, 1, "Simulación"))</f>
        <v>0</v>
      </c>
      <c r="D167" s="63" t="n">
        <f aca="true">INDIRECT(ADDRESS(ROW()-35*INT((ROW()-15)/35)+78,2+INT((ROW()-15)/35), 1, 1, "Simulación"))</f>
        <v>0</v>
      </c>
      <c r="E167" s="63" t="n">
        <f aca="true">INDIRECT(ADDRESS(ROW()-35*INT((ROW()-15)/35)+48,2+INT((ROW()-15)/35), 1, 1, "Simulación"))</f>
        <v>0</v>
      </c>
      <c r="F167" s="63" t="n">
        <f aca="true">INDIRECT(ADDRESS(ROW()-35*INT((ROW()-15)/35)+18,2+INT((ROW()-15)/35), 1, 1, "Simulación"))</f>
        <v>0</v>
      </c>
      <c r="G167" s="63" t="n">
        <f aca="true">INDIRECT(ADDRESS(ROW()-35*INT((ROW()-15)/35)-12,2+INT((ROW()-15)/35), 1, 1, "Simulación"))</f>
        <v>0</v>
      </c>
      <c r="H167" s="63" t="n">
        <f aca="true">INDIRECT(ADDRESS(ROW()-35*INT((ROW()-15)/35)+168,2+INT((ROW()-15)/35), 1, 1, "Simulación"))</f>
        <v>0</v>
      </c>
      <c r="I167" s="64" t="n">
        <f aca="false">AO167+AQ167+AS167+AU167+AW167</f>
        <v>0.140679798877666</v>
      </c>
      <c r="J167" s="63" t="n">
        <f aca="false">ROUND(AP167+AR167+AT167+AV167+AX167,0)</f>
        <v>1520696</v>
      </c>
      <c r="K167" s="64" t="n">
        <f aca="false">I167-DatosMinisterio!J167</f>
        <v>7.7715611723761E-016</v>
      </c>
      <c r="L167" s="63" t="n">
        <f aca="false">J167-DatosMinisterio!K167</f>
        <v>0</v>
      </c>
      <c r="M167" s="64" t="n">
        <f aca="false">P202/P$215</f>
        <v>0.0416778298316569</v>
      </c>
      <c r="N167" s="63" t="n">
        <f aca="false">ROUND((N$180*M167),0)</f>
        <v>8559915</v>
      </c>
      <c r="O167" s="63" t="n">
        <f aca="false">N167-DatosMinisterio!L167</f>
        <v>-2</v>
      </c>
      <c r="P167" s="65" t="n">
        <f aca="false">N167+J167</f>
        <v>10080611</v>
      </c>
      <c r="Q167" s="63" t="n">
        <f aca="false">P167-DatosMinisterio!M167</f>
        <v>-2</v>
      </c>
      <c r="S167" s="65" t="n">
        <f aca="false">B167+DatosMinisterio!B167</f>
        <v>8998</v>
      </c>
      <c r="T167" s="65" t="n">
        <f aca="false">C167+DatosMinisterio!C167</f>
        <v>50</v>
      </c>
      <c r="U167" s="65" t="n">
        <f aca="false">D167+DatosMinisterio!D167</f>
        <v>370.591136363636</v>
      </c>
      <c r="V167" s="65" t="n">
        <f aca="false">E167+DatosMinisterio!E167</f>
        <v>271.260227272727</v>
      </c>
      <c r="W167" s="65" t="n">
        <f aca="false">F167+DatosMinisterio!F167</f>
        <v>145</v>
      </c>
      <c r="X167" s="65" t="n">
        <f aca="false">G167+DatosMinisterio!G167</f>
        <v>390</v>
      </c>
      <c r="Y167" s="65" t="n">
        <f aca="false">H167+DatosMinisterio!H167</f>
        <v>50</v>
      </c>
      <c r="Z167" s="65" t="n">
        <f aca="false">X167+0.33*Y167</f>
        <v>406.5</v>
      </c>
      <c r="AC167" s="71" t="n">
        <f aca="false">IF(T167&gt;0,S167/T167,0)</f>
        <v>179.96</v>
      </c>
      <c r="AD167" s="72" t="n">
        <f aca="false">EXP((((AC167-AC$180)/AC$181+2)/4-1.9)^3)</f>
        <v>0.0377105551520355</v>
      </c>
      <c r="AE167" s="73" t="n">
        <f aca="false">S167/U167</f>
        <v>24.2801273886132</v>
      </c>
      <c r="AF167" s="72" t="n">
        <f aca="false">EXP((((AE167-AE$180)/AE$181+2)/4-1.9)^3)</f>
        <v>0.35227835070128</v>
      </c>
      <c r="AG167" s="72" t="n">
        <f aca="false">V167/U167</f>
        <v>0.731966311807732</v>
      </c>
      <c r="AH167" s="72" t="n">
        <f aca="false">EXP((((AG167-AG$180)/AG$181+2)/4-1.9)^3)</f>
        <v>0.159341457907997</v>
      </c>
      <c r="AI167" s="72" t="n">
        <f aca="false">W167/U167</f>
        <v>0.39126677832284</v>
      </c>
      <c r="AJ167" s="72" t="n">
        <f aca="false">EXP((((AI167-AI$180)/AI$181+2)/4-1.9)^3)</f>
        <v>0.429749251514143</v>
      </c>
      <c r="AK167" s="72" t="n">
        <f aca="false">Z167/U167</f>
        <v>1.09689617509127</v>
      </c>
      <c r="AL167" s="72" t="n">
        <f aca="false">EXP((((AK167-AK$180)/AK$181+2)/4-1.9)^3)</f>
        <v>0.573437208791309</v>
      </c>
      <c r="AM167" s="72" t="n">
        <f aca="false">0.01*AD167+0.15*AF167+0.24*AH167+0.25*AJ167+0.35*AL167</f>
        <v>0.399601144010125</v>
      </c>
      <c r="AO167" s="64" t="n">
        <f aca="false">0.01*AD167/$AM$180</f>
        <v>0.000132760213374641</v>
      </c>
      <c r="AP167" s="63" t="n">
        <f aca="false">AO167*$J$180</f>
        <v>1435.08851978049</v>
      </c>
      <c r="AQ167" s="64" t="n">
        <f aca="false">0.15*AF167/$AM$180</f>
        <v>0.018602967584731</v>
      </c>
      <c r="AR167" s="63" t="n">
        <f aca="false">AQ167*$J$180</f>
        <v>201091.159287001</v>
      </c>
      <c r="AS167" s="64" t="n">
        <f aca="false">0.24*AH167/$AM$180</f>
        <v>0.0134630991451635</v>
      </c>
      <c r="AT167" s="63" t="n">
        <f aca="false">AS167*$J$180</f>
        <v>145531.093486335</v>
      </c>
      <c r="AU167" s="64" t="n">
        <f aca="false">0.25*AJ167/$AM$180</f>
        <v>0.0378233641076019</v>
      </c>
      <c r="AV167" s="63" t="n">
        <f aca="false">AU167*$J$180</f>
        <v>408856.495711729</v>
      </c>
      <c r="AW167" s="64" t="n">
        <f aca="false">0.35*AL167/$AM$180</f>
        <v>0.0706576078267948</v>
      </c>
      <c r="AX167" s="63" t="n">
        <f aca="false">AW167*$J$180</f>
        <v>763782.45597754</v>
      </c>
    </row>
    <row r="168" customFormat="false" ht="13.8" hidden="false" customHeight="false" outlineLevel="0" collapsed="false">
      <c r="A168" s="70" t="s">
        <v>92</v>
      </c>
      <c r="B168" s="63" t="n">
        <f aca="true">INDIRECT(ADDRESS(ROW()-35*INT((ROW()-15)/35)+138,2+INT((ROW()-15)/35), 1, 1, "Simulación"))</f>
        <v>0</v>
      </c>
      <c r="C168" s="63" t="n">
        <f aca="true">INDIRECT(ADDRESS(ROW()-35*INT((ROW()-15)/35)+108,2+INT((ROW()-15)/35), 1, 1, "Simulación"))</f>
        <v>0</v>
      </c>
      <c r="D168" s="63" t="n">
        <f aca="true">INDIRECT(ADDRESS(ROW()-35*INT((ROW()-15)/35)+78,2+INT((ROW()-15)/35), 1, 1, "Simulación"))</f>
        <v>0</v>
      </c>
      <c r="E168" s="63" t="n">
        <f aca="true">INDIRECT(ADDRESS(ROW()-35*INT((ROW()-15)/35)+48,2+INT((ROW()-15)/35), 1, 1, "Simulación"))</f>
        <v>0</v>
      </c>
      <c r="F168" s="63" t="n">
        <f aca="true">INDIRECT(ADDRESS(ROW()-35*INT((ROW()-15)/35)+18,2+INT((ROW()-15)/35), 1, 1, "Simulación"))</f>
        <v>0</v>
      </c>
      <c r="G168" s="63" t="n">
        <f aca="true">INDIRECT(ADDRESS(ROW()-35*INT((ROW()-15)/35)-12,2+INT((ROW()-15)/35), 1, 1, "Simulación"))</f>
        <v>0</v>
      </c>
      <c r="H168" s="63" t="n">
        <f aca="true">INDIRECT(ADDRESS(ROW()-35*INT((ROW()-15)/35)+168,2+INT((ROW()-15)/35), 1, 1, "Simulación"))</f>
        <v>0</v>
      </c>
      <c r="I168" s="64" t="n">
        <f aca="false">AO168+AQ168+AS168+AU168+AW168</f>
        <v>0.00583094595209576</v>
      </c>
      <c r="J168" s="63" t="n">
        <f aca="false">ROUND(AP168+AR168+AT168+AV168+AX168,0)</f>
        <v>63030</v>
      </c>
      <c r="K168" s="64" t="n">
        <f aca="false">I168-DatosMinisterio!J168</f>
        <v>0</v>
      </c>
      <c r="L168" s="63" t="n">
        <f aca="false">J168-DatosMinisterio!K168</f>
        <v>0</v>
      </c>
      <c r="M168" s="64" t="n">
        <f aca="false">P203/P$215</f>
        <v>0.00958476175872998</v>
      </c>
      <c r="N168" s="63" t="n">
        <f aca="false">ROUND((N$180*M168),0)</f>
        <v>1968547</v>
      </c>
      <c r="O168" s="63" t="n">
        <f aca="false">N168-DatosMinisterio!L168</f>
        <v>0</v>
      </c>
      <c r="P168" s="65" t="n">
        <f aca="false">N168+J168</f>
        <v>2031577</v>
      </c>
      <c r="Q168" s="63" t="n">
        <f aca="false">P168-DatosMinisterio!M168</f>
        <v>0</v>
      </c>
      <c r="S168" s="65" t="n">
        <f aca="false">B168+DatosMinisterio!B168</f>
        <v>2737</v>
      </c>
      <c r="T168" s="65" t="n">
        <f aca="false">C168+DatosMinisterio!C168</f>
        <v>27</v>
      </c>
      <c r="U168" s="65" t="n">
        <f aca="false">D168+DatosMinisterio!D168</f>
        <v>262.665681818182</v>
      </c>
      <c r="V168" s="65" t="n">
        <f aca="false">E168+DatosMinisterio!E168</f>
        <v>114.018409090909</v>
      </c>
      <c r="W168" s="65" t="n">
        <f aca="false">F168+DatosMinisterio!F168</f>
        <v>18</v>
      </c>
      <c r="X168" s="65" t="n">
        <f aca="false">G168+DatosMinisterio!G168</f>
        <v>73</v>
      </c>
      <c r="Y168" s="65" t="n">
        <f aca="false">H168+DatosMinisterio!H168</f>
        <v>15</v>
      </c>
      <c r="Z168" s="65" t="n">
        <f aca="false">X168+0.33*Y168</f>
        <v>77.95</v>
      </c>
      <c r="AC168" s="71" t="n">
        <f aca="false">IF(T168&gt;0,S168/T168,0)</f>
        <v>101.37037037037</v>
      </c>
      <c r="AD168" s="72" t="n">
        <f aca="false">EXP((((AC168-AC$180)/AC$181+2)/4-1.9)^3)</f>
        <v>0.00504936971019866</v>
      </c>
      <c r="AE168" s="73" t="n">
        <f aca="false">S168/U168</f>
        <v>10.4200898307475</v>
      </c>
      <c r="AF168" s="72" t="n">
        <f aca="false">EXP((((AE168-AE$180)/AE$181+2)/4-1.9)^3)</f>
        <v>0.0029426461349793</v>
      </c>
      <c r="AG168" s="72" t="n">
        <f aca="false">V168/U168</f>
        <v>0.434081865212346</v>
      </c>
      <c r="AH168" s="72" t="n">
        <f aca="false">EXP((((AG168-AG$180)/AG$181+2)/4-1.9)^3)</f>
        <v>0.00280405647113301</v>
      </c>
      <c r="AI168" s="72" t="n">
        <f aca="false">W168/U168</f>
        <v>0.0685281757228554</v>
      </c>
      <c r="AJ168" s="72" t="n">
        <f aca="false">EXP((((AI168-AI$180)/AI$181+2)/4-1.9)^3)</f>
        <v>0.0196522918698574</v>
      </c>
      <c r="AK168" s="72" t="n">
        <f aca="false">Z168/U168</f>
        <v>0.296765072088699</v>
      </c>
      <c r="AL168" s="72" t="n">
        <f aca="false">EXP((((AK168-AK$180)/AK$181+2)/4-1.9)^3)</f>
        <v>0.02995677744246</v>
      </c>
      <c r="AM168" s="72" t="n">
        <f aca="false">0.01*AD168+0.15*AF168+0.24*AH168+0.25*AJ168+0.35*AL168</f>
        <v>0.0165628092427462</v>
      </c>
      <c r="AO168" s="64" t="n">
        <f aca="false">0.01*AD168/$AM$180</f>
        <v>1.77763333748546E-005</v>
      </c>
      <c r="AP168" s="63" t="n">
        <f aca="false">AO168*$J$180</f>
        <v>192.155550986162</v>
      </c>
      <c r="AQ168" s="64" t="n">
        <f aca="false">0.15*AF168/$AM$180</f>
        <v>0.00015539402450755</v>
      </c>
      <c r="AR168" s="63" t="n">
        <f aca="false">AQ168*$J$180</f>
        <v>1679.75159834949</v>
      </c>
      <c r="AS168" s="64" t="n">
        <f aca="false">0.24*AH168/$AM$180</f>
        <v>0.000236920703344501</v>
      </c>
      <c r="AT168" s="63" t="n">
        <f aca="false">AS168*$J$180</f>
        <v>2561.02466865242</v>
      </c>
      <c r="AU168" s="64" t="n">
        <f aca="false">0.25*AJ168/$AM$180</f>
        <v>0.00172964999548817</v>
      </c>
      <c r="AV168" s="63" t="n">
        <f aca="false">AU168*$J$180</f>
        <v>18696.8730214288</v>
      </c>
      <c r="AW168" s="64" t="n">
        <f aca="false">0.35*AL168/$AM$180</f>
        <v>0.00369120489538068</v>
      </c>
      <c r="AX168" s="63" t="n">
        <f aca="false">AW168*$J$180</f>
        <v>39900.5517908441</v>
      </c>
    </row>
    <row r="169" customFormat="false" ht="13.8" hidden="false" customHeight="false" outlineLevel="0" collapsed="false">
      <c r="A169" s="70" t="s">
        <v>93</v>
      </c>
      <c r="B169" s="63" t="n">
        <f aca="true">INDIRECT(ADDRESS(ROW()-35*INT((ROW()-15)/35)+138,2+INT((ROW()-15)/35), 1, 1, "Simulación"))</f>
        <v>0</v>
      </c>
      <c r="C169" s="63" t="n">
        <f aca="true">INDIRECT(ADDRESS(ROW()-35*INT((ROW()-15)/35)+108,2+INT((ROW()-15)/35), 1, 1, "Simulación"))</f>
        <v>0</v>
      </c>
      <c r="D169" s="63" t="n">
        <f aca="true">INDIRECT(ADDRESS(ROW()-35*INT((ROW()-15)/35)+78,2+INT((ROW()-15)/35), 1, 1, "Simulación"))</f>
        <v>0</v>
      </c>
      <c r="E169" s="63" t="n">
        <f aca="true">INDIRECT(ADDRESS(ROW()-35*INT((ROW()-15)/35)+48,2+INT((ROW()-15)/35), 1, 1, "Simulación"))</f>
        <v>0</v>
      </c>
      <c r="F169" s="63" t="n">
        <f aca="true">INDIRECT(ADDRESS(ROW()-35*INT((ROW()-15)/35)+18,2+INT((ROW()-15)/35), 1, 1, "Simulación"))</f>
        <v>0</v>
      </c>
      <c r="G169" s="63" t="n">
        <f aca="true">INDIRECT(ADDRESS(ROW()-35*INT((ROW()-15)/35)-12,2+INT((ROW()-15)/35), 1, 1, "Simulación"))</f>
        <v>0</v>
      </c>
      <c r="H169" s="63" t="n">
        <f aca="true">INDIRECT(ADDRESS(ROW()-35*INT((ROW()-15)/35)+168,2+INT((ROW()-15)/35), 1, 1, "Simulación"))</f>
        <v>0</v>
      </c>
      <c r="I169" s="64" t="n">
        <f aca="false">AO169+AQ169+AS169+AU169+AW169</f>
        <v>0.097016695601684</v>
      </c>
      <c r="J169" s="63" t="n">
        <f aca="false">ROUND(AP169+AR169+AT169+AV169+AX169,0)</f>
        <v>1048714</v>
      </c>
      <c r="K169" s="64" t="n">
        <f aca="false">I169-DatosMinisterio!J169</f>
        <v>0</v>
      </c>
      <c r="L169" s="63" t="n">
        <f aca="false">J169-DatosMinisterio!K169</f>
        <v>0</v>
      </c>
      <c r="M169" s="64" t="n">
        <f aca="false">P204/P$215</f>
        <v>0.0669220756245118</v>
      </c>
      <c r="N169" s="63" t="n">
        <f aca="false">ROUND((N$180*M169),0)</f>
        <v>13744652</v>
      </c>
      <c r="O169" s="63" t="n">
        <f aca="false">N169-DatosMinisterio!L169</f>
        <v>-20</v>
      </c>
      <c r="P169" s="65" t="n">
        <f aca="false">N169+J169</f>
        <v>14793366</v>
      </c>
      <c r="Q169" s="63" t="n">
        <f aca="false">P169-DatosMinisterio!M169</f>
        <v>-20</v>
      </c>
      <c r="S169" s="65" t="n">
        <f aca="false">B169+DatosMinisterio!B169</f>
        <v>8848</v>
      </c>
      <c r="T169" s="65" t="n">
        <f aca="false">C169+DatosMinisterio!C169</f>
        <v>32</v>
      </c>
      <c r="U169" s="65" t="n">
        <f aca="false">D169+DatosMinisterio!D169</f>
        <v>426.389772727273</v>
      </c>
      <c r="V169" s="65" t="n">
        <f aca="false">E169+DatosMinisterio!E169</f>
        <v>394.798863636364</v>
      </c>
      <c r="W169" s="65" t="n">
        <f aca="false">F169+DatosMinisterio!F169</f>
        <v>126</v>
      </c>
      <c r="X169" s="65" t="n">
        <f aca="false">G169+DatosMinisterio!G169</f>
        <v>262</v>
      </c>
      <c r="Y169" s="65" t="n">
        <f aca="false">H169+DatosMinisterio!H169</f>
        <v>48</v>
      </c>
      <c r="Z169" s="65" t="n">
        <f aca="false">X169+0.33*Y169</f>
        <v>277.84</v>
      </c>
      <c r="AC169" s="71" t="n">
        <f aca="false">IF(T169&gt;0,S169/T169,0)</f>
        <v>276.5</v>
      </c>
      <c r="AD169" s="72" t="n">
        <f aca="false">EXP((((AC169-AC$180)/AC$181+2)/4-1.9)^3)</f>
        <v>0.201553843916944</v>
      </c>
      <c r="AE169" s="73" t="n">
        <f aca="false">S169/U169</f>
        <v>20.7509667584343</v>
      </c>
      <c r="AF169" s="72" t="n">
        <f aca="false">EXP((((AE169-AE$180)/AE$181+2)/4-1.9)^3)</f>
        <v>0.166930034272071</v>
      </c>
      <c r="AG169" s="72" t="n">
        <f aca="false">V169/U169</f>
        <v>0.925910725088814</v>
      </c>
      <c r="AH169" s="72" t="n">
        <f aca="false">EXP((((AG169-AG$180)/AG$181+2)/4-1.9)^3)</f>
        <v>0.544543481770239</v>
      </c>
      <c r="AI169" s="72" t="n">
        <f aca="false">W169/U169</f>
        <v>0.295504273458716</v>
      </c>
      <c r="AJ169" s="72" t="n">
        <f aca="false">EXP((((AI169-AI$180)/AI$181+2)/4-1.9)^3)</f>
        <v>0.233535595447558</v>
      </c>
      <c r="AK169" s="72" t="n">
        <f aca="false">Z169/U169</f>
        <v>0.651610375696585</v>
      </c>
      <c r="AL169" s="72" t="n">
        <f aca="false">EXP((((AK169-AK$180)/AK$181+2)/4-1.9)^3)</f>
        <v>0.169847619086584</v>
      </c>
      <c r="AM169" s="72" t="n">
        <f aca="false">0.01*AD169+0.15*AF169+0.24*AH169+0.25*AJ169+0.35*AL169</f>
        <v>0.275576044747031</v>
      </c>
      <c r="AO169" s="64" t="n">
        <f aca="false">0.01*AD169/$AM$180</f>
        <v>0.000709571397636882</v>
      </c>
      <c r="AP169" s="63" t="n">
        <f aca="false">AO169*$J$180</f>
        <v>7670.20284789478</v>
      </c>
      <c r="AQ169" s="64" t="n">
        <f aca="false">0.15*AF169/$AM$180</f>
        <v>0.00881517132772839</v>
      </c>
      <c r="AR169" s="63" t="n">
        <f aca="false">AQ169*$J$180</f>
        <v>95288.72280901</v>
      </c>
      <c r="AS169" s="64" t="n">
        <f aca="false">0.24*AH169/$AM$180</f>
        <v>0.0460096385471649</v>
      </c>
      <c r="AT169" s="63" t="n">
        <f aca="false">AS169*$J$180</f>
        <v>497347.077109313</v>
      </c>
      <c r="AU169" s="64" t="n">
        <f aca="false">0.25*AJ169/$AM$180</f>
        <v>0.0205540831719352</v>
      </c>
      <c r="AV169" s="63" t="n">
        <f aca="false">AU169*$J$180</f>
        <v>222181.99296968</v>
      </c>
      <c r="AW169" s="64" t="n">
        <f aca="false">0.35*AL169/$AM$180</f>
        <v>0.0209282311572185</v>
      </c>
      <c r="AX169" s="63" t="n">
        <f aca="false">AW169*$J$180</f>
        <v>226226.393507542</v>
      </c>
    </row>
    <row r="170" customFormat="false" ht="13.8" hidden="false" customHeight="false" outlineLevel="0" collapsed="false">
      <c r="A170" s="70" t="s">
        <v>94</v>
      </c>
      <c r="B170" s="63" t="n">
        <f aca="true">INDIRECT(ADDRESS(ROW()-35*INT((ROW()-15)/35)+138,2+INT((ROW()-15)/35), 1, 1, "Simulación"))</f>
        <v>0</v>
      </c>
      <c r="C170" s="63" t="n">
        <f aca="true">INDIRECT(ADDRESS(ROW()-35*INT((ROW()-15)/35)+108,2+INT((ROW()-15)/35), 1, 1, "Simulación"))</f>
        <v>0</v>
      </c>
      <c r="D170" s="63" t="n">
        <f aca="true">INDIRECT(ADDRESS(ROW()-35*INT((ROW()-15)/35)+78,2+INT((ROW()-15)/35), 1, 1, "Simulación"))</f>
        <v>0</v>
      </c>
      <c r="E170" s="63" t="n">
        <f aca="true">INDIRECT(ADDRESS(ROW()-35*INT((ROW()-15)/35)+48,2+INT((ROW()-15)/35), 1, 1, "Simulación"))</f>
        <v>0</v>
      </c>
      <c r="F170" s="63" t="n">
        <f aca="true">INDIRECT(ADDRESS(ROW()-35*INT((ROW()-15)/35)+18,2+INT((ROW()-15)/35), 1, 1, "Simulación"))</f>
        <v>0</v>
      </c>
      <c r="G170" s="63" t="n">
        <f aca="true">INDIRECT(ADDRESS(ROW()-35*INT((ROW()-15)/35)-12,2+INT((ROW()-15)/35), 1, 1, "Simulación"))</f>
        <v>0</v>
      </c>
      <c r="H170" s="63" t="n">
        <f aca="true">INDIRECT(ADDRESS(ROW()-35*INT((ROW()-15)/35)+168,2+INT((ROW()-15)/35), 1, 1, "Simulación"))</f>
        <v>0</v>
      </c>
      <c r="I170" s="64" t="n">
        <f aca="false">AO170+AQ170+AS170+AU170+AW170</f>
        <v>0.0038058207148541</v>
      </c>
      <c r="J170" s="63" t="n">
        <f aca="false">ROUND(AP170+AR170+AT170+AV170+AX170,0)</f>
        <v>41140</v>
      </c>
      <c r="K170" s="64" t="n">
        <f aca="false">I170-DatosMinisterio!J170</f>
        <v>0</v>
      </c>
      <c r="L170" s="63" t="n">
        <f aca="false">J170-DatosMinisterio!K170</f>
        <v>-1</v>
      </c>
      <c r="M170" s="64" t="n">
        <f aca="false">P205/P$215</f>
        <v>0.00810985321594145</v>
      </c>
      <c r="N170" s="63" t="n">
        <f aca="false">ROUND((N$180*M170),0)</f>
        <v>1665625</v>
      </c>
      <c r="O170" s="63" t="n">
        <f aca="false">N170-DatosMinisterio!L170</f>
        <v>-2</v>
      </c>
      <c r="P170" s="65" t="n">
        <f aca="false">N170+J170</f>
        <v>1706765</v>
      </c>
      <c r="Q170" s="63" t="n">
        <f aca="false">P170-DatosMinisterio!M170</f>
        <v>-3</v>
      </c>
      <c r="S170" s="65" t="n">
        <f aca="false">B170+DatosMinisterio!B170</f>
        <v>3958</v>
      </c>
      <c r="T170" s="65" t="n">
        <f aca="false">C170+DatosMinisterio!C170</f>
        <v>30</v>
      </c>
      <c r="U170" s="65" t="n">
        <f aca="false">D170+DatosMinisterio!D170</f>
        <v>247.090909090909</v>
      </c>
      <c r="V170" s="65" t="n">
        <f aca="false">E170+DatosMinisterio!E170</f>
        <v>78.6590909090909</v>
      </c>
      <c r="W170" s="65" t="n">
        <f aca="false">F170+DatosMinisterio!F170</f>
        <v>3</v>
      </c>
      <c r="X170" s="65" t="n">
        <f aca="false">G170+DatosMinisterio!G170</f>
        <v>25</v>
      </c>
      <c r="Y170" s="65" t="n">
        <f aca="false">H170+DatosMinisterio!H170</f>
        <v>1</v>
      </c>
      <c r="Z170" s="65" t="n">
        <f aca="false">X170+0.33*Y170</f>
        <v>25.33</v>
      </c>
      <c r="AC170" s="71" t="n">
        <f aca="false">IF(T170&gt;0,S170/T170,0)</f>
        <v>131.933333333333</v>
      </c>
      <c r="AD170" s="72" t="n">
        <f aca="false">EXP((((AC170-AC$180)/AC$181+2)/4-1.9)^3)</f>
        <v>0.0119117039953333</v>
      </c>
      <c r="AE170" s="73" t="n">
        <f aca="false">S170/U170</f>
        <v>16.018395879323</v>
      </c>
      <c r="AF170" s="72" t="n">
        <f aca="false">EXP((((AE170-AE$180)/AE$181+2)/4-1.9)^3)</f>
        <v>0.0384809747174362</v>
      </c>
      <c r="AG170" s="72" t="n">
        <f aca="false">V170/U170</f>
        <v>0.318340691685063</v>
      </c>
      <c r="AH170" s="72" t="n">
        <f aca="false">EXP((((AG170-AG$180)/AG$181+2)/4-1.9)^3)</f>
        <v>0.000233022227556825</v>
      </c>
      <c r="AI170" s="72" t="n">
        <f aca="false">W170/U170</f>
        <v>0.0121412803532009</v>
      </c>
      <c r="AJ170" s="72" t="n">
        <f aca="false">EXP((((AI170-AI$180)/AI$181+2)/4-1.9)^3)</f>
        <v>0.00810971997586934</v>
      </c>
      <c r="AK170" s="72" t="n">
        <f aca="false">Z170/U170</f>
        <v>0.102512877115526</v>
      </c>
      <c r="AL170" s="72" t="n">
        <f aca="false">EXP((((AK170-AK$180)/AK$181+2)/4-1.9)^3)</f>
        <v>0.00810234259070242</v>
      </c>
      <c r="AM170" s="72" t="n">
        <f aca="false">0.01*AD170+0.15*AF170+0.24*AH170+0.25*AJ170+0.35*AL170</f>
        <v>0.0108104384828956</v>
      </c>
      <c r="AO170" s="64" t="n">
        <f aca="false">0.01*AD170/$AM$180</f>
        <v>4.19352183413998E-005</v>
      </c>
      <c r="AP170" s="63" t="n">
        <f aca="false">AO170*$J$180</f>
        <v>453.304110369309</v>
      </c>
      <c r="AQ170" s="64" t="n">
        <f aca="false">0.15*AF170/$AM$180</f>
        <v>0.00203208719432306</v>
      </c>
      <c r="AR170" s="63" t="n">
        <f aca="false">AQ170*$J$180</f>
        <v>21966.106634196</v>
      </c>
      <c r="AS170" s="64" t="n">
        <f aca="false">0.24*AH170/$AM$180</f>
        <v>1.96885442985954E-005</v>
      </c>
      <c r="AT170" s="63" t="n">
        <f aca="false">AS170*$J$180</f>
        <v>212.825839729337</v>
      </c>
      <c r="AU170" s="64" t="n">
        <f aca="false">0.25*AJ170/$AM$180</f>
        <v>0.000713757825935165</v>
      </c>
      <c r="AV170" s="63" t="n">
        <f aca="false">AU170*$J$180</f>
        <v>7715.45658044789</v>
      </c>
      <c r="AW170" s="64" t="n">
        <f aca="false">0.35*AL170/$AM$180</f>
        <v>0.000998351931955876</v>
      </c>
      <c r="AX170" s="63" t="n">
        <f aca="false">AW170*$J$180</f>
        <v>10791.8129975243</v>
      </c>
    </row>
    <row r="171" customFormat="false" ht="13.8" hidden="false" customHeight="false" outlineLevel="0" collapsed="false">
      <c r="A171" s="70" t="s">
        <v>95</v>
      </c>
      <c r="B171" s="63" t="n">
        <f aca="true">INDIRECT(ADDRESS(ROW()-35*INT((ROW()-15)/35)+138,2+INT((ROW()-15)/35), 1, 1, "Simulación"))</f>
        <v>0</v>
      </c>
      <c r="C171" s="63" t="n">
        <f aca="true">INDIRECT(ADDRESS(ROW()-35*INT((ROW()-15)/35)+108,2+INT((ROW()-15)/35), 1, 1, "Simulación"))</f>
        <v>0</v>
      </c>
      <c r="D171" s="63" t="n">
        <f aca="true">INDIRECT(ADDRESS(ROW()-35*INT((ROW()-15)/35)+78,2+INT((ROW()-15)/35), 1, 1, "Simulación"))</f>
        <v>0</v>
      </c>
      <c r="E171" s="63" t="n">
        <f aca="true">INDIRECT(ADDRESS(ROW()-35*INT((ROW()-15)/35)+48,2+INT((ROW()-15)/35), 1, 1, "Simulación"))</f>
        <v>0</v>
      </c>
      <c r="F171" s="63" t="n">
        <f aca="true">INDIRECT(ADDRESS(ROW()-35*INT((ROW()-15)/35)+18,2+INT((ROW()-15)/35), 1, 1, "Simulación"))</f>
        <v>0</v>
      </c>
      <c r="G171" s="63" t="n">
        <f aca="true">INDIRECT(ADDRESS(ROW()-35*INT((ROW()-15)/35)-12,2+INT((ROW()-15)/35), 1, 1, "Simulación"))</f>
        <v>0</v>
      </c>
      <c r="H171" s="63" t="n">
        <f aca="true">INDIRECT(ADDRESS(ROW()-35*INT((ROW()-15)/35)+168,2+INT((ROW()-15)/35), 1, 1, "Simulación"))</f>
        <v>0</v>
      </c>
      <c r="I171" s="64" t="n">
        <f aca="false">AO171+AQ171+AS171+AU171+AW171</f>
        <v>0.0631853271827478</v>
      </c>
      <c r="J171" s="63" t="n">
        <f aca="false">ROUND(AP171+AR171+AT171+AV171+AX171,0)</f>
        <v>683010</v>
      </c>
      <c r="K171" s="64" t="n">
        <f aca="false">I171-DatosMinisterio!J171</f>
        <v>0</v>
      </c>
      <c r="L171" s="63" t="n">
        <f aca="false">J171-DatosMinisterio!K171</f>
        <v>0</v>
      </c>
      <c r="M171" s="64" t="n">
        <f aca="false">P206/P$215</f>
        <v>0.0431633635965554</v>
      </c>
      <c r="N171" s="63" t="n">
        <f aca="false">ROUND((N$180*M171),0)</f>
        <v>8865018</v>
      </c>
      <c r="O171" s="63" t="n">
        <f aca="false">N171-DatosMinisterio!L171</f>
        <v>0</v>
      </c>
      <c r="P171" s="65" t="n">
        <f aca="false">N171+J171</f>
        <v>9548028</v>
      </c>
      <c r="Q171" s="63" t="n">
        <f aca="false">P171-DatosMinisterio!M171</f>
        <v>0</v>
      </c>
      <c r="S171" s="65" t="n">
        <f aca="false">B171+DatosMinisterio!B171</f>
        <v>8611</v>
      </c>
      <c r="T171" s="65" t="n">
        <f aca="false">C171+DatosMinisterio!C171</f>
        <v>76</v>
      </c>
      <c r="U171" s="65" t="n">
        <f aca="false">D171+DatosMinisterio!D171</f>
        <v>358.795454545455</v>
      </c>
      <c r="V171" s="65" t="n">
        <f aca="false">E171+DatosMinisterio!E171</f>
        <v>294.568181818182</v>
      </c>
      <c r="W171" s="65" t="n">
        <f aca="false">F171+DatosMinisterio!F171</f>
        <v>32</v>
      </c>
      <c r="X171" s="65" t="n">
        <f aca="false">G171+DatosMinisterio!G171</f>
        <v>198</v>
      </c>
      <c r="Y171" s="65" t="n">
        <f aca="false">H171+DatosMinisterio!H171</f>
        <v>47</v>
      </c>
      <c r="Z171" s="65" t="n">
        <f aca="false">X171+0.33*Y171</f>
        <v>213.51</v>
      </c>
      <c r="AC171" s="71" t="n">
        <f aca="false">IF(T171&gt;0,S171/T171,0)</f>
        <v>113.302631578947</v>
      </c>
      <c r="AD171" s="72" t="n">
        <f aca="false">EXP((((AC171-AC$180)/AC$181+2)/4-1.9)^3)</f>
        <v>0.00714502665388525</v>
      </c>
      <c r="AE171" s="73" t="n">
        <f aca="false">S171/U171</f>
        <v>23.9997466269715</v>
      </c>
      <c r="AF171" s="72" t="n">
        <f aca="false">EXP((((AE171-AE$180)/AE$181+2)/4-1.9)^3)</f>
        <v>0.335163382115195</v>
      </c>
      <c r="AG171" s="72" t="n">
        <f aca="false">V171/U171</f>
        <v>0.820991955406346</v>
      </c>
      <c r="AH171" s="72" t="n">
        <f aca="false">EXP((((AG171-AG$180)/AG$181+2)/4-1.9)^3)</f>
        <v>0.312845380242835</v>
      </c>
      <c r="AI171" s="72" t="n">
        <f aca="false">W171/U171</f>
        <v>0.089187306011275</v>
      </c>
      <c r="AJ171" s="72" t="n">
        <f aca="false">EXP((((AI171-AI$180)/AI$181+2)/4-1.9)^3)</f>
        <v>0.0263928592046308</v>
      </c>
      <c r="AK171" s="72" t="n">
        <f aca="false">Z171/U171</f>
        <v>0.595074428327104</v>
      </c>
      <c r="AL171" s="72" t="n">
        <f aca="false">EXP((((AK171-AK$180)/AK$181+2)/4-1.9)^3)</f>
        <v>0.135574105580674</v>
      </c>
      <c r="AM171" s="72" t="n">
        <f aca="false">0.01*AD171+0.15*AF171+0.24*AH171+0.25*AJ171+0.35*AL171</f>
        <v>0.179478000596492</v>
      </c>
      <c r="AO171" s="64" t="n">
        <f aca="false">0.01*AD171/$AM$180</f>
        <v>2.51541049797062E-005</v>
      </c>
      <c r="AP171" s="63" t="n">
        <f aca="false">AO171*$J$180</f>
        <v>271.906517503572</v>
      </c>
      <c r="AQ171" s="64" t="n">
        <f aca="false">0.15*AF171/$AM$180</f>
        <v>0.017699167492597</v>
      </c>
      <c r="AR171" s="63" t="n">
        <f aca="false">AQ171*$J$180</f>
        <v>191321.416504666</v>
      </c>
      <c r="AS171" s="64" t="n">
        <f aca="false">0.24*AH171/$AM$180</f>
        <v>0.0264329724769279</v>
      </c>
      <c r="AT171" s="63" t="n">
        <f aca="false">AS171*$J$180</f>
        <v>285730.599409829</v>
      </c>
      <c r="AU171" s="64" t="n">
        <f aca="false">0.25*AJ171/$AM$180</f>
        <v>0.00232290508946837</v>
      </c>
      <c r="AV171" s="63" t="n">
        <f aca="false">AU171*$J$180</f>
        <v>25109.7398964598</v>
      </c>
      <c r="AW171" s="64" t="n">
        <f aca="false">0.35*AL171/$AM$180</f>
        <v>0.0167051280187748</v>
      </c>
      <c r="AX171" s="63" t="n">
        <f aca="false">AW171*$J$180</f>
        <v>180576.219575333</v>
      </c>
    </row>
    <row r="172" customFormat="false" ht="13.8" hidden="false" customHeight="false" outlineLevel="0" collapsed="false">
      <c r="A172" s="70" t="s">
        <v>96</v>
      </c>
      <c r="B172" s="63" t="n">
        <f aca="true">INDIRECT(ADDRESS(ROW()-35*INT((ROW()-15)/35)+138,2+INT((ROW()-15)/35), 1, 1, "Simulación"))</f>
        <v>0</v>
      </c>
      <c r="C172" s="63" t="n">
        <f aca="true">INDIRECT(ADDRESS(ROW()-35*INT((ROW()-15)/35)+108,2+INT((ROW()-15)/35), 1, 1, "Simulación"))</f>
        <v>0</v>
      </c>
      <c r="D172" s="63" t="n">
        <f aca="true">INDIRECT(ADDRESS(ROW()-35*INT((ROW()-15)/35)+78,2+INT((ROW()-15)/35), 1, 1, "Simulación"))</f>
        <v>0</v>
      </c>
      <c r="E172" s="63" t="n">
        <f aca="true">INDIRECT(ADDRESS(ROW()-35*INT((ROW()-15)/35)+48,2+INT((ROW()-15)/35), 1, 1, "Simulación"))</f>
        <v>0</v>
      </c>
      <c r="F172" s="63" t="n">
        <f aca="true">INDIRECT(ADDRESS(ROW()-35*INT((ROW()-15)/35)+18,2+INT((ROW()-15)/35), 1, 1, "Simulación"))</f>
        <v>0</v>
      </c>
      <c r="G172" s="63" t="n">
        <f aca="true">INDIRECT(ADDRESS(ROW()-35*INT((ROW()-15)/35)-12,2+INT((ROW()-15)/35), 1, 1, "Simulación"))</f>
        <v>0</v>
      </c>
      <c r="H172" s="63" t="n">
        <f aca="true">INDIRECT(ADDRESS(ROW()-35*INT((ROW()-15)/35)+168,2+INT((ROW()-15)/35), 1, 1, "Simulación"))</f>
        <v>0</v>
      </c>
      <c r="I172" s="64" t="n">
        <f aca="false">AO172+AQ172+AS172+AU172+AW172</f>
        <v>0.00425659168436581</v>
      </c>
      <c r="J172" s="63" t="n">
        <f aca="false">ROUND(AP172+AR172+AT172+AV172+AX172,0)</f>
        <v>46012</v>
      </c>
      <c r="K172" s="64" t="n">
        <f aca="false">I172-DatosMinisterio!J172</f>
        <v>0</v>
      </c>
      <c r="L172" s="63" t="n">
        <f aca="false">J172-DatosMinisterio!K172</f>
        <v>0</v>
      </c>
      <c r="M172" s="64" t="n">
        <f aca="false">P207/P$215</f>
        <v>0.0120203478620898</v>
      </c>
      <c r="N172" s="63" t="n">
        <f aca="false">ROUND((N$180*M172),0)</f>
        <v>2468774</v>
      </c>
      <c r="O172" s="63" t="n">
        <f aca="false">N172-DatosMinisterio!L172</f>
        <v>2</v>
      </c>
      <c r="P172" s="65" t="n">
        <f aca="false">N172+J172</f>
        <v>2514786</v>
      </c>
      <c r="Q172" s="63" t="n">
        <f aca="false">P172-DatosMinisterio!M172</f>
        <v>2</v>
      </c>
      <c r="S172" s="65" t="n">
        <f aca="false">B172+DatosMinisterio!B172</f>
        <v>4097</v>
      </c>
      <c r="T172" s="65" t="n">
        <f aca="false">C172+DatosMinisterio!C172</f>
        <v>37</v>
      </c>
      <c r="U172" s="65" t="n">
        <f aca="false">D172+DatosMinisterio!D172</f>
        <v>364.879318181818</v>
      </c>
      <c r="V172" s="65" t="n">
        <f aca="false">E172+DatosMinisterio!E172</f>
        <v>188.754772727273</v>
      </c>
      <c r="W172" s="65" t="n">
        <f aca="false">F172+DatosMinisterio!F172</f>
        <v>20</v>
      </c>
      <c r="X172" s="65" t="n">
        <f aca="false">G172+DatosMinisterio!G172</f>
        <v>52</v>
      </c>
      <c r="Y172" s="65" t="n">
        <f aca="false">H172+DatosMinisterio!H172</f>
        <v>26</v>
      </c>
      <c r="Z172" s="65" t="n">
        <f aca="false">X172+0.33*Y172</f>
        <v>60.58</v>
      </c>
      <c r="AC172" s="71" t="n">
        <f aca="false">IF(T172&gt;0,S172/T172,0)</f>
        <v>110.72972972973</v>
      </c>
      <c r="AD172" s="72" t="n">
        <f aca="false">EXP((((AC172-AC$180)/AC$181+2)/4-1.9)^3)</f>
        <v>0.00663850836801027</v>
      </c>
      <c r="AE172" s="73" t="n">
        <f aca="false">S172/U172</f>
        <v>11.2283700276991</v>
      </c>
      <c r="AF172" s="72" t="n">
        <f aca="false">EXP((((AE172-AE$180)/AE$181+2)/4-1.9)^3)</f>
        <v>0.00454075957778941</v>
      </c>
      <c r="AG172" s="72" t="n">
        <f aca="false">V172/U172</f>
        <v>0.517307403630965</v>
      </c>
      <c r="AH172" s="72" t="n">
        <f aca="false">EXP((((AG172-AG$180)/AG$181+2)/4-1.9)^3)</f>
        <v>0.0118951231261025</v>
      </c>
      <c r="AI172" s="72" t="n">
        <f aca="false">W172/U172</f>
        <v>0.0548126435328244</v>
      </c>
      <c r="AJ172" s="72" t="n">
        <f aca="false">EXP((((AI172-AI$180)/AI$181+2)/4-1.9)^3)</f>
        <v>0.0160202812953409</v>
      </c>
      <c r="AK172" s="72" t="n">
        <f aca="false">Z172/U172</f>
        <v>0.166027497260925</v>
      </c>
      <c r="AL172" s="72" t="n">
        <f aca="false">EXP((((AK172-AK$180)/AK$181+2)/4-1.9)^3)</f>
        <v>0.0128098716829755</v>
      </c>
      <c r="AM172" s="72" t="n">
        <f aca="false">0.01*AD172+0.15*AF172+0.24*AH172+0.25*AJ172+0.35*AL172</f>
        <v>0.0120908539834898</v>
      </c>
      <c r="AO172" s="64" t="n">
        <f aca="false">0.01*AD172/$AM$180</f>
        <v>2.33709046147206E-005</v>
      </c>
      <c r="AP172" s="63" t="n">
        <f aca="false">AO172*$J$180</f>
        <v>252.630784908613</v>
      </c>
      <c r="AQ172" s="64" t="n">
        <f aca="false">0.15*AF172/$AM$180</f>
        <v>0.000239786529792466</v>
      </c>
      <c r="AR172" s="63" t="n">
        <f aca="false">AQ172*$J$180</f>
        <v>2592.00318646747</v>
      </c>
      <c r="AS172" s="64" t="n">
        <f aca="false">0.24*AH172/$AM$180</f>
        <v>0.00100504428723824</v>
      </c>
      <c r="AT172" s="63" t="n">
        <f aca="false">AS172*$J$180</f>
        <v>10864.1548685705</v>
      </c>
      <c r="AU172" s="64" t="n">
        <f aca="false">0.25*AJ172/$AM$180</f>
        <v>0.00140998717369481</v>
      </c>
      <c r="AV172" s="63" t="n">
        <f aca="false">AU172*$J$180</f>
        <v>15241.4368324123</v>
      </c>
      <c r="AW172" s="64" t="n">
        <f aca="false">0.35*AL172/$AM$180</f>
        <v>0.00157840278902558</v>
      </c>
      <c r="AX172" s="63" t="n">
        <f aca="false">AW172*$J$180</f>
        <v>17061.946983529</v>
      </c>
    </row>
    <row r="173" customFormat="false" ht="13.8" hidden="false" customHeight="false" outlineLevel="0" collapsed="false">
      <c r="A173" s="70" t="s">
        <v>97</v>
      </c>
      <c r="B173" s="63" t="n">
        <f aca="true">INDIRECT(ADDRESS(ROW()-35*INT((ROW()-15)/35)+138,2+INT((ROW()-15)/35), 1, 1, "Simulación"))</f>
        <v>0</v>
      </c>
      <c r="C173" s="63" t="n">
        <f aca="true">INDIRECT(ADDRESS(ROW()-35*INT((ROW()-15)/35)+108,2+INT((ROW()-15)/35), 1, 1, "Simulación"))</f>
        <v>0</v>
      </c>
      <c r="D173" s="63" t="n">
        <f aca="true">INDIRECT(ADDRESS(ROW()-35*INT((ROW()-15)/35)+78,2+INT((ROW()-15)/35), 1, 1, "Simulación"))</f>
        <v>0</v>
      </c>
      <c r="E173" s="63" t="n">
        <f aca="true">INDIRECT(ADDRESS(ROW()-35*INT((ROW()-15)/35)+48,2+INT((ROW()-15)/35), 1, 1, "Simulación"))</f>
        <v>0</v>
      </c>
      <c r="F173" s="63" t="n">
        <f aca="true">INDIRECT(ADDRESS(ROW()-35*INT((ROW()-15)/35)+18,2+INT((ROW()-15)/35), 1, 1, "Simulación"))</f>
        <v>0</v>
      </c>
      <c r="G173" s="63" t="n">
        <f aca="true">INDIRECT(ADDRESS(ROW()-35*INT((ROW()-15)/35)-12,2+INT((ROW()-15)/35), 1, 1, "Simulación"))</f>
        <v>0</v>
      </c>
      <c r="H173" s="63" t="n">
        <f aca="true">INDIRECT(ADDRESS(ROW()-35*INT((ROW()-15)/35)+168,2+INT((ROW()-15)/35), 1, 1, "Simulación"))</f>
        <v>0</v>
      </c>
      <c r="I173" s="64" t="n">
        <f aca="false">AO173+AQ173+AS173+AU173+AW173</f>
        <v>0.00691857749415889</v>
      </c>
      <c r="J173" s="63" t="n">
        <f aca="false">ROUND(AP173+AR173+AT173+AV173+AX173,0)</f>
        <v>74787</v>
      </c>
      <c r="K173" s="64" t="n">
        <f aca="false">I173-DatosMinisterio!J173</f>
        <v>-2.68882138776405E-017</v>
      </c>
      <c r="L173" s="63" t="n">
        <f aca="false">J173-DatosMinisterio!K173</f>
        <v>0</v>
      </c>
      <c r="M173" s="64" t="n">
        <f aca="false">P208/P$215</f>
        <v>0.0210857940881216</v>
      </c>
      <c r="N173" s="63" t="n">
        <f aca="false">ROUND((N$180*M173),0)</f>
        <v>4330662</v>
      </c>
      <c r="O173" s="63" t="n">
        <f aca="false">N173-DatosMinisterio!L173</f>
        <v>3</v>
      </c>
      <c r="P173" s="65" t="n">
        <f aca="false">N173+J173</f>
        <v>4405449</v>
      </c>
      <c r="Q173" s="63" t="n">
        <f aca="false">P173-DatosMinisterio!M173</f>
        <v>3</v>
      </c>
      <c r="S173" s="65" t="n">
        <f aca="false">B173+DatosMinisterio!B173</f>
        <v>4525</v>
      </c>
      <c r="T173" s="65" t="n">
        <f aca="false">C173+DatosMinisterio!C173</f>
        <v>25</v>
      </c>
      <c r="U173" s="65" t="n">
        <f aca="false">D173+DatosMinisterio!D173</f>
        <v>318.5775</v>
      </c>
      <c r="V173" s="65" t="n">
        <f aca="false">E173+DatosMinisterio!E173</f>
        <v>194.603409090909</v>
      </c>
      <c r="W173" s="65" t="n">
        <f aca="false">F173+DatosMinisterio!F173</f>
        <v>7</v>
      </c>
      <c r="X173" s="65" t="n">
        <f aca="false">G173+DatosMinisterio!G173</f>
        <v>39</v>
      </c>
      <c r="Y173" s="65" t="n">
        <f aca="false">H173+DatosMinisterio!H173</f>
        <v>6</v>
      </c>
      <c r="Z173" s="65" t="n">
        <f aca="false">X173+0.33*Y173</f>
        <v>40.98</v>
      </c>
      <c r="AC173" s="71" t="n">
        <f aca="false">IF(T173&gt;0,S173/T173,0)</f>
        <v>181</v>
      </c>
      <c r="AD173" s="72" t="n">
        <f aca="false">EXP((((AC173-AC$180)/AC$181+2)/4-1.9)^3)</f>
        <v>0.0385664887700275</v>
      </c>
      <c r="AE173" s="73" t="n">
        <f aca="false">S173/U173</f>
        <v>14.203765174879</v>
      </c>
      <c r="AF173" s="72" t="n">
        <f aca="false">EXP((((AE173-AE$180)/AE$181+2)/4-1.9)^3)</f>
        <v>0.018618527708437</v>
      </c>
      <c r="AG173" s="72" t="n">
        <f aca="false">V173/U173</f>
        <v>0.610851077338823</v>
      </c>
      <c r="AH173" s="72" t="n">
        <f aca="false">EXP((((AG173-AG$180)/AG$181+2)/4-1.9)^3)</f>
        <v>0.044379271815315</v>
      </c>
      <c r="AI173" s="72" t="n">
        <f aca="false">W173/U173</f>
        <v>0.0219726754086525</v>
      </c>
      <c r="AJ173" s="72" t="n">
        <f aca="false">EXP((((AI173-AI$180)/AI$181+2)/4-1.9)^3)</f>
        <v>0.00954556037409185</v>
      </c>
      <c r="AK173" s="72" t="n">
        <f aca="false">Z173/U173</f>
        <v>0.128634319749512</v>
      </c>
      <c r="AL173" s="72" t="n">
        <f aca="false">EXP((((AK173-AK$180)/AK$181+2)/4-1.9)^3)</f>
        <v>0.00981819605739064</v>
      </c>
      <c r="AM173" s="72" t="n">
        <f aca="false">0.01*AD173+0.15*AF173+0.24*AH173+0.25*AJ173+0.35*AL173</f>
        <v>0.0196522279932511</v>
      </c>
      <c r="AO173" s="64" t="n">
        <f aca="false">0.01*AD173/$AM$180</f>
        <v>0.000135773532306197</v>
      </c>
      <c r="AP173" s="63" t="n">
        <f aca="false">AO173*$J$180</f>
        <v>1467.66137647598</v>
      </c>
      <c r="AQ173" s="64" t="n">
        <f aca="false">0.15*AF173/$AM$180</f>
        <v>0.000983199412470202</v>
      </c>
      <c r="AR173" s="63" t="n">
        <f aca="false">AQ173*$J$180</f>
        <v>10628.0198986214</v>
      </c>
      <c r="AS173" s="64" t="n">
        <f aca="false">0.24*AH173/$AM$180</f>
        <v>0.0037496991949498</v>
      </c>
      <c r="AT173" s="63" t="n">
        <f aca="false">AS173*$J$180</f>
        <v>40532.8534093068</v>
      </c>
      <c r="AU173" s="64" t="n">
        <f aca="false">0.25*AJ173/$AM$180</f>
        <v>0.000840129923131445</v>
      </c>
      <c r="AV173" s="63" t="n">
        <f aca="false">AU173*$J$180</f>
        <v>9081.49194071952</v>
      </c>
      <c r="AW173" s="64" t="n">
        <f aca="false">0.35*AL173/$AM$180</f>
        <v>0.00120977543130125</v>
      </c>
      <c r="AX173" s="63" t="n">
        <f aca="false">AW173*$J$180</f>
        <v>13077.2223759061</v>
      </c>
    </row>
    <row r="174" customFormat="false" ht="13.8" hidden="false" customHeight="false" outlineLevel="0" collapsed="false">
      <c r="A174" s="70" t="s">
        <v>98</v>
      </c>
      <c r="B174" s="63" t="n">
        <f aca="true">INDIRECT(ADDRESS(ROW()-35*INT((ROW()-15)/35)+138,2+INT((ROW()-15)/35), 1, 1, "Simulación"))</f>
        <v>0</v>
      </c>
      <c r="C174" s="63" t="n">
        <f aca="true">INDIRECT(ADDRESS(ROW()-35*INT((ROW()-15)/35)+108,2+INT((ROW()-15)/35), 1, 1, "Simulación"))</f>
        <v>0</v>
      </c>
      <c r="D174" s="63" t="n">
        <f aca="true">INDIRECT(ADDRESS(ROW()-35*INT((ROW()-15)/35)+78,2+INT((ROW()-15)/35), 1, 1, "Simulación"))</f>
        <v>0</v>
      </c>
      <c r="E174" s="63" t="n">
        <f aca="true">INDIRECT(ADDRESS(ROW()-35*INT((ROW()-15)/35)+48,2+INT((ROW()-15)/35), 1, 1, "Simulación"))</f>
        <v>0</v>
      </c>
      <c r="F174" s="63" t="n">
        <f aca="true">INDIRECT(ADDRESS(ROW()-35*INT((ROW()-15)/35)+18,2+INT((ROW()-15)/35), 1, 1, "Simulación"))</f>
        <v>0</v>
      </c>
      <c r="G174" s="63" t="n">
        <f aca="true">INDIRECT(ADDRESS(ROW()-35*INT((ROW()-15)/35)-12,2+INT((ROW()-15)/35), 1, 1, "Simulación"))</f>
        <v>0</v>
      </c>
      <c r="H174" s="63" t="n">
        <f aca="true">INDIRECT(ADDRESS(ROW()-35*INT((ROW()-15)/35)+168,2+INT((ROW()-15)/35), 1, 1, "Simulación"))</f>
        <v>0</v>
      </c>
      <c r="I174" s="64" t="n">
        <f aca="false">AO174+AQ174+AS174+AU174+AW174</f>
        <v>0.0213037882124265</v>
      </c>
      <c r="J174" s="63" t="n">
        <f aca="false">ROUND(AP174+AR174+AT174+AV174+AX174,0)</f>
        <v>230286</v>
      </c>
      <c r="K174" s="64" t="n">
        <f aca="false">I174-DatosMinisterio!J174</f>
        <v>0</v>
      </c>
      <c r="L174" s="63" t="n">
        <f aca="false">J174-DatosMinisterio!K174</f>
        <v>0</v>
      </c>
      <c r="M174" s="64" t="n">
        <f aca="false">P209/P$215</f>
        <v>0.0126605835117515</v>
      </c>
      <c r="N174" s="63" t="n">
        <f aca="false">ROUND((N$180*M174),0)</f>
        <v>2600268</v>
      </c>
      <c r="O174" s="63" t="n">
        <f aca="false">N174-DatosMinisterio!L174</f>
        <v>1</v>
      </c>
      <c r="P174" s="65" t="n">
        <f aca="false">N174+J174</f>
        <v>2830554</v>
      </c>
      <c r="Q174" s="63" t="n">
        <f aca="false">P174-DatosMinisterio!M174</f>
        <v>1</v>
      </c>
      <c r="S174" s="65" t="n">
        <f aca="false">B174+DatosMinisterio!B174</f>
        <v>6688</v>
      </c>
      <c r="T174" s="65" t="n">
        <f aca="false">C174+DatosMinisterio!C174</f>
        <v>45</v>
      </c>
      <c r="U174" s="65" t="n">
        <f aca="false">D174+DatosMinisterio!D174</f>
        <v>384.155</v>
      </c>
      <c r="V174" s="65" t="n">
        <f aca="false">E174+DatosMinisterio!E174</f>
        <v>287.383409090909</v>
      </c>
      <c r="W174" s="65" t="n">
        <f aca="false">F174+DatosMinisterio!F174</f>
        <v>15</v>
      </c>
      <c r="X174" s="65" t="n">
        <f aca="false">G174+DatosMinisterio!G174</f>
        <v>50</v>
      </c>
      <c r="Y174" s="65" t="n">
        <f aca="false">H174+DatosMinisterio!H174</f>
        <v>17</v>
      </c>
      <c r="Z174" s="65" t="n">
        <f aca="false">X174+0.33*Y174</f>
        <v>55.61</v>
      </c>
      <c r="AC174" s="71" t="n">
        <f aca="false">IF(T174&gt;0,S174/T174,0)</f>
        <v>148.622222222222</v>
      </c>
      <c r="AD174" s="72" t="n">
        <f aca="false">EXP((((AC174-AC$180)/AC$181+2)/4-1.9)^3)</f>
        <v>0.0182526199210777</v>
      </c>
      <c r="AE174" s="73" t="n">
        <f aca="false">S174/U174</f>
        <v>17.4096393382879</v>
      </c>
      <c r="AF174" s="72" t="n">
        <f aca="false">EXP((((AE174-AE$180)/AE$181+2)/4-1.9)^3)</f>
        <v>0.0629754246823478</v>
      </c>
      <c r="AG174" s="72" t="n">
        <f aca="false">V174/U174</f>
        <v>0.74809233015556</v>
      </c>
      <c r="AH174" s="72" t="n">
        <f aca="false">EXP((((AG174-AG$180)/AG$181+2)/4-1.9)^3)</f>
        <v>0.182858822420984</v>
      </c>
      <c r="AI174" s="72" t="n">
        <f aca="false">W174/U174</f>
        <v>0.039046738946519</v>
      </c>
      <c r="AJ174" s="72" t="n">
        <f aca="false">EXP((((AI174-AI$180)/AI$181+2)/4-1.9)^3)</f>
        <v>0.0125580214213377</v>
      </c>
      <c r="AK174" s="72" t="n">
        <f aca="false">Z174/U174</f>
        <v>0.144759276854395</v>
      </c>
      <c r="AL174" s="72" t="n">
        <f aca="false">EXP((((AK174-AK$180)/AK$181+2)/4-1.9)^3)</f>
        <v>0.0110256409304653</v>
      </c>
      <c r="AM174" s="72" t="n">
        <f aca="false">0.01*AD174+0.15*AF174+0.24*AH174+0.25*AJ174+0.35*AL174</f>
        <v>0.0605134369635964</v>
      </c>
      <c r="AO174" s="64" t="n">
        <f aca="false">0.01*AD174/$AM$180</f>
        <v>6.42584471535603E-005</v>
      </c>
      <c r="AP174" s="63" t="n">
        <f aca="false">AO174*$J$180</f>
        <v>694.609909587645</v>
      </c>
      <c r="AQ174" s="64" t="n">
        <f aca="false">0.15*AF174/$AM$180</f>
        <v>0.00332557984806112</v>
      </c>
      <c r="AR174" s="63" t="n">
        <f aca="false">AQ174*$J$180</f>
        <v>35948.2810418372</v>
      </c>
      <c r="AS174" s="64" t="n">
        <f aca="false">0.24*AH174/$AM$180</f>
        <v>0.015450131360308</v>
      </c>
      <c r="AT174" s="63" t="n">
        <f aca="false">AS174*$J$180</f>
        <v>167010.172556064</v>
      </c>
      <c r="AU174" s="64" t="n">
        <f aca="false">0.25*AJ174/$AM$180</f>
        <v>0.00110526455838327</v>
      </c>
      <c r="AV174" s="63" t="n">
        <f aca="false">AU174*$J$180</f>
        <v>11947.4987177075</v>
      </c>
      <c r="AW174" s="64" t="n">
        <f aca="false">0.35*AL174/$AM$180</f>
        <v>0.00135855399852051</v>
      </c>
      <c r="AX174" s="63" t="n">
        <f aca="false">AW174*$J$180</f>
        <v>14685.4633419193</v>
      </c>
    </row>
    <row r="175" customFormat="false" ht="13.8" hidden="false" customHeight="false" outlineLevel="0" collapsed="false">
      <c r="A175" s="70" t="s">
        <v>99</v>
      </c>
      <c r="B175" s="63" t="n">
        <f aca="true">INDIRECT(ADDRESS(ROW()-35*INT((ROW()-15)/35)+138,2+INT((ROW()-15)/35), 1, 1, "Simulación"))</f>
        <v>0</v>
      </c>
      <c r="C175" s="63" t="n">
        <f aca="true">INDIRECT(ADDRESS(ROW()-35*INT((ROW()-15)/35)+108,2+INT((ROW()-15)/35), 1, 1, "Simulación"))</f>
        <v>0</v>
      </c>
      <c r="D175" s="63" t="n">
        <f aca="true">INDIRECT(ADDRESS(ROW()-35*INT((ROW()-15)/35)+78,2+INT((ROW()-15)/35), 1, 1, "Simulación"))</f>
        <v>0</v>
      </c>
      <c r="E175" s="63" t="n">
        <f aca="true">INDIRECT(ADDRESS(ROW()-35*INT((ROW()-15)/35)+48,2+INT((ROW()-15)/35), 1, 1, "Simulación"))</f>
        <v>0</v>
      </c>
      <c r="F175" s="63" t="n">
        <f aca="true">INDIRECT(ADDRESS(ROW()-35*INT((ROW()-15)/35)+18,2+INT((ROW()-15)/35), 1, 1, "Simulación"))</f>
        <v>0</v>
      </c>
      <c r="G175" s="63" t="n">
        <f aca="true">INDIRECT(ADDRESS(ROW()-35*INT((ROW()-15)/35)-12,2+INT((ROW()-15)/35), 1, 1, "Simulación"))</f>
        <v>0</v>
      </c>
      <c r="H175" s="63" t="n">
        <f aca="true">INDIRECT(ADDRESS(ROW()-35*INT((ROW()-15)/35)+168,2+INT((ROW()-15)/35), 1, 1, "Simulación"))</f>
        <v>0</v>
      </c>
      <c r="I175" s="64" t="n">
        <f aca="false">AO175+AQ175+AS175+AU175+AW175</f>
        <v>0.017341824889445</v>
      </c>
      <c r="J175" s="63" t="n">
        <f aca="false">ROUND(AP175+AR175+AT175+AV175+AX175,0)</f>
        <v>187459</v>
      </c>
      <c r="K175" s="64" t="n">
        <f aca="false">I175-DatosMinisterio!J175</f>
        <v>0</v>
      </c>
      <c r="L175" s="63" t="n">
        <f aca="false">J175-DatosMinisterio!K175</f>
        <v>0</v>
      </c>
      <c r="M175" s="64" t="n">
        <f aca="false">P210/P$215</f>
        <v>0.0190475471199433</v>
      </c>
      <c r="N175" s="63" t="n">
        <f aca="false">ROUND((N$180*M175),0)</f>
        <v>3912041</v>
      </c>
      <c r="O175" s="63" t="n">
        <f aca="false">N175-DatosMinisterio!L175</f>
        <v>1</v>
      </c>
      <c r="P175" s="65" t="n">
        <f aca="false">N175+J175</f>
        <v>4099500</v>
      </c>
      <c r="Q175" s="63" t="n">
        <f aca="false">P175-DatosMinisterio!M175</f>
        <v>1</v>
      </c>
      <c r="S175" s="65" t="n">
        <f aca="false">B175+DatosMinisterio!B175</f>
        <v>6649</v>
      </c>
      <c r="T175" s="65" t="n">
        <f aca="false">C175+DatosMinisterio!C175</f>
        <v>36</v>
      </c>
      <c r="U175" s="65" t="n">
        <f aca="false">D175+DatosMinisterio!D175</f>
        <v>295.811363636364</v>
      </c>
      <c r="V175" s="65" t="n">
        <f aca="false">E175+DatosMinisterio!E175</f>
        <v>173.150681818182</v>
      </c>
      <c r="W175" s="65" t="n">
        <f aca="false">F175+DatosMinisterio!F175</f>
        <v>3</v>
      </c>
      <c r="X175" s="65" t="n">
        <f aca="false">G175+DatosMinisterio!G175</f>
        <v>15</v>
      </c>
      <c r="Y175" s="65" t="n">
        <f aca="false">H175+DatosMinisterio!H175</f>
        <v>0</v>
      </c>
      <c r="Z175" s="65" t="n">
        <f aca="false">X175+0.33*Y175</f>
        <v>15</v>
      </c>
      <c r="AC175" s="71" t="n">
        <f aca="false">IF(T175&gt;0,S175/T175,0)</f>
        <v>184.694444444444</v>
      </c>
      <c r="AD175" s="72" t="n">
        <f aca="false">EXP((((AC175-AC$180)/AC$181+2)/4-1.9)^3)</f>
        <v>0.0417326148488348</v>
      </c>
      <c r="AE175" s="73" t="n">
        <f aca="false">S175/U175</f>
        <v>22.4771621964243</v>
      </c>
      <c r="AF175" s="72" t="n">
        <f aca="false">EXP((((AE175-AE$180)/AE$181+2)/4-1.9)^3)</f>
        <v>0.248713725337305</v>
      </c>
      <c r="AG175" s="72" t="n">
        <f aca="false">V175/U175</f>
        <v>0.585341549052298</v>
      </c>
      <c r="AH175" s="72" t="n">
        <f aca="false">EXP((((AG175-AG$180)/AG$181+2)/4-1.9)^3)</f>
        <v>0.0319466074518598</v>
      </c>
      <c r="AI175" s="72" t="n">
        <f aca="false">W175/U175</f>
        <v>0.0101415982236837</v>
      </c>
      <c r="AJ175" s="72" t="n">
        <f aca="false">EXP((((AI175-AI$180)/AI$181+2)/4-1.9)^3)</f>
        <v>0.00784163683552078</v>
      </c>
      <c r="AK175" s="72" t="n">
        <f aca="false">Z175/U175</f>
        <v>0.0507079911184185</v>
      </c>
      <c r="AL175" s="72" t="n">
        <f aca="false">EXP((((AK175-AK$180)/AK$181+2)/4-1.9)^3)</f>
        <v>0.00544998646096686</v>
      </c>
      <c r="AM175" s="72" t="n">
        <f aca="false">0.01*AD175+0.15*AF175+0.24*AH175+0.25*AJ175+0.35*AL175</f>
        <v>0.0492594752077491</v>
      </c>
      <c r="AO175" s="64" t="n">
        <f aca="false">0.01*AD175/$AM$180</f>
        <v>0.000146919896290998</v>
      </c>
      <c r="AP175" s="63" t="n">
        <f aca="false">AO175*$J$180</f>
        <v>1588.14942470427</v>
      </c>
      <c r="AQ175" s="64" t="n">
        <f aca="false">0.15*AF175/$AM$180</f>
        <v>0.0131339702287041</v>
      </c>
      <c r="AR175" s="63" t="n">
        <f aca="false">AQ175*$J$180</f>
        <v>141973.332335366</v>
      </c>
      <c r="AS175" s="64" t="n">
        <f aca="false">0.24*AH175/$AM$180</f>
        <v>0.00269923690370866</v>
      </c>
      <c r="AT175" s="63" t="n">
        <f aca="false">AS175*$J$180</f>
        <v>29177.7468129624</v>
      </c>
      <c r="AU175" s="64" t="n">
        <f aca="false">0.25*AJ175/$AM$180</f>
        <v>0.00069016312229627</v>
      </c>
      <c r="AV175" s="63" t="n">
        <f aca="false">AU175*$J$180</f>
        <v>7460.40661134119</v>
      </c>
      <c r="AW175" s="64" t="n">
        <f aca="false">0.35*AL175/$AM$180</f>
        <v>0.000671534738445061</v>
      </c>
      <c r="AX175" s="63" t="n">
        <f aca="false">AW175*$J$180</f>
        <v>7259.04071166841</v>
      </c>
    </row>
    <row r="176" customFormat="false" ht="13.8" hidden="false" customHeight="false" outlineLevel="0" collapsed="false">
      <c r="A176" s="70" t="s">
        <v>100</v>
      </c>
      <c r="B176" s="63" t="n">
        <f aca="true">INDIRECT(ADDRESS(ROW()-35*INT((ROW()-15)/35)+138,2+INT((ROW()-15)/35), 1, 1, "Simulación"))</f>
        <v>0</v>
      </c>
      <c r="C176" s="63" t="n">
        <f aca="true">INDIRECT(ADDRESS(ROW()-35*INT((ROW()-15)/35)+108,2+INT((ROW()-15)/35), 1, 1, "Simulación"))</f>
        <v>0</v>
      </c>
      <c r="D176" s="63" t="n">
        <f aca="true">INDIRECT(ADDRESS(ROW()-35*INT((ROW()-15)/35)+78,2+INT((ROW()-15)/35), 1, 1, "Simulación"))</f>
        <v>0</v>
      </c>
      <c r="E176" s="63" t="n">
        <f aca="true">INDIRECT(ADDRESS(ROW()-35*INT((ROW()-15)/35)+48,2+INT((ROW()-15)/35), 1, 1, "Simulación"))</f>
        <v>0</v>
      </c>
      <c r="F176" s="63" t="n">
        <f aca="true">INDIRECT(ADDRESS(ROW()-35*INT((ROW()-15)/35)+18,2+INT((ROW()-15)/35), 1, 1, "Simulación"))</f>
        <v>0</v>
      </c>
      <c r="G176" s="63" t="n">
        <f aca="true">INDIRECT(ADDRESS(ROW()-35*INT((ROW()-15)/35)-12,2+INT((ROW()-15)/35), 1, 1, "Simulación"))</f>
        <v>0</v>
      </c>
      <c r="H176" s="63" t="n">
        <f aca="true">INDIRECT(ADDRESS(ROW()-35*INT((ROW()-15)/35)+168,2+INT((ROW()-15)/35), 1, 1, "Simulación"))</f>
        <v>0</v>
      </c>
      <c r="I176" s="64" t="n">
        <f aca="false">AO176+AQ176+AS176+AU176+AW176</f>
        <v>0.00624285914112892</v>
      </c>
      <c r="J176" s="63" t="n">
        <f aca="false">ROUND(AP176+AR176+AT176+AV176+AX176,0)</f>
        <v>67483</v>
      </c>
      <c r="K176" s="64" t="n">
        <f aca="false">I176-DatosMinisterio!J176</f>
        <v>-2.77555756156289E-017</v>
      </c>
      <c r="L176" s="63" t="n">
        <f aca="false">J176-DatosMinisterio!K176</f>
        <v>0</v>
      </c>
      <c r="M176" s="64" t="n">
        <f aca="false">P211/P$215</f>
        <v>0.0128735152674479</v>
      </c>
      <c r="N176" s="63" t="n">
        <f aca="false">ROUND((N$180*M176),0)</f>
        <v>2644000</v>
      </c>
      <c r="O176" s="63" t="n">
        <f aca="false">N176-DatosMinisterio!L176</f>
        <v>3</v>
      </c>
      <c r="P176" s="65" t="n">
        <f aca="false">N176+J176</f>
        <v>2711483</v>
      </c>
      <c r="Q176" s="63" t="n">
        <f aca="false">P176-DatosMinisterio!M176</f>
        <v>3</v>
      </c>
      <c r="S176" s="65" t="n">
        <f aca="false">B176+DatosMinisterio!B176</f>
        <v>3171</v>
      </c>
      <c r="T176" s="65" t="n">
        <f aca="false">C176+DatosMinisterio!C176</f>
        <v>28</v>
      </c>
      <c r="U176" s="65" t="n">
        <f aca="false">D176+DatosMinisterio!D176</f>
        <v>363.6175</v>
      </c>
      <c r="V176" s="65" t="n">
        <f aca="false">E176+DatosMinisterio!E176</f>
        <v>206.119318181818</v>
      </c>
      <c r="W176" s="65" t="n">
        <f aca="false">F176+DatosMinisterio!F176</f>
        <v>32</v>
      </c>
      <c r="X176" s="65" t="n">
        <f aca="false">G176+DatosMinisterio!G176</f>
        <v>61</v>
      </c>
      <c r="Y176" s="65" t="n">
        <f aca="false">H176+DatosMinisterio!H176</f>
        <v>17</v>
      </c>
      <c r="Z176" s="65" t="n">
        <f aca="false">X176+0.33*Y176</f>
        <v>66.61</v>
      </c>
      <c r="AC176" s="71" t="n">
        <f aca="false">IF(T176&gt;0,S176/T176,0)</f>
        <v>113.25</v>
      </c>
      <c r="AD176" s="72" t="n">
        <f aca="false">EXP((((AC176-AC$180)/AC$181+2)/4-1.9)^3)</f>
        <v>0.00713433944751394</v>
      </c>
      <c r="AE176" s="73" t="n">
        <f aca="false">S176/U176</f>
        <v>8.7207023864363</v>
      </c>
      <c r="AF176" s="72" t="n">
        <f aca="false">EXP((((AE176-AE$180)/AE$181+2)/4-1.9)^3)</f>
        <v>0.00109715337554221</v>
      </c>
      <c r="AG176" s="72" t="n">
        <f aca="false">V176/U176</f>
        <v>0.566857530734406</v>
      </c>
      <c r="AH176" s="72" t="n">
        <f aca="false">EXP((((AG176-AG$180)/AG$181+2)/4-1.9)^3)</f>
        <v>0.0248278736866176</v>
      </c>
      <c r="AI176" s="72" t="n">
        <f aca="false">W176/U176</f>
        <v>0.0880045652368217</v>
      </c>
      <c r="AJ176" s="72" t="n">
        <f aca="false">EXP((((AI176-AI$180)/AI$181+2)/4-1.9)^3)</f>
        <v>0.0259617076222808</v>
      </c>
      <c r="AK176" s="72" t="n">
        <f aca="false">Z176/U176</f>
        <v>0.183187002825772</v>
      </c>
      <c r="AL176" s="72" t="n">
        <f aca="false">EXP((((AK176-AK$180)/AK$181+2)/4-1.9)^3)</f>
        <v>0.0144223319380179</v>
      </c>
      <c r="AM176" s="72" t="n">
        <f aca="false">0.01*AD176+0.15*AF176+0.24*AH176+0.25*AJ176+0.35*AL176</f>
        <v>0.0177328491694712</v>
      </c>
      <c r="AO176" s="64" t="n">
        <f aca="false">0.01*AD176/$AM$180</f>
        <v>2.5116480611873E-005</v>
      </c>
      <c r="AP176" s="63" t="n">
        <f aca="false">AO176*$J$180</f>
        <v>271.49981208356</v>
      </c>
      <c r="AQ176" s="64" t="n">
        <f aca="false">0.15*AF176/$AM$180</f>
        <v>5.79380158901593E-005</v>
      </c>
      <c r="AR176" s="63" t="n">
        <f aca="false">AQ176*$J$180</f>
        <v>626.288398830711</v>
      </c>
      <c r="AS176" s="64" t="n">
        <f aca="false">0.24*AH176/$AM$180</f>
        <v>0.00209775992635594</v>
      </c>
      <c r="AT176" s="63" t="n">
        <f aca="false">AS176*$J$180</f>
        <v>22676.0044372151</v>
      </c>
      <c r="AU176" s="64" t="n">
        <f aca="false">0.25*AJ176/$AM$180</f>
        <v>0.00228495830252846</v>
      </c>
      <c r="AV176" s="63" t="n">
        <f aca="false">AU176*$J$180</f>
        <v>24699.5492458441</v>
      </c>
      <c r="AW176" s="64" t="n">
        <f aca="false">0.35*AL176/$AM$180</f>
        <v>0.00177708641574249</v>
      </c>
      <c r="AX176" s="63" t="n">
        <f aca="false">AW176*$J$180</f>
        <v>19209.6430780297</v>
      </c>
    </row>
    <row r="177" customFormat="false" ht="13.8" hidden="false" customHeight="false" outlineLevel="0" collapsed="false">
      <c r="A177" s="70" t="s">
        <v>101</v>
      </c>
      <c r="B177" s="63" t="n">
        <f aca="true">INDIRECT(ADDRESS(ROW()-35*INT((ROW()-15)/35)+138,2+INT((ROW()-15)/35), 1, 1, "Simulación"))</f>
        <v>0</v>
      </c>
      <c r="C177" s="63" t="n">
        <f aca="true">INDIRECT(ADDRESS(ROW()-35*INT((ROW()-15)/35)+108,2+INT((ROW()-15)/35), 1, 1, "Simulación"))</f>
        <v>0</v>
      </c>
      <c r="D177" s="63" t="n">
        <f aca="true">INDIRECT(ADDRESS(ROW()-35*INT((ROW()-15)/35)+78,2+INT((ROW()-15)/35), 1, 1, "Simulación"))</f>
        <v>0</v>
      </c>
      <c r="E177" s="63" t="n">
        <f aca="true">INDIRECT(ADDRESS(ROW()-35*INT((ROW()-15)/35)+48,2+INT((ROW()-15)/35), 1, 1, "Simulación"))</f>
        <v>0</v>
      </c>
      <c r="F177" s="63" t="n">
        <f aca="true">INDIRECT(ADDRESS(ROW()-35*INT((ROW()-15)/35)+18,2+INT((ROW()-15)/35), 1, 1, "Simulación"))</f>
        <v>0</v>
      </c>
      <c r="G177" s="63" t="n">
        <f aca="true">INDIRECT(ADDRESS(ROW()-35*INT((ROW()-15)/35)-12,2+INT((ROW()-15)/35), 1, 1, "Simulación"))</f>
        <v>0</v>
      </c>
      <c r="H177" s="63" t="n">
        <f aca="true">INDIRECT(ADDRESS(ROW()-35*INT((ROW()-15)/35)+168,2+INT((ROW()-15)/35), 1, 1, "Simulación"))</f>
        <v>0</v>
      </c>
      <c r="I177" s="64" t="n">
        <f aca="false">AO177+AQ177+AS177+AU177+AW177</f>
        <v>0.0150092060276555</v>
      </c>
      <c r="J177" s="63" t="n">
        <f aca="false">ROUND(AP177+AR177+AT177+AV177+AX177,0)</f>
        <v>162244</v>
      </c>
      <c r="K177" s="64" t="n">
        <f aca="false">I177-DatosMinisterio!J177</f>
        <v>-1.09287578986539E-016</v>
      </c>
      <c r="L177" s="63" t="n">
        <f aca="false">J177-DatosMinisterio!K177</f>
        <v>0</v>
      </c>
      <c r="M177" s="64" t="n">
        <f aca="false">P212/P$215</f>
        <v>0.0104852793405222</v>
      </c>
      <c r="N177" s="63" t="n">
        <f aca="false">ROUND((N$180*M177),0)</f>
        <v>2153497</v>
      </c>
      <c r="O177" s="63" t="n">
        <f aca="false">N177-DatosMinisterio!L177</f>
        <v>3</v>
      </c>
      <c r="P177" s="65" t="n">
        <f aca="false">N177+J177</f>
        <v>2315741</v>
      </c>
      <c r="Q177" s="63" t="n">
        <f aca="false">P177-DatosMinisterio!M177</f>
        <v>3</v>
      </c>
      <c r="S177" s="65" t="n">
        <f aca="false">B177+DatosMinisterio!B177</f>
        <v>6622</v>
      </c>
      <c r="T177" s="65" t="n">
        <f aca="false">C177+DatosMinisterio!C177</f>
        <v>26</v>
      </c>
      <c r="U177" s="65" t="n">
        <f aca="false">D177+DatosMinisterio!D177</f>
        <v>378.357954545455</v>
      </c>
      <c r="V177" s="65" t="n">
        <f aca="false">E177+DatosMinisterio!E177</f>
        <v>258.4925</v>
      </c>
      <c r="W177" s="65" t="n">
        <f aca="false">F177+DatosMinisterio!F177</f>
        <v>19</v>
      </c>
      <c r="X177" s="65" t="n">
        <f aca="false">G177+DatosMinisterio!G177</f>
        <v>47</v>
      </c>
      <c r="Y177" s="65" t="n">
        <f aca="false">H177+DatosMinisterio!H177</f>
        <v>11</v>
      </c>
      <c r="Z177" s="65" t="n">
        <f aca="false">X177+0.33*Y177</f>
        <v>50.63</v>
      </c>
      <c r="AC177" s="71" t="n">
        <f aca="false">IF(T177&gt;0,S177/T177,0)</f>
        <v>254.692307692308</v>
      </c>
      <c r="AD177" s="72" t="n">
        <f aca="false">EXP((((AC177-AC$180)/AC$181+2)/4-1.9)^3)</f>
        <v>0.14770779904019</v>
      </c>
      <c r="AE177" s="73" t="n">
        <f aca="false">S177/U177</f>
        <v>17.5019447072427</v>
      </c>
      <c r="AF177" s="72" t="n">
        <f aca="false">EXP((((AE177-AE$180)/AE$181+2)/4-1.9)^3)</f>
        <v>0.0649450883281794</v>
      </c>
      <c r="AG177" s="72" t="n">
        <f aca="false">V177/U177</f>
        <v>0.683195627036686</v>
      </c>
      <c r="AH177" s="72" t="n">
        <f aca="false">EXP((((AG177-AG$180)/AG$181+2)/4-1.9)^3)</f>
        <v>0.100470795801593</v>
      </c>
      <c r="AI177" s="72" t="n">
        <f aca="false">W177/U177</f>
        <v>0.05021699629079</v>
      </c>
      <c r="AJ177" s="72" t="n">
        <f aca="false">EXP((((AI177-AI$180)/AI$181+2)/4-1.9)^3)</f>
        <v>0.0149369237612774</v>
      </c>
      <c r="AK177" s="72" t="n">
        <f aca="false">Z177/U177</f>
        <v>0.133815080115931</v>
      </c>
      <c r="AL177" s="72" t="n">
        <f aca="false">EXP((((AK177-AK$180)/AK$181+2)/4-1.9)^3)</f>
        <v>0.0101931578625097</v>
      </c>
      <c r="AM177" s="72" t="n">
        <f aca="false">0.01*AD177+0.15*AF177+0.24*AH177+0.25*AJ177+0.35*AL177</f>
        <v>0.0426336684242089</v>
      </c>
      <c r="AO177" s="64" t="n">
        <f aca="false">0.01*AD177/$AM$180</f>
        <v>0.000520006105415706</v>
      </c>
      <c r="AP177" s="63" t="n">
        <f aca="false">AO177*$J$180</f>
        <v>5621.07255727257</v>
      </c>
      <c r="AQ177" s="64" t="n">
        <f aca="false">0.15*AF177/$AM$180</f>
        <v>0.00342959302083568</v>
      </c>
      <c r="AR177" s="63" t="n">
        <f aca="false">AQ177*$J$180</f>
        <v>37072.6247466299</v>
      </c>
      <c r="AS177" s="64" t="n">
        <f aca="false">0.24*AH177/$AM$180</f>
        <v>0.00848899152065833</v>
      </c>
      <c r="AT177" s="63" t="n">
        <f aca="false">AS177*$J$180</f>
        <v>91762.8404334708</v>
      </c>
      <c r="AU177" s="64" t="n">
        <f aca="false">0.25*AJ177/$AM$180</f>
        <v>0.00131463802224142</v>
      </c>
      <c r="AV177" s="63" t="n">
        <f aca="false">AU177*$J$180</f>
        <v>14210.7479750855</v>
      </c>
      <c r="AW177" s="64" t="n">
        <f aca="false">0.35*AL177/$AM$180</f>
        <v>0.00125597735850436</v>
      </c>
      <c r="AX177" s="63" t="n">
        <f aca="false">AW177*$J$180</f>
        <v>13576.6480218547</v>
      </c>
    </row>
    <row r="178" customFormat="false" ht="13.8" hidden="false" customHeight="false" outlineLevel="0" collapsed="false">
      <c r="A178" s="70" t="s">
        <v>102</v>
      </c>
      <c r="B178" s="63" t="n">
        <f aca="true">INDIRECT(ADDRESS(ROW()-35*INT((ROW()-15)/35)+138,2+INT((ROW()-15)/35), 1, 1, "Simulación"))</f>
        <v>0</v>
      </c>
      <c r="C178" s="63" t="n">
        <f aca="true">INDIRECT(ADDRESS(ROW()-35*INT((ROW()-15)/35)+108,2+INT((ROW()-15)/35), 1, 1, "Simulación"))</f>
        <v>0</v>
      </c>
      <c r="D178" s="63" t="n">
        <f aca="true">INDIRECT(ADDRESS(ROW()-35*INT((ROW()-15)/35)+78,2+INT((ROW()-15)/35), 1, 1, "Simulación"))</f>
        <v>0</v>
      </c>
      <c r="E178" s="63" t="n">
        <f aca="true">INDIRECT(ADDRESS(ROW()-35*INT((ROW()-15)/35)+48,2+INT((ROW()-15)/35), 1, 1, "Simulación"))</f>
        <v>0</v>
      </c>
      <c r="F178" s="63" t="n">
        <f aca="true">INDIRECT(ADDRESS(ROW()-35*INT((ROW()-15)/35)+18,2+INT((ROW()-15)/35), 1, 1, "Simulación"))</f>
        <v>0</v>
      </c>
      <c r="G178" s="63" t="n">
        <f aca="true">INDIRECT(ADDRESS(ROW()-35*INT((ROW()-15)/35)-12,2+INT((ROW()-15)/35), 1, 1, "Simulación"))</f>
        <v>0</v>
      </c>
      <c r="H178" s="63" t="n">
        <f aca="true">INDIRECT(ADDRESS(ROW()-35*INT((ROW()-15)/35)+168,2+INT((ROW()-15)/35), 1, 1, "Simulación"))</f>
        <v>0</v>
      </c>
      <c r="I178" s="64" t="n">
        <f aca="false">AO178+AQ178+AS178+AU178+AW178</f>
        <v>0.0167276249288388</v>
      </c>
      <c r="J178" s="63" t="n">
        <f aca="false">ROUND(AP178+AR178+AT178+AV178+AX178,0)</f>
        <v>180819</v>
      </c>
      <c r="K178" s="64" t="n">
        <f aca="false">I178-DatosMinisterio!J178</f>
        <v>0</v>
      </c>
      <c r="L178" s="63" t="n">
        <f aca="false">J178-DatosMinisterio!K178</f>
        <v>0</v>
      </c>
      <c r="M178" s="64" t="n">
        <f aca="false">P213/P$215</f>
        <v>0.00763064273533759</v>
      </c>
      <c r="N178" s="63" t="n">
        <f aca="false">ROUND((N$180*M178),0)</f>
        <v>1567204</v>
      </c>
      <c r="O178" s="63" t="n">
        <f aca="false">N178-DatosMinisterio!L178</f>
        <v>0</v>
      </c>
      <c r="P178" s="65" t="n">
        <f aca="false">N178+J178</f>
        <v>1748023</v>
      </c>
      <c r="Q178" s="63" t="n">
        <f aca="false">P178-DatosMinisterio!M178</f>
        <v>0</v>
      </c>
      <c r="S178" s="65" t="n">
        <f aca="false">B178+DatosMinisterio!B178</f>
        <v>8100</v>
      </c>
      <c r="T178" s="65" t="n">
        <f aca="false">C178+DatosMinisterio!C178</f>
        <v>52</v>
      </c>
      <c r="U178" s="65" t="n">
        <f aca="false">D178+DatosMinisterio!D178</f>
        <v>427.685</v>
      </c>
      <c r="V178" s="65" t="n">
        <f aca="false">E178+DatosMinisterio!E178</f>
        <v>276.100681818182</v>
      </c>
      <c r="W178" s="65" t="n">
        <f aca="false">F178+DatosMinisterio!F178</f>
        <v>43</v>
      </c>
      <c r="X178" s="65" t="n">
        <f aca="false">G178+DatosMinisterio!G178</f>
        <v>107</v>
      </c>
      <c r="Y178" s="65" t="n">
        <f aca="false">H178+DatosMinisterio!H178</f>
        <v>9</v>
      </c>
      <c r="Z178" s="65" t="n">
        <f aca="false">X178+0.33*Y178</f>
        <v>109.97</v>
      </c>
      <c r="AC178" s="71" t="n">
        <f aca="false">IF(T178&gt;0,S178/T178,0)</f>
        <v>155.769230769231</v>
      </c>
      <c r="AD178" s="72" t="n">
        <f aca="false">EXP((((AC178-AC$180)/AC$181+2)/4-1.9)^3)</f>
        <v>0.0217227368814185</v>
      </c>
      <c r="AE178" s="73" t="n">
        <f aca="false">S178/U178</f>
        <v>18.9391725218327</v>
      </c>
      <c r="AF178" s="72" t="n">
        <f aca="false">EXP((((AE178-AE$180)/AE$181+2)/4-1.9)^3)</f>
        <v>0.101900557788374</v>
      </c>
      <c r="AG178" s="72" t="n">
        <f aca="false">V178/U178</f>
        <v>0.64557017856175</v>
      </c>
      <c r="AH178" s="72" t="n">
        <f aca="false">EXP((((AG178-AG$180)/AG$181+2)/4-1.9)^3)</f>
        <v>0.0670586598484996</v>
      </c>
      <c r="AI178" s="72" t="n">
        <f aca="false">W178/U178</f>
        <v>0.100541286227013</v>
      </c>
      <c r="AJ178" s="72" t="n">
        <f aca="false">EXP((((AI178-AI$180)/AI$181+2)/4-1.9)^3)</f>
        <v>0.0308363956282823</v>
      </c>
      <c r="AK178" s="72" t="n">
        <f aca="false">Z178/U178</f>
        <v>0.257128494101968</v>
      </c>
      <c r="AL178" s="72" t="n">
        <f aca="false">EXP((((AK178-AK$180)/AK$181+2)/4-1.9)^3)</f>
        <v>0.0234552889900708</v>
      </c>
      <c r="AM178" s="72" t="n">
        <f aca="false">0.01*AD178+0.15*AF178+0.24*AH178+0.25*AJ178+0.35*AL178</f>
        <v>0.0475148394543055</v>
      </c>
      <c r="AO178" s="64" t="n">
        <f aca="false">0.01*AD178/$AM$180</f>
        <v>7.64750126809691E-005</v>
      </c>
      <c r="AP178" s="63" t="n">
        <f aca="false">AO178*$J$180</f>
        <v>826.666438376558</v>
      </c>
      <c r="AQ178" s="64" t="n">
        <f aca="false">0.15*AF178/$AM$180</f>
        <v>0.00538112197252386</v>
      </c>
      <c r="AR178" s="63" t="n">
        <f aca="false">AQ178*$J$180</f>
        <v>58167.9267456091</v>
      </c>
      <c r="AS178" s="64" t="n">
        <f aca="false">0.24*AH178/$AM$180</f>
        <v>0.00566592899258788</v>
      </c>
      <c r="AT178" s="63" t="n">
        <f aca="false">AS178*$J$180</f>
        <v>61246.5846842898</v>
      </c>
      <c r="AU178" s="64" t="n">
        <f aca="false">0.25*AJ178/$AM$180</f>
        <v>0.00271399243978952</v>
      </c>
      <c r="AV178" s="63" t="n">
        <f aca="false">AU178*$J$180</f>
        <v>29337.2486689371</v>
      </c>
      <c r="AW178" s="64" t="n">
        <f aca="false">0.35*AL178/$AM$180</f>
        <v>0.00289010651125658</v>
      </c>
      <c r="AX178" s="63" t="n">
        <f aca="false">AW178*$J$180</f>
        <v>31240.9762670614</v>
      </c>
    </row>
    <row r="179" customFormat="false" ht="13.8" hidden="false" customHeight="false" outlineLevel="0" collapsed="false">
      <c r="A179" s="74" t="s">
        <v>103</v>
      </c>
      <c r="B179" s="76" t="n">
        <f aca="true">INDIRECT(ADDRESS(ROW()-35*INT((ROW()-15)/35)+138,2+INT((ROW()-15)/35), 1, 1, "Simulación"))</f>
        <v>0</v>
      </c>
      <c r="C179" s="76" t="n">
        <f aca="true">INDIRECT(ADDRESS(ROW()-35*INT((ROW()-15)/35)+108,2+INT((ROW()-15)/35), 1, 1, "Simulación"))</f>
        <v>0</v>
      </c>
      <c r="D179" s="76" t="n">
        <f aca="true">INDIRECT(ADDRESS(ROW()-35*INT((ROW()-15)/35)+78,2+INT((ROW()-15)/35), 1, 1, "Simulación"))</f>
        <v>0</v>
      </c>
      <c r="E179" s="76" t="n">
        <f aca="true">INDIRECT(ADDRESS(ROW()-35*INT((ROW()-15)/35)+48,2+INT((ROW()-15)/35), 1, 1, "Simulación"))</f>
        <v>0</v>
      </c>
      <c r="F179" s="76" t="n">
        <f aca="true">INDIRECT(ADDRESS(ROW()-35*INT((ROW()-15)/35)+18,2+INT((ROW()-15)/35), 1, 1, "Simulación"))</f>
        <v>0</v>
      </c>
      <c r="G179" s="76" t="n">
        <f aca="true">INDIRECT(ADDRESS(ROW()-35*INT((ROW()-15)/35)-12,2+INT((ROW()-15)/35), 1, 1, "Simulación"))</f>
        <v>0</v>
      </c>
      <c r="H179" s="76" t="n">
        <f aca="true">INDIRECT(ADDRESS(ROW()-35*INT((ROW()-15)/35)+168,2+INT((ROW()-15)/35), 1, 1, "Simulación"))</f>
        <v>0</v>
      </c>
      <c r="I179" s="75" t="n">
        <f aca="false">AO179+AQ179+AS179+AU179+AW179</f>
        <v>0.0118584398856352</v>
      </c>
      <c r="J179" s="76" t="n">
        <f aca="false">ROUND(AP179+AR179+AT179+AV179+AX179,0)</f>
        <v>128185</v>
      </c>
      <c r="K179" s="64" t="n">
        <f aca="false">I179-DatosMinisterio!J179</f>
        <v>-4.33680868994202E-017</v>
      </c>
      <c r="L179" s="63" t="n">
        <f aca="false">J179-DatosMinisterio!K179</f>
        <v>0</v>
      </c>
      <c r="M179" s="64" t="n">
        <f aca="false">P214/P$215</f>
        <v>0.00698337321744675</v>
      </c>
      <c r="N179" s="63" t="n">
        <f aca="false">ROUND((N$180*M179),0)</f>
        <v>1434266</v>
      </c>
      <c r="O179" s="63" t="n">
        <f aca="false">N179-DatosMinisterio!L179</f>
        <v>-1</v>
      </c>
      <c r="P179" s="65" t="n">
        <f aca="false">N179+J179</f>
        <v>1562451</v>
      </c>
      <c r="Q179" s="63" t="n">
        <f aca="false">P179-DatosMinisterio!M179</f>
        <v>-1</v>
      </c>
      <c r="S179" s="77" t="n">
        <f aca="false">B179+DatosMinisterio!B179</f>
        <v>8323</v>
      </c>
      <c r="T179" s="77" t="n">
        <f aca="false">C179+DatosMinisterio!C179</f>
        <v>32</v>
      </c>
      <c r="U179" s="77" t="n">
        <f aca="false">D179+DatosMinisterio!D179</f>
        <v>437.795681818182</v>
      </c>
      <c r="V179" s="77" t="n">
        <f aca="false">E179+DatosMinisterio!E179</f>
        <v>256.476590909091</v>
      </c>
      <c r="W179" s="77" t="n">
        <f aca="false">F179+DatosMinisterio!F179</f>
        <v>24</v>
      </c>
      <c r="X179" s="77" t="n">
        <f aca="false">G179+DatosMinisterio!G179</f>
        <v>73</v>
      </c>
      <c r="Y179" s="77" t="n">
        <f aca="false">H179+DatosMinisterio!H179</f>
        <v>10</v>
      </c>
      <c r="Z179" s="77" t="n">
        <f aca="false">X179+0.33*Y179</f>
        <v>76.3</v>
      </c>
      <c r="AC179" s="71" t="n">
        <f aca="false">IF(T179&gt;0,S179/T179,0)</f>
        <v>260.09375</v>
      </c>
      <c r="AD179" s="72" t="n">
        <f aca="false">EXP((((AC179-AC$180)/AC$181+2)/4-1.9)^3)</f>
        <v>0.160077916146644</v>
      </c>
      <c r="AE179" s="73" t="n">
        <f aca="false">S179/U179</f>
        <v>19.0111514244139</v>
      </c>
      <c r="AF179" s="72" t="n">
        <f aca="false">EXP((((AE179-AE$180)/AE$181+2)/4-1.9)^3)</f>
        <v>0.104079179881055</v>
      </c>
      <c r="AG179" s="72" t="n">
        <f aca="false">V179/U179</f>
        <v>0.585836273770299</v>
      </c>
      <c r="AH179" s="72" t="n">
        <f aca="false">EXP((((AG179-AG$180)/AG$181+2)/4-1.9)^3)</f>
        <v>0.0321576688524554</v>
      </c>
      <c r="AI179" s="72" t="n">
        <f aca="false">W179/U179</f>
        <v>0.054820093017654</v>
      </c>
      <c r="AJ179" s="72" t="n">
        <f aca="false">EXP((((AI179-AI$180)/AI$181+2)/4-1.9)^3)</f>
        <v>0.0160220895170868</v>
      </c>
      <c r="AK179" s="72" t="n">
        <f aca="false">Z179/U179</f>
        <v>0.174282212385292</v>
      </c>
      <c r="AL179" s="72" t="n">
        <f aca="false">EXP((((AK179-AK$180)/AK$181+2)/4-1.9)^3)</f>
        <v>0.0135654120691761</v>
      </c>
      <c r="AM179" s="72" t="n">
        <f aca="false">0.01*AD179+0.15*AF179+0.24*AH179+0.25*AJ179+0.35*AL179</f>
        <v>0.0336839132716973</v>
      </c>
      <c r="AO179" s="64" t="n">
        <f aca="false">0.01*AD179/$AM$180</f>
        <v>0.000563555169594186</v>
      </c>
      <c r="AP179" s="63" t="n">
        <f aca="false">AO179*$J$180</f>
        <v>6091.82174079006</v>
      </c>
      <c r="AQ179" s="64" t="n">
        <f aca="false">0.15*AF179/$AM$180</f>
        <v>0.00549616973543305</v>
      </c>
      <c r="AR179" s="63" t="n">
        <f aca="false">AQ179*$J$180</f>
        <v>59411.5502648897</v>
      </c>
      <c r="AS179" s="64" t="n">
        <f aca="false">0.24*AH179/$AM$180</f>
        <v>0.00271706993096499</v>
      </c>
      <c r="AT179" s="63" t="n">
        <f aca="false">AS179*$J$180</f>
        <v>29370.5152037172</v>
      </c>
      <c r="AU179" s="64" t="n">
        <f aca="false">0.25*AJ179/$AM$180</f>
        <v>0.00141014632005571</v>
      </c>
      <c r="AV179" s="63" t="n">
        <f aca="false">AU179*$J$180</f>
        <v>15243.1571453712</v>
      </c>
      <c r="AW179" s="64" t="n">
        <f aca="false">0.35*AL179/$AM$180</f>
        <v>0.00167149872958722</v>
      </c>
      <c r="AX179" s="63" t="n">
        <f aca="false">AW179*$J$180</f>
        <v>18068.2794693104</v>
      </c>
    </row>
    <row r="180" customFormat="false" ht="13.8" hidden="false" customHeight="false" outlineLevel="0" collapsed="false">
      <c r="A180" s="81" t="s">
        <v>49</v>
      </c>
      <c r="B180" s="84"/>
      <c r="C180" s="84"/>
      <c r="D180" s="84"/>
      <c r="E180" s="84"/>
      <c r="F180" s="84"/>
      <c r="G180" s="84"/>
      <c r="H180" s="84"/>
      <c r="I180" s="95" t="n">
        <f aca="false">SUM(I153:I179)</f>
        <v>1</v>
      </c>
      <c r="J180" s="84" t="n">
        <f aca="false">DatosMinisterio!K180</f>
        <v>10809628</v>
      </c>
      <c r="K180" s="82" t="n">
        <f aca="false">I180-DatosMinisterio!J180</f>
        <v>0</v>
      </c>
      <c r="L180" s="84" t="n">
        <f aca="false">J180-DatosMinisterio!K180</f>
        <v>0</v>
      </c>
      <c r="M180" s="82"/>
      <c r="N180" s="84" t="n">
        <f aca="false">DatosMinisterio!L180</f>
        <v>205382935</v>
      </c>
      <c r="O180" s="84"/>
      <c r="P180" s="86" t="n">
        <f aca="false">DatosMinisterio!M180</f>
        <v>216192563</v>
      </c>
      <c r="Q180" s="84"/>
      <c r="S180" s="86"/>
      <c r="T180" s="86"/>
      <c r="U180" s="86"/>
      <c r="V180" s="86"/>
      <c r="W180" s="86"/>
      <c r="X180" s="86"/>
      <c r="Y180" s="86"/>
      <c r="Z180" s="86"/>
      <c r="AB180" s="87" t="s">
        <v>232</v>
      </c>
      <c r="AC180" s="87" t="n">
        <f aca="false">AVERAGE(AC155:AC179)</f>
        <v>206.115397109073</v>
      </c>
      <c r="AD180" s="86"/>
      <c r="AE180" s="87" t="n">
        <f aca="false">AVERAGE(AE155:AE179)</f>
        <v>17.4725371293995</v>
      </c>
      <c r="AF180" s="86"/>
      <c r="AG180" s="89" t="n">
        <f aca="false">AVERAGE(AG155:AG179)</f>
        <v>0.641898893625018</v>
      </c>
      <c r="AH180" s="86"/>
      <c r="AI180" s="89" t="n">
        <f aca="false">AVERAGE(AI155:AI179)</f>
        <v>0.159327226524575</v>
      </c>
      <c r="AJ180" s="86"/>
      <c r="AK180" s="89" t="n">
        <f aca="false">AVERAGE(AK155:AK179)</f>
        <v>0.433868601828838</v>
      </c>
      <c r="AL180" s="86"/>
      <c r="AM180" s="89" t="n">
        <f aca="false">SUM(AM155:AM179)</f>
        <v>2.84050124607881</v>
      </c>
      <c r="AO180" s="82" t="n">
        <f aca="false">SUM(AO153:AO179)</f>
        <v>0.00987362905710696</v>
      </c>
      <c r="AP180" s="84" t="n">
        <f aca="false">SUM(AP153:AP179)</f>
        <v>106730.257117317</v>
      </c>
      <c r="AQ180" s="82" t="n">
        <f aca="false">SUM(AQ153:AQ179)</f>
        <v>0.147075695694606</v>
      </c>
      <c r="AR180" s="84" t="n">
        <f aca="false">SUM(AR153:AR179)</f>
        <v>1589833.55829989</v>
      </c>
      <c r="AS180" s="82" t="n">
        <f aca="false">SUM(AS153:AS179)</f>
        <v>0.231899414113025</v>
      </c>
      <c r="AT180" s="84" t="n">
        <f aca="false">SUM(AT153:AT179)</f>
        <v>2506746.39997975</v>
      </c>
      <c r="AU180" s="82" t="n">
        <f aca="false">SUM(AU153:AU179)</f>
        <v>0.256457805950087</v>
      </c>
      <c r="AV180" s="84" t="n">
        <f aca="false">SUM(AV153:AV179)</f>
        <v>2772213.48001662</v>
      </c>
      <c r="AW180" s="82" t="n">
        <f aca="false">SUM(AW153:AW179)</f>
        <v>0.354693455185176</v>
      </c>
      <c r="AX180" s="84" t="n">
        <f aca="false">SUM(AX153:AX179)</f>
        <v>3834104.30458642</v>
      </c>
    </row>
    <row r="181" s="30" customFormat="true" ht="13.8" hidden="false" customHeight="false" outlineLevel="0" collapsed="false">
      <c r="A181" s="31" t="s">
        <v>50</v>
      </c>
      <c r="B181" s="92"/>
      <c r="C181" s="92"/>
      <c r="D181" s="92"/>
      <c r="E181" s="92"/>
      <c r="F181" s="92"/>
      <c r="G181" s="92"/>
      <c r="H181" s="92"/>
      <c r="I181" s="91"/>
      <c r="J181" s="92"/>
      <c r="K181" s="96"/>
      <c r="L181" s="92"/>
      <c r="M181" s="96"/>
      <c r="N181" s="92"/>
      <c r="O181" s="92"/>
      <c r="Q181" s="92"/>
      <c r="S181" s="91"/>
      <c r="T181" s="91"/>
      <c r="U181" s="91"/>
      <c r="V181" s="91"/>
      <c r="W181" s="91"/>
      <c r="X181" s="91"/>
      <c r="Y181" s="91"/>
      <c r="Z181" s="91"/>
      <c r="AB181" s="87" t="s">
        <v>233</v>
      </c>
      <c r="AC181" s="87" t="n">
        <f aca="false">_xlfn.STDEV.P(AC155:AC179)</f>
        <v>76.5119465364527</v>
      </c>
      <c r="AD181" s="86"/>
      <c r="AE181" s="87" t="n">
        <f aca="false">_xlfn.STDEV.P(AE155:AE179)</f>
        <v>4.41181313175147</v>
      </c>
      <c r="AF181" s="86"/>
      <c r="AG181" s="89" t="n">
        <f aca="false">_xlfn.STDEV.P(AG155:AG179)</f>
        <v>0.12841342930389</v>
      </c>
      <c r="AH181" s="86"/>
      <c r="AI181" s="89" t="n">
        <f aca="false">_xlfn.STDEV.P(AI155:AI179)</f>
        <v>0.127506738808283</v>
      </c>
      <c r="AJ181" s="86"/>
      <c r="AK181" s="89" t="n">
        <f aca="false">_xlfn.STDEV.P(AK155:AK179)</f>
        <v>0.286946673511762</v>
      </c>
      <c r="AL181" s="86"/>
      <c r="AM181" s="89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MI181" s="106"/>
      <c r="AMJ181" s="106"/>
    </row>
    <row r="182" s="30" customFormat="true" ht="13.8" hidden="false" customHeight="false" outlineLevel="0" collapsed="false">
      <c r="A182" s="31" t="s">
        <v>51</v>
      </c>
      <c r="B182" s="92"/>
      <c r="C182" s="92"/>
      <c r="D182" s="92"/>
      <c r="E182" s="92"/>
      <c r="F182" s="92"/>
      <c r="G182" s="92"/>
      <c r="H182" s="92"/>
      <c r="I182" s="93"/>
      <c r="J182" s="92"/>
      <c r="K182" s="96"/>
      <c r="L182" s="92"/>
      <c r="M182" s="96"/>
      <c r="N182" s="92"/>
      <c r="O182" s="92"/>
      <c r="Q182" s="92"/>
      <c r="S182" s="91"/>
      <c r="T182" s="91"/>
      <c r="U182" s="91"/>
      <c r="V182" s="91"/>
      <c r="W182" s="91"/>
      <c r="X182" s="91"/>
      <c r="Y182" s="91"/>
      <c r="Z182" s="91"/>
      <c r="AMI182" s="106"/>
      <c r="AMJ182" s="106"/>
    </row>
    <row r="183" customFormat="false" ht="13.8" hidden="false" customHeight="false" outlineLevel="0" collapsed="false">
      <c r="A183" s="94"/>
      <c r="I183" s="25"/>
      <c r="S183" s="25"/>
      <c r="T183" s="25"/>
      <c r="U183" s="25"/>
      <c r="V183" s="25"/>
      <c r="W183" s="25"/>
      <c r="X183" s="25"/>
      <c r="Y183" s="25"/>
      <c r="Z183" s="25"/>
    </row>
    <row r="184" customFormat="false" ht="13.8" hidden="false" customHeight="false" outlineLevel="0" collapsed="false">
      <c r="A184" s="94"/>
      <c r="I184" s="25"/>
      <c r="S184" s="25"/>
      <c r="T184" s="25"/>
      <c r="U184" s="25"/>
      <c r="V184" s="25"/>
      <c r="W184" s="25"/>
      <c r="X184" s="25"/>
      <c r="Y184" s="25"/>
      <c r="Z184" s="25"/>
    </row>
    <row r="185" customFormat="false" ht="13.8" hidden="false" customHeight="false" outlineLevel="0" collapsed="false">
      <c r="A185" s="94"/>
      <c r="I185" s="25"/>
      <c r="S185" s="25"/>
      <c r="T185" s="25"/>
      <c r="U185" s="25"/>
      <c r="V185" s="25"/>
      <c r="W185" s="25"/>
      <c r="X185" s="25"/>
      <c r="Y185" s="25"/>
      <c r="Z185" s="25"/>
    </row>
    <row r="186" customFormat="false" ht="13.8" hidden="false" customHeight="false" outlineLevel="0" collapsed="false">
      <c r="A186" s="50" t="str">
        <f aca="false">"Tabla " &amp; TEXT((ROW()+24) / 35, "0")</f>
        <v>Tabla 6</v>
      </c>
      <c r="B186" s="50"/>
      <c r="C186" s="50"/>
      <c r="D186" s="50"/>
      <c r="E186" s="50"/>
      <c r="F186" s="50"/>
      <c r="G186" s="50"/>
      <c r="H186" s="50"/>
      <c r="I186" s="50"/>
      <c r="J186" s="50"/>
      <c r="S186" s="50"/>
      <c r="T186" s="50"/>
      <c r="U186" s="50"/>
      <c r="V186" s="50"/>
      <c r="W186" s="50"/>
      <c r="X186" s="50"/>
      <c r="Y186" s="50"/>
      <c r="Z186" s="50"/>
    </row>
    <row r="187" customFormat="false" ht="12.75" hidden="false" customHeight="true" outlineLevel="0" collapsed="false">
      <c r="A187" s="50" t="s">
        <v>114</v>
      </c>
      <c r="B187" s="50"/>
      <c r="C187" s="50"/>
      <c r="D187" s="50"/>
      <c r="E187" s="50"/>
      <c r="F187" s="50"/>
      <c r="G187" s="50"/>
      <c r="H187" s="50"/>
      <c r="I187" s="50"/>
      <c r="J187" s="50"/>
      <c r="S187" s="50"/>
      <c r="T187" s="50"/>
      <c r="U187" s="50"/>
      <c r="V187" s="50"/>
      <c r="W187" s="50"/>
      <c r="X187" s="50"/>
      <c r="Y187" s="50"/>
      <c r="Z187" s="50"/>
    </row>
    <row r="188" customFormat="false" ht="15.8" hidden="false" customHeight="true" outlineLevel="0" collapsed="false">
      <c r="A188" s="51" t="s">
        <v>8</v>
      </c>
      <c r="B188" s="101" t="s">
        <v>213</v>
      </c>
      <c r="C188" s="101"/>
      <c r="D188" s="101"/>
      <c r="E188" s="101"/>
      <c r="F188" s="101"/>
      <c r="G188" s="101"/>
      <c r="H188" s="101"/>
      <c r="I188" s="51" t="s">
        <v>10</v>
      </c>
      <c r="J188" s="53" t="s">
        <v>11</v>
      </c>
      <c r="K188" s="54" t="s">
        <v>214</v>
      </c>
      <c r="L188" s="53" t="s">
        <v>215</v>
      </c>
      <c r="M188" s="54" t="s">
        <v>216</v>
      </c>
      <c r="N188" s="53" t="s">
        <v>12</v>
      </c>
      <c r="O188" s="53" t="s">
        <v>217</v>
      </c>
      <c r="P188" s="51" t="s">
        <v>218</v>
      </c>
      <c r="Q188" s="53" t="s">
        <v>219</v>
      </c>
      <c r="S188" s="55" t="s">
        <v>213</v>
      </c>
      <c r="T188" s="55"/>
      <c r="U188" s="55"/>
      <c r="V188" s="55"/>
      <c r="W188" s="55"/>
      <c r="X188" s="55"/>
      <c r="Y188" s="55"/>
      <c r="Z188" s="55"/>
      <c r="AC188" s="56" t="s">
        <v>221</v>
      </c>
      <c r="AD188" s="56"/>
      <c r="AE188" s="56" t="s">
        <v>222</v>
      </c>
      <c r="AF188" s="56"/>
      <c r="AG188" s="56" t="s">
        <v>223</v>
      </c>
      <c r="AH188" s="56"/>
      <c r="AI188" s="56" t="s">
        <v>224</v>
      </c>
      <c r="AJ188" s="56"/>
      <c r="AK188" s="56" t="s">
        <v>225</v>
      </c>
      <c r="AL188" s="56"/>
      <c r="AM188" s="57" t="s">
        <v>226</v>
      </c>
      <c r="AO188" s="56" t="s">
        <v>221</v>
      </c>
      <c r="AP188" s="56"/>
      <c r="AQ188" s="56" t="s">
        <v>222</v>
      </c>
      <c r="AR188" s="56"/>
      <c r="AS188" s="56" t="s">
        <v>223</v>
      </c>
      <c r="AT188" s="56"/>
      <c r="AU188" s="56" t="s">
        <v>224</v>
      </c>
      <c r="AV188" s="56"/>
      <c r="AW188" s="57" t="s">
        <v>225</v>
      </c>
      <c r="AX188" s="57"/>
    </row>
    <row r="189" customFormat="false" ht="37.3" hidden="false" customHeight="false" outlineLevel="0" collapsed="false">
      <c r="A189" s="51"/>
      <c r="B189" s="102" t="s">
        <v>115</v>
      </c>
      <c r="C189" s="102" t="s">
        <v>116</v>
      </c>
      <c r="D189" s="102" t="s">
        <v>117</v>
      </c>
      <c r="E189" s="102" t="s">
        <v>118</v>
      </c>
      <c r="F189" s="102" t="s">
        <v>119</v>
      </c>
      <c r="G189" s="102" t="s">
        <v>120</v>
      </c>
      <c r="H189" s="102" t="s">
        <v>121</v>
      </c>
      <c r="I189" s="51"/>
      <c r="J189" s="53"/>
      <c r="K189" s="54"/>
      <c r="L189" s="53"/>
      <c r="M189" s="54"/>
      <c r="N189" s="53"/>
      <c r="O189" s="53"/>
      <c r="P189" s="51"/>
      <c r="Q189" s="53"/>
      <c r="S189" s="56" t="s">
        <v>115</v>
      </c>
      <c r="T189" s="56" t="s">
        <v>116</v>
      </c>
      <c r="U189" s="56" t="s">
        <v>117</v>
      </c>
      <c r="V189" s="56" t="s">
        <v>118</v>
      </c>
      <c r="W189" s="56" t="s">
        <v>119</v>
      </c>
      <c r="X189" s="56" t="s">
        <v>120</v>
      </c>
      <c r="Y189" s="56" t="s">
        <v>121</v>
      </c>
      <c r="Z189" s="51" t="s">
        <v>21</v>
      </c>
      <c r="AC189" s="56" t="s">
        <v>227</v>
      </c>
      <c r="AD189" s="56" t="s">
        <v>228</v>
      </c>
      <c r="AE189" s="56" t="s">
        <v>227</v>
      </c>
      <c r="AF189" s="56" t="s">
        <v>228</v>
      </c>
      <c r="AG189" s="56" t="s">
        <v>227</v>
      </c>
      <c r="AH189" s="56" t="s">
        <v>228</v>
      </c>
      <c r="AI189" s="56" t="s">
        <v>227</v>
      </c>
      <c r="AJ189" s="56" t="s">
        <v>228</v>
      </c>
      <c r="AK189" s="56" t="s">
        <v>227</v>
      </c>
      <c r="AL189" s="56" t="s">
        <v>228</v>
      </c>
      <c r="AM189" s="58" t="s">
        <v>229</v>
      </c>
      <c r="AO189" s="56" t="s">
        <v>230</v>
      </c>
      <c r="AP189" s="56" t="s">
        <v>231</v>
      </c>
      <c r="AQ189" s="56" t="s">
        <v>230</v>
      </c>
      <c r="AR189" s="56" t="s">
        <v>231</v>
      </c>
      <c r="AS189" s="56" t="s">
        <v>230</v>
      </c>
      <c r="AT189" s="56" t="s">
        <v>231</v>
      </c>
      <c r="AU189" s="56" t="s">
        <v>230</v>
      </c>
      <c r="AV189" s="56" t="s">
        <v>231</v>
      </c>
      <c r="AW189" s="56" t="s">
        <v>230</v>
      </c>
      <c r="AX189" s="58" t="s">
        <v>231</v>
      </c>
    </row>
    <row r="190" customFormat="false" ht="13.8" hidden="false" customHeight="false" outlineLevel="0" collapsed="false">
      <c r="A190" s="59" t="s">
        <v>79</v>
      </c>
      <c r="B190" s="62" t="n">
        <f aca="true">INDIRECT(ADDRESS(ROW()-35*INT((ROW()-15)/35)+138,2+INT((ROW()-15)/35), 1, 1, "Simulación"))</f>
        <v>0</v>
      </c>
      <c r="C190" s="62" t="n">
        <f aca="true">INDIRECT(ADDRESS(ROW()-35*INT((ROW()-15)/35)+108,2+INT((ROW()-15)/35), 1, 1, "Simulación"))</f>
        <v>0</v>
      </c>
      <c r="D190" s="62" t="n">
        <f aca="true">INDIRECT(ADDRESS(ROW()-35*INT((ROW()-15)/35)+78,2+INT((ROW()-15)/35), 1, 1, "Simulación"))</f>
        <v>0</v>
      </c>
      <c r="E190" s="62" t="n">
        <f aca="true">INDIRECT(ADDRESS(ROW()-35*INT((ROW()-15)/35)+48,2+INT((ROW()-15)/35), 1, 1, "Simulación"))</f>
        <v>0</v>
      </c>
      <c r="F190" s="62" t="n">
        <f aca="true">INDIRECT(ADDRESS(ROW()-35*INT((ROW()-15)/35)+18,2+INT((ROW()-15)/35), 1, 1, "Simulación"))</f>
        <v>0</v>
      </c>
      <c r="G190" s="62" t="n">
        <f aca="true">INDIRECT(ADDRESS(ROW()-35*INT((ROW()-15)/35)-12,2+INT((ROW()-15)/35), 1, 1, "Simulación"))</f>
        <v>0</v>
      </c>
      <c r="H190" s="62" t="n">
        <f aca="true">INDIRECT(ADDRESS(ROW()-35*INT((ROW()-15)/35)+168,2+INT((ROW()-15)/35), 1, 1, "Simulación"))</f>
        <v>0</v>
      </c>
      <c r="I190" s="61" t="n">
        <f aca="false">AO190+AQ190+AS190+AU190+AW190</f>
        <v>0.129260026110301</v>
      </c>
      <c r="J190" s="62" t="n">
        <f aca="false">ROUND(AP190+AR190+AT190+AV190+AX190,0)</f>
        <v>1346101</v>
      </c>
      <c r="K190" s="61" t="n">
        <f aca="false">I190-DatosMinisterio!J190</f>
        <v>0</v>
      </c>
      <c r="L190" s="62" t="n">
        <f aca="false">J190-DatosMinisterio!K190</f>
        <v>0</v>
      </c>
      <c r="M190" s="64" t="n">
        <f aca="false">P225/P$250</f>
        <v>0.189827679588604</v>
      </c>
      <c r="N190" s="63" t="n">
        <f aca="false">ROUND((N$215*M190),0)</f>
        <v>37560083</v>
      </c>
      <c r="O190" s="63" t="n">
        <f aca="false">N190-DatosMinisterio!L190</f>
        <v>179</v>
      </c>
      <c r="P190" s="65" t="n">
        <f aca="false">N190+J190</f>
        <v>38906184</v>
      </c>
      <c r="Q190" s="63" t="n">
        <f aca="false">P190-DatosMinisterio!M190</f>
        <v>179</v>
      </c>
      <c r="S190" s="66" t="n">
        <f aca="false">B190+DatosMinisterio!B190</f>
        <v>27618</v>
      </c>
      <c r="T190" s="66" t="n">
        <f aca="false">C190+DatosMinisterio!C190</f>
        <v>69</v>
      </c>
      <c r="U190" s="66" t="n">
        <f aca="false">D190+DatosMinisterio!D190</f>
        <v>2057.64318181818</v>
      </c>
      <c r="V190" s="66" t="n">
        <f aca="false">E190+DatosMinisterio!E190</f>
        <v>1376.31045454545</v>
      </c>
      <c r="W190" s="66" t="n">
        <f aca="false">F190+DatosMinisterio!F190</f>
        <v>937</v>
      </c>
      <c r="X190" s="66" t="n">
        <f aca="false">G190+DatosMinisterio!G190</f>
        <v>1878</v>
      </c>
      <c r="Y190" s="66" t="n">
        <f aca="false">H190+DatosMinisterio!H190</f>
        <v>226</v>
      </c>
      <c r="Z190" s="66" t="n">
        <f aca="false">X190+0.33*Y190</f>
        <v>1952.58</v>
      </c>
      <c r="AC190" s="67" t="n">
        <f aca="false">IF(T190&gt;0,S190/T190,0)</f>
        <v>400.260869565217</v>
      </c>
      <c r="AD190" s="68" t="n">
        <f aca="false">EXP((((AC190-AC$215)/AC$216+2)/4-1.9)^3)</f>
        <v>0.514383189177013</v>
      </c>
      <c r="AE190" s="69" t="n">
        <f aca="false">S190/U190</f>
        <v>13.422152219607</v>
      </c>
      <c r="AF190" s="68" t="n">
        <f aca="false">EXP((((AE190-AE$215)/AE$216+2)/4-1.9)^3)</f>
        <v>0.0104741152533134</v>
      </c>
      <c r="AG190" s="68" t="n">
        <f aca="false">V190/U190</f>
        <v>0.668877124424124</v>
      </c>
      <c r="AH190" s="68" t="n">
        <f aca="false">EXP((((AG190-AG$215)/AG$216+2)/4-1.9)^3)</f>
        <v>0.0999522664043321</v>
      </c>
      <c r="AI190" s="68" t="n">
        <f aca="false">W190/U190</f>
        <v>0.455375357729442</v>
      </c>
      <c r="AJ190" s="68" t="n">
        <f aca="false">EXP((((AI190-AI$215)/AI$216+2)/4-1.9)^3)</f>
        <v>0.636850830883795</v>
      </c>
      <c r="AK190" s="68" t="n">
        <f aca="false">Z190/U190</f>
        <v>0.948940038415531</v>
      </c>
      <c r="AL190" s="68" t="n">
        <f aca="false">EXP((((AK190-AK$215)/AK$216+2)/4-1.9)^3)</f>
        <v>0.506524921362667</v>
      </c>
      <c r="AM190" s="68" t="n">
        <f aca="false">0.01*AD190+0.15*AF190+0.24*AH190+0.25*AJ190+0.35*AL190</f>
        <v>0.367199923314689</v>
      </c>
      <c r="AO190" s="61" t="n">
        <f aca="false">0.01*AD190/$AM$215</f>
        <v>0.00181070801604551</v>
      </c>
      <c r="AP190" s="62" t="n">
        <f aca="false">AO190*$J$215</f>
        <v>18856.5322082964</v>
      </c>
      <c r="AQ190" s="61" t="n">
        <f aca="false">0.15*AF190/$AM$215</f>
        <v>0.000553057472985358</v>
      </c>
      <c r="AR190" s="62" t="n">
        <f aca="false">AQ190*$J$215</f>
        <v>5759.48521792222</v>
      </c>
      <c r="AS190" s="61" t="n">
        <f aca="false">0.24*AH190/$AM$215</f>
        <v>0.00844433677343802</v>
      </c>
      <c r="AT190" s="62" t="n">
        <f aca="false">AS190*$J$215</f>
        <v>87938.4787249062</v>
      </c>
      <c r="AU190" s="61" t="n">
        <f aca="false">0.25*AJ190/$AM$215</f>
        <v>0.0560453242237327</v>
      </c>
      <c r="AV190" s="62" t="n">
        <f aca="false">AU190*$J$215</f>
        <v>583650.40193353</v>
      </c>
      <c r="AW190" s="61" t="n">
        <f aca="false">0.35*AL190/$AM$215</f>
        <v>0.0624065996240993</v>
      </c>
      <c r="AX190" s="62" t="n">
        <f aca="false">AW190*$J$215</f>
        <v>649896.087825408</v>
      </c>
    </row>
    <row r="191" customFormat="false" ht="13.8" hidden="false" customHeight="false" outlineLevel="0" collapsed="false">
      <c r="A191" s="70" t="s">
        <v>80</v>
      </c>
      <c r="B191" s="63" t="n">
        <f aca="true">INDIRECT(ADDRESS(ROW()-35*INT((ROW()-15)/35)+138,2+INT((ROW()-15)/35), 1, 1, "Simulación"))</f>
        <v>0</v>
      </c>
      <c r="C191" s="63" t="n">
        <f aca="true">INDIRECT(ADDRESS(ROW()-35*INT((ROW()-15)/35)+108,2+INT((ROW()-15)/35), 1, 1, "Simulación"))</f>
        <v>0</v>
      </c>
      <c r="D191" s="63" t="n">
        <f aca="true">INDIRECT(ADDRESS(ROW()-35*INT((ROW()-15)/35)+78,2+INT((ROW()-15)/35), 1, 1, "Simulación"))</f>
        <v>0</v>
      </c>
      <c r="E191" s="63" t="n">
        <f aca="true">INDIRECT(ADDRESS(ROW()-35*INT((ROW()-15)/35)+48,2+INT((ROW()-15)/35), 1, 1, "Simulación"))</f>
        <v>0</v>
      </c>
      <c r="F191" s="63" t="n">
        <f aca="true">INDIRECT(ADDRESS(ROW()-35*INT((ROW()-15)/35)+18,2+INT((ROW()-15)/35), 1, 1, "Simulación"))</f>
        <v>0</v>
      </c>
      <c r="G191" s="63" t="n">
        <f aca="true">INDIRECT(ADDRESS(ROW()-35*INT((ROW()-15)/35)-12,2+INT((ROW()-15)/35), 1, 1, "Simulación"))</f>
        <v>0</v>
      </c>
      <c r="H191" s="63" t="n">
        <f aca="true">INDIRECT(ADDRESS(ROW()-35*INT((ROW()-15)/35)+168,2+INT((ROW()-15)/35), 1, 1, "Simulación"))</f>
        <v>0</v>
      </c>
      <c r="I191" s="64" t="n">
        <f aca="false">AO191+AQ191+AS191+AU191+AW191</f>
        <v>0.100445497003692</v>
      </c>
      <c r="J191" s="63" t="n">
        <f aca="false">ROUND(AP191+AR191+AT191+AV191+AX191,0)</f>
        <v>1046029</v>
      </c>
      <c r="K191" s="64" t="n">
        <f aca="false">I191-DatosMinisterio!J191</f>
        <v>-1.13797860024079E-015</v>
      </c>
      <c r="L191" s="63" t="n">
        <f aca="false">J191-DatosMinisterio!K191</f>
        <v>0</v>
      </c>
      <c r="M191" s="64" t="n">
        <f aca="false">P226/P$250</f>
        <v>0.121062399732455</v>
      </c>
      <c r="N191" s="63" t="n">
        <f aca="false">ROUND((N$215*M191),0)</f>
        <v>23953903</v>
      </c>
      <c r="O191" s="63" t="n">
        <f aca="false">N191-DatosMinisterio!L191</f>
        <v>-61</v>
      </c>
      <c r="P191" s="65" t="n">
        <f aca="false">N191+J191</f>
        <v>24999932</v>
      </c>
      <c r="Q191" s="63" t="n">
        <f aca="false">P191-DatosMinisterio!M191</f>
        <v>-61</v>
      </c>
      <c r="S191" s="65" t="n">
        <f aca="false">B191+DatosMinisterio!B191</f>
        <v>23273</v>
      </c>
      <c r="T191" s="65" t="n">
        <f aca="false">C191+DatosMinisterio!C191</f>
        <v>48</v>
      </c>
      <c r="U191" s="65" t="n">
        <f aca="false">D191+DatosMinisterio!D191</f>
        <v>2011.50272727273</v>
      </c>
      <c r="V191" s="65" t="n">
        <f aca="false">E191+DatosMinisterio!E191</f>
        <v>1364.53386363636</v>
      </c>
      <c r="W191" s="65" t="n">
        <f aca="false">F191+DatosMinisterio!F191</f>
        <v>734</v>
      </c>
      <c r="X191" s="65" t="n">
        <f aca="false">G191+DatosMinisterio!G191</f>
        <v>1693</v>
      </c>
      <c r="Y191" s="65" t="n">
        <f aca="false">H191+DatosMinisterio!H191</f>
        <v>154</v>
      </c>
      <c r="Z191" s="65" t="n">
        <f aca="false">X191+0.33*Y191</f>
        <v>1743.82</v>
      </c>
      <c r="AC191" s="71" t="n">
        <f aca="false">IF(T191&gt;0,S191/T191,0)</f>
        <v>484.854166666667</v>
      </c>
      <c r="AD191" s="72" t="n">
        <f aca="false">EXP((((AC191-AC$215)/AC$216+2)/4-1.9)^3)</f>
        <v>0.774265727968242</v>
      </c>
      <c r="AE191" s="73" t="n">
        <f aca="false">S191/U191</f>
        <v>11.5699569702072</v>
      </c>
      <c r="AF191" s="72" t="n">
        <f aca="false">EXP((((AE191-AE$215)/AE$216+2)/4-1.9)^3)</f>
        <v>0.0041895626798506</v>
      </c>
      <c r="AG191" s="72" t="n">
        <f aca="false">V191/U191</f>
        <v>0.678365405691717</v>
      </c>
      <c r="AH191" s="72" t="n">
        <f aca="false">EXP((((AG191-AG$215)/AG$216+2)/4-1.9)^3)</f>
        <v>0.10987808184795</v>
      </c>
      <c r="AI191" s="72" t="n">
        <f aca="false">W191/U191</f>
        <v>0.364901319818335</v>
      </c>
      <c r="AJ191" s="72" t="n">
        <f aca="false">EXP((((AI191-AI$215)/AI$216+2)/4-1.9)^3)</f>
        <v>0.418720370301963</v>
      </c>
      <c r="AK191" s="72" t="n">
        <f aca="false">Z191/U191</f>
        <v>0.866924004803282</v>
      </c>
      <c r="AL191" s="72" t="n">
        <f aca="false">EXP((((AK191-AK$215)/AK$216+2)/4-1.9)^3)</f>
        <v>0.416920347986195</v>
      </c>
      <c r="AM191" s="72" t="n">
        <f aca="false">0.01*AD191+0.15*AF191+0.24*AH191+0.25*AJ191+0.35*AL191</f>
        <v>0.285344045695827</v>
      </c>
      <c r="AO191" s="64" t="n">
        <f aca="false">0.01*AD191/$AM$215</f>
        <v>0.00272553456193716</v>
      </c>
      <c r="AP191" s="63" t="n">
        <f aca="false">AO191*$J$215</f>
        <v>28383.4443745574</v>
      </c>
      <c r="AQ191" s="64" t="n">
        <f aca="false">0.15*AF191/$AM$215</f>
        <v>0.000221218584347632</v>
      </c>
      <c r="AR191" s="63" t="n">
        <f aca="false">AQ191*$J$215</f>
        <v>2303.74821553781</v>
      </c>
      <c r="AS191" s="64" t="n">
        <f aca="false">0.24*AH191/$AM$215</f>
        <v>0.00928290633641165</v>
      </c>
      <c r="AT191" s="63" t="n">
        <f aca="false">AS191*$J$215</f>
        <v>96671.2582967573</v>
      </c>
      <c r="AU191" s="64" t="n">
        <f aca="false">0.25*AJ191/$AM$215</f>
        <v>0.0368490041539052</v>
      </c>
      <c r="AV191" s="63" t="n">
        <f aca="false">AU191*$J$215</f>
        <v>383741.844358353</v>
      </c>
      <c r="AW191" s="64" t="n">
        <f aca="false">0.35*AL191/$AM$215</f>
        <v>0.0513668333670903</v>
      </c>
      <c r="AX191" s="63" t="n">
        <f aca="false">AW191*$J$215</f>
        <v>534929.066001541</v>
      </c>
    </row>
    <row r="192" customFormat="false" ht="13.8" hidden="false" customHeight="false" outlineLevel="0" collapsed="false">
      <c r="A192" s="70" t="s">
        <v>81</v>
      </c>
      <c r="B192" s="63" t="n">
        <f aca="true">INDIRECT(ADDRESS(ROW()-35*INT((ROW()-15)/35)+138,2+INT((ROW()-15)/35), 1, 1, "Simulación"))</f>
        <v>0</v>
      </c>
      <c r="C192" s="63" t="n">
        <f aca="true">INDIRECT(ADDRESS(ROW()-35*INT((ROW()-15)/35)+108,2+INT((ROW()-15)/35), 1, 1, "Simulación"))</f>
        <v>0</v>
      </c>
      <c r="D192" s="63" t="n">
        <f aca="true">INDIRECT(ADDRESS(ROW()-35*INT((ROW()-15)/35)+78,2+INT((ROW()-15)/35), 1, 1, "Simulación"))</f>
        <v>0</v>
      </c>
      <c r="E192" s="63" t="n">
        <f aca="true">INDIRECT(ADDRESS(ROW()-35*INT((ROW()-15)/35)+48,2+INT((ROW()-15)/35), 1, 1, "Simulación"))</f>
        <v>0</v>
      </c>
      <c r="F192" s="63" t="n">
        <f aca="true">INDIRECT(ADDRESS(ROW()-35*INT((ROW()-15)/35)+18,2+INT((ROW()-15)/35), 1, 1, "Simulación"))</f>
        <v>0</v>
      </c>
      <c r="G192" s="63" t="n">
        <f aca="true">INDIRECT(ADDRESS(ROW()-35*INT((ROW()-15)/35)-12,2+INT((ROW()-15)/35), 1, 1, "Simulación"))</f>
        <v>0</v>
      </c>
      <c r="H192" s="63" t="n">
        <f aca="true">INDIRECT(ADDRESS(ROW()-35*INT((ROW()-15)/35)+168,2+INT((ROW()-15)/35), 1, 1, "Simulación"))</f>
        <v>0</v>
      </c>
      <c r="I192" s="64" t="n">
        <f aca="false">AO192+AQ192+AS192+AU192+AW192</f>
        <v>0.06731282767107</v>
      </c>
      <c r="J192" s="63" t="n">
        <f aca="false">ROUND(AP192+AR192+AT192+AV192+AX192,0)</f>
        <v>700989</v>
      </c>
      <c r="K192" s="64" t="n">
        <f aca="false">I192-DatosMinisterio!J192</f>
        <v>7.21644966006352E-016</v>
      </c>
      <c r="L192" s="63" t="n">
        <f aca="false">J192-DatosMinisterio!K192</f>
        <v>0</v>
      </c>
      <c r="M192" s="64" t="n">
        <f aca="false">P227/P$250</f>
        <v>0.0734601508517445</v>
      </c>
      <c r="N192" s="63" t="n">
        <f aca="false">ROUND((N$215*M192),0)</f>
        <v>14535127</v>
      </c>
      <c r="O192" s="63" t="n">
        <f aca="false">N192-DatosMinisterio!L192</f>
        <v>-47</v>
      </c>
      <c r="P192" s="65" t="n">
        <f aca="false">N192+J192</f>
        <v>15236116</v>
      </c>
      <c r="Q192" s="63" t="n">
        <f aca="false">P192-DatosMinisterio!M192</f>
        <v>-47</v>
      </c>
      <c r="S192" s="65" t="n">
        <f aca="false">B192+DatosMinisterio!B192</f>
        <v>24450</v>
      </c>
      <c r="T192" s="65" t="n">
        <f aca="false">C192+DatosMinisterio!C192</f>
        <v>92</v>
      </c>
      <c r="U192" s="65" t="n">
        <f aca="false">D192+DatosMinisterio!D192</f>
        <v>1373.07886363636</v>
      </c>
      <c r="V192" s="65" t="n">
        <f aca="false">E192+DatosMinisterio!E192</f>
        <v>1028.72090909091</v>
      </c>
      <c r="W192" s="65" t="n">
        <f aca="false">F192+DatosMinisterio!F192</f>
        <v>408</v>
      </c>
      <c r="X192" s="65" t="n">
        <f aca="false">G192+DatosMinisterio!G192</f>
        <v>829</v>
      </c>
      <c r="Y192" s="65" t="n">
        <f aca="false">H192+DatosMinisterio!H192</f>
        <v>50</v>
      </c>
      <c r="Z192" s="65" t="n">
        <f aca="false">X192+0.33*Y192</f>
        <v>845.5</v>
      </c>
      <c r="AC192" s="71" t="n">
        <f aca="false">IF(T192&gt;0,S192/T192,0)</f>
        <v>265.760869565217</v>
      </c>
      <c r="AD192" s="72" t="n">
        <f aca="false">EXP((((AC192-AC$215)/AC$216+2)/4-1.9)^3)</f>
        <v>0.141127633575639</v>
      </c>
      <c r="AE192" s="73" t="n">
        <f aca="false">S192/U192</f>
        <v>17.806697523002</v>
      </c>
      <c r="AF192" s="72" t="n">
        <f aca="false">EXP((((AE192-AE$215)/AE$216+2)/4-1.9)^3)</f>
        <v>0.0602425673743836</v>
      </c>
      <c r="AG192" s="72" t="n">
        <f aca="false">V192/U192</f>
        <v>0.749207446370941</v>
      </c>
      <c r="AH192" s="72" t="n">
        <f aca="false">EXP((((AG192-AG$215)/AG$216+2)/4-1.9)^3)</f>
        <v>0.205539323592656</v>
      </c>
      <c r="AI192" s="72" t="n">
        <f aca="false">W192/U192</f>
        <v>0.297142437193653</v>
      </c>
      <c r="AJ192" s="72" t="n">
        <f aca="false">EXP((((AI192-AI$215)/AI$216+2)/4-1.9)^3)</f>
        <v>0.268524964702587</v>
      </c>
      <c r="AK192" s="72" t="n">
        <f aca="false">Z192/U192</f>
        <v>0.615769437860867</v>
      </c>
      <c r="AL192" s="72" t="n">
        <f aca="false">EXP((((AK192-AK$215)/AK$216+2)/4-1.9)^3)</f>
        <v>0.183751201377079</v>
      </c>
      <c r="AM192" s="72" t="n">
        <f aca="false">0.01*AD192+0.15*AF192+0.24*AH192+0.25*AJ192+0.35*AL192</f>
        <v>0.191221260761776</v>
      </c>
      <c r="AO192" s="64" t="n">
        <f aca="false">0.01*AD192/$AM$215</f>
        <v>0.00049679099701877</v>
      </c>
      <c r="AP192" s="63" t="n">
        <f aca="false">AO192*$J$215</f>
        <v>5173.53176385377</v>
      </c>
      <c r="AQ192" s="64" t="n">
        <f aca="false">0.15*AF192/$AM$215</f>
        <v>0.00318094667401019</v>
      </c>
      <c r="AR192" s="63" t="n">
        <f aca="false">AQ192*$J$215</f>
        <v>33126.0605684747</v>
      </c>
      <c r="AS192" s="64" t="n">
        <f aca="false">0.24*AH192/$AM$215</f>
        <v>0.0173647214919562</v>
      </c>
      <c r="AT192" s="63" t="n">
        <f aca="false">AS192*$J$215</f>
        <v>180834.473145083</v>
      </c>
      <c r="AU192" s="64" t="n">
        <f aca="false">0.25*AJ192/$AM$215</f>
        <v>0.0236312303903847</v>
      </c>
      <c r="AV192" s="63" t="n">
        <f aca="false">AU192*$J$215</f>
        <v>246093.270162427</v>
      </c>
      <c r="AW192" s="64" t="n">
        <f aca="false">0.35*AL192/$AM$215</f>
        <v>0.0226391381177001</v>
      </c>
      <c r="AX192" s="63" t="n">
        <f aca="false">AW192*$J$215</f>
        <v>235761.720443917</v>
      </c>
    </row>
    <row r="193" customFormat="false" ht="13.8" hidden="false" customHeight="false" outlineLevel="0" collapsed="false">
      <c r="A193" s="70" t="s">
        <v>82</v>
      </c>
      <c r="B193" s="63" t="n">
        <f aca="true">INDIRECT(ADDRESS(ROW()-35*INT((ROW()-15)/35)+138,2+INT((ROW()-15)/35), 1, 1, "Simulación"))</f>
        <v>0</v>
      </c>
      <c r="C193" s="63" t="n">
        <f aca="true">INDIRECT(ADDRESS(ROW()-35*INT((ROW()-15)/35)+108,2+INT((ROW()-15)/35), 1, 1, "Simulación"))</f>
        <v>0</v>
      </c>
      <c r="D193" s="63" t="n">
        <f aca="true">INDIRECT(ADDRESS(ROW()-35*INT((ROW()-15)/35)+78,2+INT((ROW()-15)/35), 1, 1, "Simulación"))</f>
        <v>0</v>
      </c>
      <c r="E193" s="63" t="n">
        <f aca="true">INDIRECT(ADDRESS(ROW()-35*INT((ROW()-15)/35)+48,2+INT((ROW()-15)/35), 1, 1, "Simulación"))</f>
        <v>0</v>
      </c>
      <c r="F193" s="63" t="n">
        <f aca="true">INDIRECT(ADDRESS(ROW()-35*INT((ROW()-15)/35)+18,2+INT((ROW()-15)/35), 1, 1, "Simulación"))</f>
        <v>0</v>
      </c>
      <c r="G193" s="63" t="n">
        <f aca="true">INDIRECT(ADDRESS(ROW()-35*INT((ROW()-15)/35)-12,2+INT((ROW()-15)/35), 1, 1, "Simulación"))</f>
        <v>0</v>
      </c>
      <c r="H193" s="63" t="n">
        <f aca="true">INDIRECT(ADDRESS(ROW()-35*INT((ROW()-15)/35)+168,2+INT((ROW()-15)/35), 1, 1, "Simulación"))</f>
        <v>0</v>
      </c>
      <c r="I193" s="64" t="n">
        <f aca="false">AO193+AQ193+AS193+AU193+AW193</f>
        <v>0.0761166856006748</v>
      </c>
      <c r="J193" s="63" t="n">
        <f aca="false">ROUND(AP193+AR193+AT193+AV193+AX193,0)</f>
        <v>792672</v>
      </c>
      <c r="K193" s="64" t="n">
        <f aca="false">I193-DatosMinisterio!J193</f>
        <v>0</v>
      </c>
      <c r="L193" s="63" t="n">
        <f aca="false">J193-DatosMinisterio!K193</f>
        <v>0</v>
      </c>
      <c r="M193" s="64" t="n">
        <f aca="false">P228/P$250</f>
        <v>0.0572568305576526</v>
      </c>
      <c r="N193" s="63" t="n">
        <f aca="false">ROUND((N$215*M193),0)</f>
        <v>11329071</v>
      </c>
      <c r="O193" s="63" t="n">
        <f aca="false">N193-DatosMinisterio!L193</f>
        <v>0</v>
      </c>
      <c r="P193" s="65" t="n">
        <f aca="false">N193+J193</f>
        <v>12121743</v>
      </c>
      <c r="Q193" s="63" t="n">
        <f aca="false">P193-DatosMinisterio!M193</f>
        <v>0</v>
      </c>
      <c r="S193" s="65" t="n">
        <f aca="false">B193+DatosMinisterio!B193</f>
        <v>13417</v>
      </c>
      <c r="T193" s="65" t="n">
        <f aca="false">C193+DatosMinisterio!C193</f>
        <v>51</v>
      </c>
      <c r="U193" s="65" t="n">
        <f aca="false">D193+DatosMinisterio!D193</f>
        <v>603.412272727273</v>
      </c>
      <c r="V193" s="65" t="n">
        <f aca="false">E193+DatosMinisterio!E193</f>
        <v>458.718181818182</v>
      </c>
      <c r="W193" s="65" t="n">
        <f aca="false">F193+DatosMinisterio!F193</f>
        <v>184</v>
      </c>
      <c r="X193" s="65" t="n">
        <f aca="false">G193+DatosMinisterio!G193</f>
        <v>342</v>
      </c>
      <c r="Y193" s="65" t="n">
        <f aca="false">H193+DatosMinisterio!H193</f>
        <v>49</v>
      </c>
      <c r="Z193" s="65" t="n">
        <f aca="false">X193+0.33*Y193</f>
        <v>358.17</v>
      </c>
      <c r="AC193" s="71" t="n">
        <f aca="false">IF(T193&gt;0,S193/T193,0)</f>
        <v>263.078431372549</v>
      </c>
      <c r="AD193" s="72" t="n">
        <f aca="false">EXP((((AC193-AC$215)/AC$216+2)/4-1.9)^3)</f>
        <v>0.136186433403352</v>
      </c>
      <c r="AE193" s="73" t="n">
        <f aca="false">S193/U193</f>
        <v>22.2352123190311</v>
      </c>
      <c r="AF193" s="72" t="n">
        <f aca="false">EXP((((AE193-AE$215)/AE$216+2)/4-1.9)^3)</f>
        <v>0.208716603040045</v>
      </c>
      <c r="AG193" s="72" t="n">
        <f aca="false">V193/U193</f>
        <v>0.760206914163164</v>
      </c>
      <c r="AH193" s="72" t="n">
        <f aca="false">EXP((((AG193-AG$215)/AG$216+2)/4-1.9)^3)</f>
        <v>0.223791786495571</v>
      </c>
      <c r="AI193" s="72" t="n">
        <f aca="false">W193/U193</f>
        <v>0.304932478698794</v>
      </c>
      <c r="AJ193" s="72" t="n">
        <f aca="false">EXP((((AI193-AI$215)/AI$216+2)/4-1.9)^3)</f>
        <v>0.284382865429997</v>
      </c>
      <c r="AK193" s="72" t="n">
        <f aca="false">Z193/U193</f>
        <v>0.593574271171451</v>
      </c>
      <c r="AL193" s="72" t="n">
        <f aca="false">EXP((((AK193-AK$215)/AK$216+2)/4-1.9)^3)</f>
        <v>0.167874362984132</v>
      </c>
      <c r="AM193" s="72" t="n">
        <f aca="false">0.01*AD193+0.15*AF193+0.24*AH193+0.25*AJ193+0.35*AL193</f>
        <v>0.216231126950923</v>
      </c>
      <c r="AO193" s="64" t="n">
        <f aca="false">0.01*AD193/$AM$215</f>
        <v>0.000479397211706384</v>
      </c>
      <c r="AP193" s="63" t="n">
        <f aca="false">AO193*$J$215</f>
        <v>4992.39462298912</v>
      </c>
      <c r="AQ193" s="64" t="n">
        <f aca="false">0.15*AF193/$AM$215</f>
        <v>0.0110207186245062</v>
      </c>
      <c r="AR193" s="63" t="n">
        <f aca="false">AQ193*$J$215</f>
        <v>114768.661683745</v>
      </c>
      <c r="AS193" s="64" t="n">
        <f aca="false">0.24*AH193/$AM$215</f>
        <v>0.0189067569979187</v>
      </c>
      <c r="AT193" s="63" t="n">
        <f aca="false">AS193*$J$215</f>
        <v>196893.076700626</v>
      </c>
      <c r="AU193" s="64" t="n">
        <f aca="false">0.25*AJ193/$AM$215</f>
        <v>0.0250267866881477</v>
      </c>
      <c r="AV193" s="63" t="n">
        <f aca="false">AU193*$J$215</f>
        <v>260626.453891701</v>
      </c>
      <c r="AW193" s="64" t="n">
        <f aca="false">0.35*AL193/$AM$215</f>
        <v>0.0206830260783958</v>
      </c>
      <c r="AX193" s="63" t="n">
        <f aca="false">AW193*$J$215</f>
        <v>215390.965277806</v>
      </c>
    </row>
    <row r="194" customFormat="false" ht="13.8" hidden="false" customHeight="false" outlineLevel="0" collapsed="false">
      <c r="A194" s="70" t="s">
        <v>83</v>
      </c>
      <c r="B194" s="63" t="n">
        <f aca="true">INDIRECT(ADDRESS(ROW()-35*INT((ROW()-15)/35)+138,2+INT((ROW()-15)/35), 1, 1, "Simulación"))</f>
        <v>0</v>
      </c>
      <c r="C194" s="63" t="n">
        <f aca="true">INDIRECT(ADDRESS(ROW()-35*INT((ROW()-15)/35)+108,2+INT((ROW()-15)/35), 1, 1, "Simulación"))</f>
        <v>0</v>
      </c>
      <c r="D194" s="63" t="n">
        <f aca="true">INDIRECT(ADDRESS(ROW()-35*INT((ROW()-15)/35)+78,2+INT((ROW()-15)/35), 1, 1, "Simulación"))</f>
        <v>0</v>
      </c>
      <c r="E194" s="63" t="n">
        <f aca="true">INDIRECT(ADDRESS(ROW()-35*INT((ROW()-15)/35)+48,2+INT((ROW()-15)/35), 1, 1, "Simulación"))</f>
        <v>0</v>
      </c>
      <c r="F194" s="63" t="n">
        <f aca="true">INDIRECT(ADDRESS(ROW()-35*INT((ROW()-15)/35)+18,2+INT((ROW()-15)/35), 1, 1, "Simulación"))</f>
        <v>0</v>
      </c>
      <c r="G194" s="63" t="n">
        <f aca="true">INDIRECT(ADDRESS(ROW()-35*INT((ROW()-15)/35)-12,2+INT((ROW()-15)/35), 1, 1, "Simulación"))</f>
        <v>0</v>
      </c>
      <c r="H194" s="63" t="n">
        <f aca="true">INDIRECT(ADDRESS(ROW()-35*INT((ROW()-15)/35)+168,2+INT((ROW()-15)/35), 1, 1, "Simulación"))</f>
        <v>0</v>
      </c>
      <c r="I194" s="64" t="n">
        <f aca="false">AO194+AQ194+AS194+AU194+AW194</f>
        <v>0.047452957960178</v>
      </c>
      <c r="J194" s="63" t="n">
        <f aca="false">ROUND(AP194+AR194+AT194+AV194+AX194,0)</f>
        <v>494170</v>
      </c>
      <c r="K194" s="64" t="n">
        <f aca="false">I194-DatosMinisterio!J194</f>
        <v>0</v>
      </c>
      <c r="L194" s="63" t="n">
        <f aca="false">J194-DatosMinisterio!K194</f>
        <v>0</v>
      </c>
      <c r="M194" s="64" t="n">
        <f aca="false">P229/P$250</f>
        <v>0.0565419700338054</v>
      </c>
      <c r="N194" s="63" t="n">
        <f aca="false">ROUND((N$215*M194),0)</f>
        <v>11187626</v>
      </c>
      <c r="O194" s="63" t="n">
        <f aca="false">N194-DatosMinisterio!L194</f>
        <v>-35</v>
      </c>
      <c r="P194" s="65" t="n">
        <f aca="false">N194+J194</f>
        <v>11681796</v>
      </c>
      <c r="Q194" s="63" t="n">
        <f aca="false">P194-DatosMinisterio!M194</f>
        <v>-35</v>
      </c>
      <c r="S194" s="65" t="n">
        <f aca="false">B194+DatosMinisterio!B194</f>
        <v>15303</v>
      </c>
      <c r="T194" s="65" t="n">
        <f aca="false">C194+DatosMinisterio!C194</f>
        <v>65</v>
      </c>
      <c r="U194" s="65" t="n">
        <f aca="false">D194+DatosMinisterio!D194</f>
        <v>635.724090909091</v>
      </c>
      <c r="V194" s="65" t="n">
        <f aca="false">E194+DatosMinisterio!E194</f>
        <v>359.082272727273</v>
      </c>
      <c r="W194" s="65" t="n">
        <f aca="false">F194+DatosMinisterio!F194</f>
        <v>143</v>
      </c>
      <c r="X194" s="65" t="n">
        <f aca="false">G194+DatosMinisterio!G194</f>
        <v>336</v>
      </c>
      <c r="Y194" s="65" t="n">
        <f aca="false">H194+DatosMinisterio!H194</f>
        <v>4</v>
      </c>
      <c r="Z194" s="65" t="n">
        <f aca="false">X194+0.33*Y194</f>
        <v>337.32</v>
      </c>
      <c r="AC194" s="71" t="n">
        <f aca="false">IF(T194&gt;0,S194/T194,0)</f>
        <v>235.430769230769</v>
      </c>
      <c r="AD194" s="72" t="n">
        <f aca="false">EXP((((AC194-AC$215)/AC$216+2)/4-1.9)^3)</f>
        <v>0.0919434483390772</v>
      </c>
      <c r="AE194" s="73" t="n">
        <f aca="false">S194/U194</f>
        <v>24.0717635509401</v>
      </c>
      <c r="AF194" s="72" t="n">
        <f aca="false">EXP((((AE194-AE$215)/AE$216+2)/4-1.9)^3)</f>
        <v>0.306012013553237</v>
      </c>
      <c r="AG194" s="72" t="n">
        <f aca="false">V194/U194</f>
        <v>0.564839806863041</v>
      </c>
      <c r="AH194" s="72" t="n">
        <f aca="false">EXP((((AG194-AG$215)/AG$216+2)/4-1.9)^3)</f>
        <v>0.0294726293673914</v>
      </c>
      <c r="AI194" s="72" t="n">
        <f aca="false">W194/U194</f>
        <v>0.224940350766806</v>
      </c>
      <c r="AJ194" s="72" t="n">
        <f aca="false">EXP((((AI194-AI$215)/AI$216+2)/4-1.9)^3)</f>
        <v>0.144891857473278</v>
      </c>
      <c r="AK194" s="72" t="n">
        <f aca="false">Z194/U194</f>
        <v>0.530607546298315</v>
      </c>
      <c r="AL194" s="72" t="n">
        <f aca="false">EXP((((AK194-AK$215)/AK$216+2)/4-1.9)^3)</f>
        <v>0.127674319768044</v>
      </c>
      <c r="AM194" s="72" t="n">
        <f aca="false">0.01*AD194+0.15*AF194+0.24*AH194+0.25*AJ194+0.35*AL194</f>
        <v>0.134803643851685</v>
      </c>
      <c r="AO194" s="64" t="n">
        <f aca="false">0.01*AD194/$AM$215</f>
        <v>0.000323655092999438</v>
      </c>
      <c r="AP194" s="63" t="n">
        <f aca="false">AO194*$J$215</f>
        <v>3370.51177298685</v>
      </c>
      <c r="AQ194" s="64" t="n">
        <f aca="false">0.15*AF194/$AM$215</f>
        <v>0.0161581409814424</v>
      </c>
      <c r="AR194" s="63" t="n">
        <f aca="false">AQ194*$J$215</f>
        <v>168269.264366643</v>
      </c>
      <c r="AS194" s="64" t="n">
        <f aca="false">0.24*AH194/$AM$215</f>
        <v>0.0024899566255977</v>
      </c>
      <c r="AT194" s="63" t="n">
        <f aca="false">AS194*$J$215</f>
        <v>25930.1593033119</v>
      </c>
      <c r="AU194" s="64" t="n">
        <f aca="false">0.25*AJ194/$AM$215</f>
        <v>0.0127510411161738</v>
      </c>
      <c r="AV194" s="63" t="n">
        <f aca="false">AU194*$J$215</f>
        <v>132788.067079723</v>
      </c>
      <c r="AW194" s="64" t="n">
        <f aca="false">0.35*AL194/$AM$215</f>
        <v>0.0157301641439647</v>
      </c>
      <c r="AX194" s="63" t="n">
        <f aca="false">AW194*$J$215</f>
        <v>163812.356378834</v>
      </c>
    </row>
    <row r="195" customFormat="false" ht="13.8" hidden="false" customHeight="false" outlineLevel="0" collapsed="false">
      <c r="A195" s="70" t="s">
        <v>84</v>
      </c>
      <c r="B195" s="63" t="n">
        <f aca="true">INDIRECT(ADDRESS(ROW()-35*INT((ROW()-15)/35)+138,2+INT((ROW()-15)/35), 1, 1, "Simulación"))</f>
        <v>0</v>
      </c>
      <c r="C195" s="63" t="n">
        <f aca="true">INDIRECT(ADDRESS(ROW()-35*INT((ROW()-15)/35)+108,2+INT((ROW()-15)/35), 1, 1, "Simulación"))</f>
        <v>0</v>
      </c>
      <c r="D195" s="63" t="n">
        <f aca="true">INDIRECT(ADDRESS(ROW()-35*INT((ROW()-15)/35)+78,2+INT((ROW()-15)/35), 1, 1, "Simulación"))</f>
        <v>0</v>
      </c>
      <c r="E195" s="63" t="n">
        <f aca="true">INDIRECT(ADDRESS(ROW()-35*INT((ROW()-15)/35)+48,2+INT((ROW()-15)/35), 1, 1, "Simulación"))</f>
        <v>0</v>
      </c>
      <c r="F195" s="63" t="n">
        <f aca="true">INDIRECT(ADDRESS(ROW()-35*INT((ROW()-15)/35)+18,2+INT((ROW()-15)/35), 1, 1, "Simulación"))</f>
        <v>0</v>
      </c>
      <c r="G195" s="63" t="n">
        <f aca="true">INDIRECT(ADDRESS(ROW()-35*INT((ROW()-15)/35)-12,2+INT((ROW()-15)/35), 1, 1, "Simulación"))</f>
        <v>0</v>
      </c>
      <c r="H195" s="63" t="n">
        <f aca="true">INDIRECT(ADDRESS(ROW()-35*INT((ROW()-15)/35)+168,2+INT((ROW()-15)/35), 1, 1, "Simulación"))</f>
        <v>0</v>
      </c>
      <c r="I195" s="64" t="n">
        <f aca="false">AO195+AQ195+AS195+AU195+AW195</f>
        <v>0.0303396302474881</v>
      </c>
      <c r="J195" s="63" t="n">
        <f aca="false">ROUND(AP195+AR195+AT195+AV195+AX195,0)</f>
        <v>315954</v>
      </c>
      <c r="K195" s="64" t="n">
        <f aca="false">I195-DatosMinisterio!J195</f>
        <v>0</v>
      </c>
      <c r="L195" s="63" t="n">
        <f aca="false">J195-DatosMinisterio!K195</f>
        <v>0</v>
      </c>
      <c r="M195" s="64" t="n">
        <f aca="false">P230/P$250</f>
        <v>0.0605506997174122</v>
      </c>
      <c r="N195" s="63" t="n">
        <f aca="false">ROUND((N$215*M195),0)</f>
        <v>11980810</v>
      </c>
      <c r="O195" s="63" t="n">
        <f aca="false">N195-DatosMinisterio!L195</f>
        <v>-3</v>
      </c>
      <c r="P195" s="65" t="n">
        <f aca="false">N195+J195</f>
        <v>12296764</v>
      </c>
      <c r="Q195" s="63" t="n">
        <f aca="false">P195-DatosMinisterio!M195</f>
        <v>-3</v>
      </c>
      <c r="S195" s="65" t="n">
        <f aca="false">B195+DatosMinisterio!B195</f>
        <v>18215</v>
      </c>
      <c r="T195" s="65" t="n">
        <f aca="false">C195+DatosMinisterio!C195</f>
        <v>65</v>
      </c>
      <c r="U195" s="65" t="n">
        <f aca="false">D195+DatosMinisterio!D195</f>
        <v>980.007045454545</v>
      </c>
      <c r="V195" s="65" t="n">
        <f aca="false">E195+DatosMinisterio!E195</f>
        <v>625.271363636364</v>
      </c>
      <c r="W195" s="65" t="n">
        <f aca="false">F195+DatosMinisterio!F195</f>
        <v>206</v>
      </c>
      <c r="X195" s="65" t="n">
        <f aca="false">G195+DatosMinisterio!G195</f>
        <v>386</v>
      </c>
      <c r="Y195" s="65" t="n">
        <f aca="false">H195+DatosMinisterio!H195</f>
        <v>41</v>
      </c>
      <c r="Z195" s="65" t="n">
        <f aca="false">X195+0.33*Y195</f>
        <v>399.53</v>
      </c>
      <c r="AC195" s="71" t="n">
        <f aca="false">IF(T195&gt;0,S195/T195,0)</f>
        <v>280.230769230769</v>
      </c>
      <c r="AD195" s="72" t="n">
        <f aca="false">EXP((((AC195-AC$215)/AC$216+2)/4-1.9)^3)</f>
        <v>0.169798645887918</v>
      </c>
      <c r="AE195" s="73" t="n">
        <f aca="false">S195/U195</f>
        <v>18.5866010703541</v>
      </c>
      <c r="AF195" s="72" t="n">
        <f aca="false">EXP((((AE195-AE$215)/AE$216+2)/4-1.9)^3)</f>
        <v>0.0776970392621686</v>
      </c>
      <c r="AG195" s="72" t="n">
        <f aca="false">V195/U195</f>
        <v>0.638027416778776</v>
      </c>
      <c r="AH195" s="72" t="n">
        <f aca="false">EXP((((AG195-AG$215)/AG$216+2)/4-1.9)^3)</f>
        <v>0.0721124670982162</v>
      </c>
      <c r="AI195" s="72" t="n">
        <f aca="false">W195/U195</f>
        <v>0.210202570436066</v>
      </c>
      <c r="AJ195" s="72" t="n">
        <f aca="false">EXP((((AI195-AI$215)/AI$216+2)/4-1.9)^3)</f>
        <v>0.125220796314824</v>
      </c>
      <c r="AK195" s="72" t="n">
        <f aca="false">Z195/U195</f>
        <v>0.407680742554959</v>
      </c>
      <c r="AL195" s="72" t="n">
        <f aca="false">EXP((((AK195-AK$215)/AK$216+2)/4-1.9)^3)</f>
        <v>0.0692103665639453</v>
      </c>
      <c r="AM195" s="72" t="n">
        <f aca="false">0.01*AD195+0.15*AF195+0.24*AH195+0.25*AJ195+0.35*AL195</f>
        <v>0.0861883618278633</v>
      </c>
      <c r="AO195" s="64" t="n">
        <f aca="false">0.01*AD195/$AM$215</f>
        <v>0.000597717374307742</v>
      </c>
      <c r="AP195" s="63" t="n">
        <f aca="false">AO195*$J$215</f>
        <v>6224.5689643034</v>
      </c>
      <c r="AQ195" s="64" t="n">
        <f aca="false">0.15*AF195/$AM$215</f>
        <v>0.00410258309685732</v>
      </c>
      <c r="AR195" s="63" t="n">
        <f aca="false">AQ195*$J$215</f>
        <v>42723.8901123625</v>
      </c>
      <c r="AS195" s="64" t="n">
        <f aca="false">0.24*AH195/$AM$215</f>
        <v>0.00609232766446219</v>
      </c>
      <c r="AT195" s="63" t="n">
        <f aca="false">AS195*$J$215</f>
        <v>63444.8910649428</v>
      </c>
      <c r="AU195" s="64" t="n">
        <f aca="false">0.25*AJ195/$AM$215</f>
        <v>0.0110199120244202</v>
      </c>
      <c r="AV195" s="63" t="n">
        <f aca="false">AU195*$J$215</f>
        <v>114760.261831109</v>
      </c>
      <c r="AW195" s="64" t="n">
        <f aca="false">0.35*AL195/$AM$215</f>
        <v>0.0085270900874407</v>
      </c>
      <c r="AX195" s="63" t="n">
        <f aca="false">AW195*$J$215</f>
        <v>88800.2634615987</v>
      </c>
    </row>
    <row r="196" customFormat="false" ht="13.8" hidden="false" customHeight="false" outlineLevel="0" collapsed="false">
      <c r="A196" s="70" t="s">
        <v>85</v>
      </c>
      <c r="B196" s="63" t="n">
        <f aca="true">INDIRECT(ADDRESS(ROW()-35*INT((ROW()-15)/35)+138,2+INT((ROW()-15)/35), 1, 1, "Simulación"))</f>
        <v>0</v>
      </c>
      <c r="C196" s="63" t="n">
        <f aca="true">INDIRECT(ADDRESS(ROW()-35*INT((ROW()-15)/35)+108,2+INT((ROW()-15)/35), 1, 1, "Simulación"))</f>
        <v>0</v>
      </c>
      <c r="D196" s="63" t="n">
        <f aca="true">INDIRECT(ADDRESS(ROW()-35*INT((ROW()-15)/35)+78,2+INT((ROW()-15)/35), 1, 1, "Simulación"))</f>
        <v>0</v>
      </c>
      <c r="E196" s="63" t="n">
        <f aca="true">INDIRECT(ADDRESS(ROW()-35*INT((ROW()-15)/35)+48,2+INT((ROW()-15)/35), 1, 1, "Simulación"))</f>
        <v>0</v>
      </c>
      <c r="F196" s="63" t="n">
        <f aca="true">INDIRECT(ADDRESS(ROW()-35*INT((ROW()-15)/35)+18,2+INT((ROW()-15)/35), 1, 1, "Simulación"))</f>
        <v>0</v>
      </c>
      <c r="G196" s="63" t="n">
        <f aca="true">INDIRECT(ADDRESS(ROW()-35*INT((ROW()-15)/35)-12,2+INT((ROW()-15)/35), 1, 1, "Simulación"))</f>
        <v>0</v>
      </c>
      <c r="H196" s="63" t="n">
        <f aca="true">INDIRECT(ADDRESS(ROW()-35*INT((ROW()-15)/35)+168,2+INT((ROW()-15)/35), 1, 1, "Simulación"))</f>
        <v>0</v>
      </c>
      <c r="I196" s="64" t="n">
        <f aca="false">AO196+AQ196+AS196+AU196+AW196</f>
        <v>0.0251454481165735</v>
      </c>
      <c r="J196" s="63" t="n">
        <f aca="false">ROUND(AP196+AR196+AT196+AV196+AX196,0)</f>
        <v>261862</v>
      </c>
      <c r="K196" s="64" t="n">
        <f aca="false">I196-DatosMinisterio!J196</f>
        <v>0</v>
      </c>
      <c r="L196" s="63" t="n">
        <f aca="false">J196-DatosMinisterio!K196</f>
        <v>0</v>
      </c>
      <c r="M196" s="64" t="n">
        <f aca="false">P231/P$250</f>
        <v>0.0462042039582342</v>
      </c>
      <c r="N196" s="63" t="n">
        <f aca="false">ROUND((N$215*M196),0)</f>
        <v>9142153</v>
      </c>
      <c r="O196" s="63" t="n">
        <f aca="false">N196-DatosMinisterio!L196</f>
        <v>-18</v>
      </c>
      <c r="P196" s="65" t="n">
        <f aca="false">N196+J196</f>
        <v>9404015</v>
      </c>
      <c r="Q196" s="63" t="n">
        <f aca="false">P196-DatosMinisterio!M196</f>
        <v>-18</v>
      </c>
      <c r="S196" s="65" t="n">
        <f aca="false">B196+DatosMinisterio!B196</f>
        <v>12165</v>
      </c>
      <c r="T196" s="65" t="n">
        <f aca="false">C196+DatosMinisterio!C196</f>
        <v>59</v>
      </c>
      <c r="U196" s="65" t="n">
        <f aca="false">D196+DatosMinisterio!D196</f>
        <v>896.880681818182</v>
      </c>
      <c r="V196" s="65" t="n">
        <f aca="false">E196+DatosMinisterio!E196</f>
        <v>522.280454545455</v>
      </c>
      <c r="W196" s="65" t="n">
        <f aca="false">F196+DatosMinisterio!F196</f>
        <v>184</v>
      </c>
      <c r="X196" s="65" t="n">
        <f aca="false">G196+DatosMinisterio!G196</f>
        <v>392</v>
      </c>
      <c r="Y196" s="65" t="n">
        <f aca="false">H196+DatosMinisterio!H196</f>
        <v>40</v>
      </c>
      <c r="Z196" s="65" t="n">
        <f aca="false">X196+0.33*Y196</f>
        <v>405.2</v>
      </c>
      <c r="AC196" s="71" t="n">
        <f aca="false">IF(T196&gt;0,S196/T196,0)</f>
        <v>206.186440677966</v>
      </c>
      <c r="AD196" s="72" t="n">
        <f aca="false">EXP((((AC196-AC$215)/AC$216+2)/4-1.9)^3)</f>
        <v>0.0575588882498404</v>
      </c>
      <c r="AE196" s="73" t="n">
        <f aca="false">S196/U196</f>
        <v>13.5636771385674</v>
      </c>
      <c r="AF196" s="72" t="n">
        <f aca="false">EXP((((AE196-AE$215)/AE$216+2)/4-1.9)^3)</f>
        <v>0.011182805650941</v>
      </c>
      <c r="AG196" s="72" t="n">
        <f aca="false">V196/U196</f>
        <v>0.582329918720819</v>
      </c>
      <c r="AH196" s="72" t="n">
        <f aca="false">EXP((((AG196-AG$215)/AG$216+2)/4-1.9)^3)</f>
        <v>0.0370877043382778</v>
      </c>
      <c r="AI196" s="72" t="n">
        <f aca="false">W196/U196</f>
        <v>0.205155494738709</v>
      </c>
      <c r="AJ196" s="72" t="n">
        <f aca="false">EXP((((AI196-AI$215)/AI$216+2)/4-1.9)^3)</f>
        <v>0.118922461035624</v>
      </c>
      <c r="AK196" s="72" t="n">
        <f aca="false">Z196/U196</f>
        <v>0.451788078631114</v>
      </c>
      <c r="AL196" s="72" t="n">
        <f aca="false">EXP((((AK196-AK$215)/AK$216+2)/4-1.9)^3)</f>
        <v>0.0872803826139858</v>
      </c>
      <c r="AM196" s="72" t="n">
        <f aca="false">0.01*AD196+0.15*AF196+0.24*AH196+0.25*AJ196+0.35*AL196</f>
        <v>0.0714328079451273</v>
      </c>
      <c r="AO196" s="64" t="n">
        <f aca="false">0.01*AD196/$AM$215</f>
        <v>0.000202616147925449</v>
      </c>
      <c r="AP196" s="63" t="n">
        <f aca="false">AO196*$J$215</f>
        <v>2110.02430288083</v>
      </c>
      <c r="AQ196" s="64" t="n">
        <f aca="false">0.15*AF196/$AM$215</f>
        <v>0.00059047796254097</v>
      </c>
      <c r="AR196" s="63" t="n">
        <f aca="false">AQ196*$J$215</f>
        <v>6149.17845410541</v>
      </c>
      <c r="AS196" s="64" t="n">
        <f aca="false">0.24*AH196/$AM$215</f>
        <v>0.00313330629561935</v>
      </c>
      <c r="AT196" s="63" t="n">
        <f aca="false">AS196*$J$215</f>
        <v>32629.9384319503</v>
      </c>
      <c r="AU196" s="64" t="n">
        <f aca="false">0.25*AJ196/$AM$215</f>
        <v>0.0104656342788724</v>
      </c>
      <c r="AV196" s="63" t="n">
        <f aca="false">AU196*$J$215</f>
        <v>108988.068816749</v>
      </c>
      <c r="AW196" s="64" t="n">
        <f aca="false">0.35*AL196/$AM$215</f>
        <v>0.0107534134316153</v>
      </c>
      <c r="AX196" s="63" t="n">
        <f aca="false">AW196*$J$215</f>
        <v>111984.972135499</v>
      </c>
    </row>
    <row r="197" customFormat="false" ht="13.8" hidden="false" customHeight="false" outlineLevel="0" collapsed="false">
      <c r="A197" s="70" t="s">
        <v>86</v>
      </c>
      <c r="B197" s="63" t="n">
        <f aca="true">INDIRECT(ADDRESS(ROW()-35*INT((ROW()-15)/35)+138,2+INT((ROW()-15)/35), 1, 1, "Simulación"))</f>
        <v>0</v>
      </c>
      <c r="C197" s="63" t="n">
        <f aca="true">INDIRECT(ADDRESS(ROW()-35*INT((ROW()-15)/35)+108,2+INT((ROW()-15)/35), 1, 1, "Simulación"))</f>
        <v>0</v>
      </c>
      <c r="D197" s="63" t="n">
        <f aca="true">INDIRECT(ADDRESS(ROW()-35*INT((ROW()-15)/35)+78,2+INT((ROW()-15)/35), 1, 1, "Simulación"))</f>
        <v>0</v>
      </c>
      <c r="E197" s="63" t="n">
        <f aca="true">INDIRECT(ADDRESS(ROW()-35*INT((ROW()-15)/35)+48,2+INT((ROW()-15)/35), 1, 1, "Simulación"))</f>
        <v>0</v>
      </c>
      <c r="F197" s="63" t="n">
        <f aca="true">INDIRECT(ADDRESS(ROW()-35*INT((ROW()-15)/35)+18,2+INT((ROW()-15)/35), 1, 1, "Simulación"))</f>
        <v>0</v>
      </c>
      <c r="G197" s="63" t="n">
        <f aca="true">INDIRECT(ADDRESS(ROW()-35*INT((ROW()-15)/35)-12,2+INT((ROW()-15)/35), 1, 1, "Simulación"))</f>
        <v>0</v>
      </c>
      <c r="H197" s="63" t="n">
        <f aca="true">INDIRECT(ADDRESS(ROW()-35*INT((ROW()-15)/35)+168,2+INT((ROW()-15)/35), 1, 1, "Simulación"))</f>
        <v>0</v>
      </c>
      <c r="I197" s="64" t="n">
        <f aca="false">AO197+AQ197+AS197+AU197+AW197</f>
        <v>0.0234788938795746</v>
      </c>
      <c r="J197" s="63" t="n">
        <f aca="false">ROUND(AP197+AR197+AT197+AV197+AX197,0)</f>
        <v>244507</v>
      </c>
      <c r="K197" s="64" t="n">
        <f aca="false">I197-DatosMinisterio!J197</f>
        <v>0</v>
      </c>
      <c r="L197" s="63" t="n">
        <f aca="false">J197-DatosMinisterio!K197</f>
        <v>0</v>
      </c>
      <c r="M197" s="64" t="n">
        <f aca="false">P232/P$250</f>
        <v>0.0456754661168036</v>
      </c>
      <c r="N197" s="63" t="n">
        <f aca="false">ROUND((N$215*M197),0)</f>
        <v>9037535</v>
      </c>
      <c r="O197" s="63" t="n">
        <f aca="false">N197-DatosMinisterio!L197</f>
        <v>-10</v>
      </c>
      <c r="P197" s="65" t="n">
        <f aca="false">N197+J197</f>
        <v>9282042</v>
      </c>
      <c r="Q197" s="63" t="n">
        <f aca="false">P197-DatosMinisterio!M197</f>
        <v>-10</v>
      </c>
      <c r="S197" s="65" t="n">
        <f aca="false">B197+DatosMinisterio!B197</f>
        <v>9557</v>
      </c>
      <c r="T197" s="65" t="n">
        <f aca="false">C197+DatosMinisterio!C197</f>
        <v>51</v>
      </c>
      <c r="U197" s="65" t="n">
        <f aca="false">D197+DatosMinisterio!D197</f>
        <v>558.524318181818</v>
      </c>
      <c r="V197" s="65" t="n">
        <f aca="false">E197+DatosMinisterio!E197</f>
        <v>340.024545454545</v>
      </c>
      <c r="W197" s="65" t="n">
        <f aca="false">F197+DatosMinisterio!F197</f>
        <v>58</v>
      </c>
      <c r="X197" s="65" t="n">
        <f aca="false">G197+DatosMinisterio!G197</f>
        <v>268</v>
      </c>
      <c r="Y197" s="65" t="n">
        <f aca="false">H197+DatosMinisterio!H197</f>
        <v>28</v>
      </c>
      <c r="Z197" s="65" t="n">
        <f aca="false">X197+0.33*Y197</f>
        <v>277.24</v>
      </c>
      <c r="AC197" s="71" t="n">
        <f aca="false">IF(T197&gt;0,S197/T197,0)</f>
        <v>187.392156862745</v>
      </c>
      <c r="AD197" s="72" t="n">
        <f aca="false">EXP((((AC197-AC$215)/AC$216+2)/4-1.9)^3)</f>
        <v>0.0413312943844293</v>
      </c>
      <c r="AE197" s="73" t="n">
        <f aca="false">S197/U197</f>
        <v>17.1111618400273</v>
      </c>
      <c r="AF197" s="72" t="n">
        <f aca="false">EXP((((AE197-AE$215)/AE$216+2)/4-1.9)^3)</f>
        <v>0.0473555513795667</v>
      </c>
      <c r="AG197" s="72" t="n">
        <f aca="false">V197/U197</f>
        <v>0.608790941388976</v>
      </c>
      <c r="AH197" s="72" t="n">
        <f aca="false">EXP((((AG197-AG$215)/AG$216+2)/4-1.9)^3)</f>
        <v>0.0515033077697482</v>
      </c>
      <c r="AI197" s="72" t="n">
        <f aca="false">W197/U197</f>
        <v>0.103845075517588</v>
      </c>
      <c r="AJ197" s="72" t="n">
        <f aca="false">EXP((((AI197-AI$215)/AI$216+2)/4-1.9)^3)</f>
        <v>0.0349534835659922</v>
      </c>
      <c r="AK197" s="72" t="n">
        <f aca="false">Z197/U197</f>
        <v>0.496379460974069</v>
      </c>
      <c r="AL197" s="72" t="n">
        <f aca="false">EXP((((AK197-AK$215)/AK$216+2)/4-1.9)^3)</f>
        <v>0.108807644335116</v>
      </c>
      <c r="AM197" s="72" t="n">
        <f aca="false">0.01*AD197+0.15*AF197+0.24*AH197+0.25*AJ197+0.35*AL197</f>
        <v>0.0666984859243075</v>
      </c>
      <c r="AO197" s="64" t="n">
        <f aca="false">0.01*AD197/$AM$215</f>
        <v>0.000145492519254297</v>
      </c>
      <c r="AP197" s="63" t="n">
        <f aca="false">AO197*$J$215</f>
        <v>1515.14454626232</v>
      </c>
      <c r="AQ197" s="64" t="n">
        <f aca="false">0.15*AF197/$AM$215</f>
        <v>0.00250048246982257</v>
      </c>
      <c r="AR197" s="63" t="n">
        <f aca="false">AQ197*$J$215</f>
        <v>26039.7743924853</v>
      </c>
      <c r="AS197" s="64" t="n">
        <f aca="false">0.24*AH197/$AM$215</f>
        <v>0.00435118973685354</v>
      </c>
      <c r="AT197" s="63" t="n">
        <f aca="false">AS197*$J$215</f>
        <v>45312.8548006191</v>
      </c>
      <c r="AU197" s="64" t="n">
        <f aca="false">0.25*AJ197/$AM$215</f>
        <v>0.00307604108247195</v>
      </c>
      <c r="AV197" s="63" t="n">
        <f aca="false">AU197*$J$215</f>
        <v>32033.5842287546</v>
      </c>
      <c r="AW197" s="64" t="n">
        <f aca="false">0.35*AL197/$AM$215</f>
        <v>0.0134056880711723</v>
      </c>
      <c r="AX197" s="63" t="n">
        <f aca="false">AW197*$J$215</f>
        <v>139605.495004381</v>
      </c>
    </row>
    <row r="198" customFormat="false" ht="13.8" hidden="false" customHeight="false" outlineLevel="0" collapsed="false">
      <c r="A198" s="70" t="s">
        <v>87</v>
      </c>
      <c r="B198" s="63" t="n">
        <f aca="true">INDIRECT(ADDRESS(ROW()-35*INT((ROW()-15)/35)+138,2+INT((ROW()-15)/35), 1, 1, "Simulación"))</f>
        <v>0</v>
      </c>
      <c r="C198" s="63" t="n">
        <f aca="true">INDIRECT(ADDRESS(ROW()-35*INT((ROW()-15)/35)+108,2+INT((ROW()-15)/35), 1, 1, "Simulación"))</f>
        <v>0</v>
      </c>
      <c r="D198" s="63" t="n">
        <f aca="true">INDIRECT(ADDRESS(ROW()-35*INT((ROW()-15)/35)+78,2+INT((ROW()-15)/35), 1, 1, "Simulación"))</f>
        <v>0</v>
      </c>
      <c r="E198" s="63" t="n">
        <f aca="true">INDIRECT(ADDRESS(ROW()-35*INT((ROW()-15)/35)+48,2+INT((ROW()-15)/35), 1, 1, "Simulación"))</f>
        <v>0</v>
      </c>
      <c r="F198" s="63" t="n">
        <f aca="true">INDIRECT(ADDRESS(ROW()-35*INT((ROW()-15)/35)+18,2+INT((ROW()-15)/35), 1, 1, "Simulación"))</f>
        <v>0</v>
      </c>
      <c r="G198" s="63" t="n">
        <f aca="true">INDIRECT(ADDRESS(ROW()-35*INT((ROW()-15)/35)-12,2+INT((ROW()-15)/35), 1, 1, "Simulación"))</f>
        <v>0</v>
      </c>
      <c r="H198" s="63" t="n">
        <f aca="true">INDIRECT(ADDRESS(ROW()-35*INT((ROW()-15)/35)+168,2+INT((ROW()-15)/35), 1, 1, "Simulación"))</f>
        <v>0</v>
      </c>
      <c r="I198" s="64" t="n">
        <f aca="false">AO198+AQ198+AS198+AU198+AW198</f>
        <v>0.0157503946900847</v>
      </c>
      <c r="J198" s="63" t="n">
        <f aca="false">ROUND(AP198+AR198+AT198+AV198+AX198,0)</f>
        <v>164023</v>
      </c>
      <c r="K198" s="64" t="n">
        <f aca="false">I198-DatosMinisterio!J198</f>
        <v>-1.07552855510562E-016</v>
      </c>
      <c r="L198" s="63" t="n">
        <f aca="false">J198-DatosMinisterio!K198</f>
        <v>0</v>
      </c>
      <c r="M198" s="64" t="n">
        <f aca="false">P233/P$250</f>
        <v>0.0194931688659783</v>
      </c>
      <c r="N198" s="63" t="n">
        <f aca="false">ROUND((N$215*M198),0)</f>
        <v>3856998</v>
      </c>
      <c r="O198" s="63" t="n">
        <f aca="false">N198-DatosMinisterio!L198</f>
        <v>0</v>
      </c>
      <c r="P198" s="65" t="n">
        <f aca="false">N198+J198</f>
        <v>4021021</v>
      </c>
      <c r="Q198" s="63" t="n">
        <f aca="false">P198-DatosMinisterio!M198</f>
        <v>0</v>
      </c>
      <c r="S198" s="65" t="n">
        <f aca="false">B198+DatosMinisterio!B198</f>
        <v>15060</v>
      </c>
      <c r="T198" s="65" t="n">
        <f aca="false">C198+DatosMinisterio!C198</f>
        <v>61</v>
      </c>
      <c r="U198" s="65" t="n">
        <f aca="false">D198+DatosMinisterio!D198</f>
        <v>871.540681818182</v>
      </c>
      <c r="V198" s="65" t="n">
        <f aca="false">E198+DatosMinisterio!E198</f>
        <v>484.164545454545</v>
      </c>
      <c r="W198" s="65" t="n">
        <f aca="false">F198+DatosMinisterio!F198</f>
        <v>114</v>
      </c>
      <c r="X198" s="65" t="n">
        <f aca="false">G198+DatosMinisterio!G198</f>
        <v>293</v>
      </c>
      <c r="Y198" s="65" t="n">
        <f aca="false">H198+DatosMinisterio!H198</f>
        <v>32</v>
      </c>
      <c r="Z198" s="65" t="n">
        <f aca="false">X198+0.33*Y198</f>
        <v>303.56</v>
      </c>
      <c r="AC198" s="71" t="n">
        <f aca="false">IF(T198&gt;0,S198/T198,0)</f>
        <v>246.885245901639</v>
      </c>
      <c r="AD198" s="72" t="n">
        <f aca="false">EXP((((AC198-AC$215)/AC$216+2)/4-1.9)^3)</f>
        <v>0.108815523797819</v>
      </c>
      <c r="AE198" s="73" t="n">
        <f aca="false">S198/U198</f>
        <v>17.2797441521402</v>
      </c>
      <c r="AF198" s="72" t="n">
        <f aca="false">EXP((((AE198-AE$215)/AE$216+2)/4-1.9)^3)</f>
        <v>0.0502613790053113</v>
      </c>
      <c r="AG198" s="72" t="n">
        <f aca="false">V198/U198</f>
        <v>0.555527189441686</v>
      </c>
      <c r="AH198" s="72" t="n">
        <f aca="false">EXP((((AG198-AG$215)/AG$216+2)/4-1.9)^3)</f>
        <v>0.0259674782430912</v>
      </c>
      <c r="AI198" s="72" t="n">
        <f aca="false">W198/U198</f>
        <v>0.130802844179547</v>
      </c>
      <c r="AJ198" s="72" t="n">
        <f aca="false">EXP((((AI198-AI$215)/AI$216+2)/4-1.9)^3)</f>
        <v>0.0502158707419584</v>
      </c>
      <c r="AK198" s="72" t="n">
        <f aca="false">Z198/U198</f>
        <v>0.348302731395994</v>
      </c>
      <c r="AL198" s="72" t="n">
        <f aca="false">EXP((((AK198-AK$215)/AK$216+2)/4-1.9)^3)</f>
        <v>0.0495141657001281</v>
      </c>
      <c r="AM198" s="72" t="n">
        <f aca="false">0.01*AD198+0.15*AF198+0.24*AH198+0.25*AJ198+0.35*AL198</f>
        <v>0.0447434825476512</v>
      </c>
      <c r="AO198" s="64" t="n">
        <f aca="false">0.01*AD198/$AM$215</f>
        <v>0.000383047396098122</v>
      </c>
      <c r="AP198" s="63" t="n">
        <f aca="false">AO198*$J$215</f>
        <v>3989.01727822623</v>
      </c>
      <c r="AQ198" s="64" t="n">
        <f aca="false">0.15*AF198/$AM$215</f>
        <v>0.00265391687881639</v>
      </c>
      <c r="AR198" s="63" t="n">
        <f aca="false">AQ198*$J$215</f>
        <v>27637.6249843061</v>
      </c>
      <c r="AS198" s="64" t="n">
        <f aca="false">0.24*AH198/$AM$215</f>
        <v>0.00219382850764535</v>
      </c>
      <c r="AT198" s="63" t="n">
        <f aca="false">AS198*$J$215</f>
        <v>22846.3106957679</v>
      </c>
      <c r="AU198" s="64" t="n">
        <f aca="false">0.25*AJ198/$AM$215</f>
        <v>0.00441918989570046</v>
      </c>
      <c r="AV198" s="63" t="n">
        <f aca="false">AU198*$J$215</f>
        <v>46021.001654835</v>
      </c>
      <c r="AW198" s="64" t="n">
        <f aca="false">0.35*AL198/$AM$215</f>
        <v>0.00610041201182436</v>
      </c>
      <c r="AX198" s="63" t="n">
        <f aca="false">AW198*$J$215</f>
        <v>63529.0806499377</v>
      </c>
    </row>
    <row r="199" customFormat="false" ht="13.8" hidden="false" customHeight="false" outlineLevel="0" collapsed="false">
      <c r="A199" s="70" t="s">
        <v>88</v>
      </c>
      <c r="B199" s="63" t="n">
        <f aca="true">INDIRECT(ADDRESS(ROW()-35*INT((ROW()-15)/35)+138,2+INT((ROW()-15)/35), 1, 1, "Simulación"))</f>
        <v>0</v>
      </c>
      <c r="C199" s="63" t="n">
        <f aca="true">INDIRECT(ADDRESS(ROW()-35*INT((ROW()-15)/35)+108,2+INT((ROW()-15)/35), 1, 1, "Simulación"))</f>
        <v>0</v>
      </c>
      <c r="D199" s="63" t="n">
        <f aca="true">INDIRECT(ADDRESS(ROW()-35*INT((ROW()-15)/35)+78,2+INT((ROW()-15)/35), 1, 1, "Simulación"))</f>
        <v>0</v>
      </c>
      <c r="E199" s="63" t="n">
        <f aca="true">INDIRECT(ADDRESS(ROW()-35*INT((ROW()-15)/35)+48,2+INT((ROW()-15)/35), 1, 1, "Simulación"))</f>
        <v>0</v>
      </c>
      <c r="F199" s="63" t="n">
        <f aca="true">INDIRECT(ADDRESS(ROW()-35*INT((ROW()-15)/35)+18,2+INT((ROW()-15)/35), 1, 1, "Simulación"))</f>
        <v>0</v>
      </c>
      <c r="G199" s="63" t="n">
        <f aca="true">INDIRECT(ADDRESS(ROW()-35*INT((ROW()-15)/35)-12,2+INT((ROW()-15)/35), 1, 1, "Simulación"))</f>
        <v>0</v>
      </c>
      <c r="H199" s="63" t="n">
        <f aca="true">INDIRECT(ADDRESS(ROW()-35*INT((ROW()-15)/35)+168,2+INT((ROW()-15)/35), 1, 1, "Simulación"))</f>
        <v>0</v>
      </c>
      <c r="I199" s="64" t="n">
        <f aca="false">AO199+AQ199+AS199+AU199+AW199</f>
        <v>0.0133672170127874</v>
      </c>
      <c r="J199" s="63" t="n">
        <f aca="false">ROUND(AP199+AR199+AT199+AV199+AX199,0)</f>
        <v>139205</v>
      </c>
      <c r="K199" s="64" t="n">
        <f aca="false">I199-DatosMinisterio!J199</f>
        <v>0</v>
      </c>
      <c r="L199" s="63" t="n">
        <f aca="false">J199-DatosMinisterio!K199</f>
        <v>0</v>
      </c>
      <c r="M199" s="64" t="n">
        <f aca="false">P234/P$250</f>
        <v>0.0187538794537878</v>
      </c>
      <c r="N199" s="63" t="n">
        <f aca="false">ROUND((N$215*M199),0)</f>
        <v>3710719</v>
      </c>
      <c r="O199" s="63" t="n">
        <f aca="false">N199-DatosMinisterio!L199</f>
        <v>1</v>
      </c>
      <c r="P199" s="65" t="n">
        <f aca="false">N199+J199</f>
        <v>3849924</v>
      </c>
      <c r="Q199" s="63" t="n">
        <f aca="false">P199-DatosMinisterio!M199</f>
        <v>1</v>
      </c>
      <c r="S199" s="65" t="n">
        <f aca="false">B199+DatosMinisterio!B199</f>
        <v>5955</v>
      </c>
      <c r="T199" s="65" t="n">
        <f aca="false">C199+DatosMinisterio!C199</f>
        <v>53</v>
      </c>
      <c r="U199" s="65" t="n">
        <f aca="false">D199+DatosMinisterio!D199</f>
        <v>382.730909090909</v>
      </c>
      <c r="V199" s="65" t="n">
        <f aca="false">E199+DatosMinisterio!E199</f>
        <v>229.057272727273</v>
      </c>
      <c r="W199" s="65" t="n">
        <f aca="false">F199+DatosMinisterio!F199</f>
        <v>42</v>
      </c>
      <c r="X199" s="65" t="n">
        <f aca="false">G199+DatosMinisterio!G199</f>
        <v>116</v>
      </c>
      <c r="Y199" s="65" t="n">
        <f aca="false">H199+DatosMinisterio!H199</f>
        <v>5</v>
      </c>
      <c r="Z199" s="65" t="n">
        <f aca="false">X199+0.33*Y199</f>
        <v>117.65</v>
      </c>
      <c r="AC199" s="71" t="n">
        <f aca="false">IF(T199&gt;0,S199/T199,0)</f>
        <v>112.358490566038</v>
      </c>
      <c r="AD199" s="72" t="n">
        <f aca="false">EXP((((AC199-AC$215)/AC$216+2)/4-1.9)^3)</f>
        <v>0.00853966108489276</v>
      </c>
      <c r="AE199" s="73" t="n">
        <f aca="false">S199/U199</f>
        <v>15.5592345915953</v>
      </c>
      <c r="AF199" s="72" t="n">
        <f aca="false">EXP((((AE199-AE$215)/AE$216+2)/4-1.9)^3)</f>
        <v>0.0263613189749831</v>
      </c>
      <c r="AG199" s="72" t="n">
        <f aca="false">V199/U199</f>
        <v>0.598481249584328</v>
      </c>
      <c r="AH199" s="72" t="n">
        <f aca="false">EXP((((AG199-AG$215)/AG$216+2)/4-1.9)^3)</f>
        <v>0.045442134305931</v>
      </c>
      <c r="AI199" s="72" t="n">
        <f aca="false">W199/U199</f>
        <v>0.109737674701428</v>
      </c>
      <c r="AJ199" s="72" t="n">
        <f aca="false">EXP((((AI199-AI$215)/AI$216+2)/4-1.9)^3)</f>
        <v>0.0379238808596582</v>
      </c>
      <c r="AK199" s="72" t="n">
        <f aca="false">Z199/U199</f>
        <v>0.307396129252929</v>
      </c>
      <c r="AL199" s="72" t="n">
        <f aca="false">EXP((((AK199-AK$215)/AK$216+2)/4-1.9)^3)</f>
        <v>0.0387048874634363</v>
      </c>
      <c r="AM199" s="72" t="n">
        <f aca="false">0.01*AD199+0.15*AF199+0.24*AH199+0.25*AJ199+0.35*AL199</f>
        <v>0.0379733875176371</v>
      </c>
      <c r="AO199" s="64" t="n">
        <f aca="false">0.01*AD199/$AM$215</f>
        <v>3.00609217137655E-005</v>
      </c>
      <c r="AP199" s="63" t="n">
        <f aca="false">AO199*$J$215</f>
        <v>313.051432634983</v>
      </c>
      <c r="AQ199" s="64" t="n">
        <f aca="false">0.15*AF199/$AM$215</f>
        <v>0.00139193851740872</v>
      </c>
      <c r="AR199" s="63" t="n">
        <f aca="false">AQ199*$J$215</f>
        <v>14495.5085264426</v>
      </c>
      <c r="AS199" s="64" t="n">
        <f aca="false">0.24*AH199/$AM$215</f>
        <v>0.00383911940756605</v>
      </c>
      <c r="AT199" s="63" t="n">
        <f aca="false">AS199*$J$215</f>
        <v>39980.2055984521</v>
      </c>
      <c r="AU199" s="64" t="n">
        <f aca="false">0.25*AJ199/$AM$215</f>
        <v>0.00333744747675392</v>
      </c>
      <c r="AV199" s="63" t="n">
        <f aca="false">AU199*$J$215</f>
        <v>34755.8442781676</v>
      </c>
      <c r="AW199" s="64" t="n">
        <f aca="false">0.35*AL199/$AM$215</f>
        <v>0.00476865068934497</v>
      </c>
      <c r="AX199" s="63" t="n">
        <f aca="false">AW199*$J$215</f>
        <v>49660.2514137696</v>
      </c>
    </row>
    <row r="200" customFormat="false" ht="13.8" hidden="false" customHeight="false" outlineLevel="0" collapsed="false">
      <c r="A200" s="70" t="s">
        <v>89</v>
      </c>
      <c r="B200" s="63" t="n">
        <f aca="true">INDIRECT(ADDRESS(ROW()-35*INT((ROW()-15)/35)+138,2+INT((ROW()-15)/35), 1, 1, "Simulación"))</f>
        <v>0</v>
      </c>
      <c r="C200" s="63" t="n">
        <f aca="true">INDIRECT(ADDRESS(ROW()-35*INT((ROW()-15)/35)+108,2+INT((ROW()-15)/35), 1, 1, "Simulación"))</f>
        <v>0</v>
      </c>
      <c r="D200" s="63" t="n">
        <f aca="true">INDIRECT(ADDRESS(ROW()-35*INT((ROW()-15)/35)+78,2+INT((ROW()-15)/35), 1, 1, "Simulación"))</f>
        <v>0</v>
      </c>
      <c r="E200" s="63" t="n">
        <f aca="true">INDIRECT(ADDRESS(ROW()-35*INT((ROW()-15)/35)+48,2+INT((ROW()-15)/35), 1, 1, "Simulación"))</f>
        <v>0</v>
      </c>
      <c r="F200" s="63" t="n">
        <f aca="true">INDIRECT(ADDRESS(ROW()-35*INT((ROW()-15)/35)+18,2+INT((ROW()-15)/35), 1, 1, "Simulación"))</f>
        <v>0</v>
      </c>
      <c r="G200" s="63" t="n">
        <f aca="true">INDIRECT(ADDRESS(ROW()-35*INT((ROW()-15)/35)-12,2+INT((ROW()-15)/35), 1, 1, "Simulación"))</f>
        <v>0</v>
      </c>
      <c r="H200" s="63" t="n">
        <f aca="true">INDIRECT(ADDRESS(ROW()-35*INT((ROW()-15)/35)+168,2+INT((ROW()-15)/35), 1, 1, "Simulación"))</f>
        <v>0</v>
      </c>
      <c r="I200" s="64" t="n">
        <f aca="false">AO200+AQ200+AS200+AU200+AW200</f>
        <v>0.0180562227087745</v>
      </c>
      <c r="J200" s="63" t="n">
        <f aca="false">ROUND(AP200+AR200+AT200+AV200+AX200,0)</f>
        <v>188036</v>
      </c>
      <c r="K200" s="64" t="n">
        <f aca="false">I200-DatosMinisterio!J200</f>
        <v>-1.00613961606655E-016</v>
      </c>
      <c r="L200" s="63" t="n">
        <f aca="false">J200-DatosMinisterio!K200</f>
        <v>0</v>
      </c>
      <c r="M200" s="64" t="n">
        <f aca="false">P235/P$250</f>
        <v>0.0207400142376651</v>
      </c>
      <c r="N200" s="63" t="n">
        <f aca="false">ROUND((N$215*M200),0)</f>
        <v>4103704</v>
      </c>
      <c r="O200" s="63" t="n">
        <f aca="false">N200-DatosMinisterio!L200</f>
        <v>1</v>
      </c>
      <c r="P200" s="65" t="n">
        <f aca="false">N200+J200</f>
        <v>4291740</v>
      </c>
      <c r="Q200" s="63" t="n">
        <f aca="false">P200-DatosMinisterio!M200</f>
        <v>1</v>
      </c>
      <c r="S200" s="65" t="n">
        <f aca="false">B200+DatosMinisterio!B200</f>
        <v>7054</v>
      </c>
      <c r="T200" s="65" t="n">
        <f aca="false">C200+DatosMinisterio!C200</f>
        <v>40</v>
      </c>
      <c r="U200" s="65" t="n">
        <f aca="false">D200+DatosMinisterio!D200</f>
        <v>325.824090909091</v>
      </c>
      <c r="V200" s="65" t="n">
        <f aca="false">E200+DatosMinisterio!E200</f>
        <v>165.454545454545</v>
      </c>
      <c r="W200" s="65" t="n">
        <f aca="false">F200+DatosMinisterio!F200</f>
        <v>27</v>
      </c>
      <c r="X200" s="65" t="n">
        <f aca="false">G200+DatosMinisterio!G200</f>
        <v>96</v>
      </c>
      <c r="Y200" s="65" t="n">
        <f aca="false">H200+DatosMinisterio!H200</f>
        <v>19</v>
      </c>
      <c r="Z200" s="65" t="n">
        <f aca="false">X200+0.33*Y200</f>
        <v>102.27</v>
      </c>
      <c r="AC200" s="71" t="n">
        <f aca="false">IF(T200&gt;0,S200/T200,0)</f>
        <v>176.35</v>
      </c>
      <c r="AD200" s="72" t="n">
        <f aca="false">EXP((((AC200-AC$215)/AC$216+2)/4-1.9)^3)</f>
        <v>0.0336357302955699</v>
      </c>
      <c r="AE200" s="73" t="n">
        <f aca="false">S200/U200</f>
        <v>21.6497189643603</v>
      </c>
      <c r="AF200" s="72" t="n">
        <f aca="false">EXP((((AE200-AE$215)/AE$216+2)/4-1.9)^3)</f>
        <v>0.181928450007689</v>
      </c>
      <c r="AG200" s="72" t="n">
        <f aca="false">V200/U200</f>
        <v>0.507803290397913</v>
      </c>
      <c r="AH200" s="72" t="n">
        <f aca="false">EXP((((AG200-AG$215)/AG$216+2)/4-1.9)^3)</f>
        <v>0.012938263200761</v>
      </c>
      <c r="AI200" s="72" t="n">
        <f aca="false">W200/U200</f>
        <v>0.0828668006858134</v>
      </c>
      <c r="AJ200" s="72" t="n">
        <f aca="false">EXP((((AI200-AI$215)/AI$216+2)/4-1.9)^3)</f>
        <v>0.0258589857387789</v>
      </c>
      <c r="AK200" s="72" t="n">
        <f aca="false">Z200/U200</f>
        <v>0.313881026153264</v>
      </c>
      <c r="AL200" s="72" t="n">
        <f aca="false">EXP((((AK200-AK$215)/AK$216+2)/4-1.9)^3)</f>
        <v>0.0402808269505578</v>
      </c>
      <c r="AM200" s="72" t="n">
        <f aca="false">0.01*AD200+0.15*AF200+0.24*AH200+0.25*AJ200+0.35*AL200</f>
        <v>0.0512938438396816</v>
      </c>
      <c r="AO200" s="64" t="n">
        <f aca="false">0.01*AD200/$AM$215</f>
        <v>0.000118402948916697</v>
      </c>
      <c r="AP200" s="63" t="n">
        <f aca="false">AO200*$J$215</f>
        <v>1233.03646972359</v>
      </c>
      <c r="AQ200" s="64" t="n">
        <f aca="false">0.15*AF200/$AM$215</f>
        <v>0.00960624228319101</v>
      </c>
      <c r="AR200" s="63" t="n">
        <f aca="false">AQ200*$J$215</f>
        <v>100038.446512923</v>
      </c>
      <c r="AS200" s="64" t="n">
        <f aca="false">0.24*AH200/$AM$215</f>
        <v>0.00109307228000856</v>
      </c>
      <c r="AT200" s="63" t="n">
        <f aca="false">AS200*$J$215</f>
        <v>11383.1454167812</v>
      </c>
      <c r="AU200" s="64" t="n">
        <f aca="false">0.25*AJ200/$AM$215</f>
        <v>0.00227569027085275</v>
      </c>
      <c r="AV200" s="63" t="n">
        <f aca="false">AU200*$J$215</f>
        <v>23698.8109116335</v>
      </c>
      <c r="AW200" s="64" t="n">
        <f aca="false">0.35*AL200/$AM$215</f>
        <v>0.00496281492580548</v>
      </c>
      <c r="AX200" s="63" t="n">
        <f aca="false">AW200*$J$215</f>
        <v>51682.2583558457</v>
      </c>
    </row>
    <row r="201" customFormat="false" ht="13.8" hidden="false" customHeight="false" outlineLevel="0" collapsed="false">
      <c r="A201" s="70" t="s">
        <v>90</v>
      </c>
      <c r="B201" s="63" t="n">
        <f aca="true">INDIRECT(ADDRESS(ROW()-35*INT((ROW()-15)/35)+138,2+INT((ROW()-15)/35), 1, 1, "Simulación"))</f>
        <v>0</v>
      </c>
      <c r="C201" s="63" t="n">
        <f aca="true">INDIRECT(ADDRESS(ROW()-35*INT((ROW()-15)/35)+108,2+INT((ROW()-15)/35), 1, 1, "Simulación"))</f>
        <v>0</v>
      </c>
      <c r="D201" s="63" t="n">
        <f aca="true">INDIRECT(ADDRESS(ROW()-35*INT((ROW()-15)/35)+78,2+INT((ROW()-15)/35), 1, 1, "Simulación"))</f>
        <v>0</v>
      </c>
      <c r="E201" s="63" t="n">
        <f aca="true">INDIRECT(ADDRESS(ROW()-35*INT((ROW()-15)/35)+48,2+INT((ROW()-15)/35), 1, 1, "Simulación"))</f>
        <v>0</v>
      </c>
      <c r="F201" s="63" t="n">
        <f aca="true">INDIRECT(ADDRESS(ROW()-35*INT((ROW()-15)/35)+18,2+INT((ROW()-15)/35), 1, 1, "Simulación"))</f>
        <v>0</v>
      </c>
      <c r="G201" s="63" t="n">
        <f aca="true">INDIRECT(ADDRESS(ROW()-35*INT((ROW()-15)/35)-12,2+INT((ROW()-15)/35), 1, 1, "Simulación"))</f>
        <v>0</v>
      </c>
      <c r="H201" s="63" t="n">
        <f aca="true">INDIRECT(ADDRESS(ROW()-35*INT((ROW()-15)/35)+168,2+INT((ROW()-15)/35), 1, 1, "Simulación"))</f>
        <v>0</v>
      </c>
      <c r="I201" s="64" t="n">
        <f aca="false">AO201+AQ201+AS201+AU201+AW201</f>
        <v>0.0489183196733156</v>
      </c>
      <c r="J201" s="63" t="n">
        <f aca="false">ROUND(AP201+AR201+AT201+AV201+AX201,0)</f>
        <v>509430</v>
      </c>
      <c r="K201" s="64" t="n">
        <f aca="false">I201-DatosMinisterio!J201</f>
        <v>0</v>
      </c>
      <c r="L201" s="63" t="n">
        <f aca="false">J201-DatosMinisterio!K201</f>
        <v>0</v>
      </c>
      <c r="M201" s="64" t="n">
        <f aca="false">P236/P$250</f>
        <v>0.0251417741986041</v>
      </c>
      <c r="N201" s="63" t="n">
        <f aca="false">ROUND((N$215*M201),0)</f>
        <v>4974654</v>
      </c>
      <c r="O201" s="63" t="n">
        <f aca="false">N201-DatosMinisterio!L201</f>
        <v>3</v>
      </c>
      <c r="P201" s="65" t="n">
        <f aca="false">N201+J201</f>
        <v>5484084</v>
      </c>
      <c r="Q201" s="63" t="n">
        <f aca="false">P201-DatosMinisterio!M201</f>
        <v>3</v>
      </c>
      <c r="S201" s="65" t="n">
        <f aca="false">B201+DatosMinisterio!B201</f>
        <v>11114</v>
      </c>
      <c r="T201" s="65" t="n">
        <f aca="false">C201+DatosMinisterio!C201</f>
        <v>46</v>
      </c>
      <c r="U201" s="65" t="n">
        <f aca="false">D201+DatosMinisterio!D201</f>
        <v>474.556136363636</v>
      </c>
      <c r="V201" s="65" t="n">
        <f aca="false">E201+DatosMinisterio!E201</f>
        <v>383.178636363636</v>
      </c>
      <c r="W201" s="65" t="n">
        <f aca="false">F201+DatosMinisterio!F201</f>
        <v>57</v>
      </c>
      <c r="X201" s="65" t="n">
        <f aca="false">G201+DatosMinisterio!G201</f>
        <v>130</v>
      </c>
      <c r="Y201" s="65" t="n">
        <f aca="false">H201+DatosMinisterio!H201</f>
        <v>18</v>
      </c>
      <c r="Z201" s="65" t="n">
        <f aca="false">X201+0.33*Y201</f>
        <v>135.94</v>
      </c>
      <c r="AC201" s="71" t="n">
        <f aca="false">IF(T201&gt;0,S201/T201,0)</f>
        <v>241.608695652174</v>
      </c>
      <c r="AD201" s="72" t="n">
        <f aca="false">EXP((((AC201-AC$215)/AC$216+2)/4-1.9)^3)</f>
        <v>0.100792501698272</v>
      </c>
      <c r="AE201" s="73" t="n">
        <f aca="false">S201/U201</f>
        <v>23.4197793440473</v>
      </c>
      <c r="AF201" s="72" t="n">
        <f aca="false">EXP((((AE201-AE$215)/AE$216+2)/4-1.9)^3)</f>
        <v>0.269323212013716</v>
      </c>
      <c r="AG201" s="72" t="n">
        <f aca="false">V201/U201</f>
        <v>0.80744638410917</v>
      </c>
      <c r="AH201" s="72" t="n">
        <f aca="false">EXP((((AG201-AG$215)/AG$216+2)/4-1.9)^3)</f>
        <v>0.311534546772567</v>
      </c>
      <c r="AI201" s="72" t="n">
        <f aca="false">W201/U201</f>
        <v>0.120112238852861</v>
      </c>
      <c r="AJ201" s="72" t="n">
        <f aca="false">EXP((((AI201-AI$215)/AI$216+2)/4-1.9)^3)</f>
        <v>0.0436388635662809</v>
      </c>
      <c r="AK201" s="72" t="n">
        <f aca="false">Z201/U201</f>
        <v>0.286457153502771</v>
      </c>
      <c r="AL201" s="72" t="n">
        <f aca="false">EXP((((AK201-AK$215)/AK$216+2)/4-1.9)^3)</f>
        <v>0.0339485921818503</v>
      </c>
      <c r="AM201" s="72" t="n">
        <f aca="false">0.01*AD201+0.15*AF201+0.24*AH201+0.25*AJ201+0.35*AL201</f>
        <v>0.138966421199674</v>
      </c>
      <c r="AO201" s="64" t="n">
        <f aca="false">0.01*AD201/$AM$215</f>
        <v>0.000354805123150199</v>
      </c>
      <c r="AP201" s="63" t="n">
        <f aca="false">AO201*$J$215</f>
        <v>3694.90507197386</v>
      </c>
      <c r="AQ201" s="64" t="n">
        <f aca="false">0.15*AF201/$AM$215</f>
        <v>0.0142208875356308</v>
      </c>
      <c r="AR201" s="63" t="n">
        <f aca="false">AQ201*$J$215</f>
        <v>148094.900707306</v>
      </c>
      <c r="AS201" s="64" t="n">
        <f aca="false">0.24*AH201/$AM$215</f>
        <v>0.0263195895815516</v>
      </c>
      <c r="AT201" s="63" t="n">
        <f aca="false">AS201*$J$215</f>
        <v>274089.57394332</v>
      </c>
      <c r="AU201" s="64" t="n">
        <f aca="false">0.25*AJ201/$AM$215</f>
        <v>0.00384038795071262</v>
      </c>
      <c r="AV201" s="63" t="n">
        <f aca="false">AU201*$J$215</f>
        <v>39993.4160799262</v>
      </c>
      <c r="AW201" s="64" t="n">
        <f aca="false">0.35*AL201/$AM$215</f>
        <v>0.00418264948227029</v>
      </c>
      <c r="AX201" s="63" t="n">
        <f aca="false">AW201*$J$215</f>
        <v>43557.6934434146</v>
      </c>
    </row>
    <row r="202" customFormat="false" ht="13.8" hidden="false" customHeight="false" outlineLevel="0" collapsed="false">
      <c r="A202" s="70" t="s">
        <v>91</v>
      </c>
      <c r="B202" s="63" t="n">
        <f aca="true">INDIRECT(ADDRESS(ROW()-35*INT((ROW()-15)/35)+138,2+INT((ROW()-15)/35), 1, 1, "Simulación"))</f>
        <v>0</v>
      </c>
      <c r="C202" s="63" t="n">
        <f aca="true">INDIRECT(ADDRESS(ROW()-35*INT((ROW()-15)/35)+108,2+INT((ROW()-15)/35), 1, 1, "Simulación"))</f>
        <v>0</v>
      </c>
      <c r="D202" s="63" t="n">
        <f aca="true">INDIRECT(ADDRESS(ROW()-35*INT((ROW()-15)/35)+78,2+INT((ROW()-15)/35), 1, 1, "Simulación"))</f>
        <v>0</v>
      </c>
      <c r="E202" s="63" t="n">
        <f aca="true">INDIRECT(ADDRESS(ROW()-35*INT((ROW()-15)/35)+48,2+INT((ROW()-15)/35), 1, 1, "Simulación"))</f>
        <v>0</v>
      </c>
      <c r="F202" s="63" t="n">
        <f aca="true">INDIRECT(ADDRESS(ROW()-35*INT((ROW()-15)/35)+18,2+INT((ROW()-15)/35), 1, 1, "Simulación"))</f>
        <v>0</v>
      </c>
      <c r="G202" s="63" t="n">
        <f aca="true">INDIRECT(ADDRESS(ROW()-35*INT((ROW()-15)/35)-12,2+INT((ROW()-15)/35), 1, 1, "Simulación"))</f>
        <v>0</v>
      </c>
      <c r="H202" s="63" t="n">
        <f aca="true">INDIRECT(ADDRESS(ROW()-35*INT((ROW()-15)/35)+168,2+INT((ROW()-15)/35), 1, 1, "Simulación"))</f>
        <v>0</v>
      </c>
      <c r="I202" s="64" t="n">
        <f aca="false">AO202+AQ202+AS202+AU202+AW202</f>
        <v>0.129167913305213</v>
      </c>
      <c r="J202" s="63" t="n">
        <f aca="false">ROUND(AP202+AR202+AT202+AV202+AX202,0)</f>
        <v>1345142</v>
      </c>
      <c r="K202" s="64" t="n">
        <f aca="false">I202-DatosMinisterio!J202</f>
        <v>0</v>
      </c>
      <c r="L202" s="63" t="n">
        <f aca="false">J202-DatosMinisterio!K202</f>
        <v>0</v>
      </c>
      <c r="M202" s="64" t="n">
        <f aca="false">P237/P$250</f>
        <v>0.0370730875543216</v>
      </c>
      <c r="N202" s="63" t="n">
        <f aca="false">ROUND((N$215*M202),0)</f>
        <v>7335433</v>
      </c>
      <c r="O202" s="63" t="n">
        <f aca="false">N202-DatosMinisterio!L202</f>
        <v>-2</v>
      </c>
      <c r="P202" s="65" t="n">
        <f aca="false">N202+J202</f>
        <v>8680575</v>
      </c>
      <c r="Q202" s="63" t="n">
        <f aca="false">P202-DatosMinisterio!M202</f>
        <v>-2</v>
      </c>
      <c r="S202" s="65" t="n">
        <f aca="false">B202+DatosMinisterio!B202</f>
        <v>8867</v>
      </c>
      <c r="T202" s="65" t="n">
        <f aca="false">C202+DatosMinisterio!C202</f>
        <v>50</v>
      </c>
      <c r="U202" s="65" t="n">
        <f aca="false">D202+DatosMinisterio!D202</f>
        <v>345.488181818182</v>
      </c>
      <c r="V202" s="65" t="n">
        <f aca="false">E202+DatosMinisterio!E202</f>
        <v>244.833636363636</v>
      </c>
      <c r="W202" s="65" t="n">
        <f aca="false">F202+DatosMinisterio!F202</f>
        <v>113</v>
      </c>
      <c r="X202" s="65" t="n">
        <f aca="false">G202+DatosMinisterio!G202</f>
        <v>322</v>
      </c>
      <c r="Y202" s="65" t="n">
        <f aca="false">H202+DatosMinisterio!H202</f>
        <v>47</v>
      </c>
      <c r="Z202" s="65" t="n">
        <f aca="false">X202+0.33*Y202</f>
        <v>337.51</v>
      </c>
      <c r="AC202" s="71" t="n">
        <f aca="false">IF(T202&gt;0,S202/T202,0)</f>
        <v>177.34</v>
      </c>
      <c r="AD202" s="72" t="n">
        <f aca="false">EXP((((AC202-AC$215)/AC$216+2)/4-1.9)^3)</f>
        <v>0.0342748932260002</v>
      </c>
      <c r="AE202" s="73" t="n">
        <f aca="false">S202/U202</f>
        <v>25.6651326055094</v>
      </c>
      <c r="AF202" s="72" t="n">
        <f aca="false">EXP((((AE202-AE$215)/AE$216+2)/4-1.9)^3)</f>
        <v>0.403540012227312</v>
      </c>
      <c r="AG202" s="72" t="n">
        <f aca="false">V202/U202</f>
        <v>0.708659946268388</v>
      </c>
      <c r="AH202" s="72" t="n">
        <f aca="false">EXP((((AG202-AG$215)/AG$216+2)/4-1.9)^3)</f>
        <v>0.146091839717069</v>
      </c>
      <c r="AI202" s="72" t="n">
        <f aca="false">W202/U202</f>
        <v>0.327073416535758</v>
      </c>
      <c r="AJ202" s="72" t="n">
        <f aca="false">EXP((((AI202-AI$215)/AI$216+2)/4-1.9)^3)</f>
        <v>0.331701632339196</v>
      </c>
      <c r="AK202" s="72" t="n">
        <f aca="false">Z202/U202</f>
        <v>0.976907511637024</v>
      </c>
      <c r="AL202" s="72" t="n">
        <f aca="false">EXP((((AK202-AK$215)/AK$216+2)/4-1.9)^3)</f>
        <v>0.537363000773308</v>
      </c>
      <c r="AM202" s="72" t="n">
        <f aca="false">0.01*AD202+0.15*AF202+0.24*AH202+0.25*AJ202+0.35*AL202</f>
        <v>0.36693825065391</v>
      </c>
      <c r="AO202" s="64" t="n">
        <f aca="false">0.01*AD202/$AM$215</f>
        <v>0.000120652900832001</v>
      </c>
      <c r="AP202" s="63" t="n">
        <f aca="false">AO202*$J$215</f>
        <v>1256.46724397438</v>
      </c>
      <c r="AQ202" s="64" t="n">
        <f aca="false">0.15*AF202/$AM$215</f>
        <v>0.0213078445303832</v>
      </c>
      <c r="AR202" s="63" t="n">
        <f aca="false">AQ202*$J$215</f>
        <v>221897.762154957</v>
      </c>
      <c r="AS202" s="64" t="n">
        <f aca="false">0.24*AH202/$AM$215</f>
        <v>0.0123423784052243</v>
      </c>
      <c r="AT202" s="63" t="n">
        <f aca="false">AS202*$J$215</f>
        <v>128532.294474165</v>
      </c>
      <c r="AU202" s="64" t="n">
        <f aca="false">0.25*AJ202/$AM$215</f>
        <v>0.0291910202962171</v>
      </c>
      <c r="AV202" s="63" t="n">
        <f aca="false">AU202*$J$215</f>
        <v>303992.366262776</v>
      </c>
      <c r="AW202" s="64" t="n">
        <f aca="false">0.35*AL202/$AM$215</f>
        <v>0.0662060171725561</v>
      </c>
      <c r="AX202" s="63" t="n">
        <f aca="false">AW202*$J$215</f>
        <v>689462.842233282</v>
      </c>
    </row>
    <row r="203" customFormat="false" ht="13.8" hidden="false" customHeight="false" outlineLevel="0" collapsed="false">
      <c r="A203" s="70" t="s">
        <v>92</v>
      </c>
      <c r="B203" s="63" t="n">
        <f aca="true">INDIRECT(ADDRESS(ROW()-35*INT((ROW()-15)/35)+138,2+INT((ROW()-15)/35), 1, 1, "Simulación"))</f>
        <v>0</v>
      </c>
      <c r="C203" s="63" t="n">
        <f aca="true">INDIRECT(ADDRESS(ROW()-35*INT((ROW()-15)/35)+108,2+INT((ROW()-15)/35), 1, 1, "Simulación"))</f>
        <v>0</v>
      </c>
      <c r="D203" s="63" t="n">
        <f aca="true">INDIRECT(ADDRESS(ROW()-35*INT((ROW()-15)/35)+78,2+INT((ROW()-15)/35), 1, 1, "Simulación"))</f>
        <v>0</v>
      </c>
      <c r="E203" s="63" t="n">
        <f aca="true">INDIRECT(ADDRESS(ROW()-35*INT((ROW()-15)/35)+48,2+INT((ROW()-15)/35), 1, 1, "Simulación"))</f>
        <v>0</v>
      </c>
      <c r="F203" s="63" t="n">
        <f aca="true">INDIRECT(ADDRESS(ROW()-35*INT((ROW()-15)/35)+18,2+INT((ROW()-15)/35), 1, 1, "Simulación"))</f>
        <v>0</v>
      </c>
      <c r="G203" s="63" t="n">
        <f aca="true">INDIRECT(ADDRESS(ROW()-35*INT((ROW()-15)/35)-12,2+INT((ROW()-15)/35), 1, 1, "Simulación"))</f>
        <v>0</v>
      </c>
      <c r="H203" s="63" t="n">
        <f aca="true">INDIRECT(ADDRESS(ROW()-35*INT((ROW()-15)/35)+168,2+INT((ROW()-15)/35), 1, 1, "Simulación"))</f>
        <v>0</v>
      </c>
      <c r="I203" s="64" t="n">
        <f aca="false">AO203+AQ203+AS203+AU203+AW203</f>
        <v>0.0058159834284263</v>
      </c>
      <c r="J203" s="63" t="n">
        <f aca="false">ROUND(AP203+AR203+AT203+AV203+AX203,0)</f>
        <v>60567</v>
      </c>
      <c r="K203" s="64" t="n">
        <f aca="false">I203-DatosMinisterio!J203</f>
        <v>0</v>
      </c>
      <c r="L203" s="63" t="n">
        <f aca="false">J203-DatosMinisterio!K203</f>
        <v>0</v>
      </c>
      <c r="M203" s="64" t="n">
        <f aca="false">P238/P$250</f>
        <v>0.00978311834444162</v>
      </c>
      <c r="N203" s="63" t="n">
        <f aca="false">ROUND((N$215*M203),0)</f>
        <v>1935728</v>
      </c>
      <c r="O203" s="63" t="n">
        <f aca="false">N203-DatosMinisterio!L203</f>
        <v>0</v>
      </c>
      <c r="P203" s="65" t="n">
        <f aca="false">N203+J203</f>
        <v>1996295</v>
      </c>
      <c r="Q203" s="63" t="n">
        <f aca="false">P203-DatosMinisterio!M203</f>
        <v>0</v>
      </c>
      <c r="S203" s="65" t="n">
        <f aca="false">B203+DatosMinisterio!B203</f>
        <v>2714</v>
      </c>
      <c r="T203" s="65" t="n">
        <f aca="false">C203+DatosMinisterio!C203</f>
        <v>22</v>
      </c>
      <c r="U203" s="65" t="n">
        <f aca="false">D203+DatosMinisterio!D203</f>
        <v>237.204545454545</v>
      </c>
      <c r="V203" s="65" t="n">
        <f aca="false">E203+DatosMinisterio!E203</f>
        <v>107.181818181818</v>
      </c>
      <c r="W203" s="65" t="n">
        <f aca="false">F203+DatosMinisterio!F203</f>
        <v>13</v>
      </c>
      <c r="X203" s="65" t="n">
        <f aca="false">G203+DatosMinisterio!G203</f>
        <v>62</v>
      </c>
      <c r="Y203" s="65" t="n">
        <f aca="false">H203+DatosMinisterio!H203</f>
        <v>3</v>
      </c>
      <c r="Z203" s="65" t="n">
        <f aca="false">X203+0.33*Y203</f>
        <v>62.99</v>
      </c>
      <c r="AC203" s="71" t="n">
        <f aca="false">IF(T203&gt;0,S203/T203,0)</f>
        <v>123.363636363636</v>
      </c>
      <c r="AD203" s="72" t="n">
        <f aca="false">EXP((((AC203-AC$215)/AC$216+2)/4-1.9)^3)</f>
        <v>0.0110539993206859</v>
      </c>
      <c r="AE203" s="73" t="n">
        <f aca="false">S203/U203</f>
        <v>11.4416019929099</v>
      </c>
      <c r="AF203" s="72" t="n">
        <f aca="false">EXP((((AE203-AE$215)/AE$216+2)/4-1.9)^3)</f>
        <v>0.00391535648708391</v>
      </c>
      <c r="AG203" s="72" t="n">
        <f aca="false">V203/U203</f>
        <v>0.451853981029031</v>
      </c>
      <c r="AH203" s="72" t="n">
        <f aca="false">EXP((((AG203-AG$215)/AG$216+2)/4-1.9)^3)</f>
        <v>0.00513915192937986</v>
      </c>
      <c r="AI203" s="72" t="n">
        <f aca="false">W203/U203</f>
        <v>0.0548050205997893</v>
      </c>
      <c r="AJ203" s="72" t="n">
        <f aca="false">EXP((((AI203-AI$215)/AI$216+2)/4-1.9)^3)</f>
        <v>0.0168111310701248</v>
      </c>
      <c r="AK203" s="72" t="n">
        <f aca="false">Z203/U203</f>
        <v>0.265551403660056</v>
      </c>
      <c r="AL203" s="72" t="n">
        <f aca="false">EXP((((AK203-AK$215)/AK$216+2)/4-1.9)^3)</f>
        <v>0.0296798139680663</v>
      </c>
      <c r="AM203" s="72" t="n">
        <f aca="false">0.01*AD203+0.15*AF203+0.24*AH203+0.25*AJ203+0.35*AL203</f>
        <v>0.016521957585675</v>
      </c>
      <c r="AO203" s="64" t="n">
        <f aca="false">0.01*AD203/$AM$215</f>
        <v>3.89117793902858E-005</v>
      </c>
      <c r="AP203" s="63" t="n">
        <f aca="false">AO203*$J$215</f>
        <v>405.223379392497</v>
      </c>
      <c r="AQ203" s="64" t="n">
        <f aca="false">0.15*AF203/$AM$215</f>
        <v>0.0002067398641521</v>
      </c>
      <c r="AR203" s="63" t="n">
        <f aca="false">AQ203*$J$215</f>
        <v>2152.96827129355</v>
      </c>
      <c r="AS203" s="64" t="n">
        <f aca="false">0.24*AH203/$AM$215</f>
        <v>0.000434174543336483</v>
      </c>
      <c r="AT203" s="63" t="n">
        <f aca="false">AS203*$J$215</f>
        <v>4521.4502768518</v>
      </c>
      <c r="AU203" s="64" t="n">
        <f aca="false">0.25*AJ203/$AM$215</f>
        <v>0.00147944423670656</v>
      </c>
      <c r="AV203" s="63" t="n">
        <f aca="false">AU203*$J$215</f>
        <v>15406.7843366384</v>
      </c>
      <c r="AW203" s="64" t="n">
        <f aca="false">0.35*AL203/$AM$215</f>
        <v>0.00365671300484087</v>
      </c>
      <c r="AX203" s="63" t="n">
        <f aca="false">AW203*$J$215</f>
        <v>38080.6435611123</v>
      </c>
    </row>
    <row r="204" customFormat="false" ht="13.8" hidden="false" customHeight="false" outlineLevel="0" collapsed="false">
      <c r="A204" s="70" t="s">
        <v>93</v>
      </c>
      <c r="B204" s="63" t="n">
        <f aca="true">INDIRECT(ADDRESS(ROW()-35*INT((ROW()-15)/35)+138,2+INT((ROW()-15)/35), 1, 1, "Simulación"))</f>
        <v>0</v>
      </c>
      <c r="C204" s="63" t="n">
        <f aca="true">INDIRECT(ADDRESS(ROW()-35*INT((ROW()-15)/35)+108,2+INT((ROW()-15)/35), 1, 1, "Simulación"))</f>
        <v>0</v>
      </c>
      <c r="D204" s="63" t="n">
        <f aca="true">INDIRECT(ADDRESS(ROW()-35*INT((ROW()-15)/35)+78,2+INT((ROW()-15)/35), 1, 1, "Simulación"))</f>
        <v>0</v>
      </c>
      <c r="E204" s="63" t="n">
        <f aca="true">INDIRECT(ADDRESS(ROW()-35*INT((ROW()-15)/35)+48,2+INT((ROW()-15)/35), 1, 1, "Simulación"))</f>
        <v>0</v>
      </c>
      <c r="F204" s="63" t="n">
        <f aca="true">INDIRECT(ADDRESS(ROW()-35*INT((ROW()-15)/35)+18,2+INT((ROW()-15)/35), 1, 1, "Simulación"))</f>
        <v>0</v>
      </c>
      <c r="G204" s="63" t="n">
        <f aca="true">INDIRECT(ADDRESS(ROW()-35*INT((ROW()-15)/35)-12,2+INT((ROW()-15)/35), 1, 1, "Simulación"))</f>
        <v>0</v>
      </c>
      <c r="H204" s="63" t="n">
        <f aca="true">INDIRECT(ADDRESS(ROW()-35*INT((ROW()-15)/35)+168,2+INT((ROW()-15)/35), 1, 1, "Simulación"))</f>
        <v>0</v>
      </c>
      <c r="I204" s="64" t="n">
        <f aca="false">AO204+AQ204+AS204+AU204+AW204</f>
        <v>0.09255737606738</v>
      </c>
      <c r="J204" s="63" t="n">
        <f aca="false">ROUND(AP204+AR204+AT204+AV204+AX204,0)</f>
        <v>963883</v>
      </c>
      <c r="K204" s="64" t="n">
        <f aca="false">I204-DatosMinisterio!J204</f>
        <v>7.07767178198537E-016</v>
      </c>
      <c r="L204" s="63" t="n">
        <f aca="false">J204-DatosMinisterio!K204</f>
        <v>0</v>
      </c>
      <c r="M204" s="64" t="n">
        <f aca="false">P239/P$250</f>
        <v>0.0655728516552346</v>
      </c>
      <c r="N204" s="63" t="n">
        <f aca="false">ROUND((N$215*M204),0)</f>
        <v>12974513</v>
      </c>
      <c r="O204" s="63" t="n">
        <f aca="false">N204-DatosMinisterio!L204</f>
        <v>-20</v>
      </c>
      <c r="P204" s="65" t="n">
        <f aca="false">N204+J204</f>
        <v>13938396</v>
      </c>
      <c r="Q204" s="63" t="n">
        <f aca="false">P204-DatosMinisterio!M204</f>
        <v>-20</v>
      </c>
      <c r="S204" s="65" t="n">
        <f aca="false">B204+DatosMinisterio!B204</f>
        <v>8205</v>
      </c>
      <c r="T204" s="65" t="n">
        <f aca="false">C204+DatosMinisterio!C204</f>
        <v>28</v>
      </c>
      <c r="U204" s="65" t="n">
        <f aca="false">D204+DatosMinisterio!D204</f>
        <v>413.710227272727</v>
      </c>
      <c r="V204" s="65" t="n">
        <f aca="false">E204+DatosMinisterio!E204</f>
        <v>378.232954545455</v>
      </c>
      <c r="W204" s="65" t="n">
        <f aca="false">F204+DatosMinisterio!F204</f>
        <v>101</v>
      </c>
      <c r="X204" s="65" t="n">
        <f aca="false">G204+DatosMinisterio!G204</f>
        <v>249</v>
      </c>
      <c r="Y204" s="65" t="n">
        <f aca="false">H204+DatosMinisterio!H204</f>
        <v>43</v>
      </c>
      <c r="Z204" s="65" t="n">
        <f aca="false">X204+0.33*Y204</f>
        <v>263.19</v>
      </c>
      <c r="AC204" s="71" t="n">
        <f aca="false">IF(T204&gt;0,S204/T204,0)</f>
        <v>293.035714285714</v>
      </c>
      <c r="AD204" s="72" t="n">
        <f aca="false">EXP((((AC204-AC$215)/AC$216+2)/4-1.9)^3)</f>
        <v>0.19799381750951</v>
      </c>
      <c r="AE204" s="73" t="n">
        <f aca="false">S204/U204</f>
        <v>19.8327221787318</v>
      </c>
      <c r="AF204" s="72" t="n">
        <f aca="false">EXP((((AE204-AE$215)/AE$216+2)/4-1.9)^3)</f>
        <v>0.112920053329768</v>
      </c>
      <c r="AG204" s="72" t="n">
        <f aca="false">V204/U204</f>
        <v>0.914246082430337</v>
      </c>
      <c r="AH204" s="72" t="n">
        <f aca="false">EXP((((AG204-AG$215)/AG$216+2)/4-1.9)^3)</f>
        <v>0.545745302267668</v>
      </c>
      <c r="AI204" s="72" t="n">
        <f aca="false">W204/U204</f>
        <v>0.244132229134907</v>
      </c>
      <c r="AJ204" s="72" t="n">
        <f aca="false">EXP((((AI204-AI$215)/AI$216+2)/4-1.9)^3)</f>
        <v>0.173388093290494</v>
      </c>
      <c r="AK204" s="72" t="n">
        <f aca="false">Z204/U204</f>
        <v>0.636169914713032</v>
      </c>
      <c r="AL204" s="72" t="n">
        <f aca="false">EXP((((AK204-AK$215)/AK$216+2)/4-1.9)^3)</f>
        <v>0.199119283538137</v>
      </c>
      <c r="AM204" s="72" t="n">
        <f aca="false">0.01*AD204+0.15*AF204+0.24*AH204+0.25*AJ204+0.35*AL204</f>
        <v>0.262935591279772</v>
      </c>
      <c r="AO204" s="64" t="n">
        <f aca="false">0.01*AD204/$AM$215</f>
        <v>0.000696968719109034</v>
      </c>
      <c r="AP204" s="63" t="n">
        <f aca="false">AO204*$J$215</f>
        <v>7258.16254392957</v>
      </c>
      <c r="AQ204" s="64" t="n">
        <f aca="false">0.15*AF204/$AM$215</f>
        <v>0.00596243957924537</v>
      </c>
      <c r="AR204" s="63" t="n">
        <f aca="false">AQ204*$J$215</f>
        <v>62092.2495343033</v>
      </c>
      <c r="AS204" s="64" t="n">
        <f aca="false">0.24*AH204/$AM$215</f>
        <v>0.0461065795769708</v>
      </c>
      <c r="AT204" s="63" t="n">
        <f aca="false">AS204*$J$215</f>
        <v>480149.309056616</v>
      </c>
      <c r="AU204" s="64" t="n">
        <f aca="false">0.25*AJ204/$AM$215</f>
        <v>0.0152588195441543</v>
      </c>
      <c r="AV204" s="63" t="n">
        <f aca="false">AU204*$J$215</f>
        <v>158903.820850869</v>
      </c>
      <c r="AW204" s="64" t="n">
        <f aca="false">0.35*AL204/$AM$215</f>
        <v>0.0245325686479005</v>
      </c>
      <c r="AX204" s="63" t="n">
        <f aca="false">AW204*$J$215</f>
        <v>255479.716642371</v>
      </c>
    </row>
    <row r="205" customFormat="false" ht="13.8" hidden="false" customHeight="false" outlineLevel="0" collapsed="false">
      <c r="A205" s="70" t="s">
        <v>94</v>
      </c>
      <c r="B205" s="63" t="n">
        <f aca="true">INDIRECT(ADDRESS(ROW()-35*INT((ROW()-15)/35)+138,2+INT((ROW()-15)/35), 1, 1, "Simulación"))</f>
        <v>0</v>
      </c>
      <c r="C205" s="63" t="n">
        <f aca="true">INDIRECT(ADDRESS(ROW()-35*INT((ROW()-15)/35)+108,2+INT((ROW()-15)/35), 1, 1, "Simulación"))</f>
        <v>0</v>
      </c>
      <c r="D205" s="63" t="n">
        <f aca="true">INDIRECT(ADDRESS(ROW()-35*INT((ROW()-15)/35)+78,2+INT((ROW()-15)/35), 1, 1, "Simulación"))</f>
        <v>0</v>
      </c>
      <c r="E205" s="63" t="n">
        <f aca="true">INDIRECT(ADDRESS(ROW()-35*INT((ROW()-15)/35)+48,2+INT((ROW()-15)/35), 1, 1, "Simulación"))</f>
        <v>0</v>
      </c>
      <c r="F205" s="63" t="n">
        <f aca="true">INDIRECT(ADDRESS(ROW()-35*INT((ROW()-15)/35)+18,2+INT((ROW()-15)/35), 1, 1, "Simulación"))</f>
        <v>0</v>
      </c>
      <c r="G205" s="63" t="n">
        <f aca="true">INDIRECT(ADDRESS(ROW()-35*INT((ROW()-15)/35)-12,2+INT((ROW()-15)/35), 1, 1, "Simulación"))</f>
        <v>0</v>
      </c>
      <c r="H205" s="63" t="n">
        <f aca="true">INDIRECT(ADDRESS(ROW()-35*INT((ROW()-15)/35)+168,2+INT((ROW()-15)/35), 1, 1, "Simulación"))</f>
        <v>0</v>
      </c>
      <c r="I205" s="64" t="n">
        <f aca="false">AO205+AQ205+AS205+AU205+AW205</f>
        <v>0.0022610162312436</v>
      </c>
      <c r="J205" s="63" t="n">
        <f aca="false">ROUND(AP205+AR205+AT205+AV205+AX205,0)</f>
        <v>23546</v>
      </c>
      <c r="K205" s="64" t="n">
        <f aca="false">I205-DatosMinisterio!J205</f>
        <v>0</v>
      </c>
      <c r="L205" s="63" t="n">
        <f aca="false">J205-DatosMinisterio!K205</f>
        <v>-1</v>
      </c>
      <c r="M205" s="64" t="n">
        <f aca="false">P240/P$250</f>
        <v>0.00841768598790366</v>
      </c>
      <c r="N205" s="63" t="n">
        <f aca="false">ROUND((N$215*M205),0)</f>
        <v>1665558</v>
      </c>
      <c r="O205" s="63" t="n">
        <f aca="false">N205-DatosMinisterio!L205</f>
        <v>-1</v>
      </c>
      <c r="P205" s="65" t="n">
        <f aca="false">N205+J205</f>
        <v>1689104</v>
      </c>
      <c r="Q205" s="63" t="n">
        <f aca="false">P205-DatosMinisterio!M205</f>
        <v>-2</v>
      </c>
      <c r="S205" s="65" t="n">
        <f aca="false">B205+DatosMinisterio!B205</f>
        <v>3226</v>
      </c>
      <c r="T205" s="65" t="n">
        <f aca="false">C205+DatosMinisterio!C205</f>
        <v>26</v>
      </c>
      <c r="U205" s="65" t="n">
        <f aca="false">D205+DatosMinisterio!D205</f>
        <v>246.164318181818</v>
      </c>
      <c r="V205" s="65" t="n">
        <f aca="false">E205+DatosMinisterio!E205</f>
        <v>66.2097727272727</v>
      </c>
      <c r="W205" s="65" t="n">
        <f aca="false">F205+DatosMinisterio!F205</f>
        <v>1</v>
      </c>
      <c r="X205" s="65" t="n">
        <f aca="false">G205+DatosMinisterio!G205</f>
        <v>23</v>
      </c>
      <c r="Y205" s="65" t="n">
        <f aca="false">H205+DatosMinisterio!H205</f>
        <v>5</v>
      </c>
      <c r="Z205" s="65" t="n">
        <f aca="false">X205+0.33*Y205</f>
        <v>24.65</v>
      </c>
      <c r="AC205" s="71" t="n">
        <f aca="false">IF(T205&gt;0,S205/T205,0)</f>
        <v>124.076923076923</v>
      </c>
      <c r="AD205" s="72" t="n">
        <f aca="false">EXP((((AC205-AC$215)/AC$216+2)/4-1.9)^3)</f>
        <v>0.0112367464829688</v>
      </c>
      <c r="AE205" s="73" t="n">
        <f aca="false">S205/U205</f>
        <v>13.1050674761777</v>
      </c>
      <c r="AF205" s="72" t="n">
        <f aca="false">EXP((((AE205-AE$215)/AE$216+2)/4-1.9)^3)</f>
        <v>0.00902428624501539</v>
      </c>
      <c r="AG205" s="72" t="n">
        <f aca="false">V205/U205</f>
        <v>0.268965759198171</v>
      </c>
      <c r="AH205" s="72" t="n">
        <f aca="false">EXP((((AG205-AG$215)/AG$216+2)/4-1.9)^3)</f>
        <v>0.000102866664127157</v>
      </c>
      <c r="AI205" s="72" t="n">
        <f aca="false">W205/U205</f>
        <v>0.00406232717798441</v>
      </c>
      <c r="AJ205" s="72" t="n">
        <f aca="false">EXP((((AI205-AI$215)/AI$216+2)/4-1.9)^3)</f>
        <v>0.0070986134959909</v>
      </c>
      <c r="AK205" s="72" t="n">
        <f aca="false">Z205/U205</f>
        <v>0.100136364937316</v>
      </c>
      <c r="AL205" s="72" t="n">
        <f aca="false">EXP((((AK205-AK$215)/AK$216+2)/4-1.9)^3)</f>
        <v>0.00902202534394064</v>
      </c>
      <c r="AM205" s="72" t="n">
        <f aca="false">0.01*AD205+0.15*AF205+0.24*AH205+0.25*AJ205+0.35*AL205</f>
        <v>0.00642306064534946</v>
      </c>
      <c r="AO205" s="64" t="n">
        <f aca="false">0.01*AD205/$AM$215</f>
        <v>3.95550775357494E-005</v>
      </c>
      <c r="AP205" s="63" t="n">
        <f aca="false">AO205*$J$215</f>
        <v>411.922621949541</v>
      </c>
      <c r="AQ205" s="64" t="n">
        <f aca="false">0.15*AF205/$AM$215</f>
        <v>0.000476503153293628</v>
      </c>
      <c r="AR205" s="63" t="n">
        <f aca="false">AQ205*$J$215</f>
        <v>4962.25618808451</v>
      </c>
      <c r="AS205" s="64" t="n">
        <f aca="false">0.24*AH205/$AM$215</f>
        <v>8.69055586129463E-006</v>
      </c>
      <c r="AT205" s="63" t="n">
        <f aca="false">AS205*$J$215</f>
        <v>90.5025796839361</v>
      </c>
      <c r="AU205" s="64" t="n">
        <f aca="false">0.25*AJ205/$AM$215</f>
        <v>0.000624705308729304</v>
      </c>
      <c r="AV205" s="63" t="n">
        <f aca="false">AU205*$J$215</f>
        <v>6505.6186145761</v>
      </c>
      <c r="AW205" s="64" t="n">
        <f aca="false">0.35*AL205/$AM$215</f>
        <v>0.00111156213582363</v>
      </c>
      <c r="AX205" s="63" t="n">
        <f aca="false">AW205*$J$215</f>
        <v>11575.6969262537</v>
      </c>
    </row>
    <row r="206" customFormat="false" ht="13.8" hidden="false" customHeight="false" outlineLevel="0" collapsed="false">
      <c r="A206" s="70" t="s">
        <v>95</v>
      </c>
      <c r="B206" s="63" t="n">
        <f aca="true">INDIRECT(ADDRESS(ROW()-35*INT((ROW()-15)/35)+138,2+INT((ROW()-15)/35), 1, 1, "Simulación"))</f>
        <v>0</v>
      </c>
      <c r="C206" s="63" t="n">
        <f aca="true">INDIRECT(ADDRESS(ROW()-35*INT((ROW()-15)/35)+108,2+INT((ROW()-15)/35), 1, 1, "Simulación"))</f>
        <v>0</v>
      </c>
      <c r="D206" s="63" t="n">
        <f aca="true">INDIRECT(ADDRESS(ROW()-35*INT((ROW()-15)/35)+78,2+INT((ROW()-15)/35), 1, 1, "Simulación"))</f>
        <v>0</v>
      </c>
      <c r="E206" s="63" t="n">
        <f aca="true">INDIRECT(ADDRESS(ROW()-35*INT((ROW()-15)/35)+48,2+INT((ROW()-15)/35), 1, 1, "Simulación"))</f>
        <v>0</v>
      </c>
      <c r="F206" s="63" t="n">
        <f aca="true">INDIRECT(ADDRESS(ROW()-35*INT((ROW()-15)/35)+18,2+INT((ROW()-15)/35), 1, 1, "Simulación"))</f>
        <v>0</v>
      </c>
      <c r="G206" s="63" t="n">
        <f aca="true">INDIRECT(ADDRESS(ROW()-35*INT((ROW()-15)/35)-12,2+INT((ROW()-15)/35), 1, 1, "Simulación"))</f>
        <v>0</v>
      </c>
      <c r="H206" s="63" t="n">
        <f aca="true">INDIRECT(ADDRESS(ROW()-35*INT((ROW()-15)/35)+168,2+INT((ROW()-15)/35), 1, 1, "Simulación"))</f>
        <v>0</v>
      </c>
      <c r="I206" s="64" t="n">
        <f aca="false">AO206+AQ206+AS206+AU206+AW206</f>
        <v>0.0700608664344738</v>
      </c>
      <c r="J206" s="63" t="n">
        <f aca="false">ROUND(AP206+AR206+AT206+AV206+AX206,0)</f>
        <v>729607</v>
      </c>
      <c r="K206" s="64" t="n">
        <f aca="false">I206-DatosMinisterio!J206</f>
        <v>0</v>
      </c>
      <c r="L206" s="63" t="n">
        <f aca="false">J206-DatosMinisterio!K206</f>
        <v>0</v>
      </c>
      <c r="M206" s="64" t="n">
        <f aca="false">P241/P$250</f>
        <v>0.0417477029299993</v>
      </c>
      <c r="N206" s="63" t="n">
        <f aca="false">ROUND((N$215*M206),0)</f>
        <v>8260372</v>
      </c>
      <c r="O206" s="63" t="n">
        <f aca="false">N206-DatosMinisterio!L206</f>
        <v>0</v>
      </c>
      <c r="P206" s="65" t="n">
        <f aca="false">N206+J206</f>
        <v>8989979</v>
      </c>
      <c r="Q206" s="63" t="n">
        <f aca="false">P206-DatosMinisterio!M206</f>
        <v>0</v>
      </c>
      <c r="S206" s="65" t="n">
        <f aca="false">B206+DatosMinisterio!B206</f>
        <v>8850</v>
      </c>
      <c r="T206" s="65" t="n">
        <f aca="false">C206+DatosMinisterio!C206</f>
        <v>65</v>
      </c>
      <c r="U206" s="65" t="n">
        <f aca="false">D206+DatosMinisterio!D206</f>
        <v>352.626590909091</v>
      </c>
      <c r="V206" s="65" t="n">
        <f aca="false">E206+DatosMinisterio!E206</f>
        <v>285.876590909091</v>
      </c>
      <c r="W206" s="65" t="n">
        <f aca="false">F206+DatosMinisterio!F206</f>
        <v>33</v>
      </c>
      <c r="X206" s="65" t="n">
        <f aca="false">G206+DatosMinisterio!G206</f>
        <v>196</v>
      </c>
      <c r="Y206" s="65" t="n">
        <f aca="false">H206+DatosMinisterio!H206</f>
        <v>45</v>
      </c>
      <c r="Z206" s="65" t="n">
        <f aca="false">X206+0.33*Y206</f>
        <v>210.85</v>
      </c>
      <c r="AC206" s="71" t="n">
        <f aca="false">IF(T206&gt;0,S206/T206,0)</f>
        <v>136.153846153846</v>
      </c>
      <c r="AD206" s="72" t="n">
        <f aca="false">EXP((((AC206-AC$215)/AC$216+2)/4-1.9)^3)</f>
        <v>0.0147435518220085</v>
      </c>
      <c r="AE206" s="73" t="n">
        <f aca="false">S206/U206</f>
        <v>25.097369932268</v>
      </c>
      <c r="AF206" s="72" t="n">
        <f aca="false">EXP((((AE206-AE$215)/AE$216+2)/4-1.9)^3)</f>
        <v>0.367709705203857</v>
      </c>
      <c r="AG206" s="72" t="n">
        <f aca="false">V206/U206</f>
        <v>0.810706277629504</v>
      </c>
      <c r="AH206" s="72" t="n">
        <f aca="false">EXP((((AG206-AG$215)/AG$216+2)/4-1.9)^3)</f>
        <v>0.318092067141014</v>
      </c>
      <c r="AI206" s="72" t="n">
        <f aca="false">W206/U206</f>
        <v>0.0935834133067621</v>
      </c>
      <c r="AJ206" s="72" t="n">
        <f aca="false">EXP((((AI206-AI$215)/AI$216+2)/4-1.9)^3)</f>
        <v>0.0302278988820584</v>
      </c>
      <c r="AK206" s="72" t="n">
        <f aca="false">Z206/U206</f>
        <v>0.597941293810024</v>
      </c>
      <c r="AL206" s="72" t="n">
        <f aca="false">EXP((((AK206-AK$215)/AK$216+2)/4-1.9)^3)</f>
        <v>0.170928244293686</v>
      </c>
      <c r="AM206" s="72" t="n">
        <f aca="false">0.01*AD206+0.15*AF206+0.24*AH206+0.25*AJ206+0.35*AL206</f>
        <v>0.199027847635947</v>
      </c>
      <c r="AO206" s="64" t="n">
        <f aca="false">0.01*AD206/$AM$215</f>
        <v>5.1899572207649E-005</v>
      </c>
      <c r="AP206" s="63" t="n">
        <f aca="false">AO206*$J$215</f>
        <v>540.476955013236</v>
      </c>
      <c r="AQ206" s="64" t="n">
        <f aca="false">0.15*AF206/$AM$215</f>
        <v>0.0194159215775197</v>
      </c>
      <c r="AR206" s="63" t="n">
        <f aca="false">AQ206*$J$215</f>
        <v>202195.465716132</v>
      </c>
      <c r="AS206" s="64" t="n">
        <f aca="false">0.24*AH206/$AM$215</f>
        <v>0.0268735931312646</v>
      </c>
      <c r="AT206" s="63" t="n">
        <f aca="false">AS206*$J$215</f>
        <v>279858.911509676</v>
      </c>
      <c r="AU206" s="64" t="n">
        <f aca="false">0.25*AJ206/$AM$215</f>
        <v>0.00266017144249639</v>
      </c>
      <c r="AV206" s="63" t="n">
        <f aca="false">AU206*$J$215</f>
        <v>27702.7593850132</v>
      </c>
      <c r="AW206" s="64" t="n">
        <f aca="false">0.35*AL206/$AM$215</f>
        <v>0.0210592807109855</v>
      </c>
      <c r="AX206" s="63" t="n">
        <f aca="false">AW206*$J$215</f>
        <v>219309.243396132</v>
      </c>
    </row>
    <row r="207" customFormat="false" ht="13.8" hidden="false" customHeight="false" outlineLevel="0" collapsed="false">
      <c r="A207" s="70" t="s">
        <v>96</v>
      </c>
      <c r="B207" s="63" t="n">
        <f aca="true">INDIRECT(ADDRESS(ROW()-35*INT((ROW()-15)/35)+138,2+INT((ROW()-15)/35), 1, 1, "Simulación"))</f>
        <v>0</v>
      </c>
      <c r="C207" s="63" t="n">
        <f aca="true">INDIRECT(ADDRESS(ROW()-35*INT((ROW()-15)/35)+108,2+INT((ROW()-15)/35), 1, 1, "Simulación"))</f>
        <v>0</v>
      </c>
      <c r="D207" s="63" t="n">
        <f aca="true">INDIRECT(ADDRESS(ROW()-35*INT((ROW()-15)/35)+78,2+INT((ROW()-15)/35), 1, 1, "Simulación"))</f>
        <v>0</v>
      </c>
      <c r="E207" s="63" t="n">
        <f aca="true">INDIRECT(ADDRESS(ROW()-35*INT((ROW()-15)/35)+48,2+INT((ROW()-15)/35), 1, 1, "Simulación"))</f>
        <v>0</v>
      </c>
      <c r="F207" s="63" t="n">
        <f aca="true">INDIRECT(ADDRESS(ROW()-35*INT((ROW()-15)/35)+18,2+INT((ROW()-15)/35), 1, 1, "Simulación"))</f>
        <v>0</v>
      </c>
      <c r="G207" s="63" t="n">
        <f aca="true">INDIRECT(ADDRESS(ROW()-35*INT((ROW()-15)/35)-12,2+INT((ROW()-15)/35), 1, 1, "Simulación"))</f>
        <v>0</v>
      </c>
      <c r="H207" s="63" t="n">
        <f aca="true">INDIRECT(ADDRESS(ROW()-35*INT((ROW()-15)/35)+168,2+INT((ROW()-15)/35), 1, 1, "Simulación"))</f>
        <v>0</v>
      </c>
      <c r="I207" s="64" t="n">
        <f aca="false">AO207+AQ207+AS207+AU207+AW207</f>
        <v>0.00475155394121666</v>
      </c>
      <c r="J207" s="63" t="n">
        <f aca="false">ROUND(AP207+AR207+AT207+AV207+AX207,0)</f>
        <v>49482</v>
      </c>
      <c r="K207" s="64" t="n">
        <f aca="false">I207-DatosMinisterio!J207</f>
        <v>-2.86229373536173E-017</v>
      </c>
      <c r="L207" s="63" t="n">
        <f aca="false">J207-DatosMinisterio!K207</f>
        <v>0</v>
      </c>
      <c r="M207" s="64" t="n">
        <f aca="false">P242/P$250</f>
        <v>0.0124029181345354</v>
      </c>
      <c r="N207" s="63" t="n">
        <f aca="false">ROUND((N$215*M207),0)</f>
        <v>2454092</v>
      </c>
      <c r="O207" s="63" t="n">
        <f aca="false">N207-DatosMinisterio!L207</f>
        <v>2</v>
      </c>
      <c r="P207" s="65" t="n">
        <f aca="false">N207+J207</f>
        <v>2503574</v>
      </c>
      <c r="Q207" s="63" t="n">
        <f aca="false">P207-DatosMinisterio!M207</f>
        <v>2</v>
      </c>
      <c r="S207" s="65" t="n">
        <f aca="false">B207+DatosMinisterio!B207</f>
        <v>4197</v>
      </c>
      <c r="T207" s="65" t="n">
        <f aca="false">C207+DatosMinisterio!C207</f>
        <v>37</v>
      </c>
      <c r="U207" s="65" t="n">
        <f aca="false">D207+DatosMinisterio!D207</f>
        <v>337.105</v>
      </c>
      <c r="V207" s="65" t="n">
        <f aca="false">E207+DatosMinisterio!E207</f>
        <v>176.931590909091</v>
      </c>
      <c r="W207" s="65" t="n">
        <f aca="false">F207+DatosMinisterio!F207</f>
        <v>13</v>
      </c>
      <c r="X207" s="65" t="n">
        <f aca="false">G207+DatosMinisterio!G207</f>
        <v>51</v>
      </c>
      <c r="Y207" s="65" t="n">
        <f aca="false">H207+DatosMinisterio!H207</f>
        <v>14</v>
      </c>
      <c r="Z207" s="65" t="n">
        <f aca="false">X207+0.33*Y207</f>
        <v>55.62</v>
      </c>
      <c r="AC207" s="71" t="n">
        <f aca="false">IF(T207&gt;0,S207/T207,0)</f>
        <v>113.432432432432</v>
      </c>
      <c r="AD207" s="72" t="n">
        <f aca="false">EXP((((AC207-AC$215)/AC$216+2)/4-1.9)^3)</f>
        <v>0.00876115991552659</v>
      </c>
      <c r="AE207" s="73" t="n">
        <f aca="false">S207/U207</f>
        <v>12.4501268150873</v>
      </c>
      <c r="AF207" s="72" t="n">
        <f aca="false">EXP((((AE207-AE$215)/AE$216+2)/4-1.9)^3)</f>
        <v>0.00656649192830413</v>
      </c>
      <c r="AG207" s="72" t="n">
        <f aca="false">V207/U207</f>
        <v>0.52485602678421</v>
      </c>
      <c r="AH207" s="72" t="n">
        <f aca="false">EXP((((AG207-AG$215)/AG$216+2)/4-1.9)^3)</f>
        <v>0.0167509031417492</v>
      </c>
      <c r="AI207" s="72" t="n">
        <f aca="false">W207/U207</f>
        <v>0.0385636522745139</v>
      </c>
      <c r="AJ207" s="72" t="n">
        <f aca="false">EXP((((AI207-AI$215)/AI$216+2)/4-1.9)^3)</f>
        <v>0.0129101401716997</v>
      </c>
      <c r="AK207" s="72" t="n">
        <f aca="false">Z207/U207</f>
        <v>0.164993103039112</v>
      </c>
      <c r="AL207" s="72" t="n">
        <f aca="false">EXP((((AK207-AK$215)/AK$216+2)/4-1.9)^3)</f>
        <v>0.0147937292681867</v>
      </c>
      <c r="AM207" s="72" t="n">
        <f aca="false">0.01*AD207+0.15*AF207+0.24*AH207+0.25*AJ207+0.35*AL207</f>
        <v>0.0134981424292109</v>
      </c>
      <c r="AO207" s="64" t="n">
        <f aca="false">0.01*AD207/$AM$215</f>
        <v>3.08406316977078E-005</v>
      </c>
      <c r="AP207" s="63" t="n">
        <f aca="false">AO207*$J$215</f>
        <v>321.17125443676</v>
      </c>
      <c r="AQ207" s="64" t="n">
        <f aca="false">0.15*AF207/$AM$215</f>
        <v>0.000346725937648794</v>
      </c>
      <c r="AR207" s="63" t="n">
        <f aca="false">AQ207*$J$215</f>
        <v>3610.76924208077</v>
      </c>
      <c r="AS207" s="64" t="n">
        <f aca="false">0.24*AH207/$AM$215</f>
        <v>0.00141517818931658</v>
      </c>
      <c r="AT207" s="63" t="n">
        <f aca="false">AS207*$J$215</f>
        <v>14737.5241457239</v>
      </c>
      <c r="AU207" s="64" t="n">
        <f aca="false">0.25*AJ207/$AM$215</f>
        <v>0.00113614202354518</v>
      </c>
      <c r="AV207" s="63" t="n">
        <f aca="false">AU207*$J$215</f>
        <v>11831.6694189972</v>
      </c>
      <c r="AW207" s="64" t="n">
        <f aca="false">0.35*AL207/$AM$215</f>
        <v>0.0018226671590084</v>
      </c>
      <c r="AX207" s="63" t="n">
        <f aca="false">AW207*$J$215</f>
        <v>18981.0735271975</v>
      </c>
    </row>
    <row r="208" customFormat="false" ht="13.8" hidden="false" customHeight="false" outlineLevel="0" collapsed="false">
      <c r="A208" s="70" t="s">
        <v>97</v>
      </c>
      <c r="B208" s="63" t="n">
        <f aca="true">INDIRECT(ADDRESS(ROW()-35*INT((ROW()-15)/35)+138,2+INT((ROW()-15)/35), 1, 1, "Simulación"))</f>
        <v>0</v>
      </c>
      <c r="C208" s="63" t="n">
        <f aca="true">INDIRECT(ADDRESS(ROW()-35*INT((ROW()-15)/35)+108,2+INT((ROW()-15)/35), 1, 1, "Simulación"))</f>
        <v>0</v>
      </c>
      <c r="D208" s="63" t="n">
        <f aca="true">INDIRECT(ADDRESS(ROW()-35*INT((ROW()-15)/35)+78,2+INT((ROW()-15)/35), 1, 1, "Simulación"))</f>
        <v>0</v>
      </c>
      <c r="E208" s="63" t="n">
        <f aca="true">INDIRECT(ADDRESS(ROW()-35*INT((ROW()-15)/35)+48,2+INT((ROW()-15)/35), 1, 1, "Simulación"))</f>
        <v>0</v>
      </c>
      <c r="F208" s="63" t="n">
        <f aca="true">INDIRECT(ADDRESS(ROW()-35*INT((ROW()-15)/35)+18,2+INT((ROW()-15)/35), 1, 1, "Simulación"))</f>
        <v>0</v>
      </c>
      <c r="G208" s="63" t="n">
        <f aca="true">INDIRECT(ADDRESS(ROW()-35*INT((ROW()-15)/35)-12,2+INT((ROW()-15)/35), 1, 1, "Simulación"))</f>
        <v>0</v>
      </c>
      <c r="H208" s="63" t="n">
        <f aca="true">INDIRECT(ADDRESS(ROW()-35*INT((ROW()-15)/35)+168,2+INT((ROW()-15)/35), 1, 1, "Simulación"))</f>
        <v>0</v>
      </c>
      <c r="I208" s="64" t="n">
        <f aca="false">AO208+AQ208+AS208+AU208+AW208</f>
        <v>0.00598204672032748</v>
      </c>
      <c r="J208" s="63" t="n">
        <f aca="false">ROUND(AP208+AR208+AT208+AV208+AX208,0)</f>
        <v>62296</v>
      </c>
      <c r="K208" s="64" t="n">
        <f aca="false">I208-DatosMinisterio!J208</f>
        <v>-7.45931094670027E-017</v>
      </c>
      <c r="L208" s="63" t="n">
        <f aca="false">J208-DatosMinisterio!K208</f>
        <v>0</v>
      </c>
      <c r="M208" s="64" t="n">
        <f aca="false">P243/P$250</f>
        <v>0.0218807313575557</v>
      </c>
      <c r="N208" s="63" t="n">
        <f aca="false">ROUND((N$215*M208),0)</f>
        <v>4329411</v>
      </c>
      <c r="O208" s="63" t="n">
        <f aca="false">N208-DatosMinisterio!L208</f>
        <v>3</v>
      </c>
      <c r="P208" s="65" t="n">
        <f aca="false">N208+J208</f>
        <v>4391707</v>
      </c>
      <c r="Q208" s="63" t="n">
        <f aca="false">P208-DatosMinisterio!M208</f>
        <v>3</v>
      </c>
      <c r="S208" s="65" t="n">
        <f aca="false">B208+DatosMinisterio!B208</f>
        <v>4659</v>
      </c>
      <c r="T208" s="65" t="n">
        <f aca="false">C208+DatosMinisterio!C208</f>
        <v>24</v>
      </c>
      <c r="U208" s="65" t="n">
        <f aca="false">D208+DatosMinisterio!D208</f>
        <v>306.164318181818</v>
      </c>
      <c r="V208" s="65" t="n">
        <f aca="false">E208+DatosMinisterio!E208</f>
        <v>174.784545454545</v>
      </c>
      <c r="W208" s="65" t="n">
        <f aca="false">F208+DatosMinisterio!F208</f>
        <v>10</v>
      </c>
      <c r="X208" s="65" t="n">
        <f aca="false">G208+DatosMinisterio!G208</f>
        <v>20</v>
      </c>
      <c r="Y208" s="65" t="n">
        <f aca="false">H208+DatosMinisterio!H208</f>
        <v>5</v>
      </c>
      <c r="Z208" s="65" t="n">
        <f aca="false">X208+0.33*Y208</f>
        <v>21.65</v>
      </c>
      <c r="AC208" s="71" t="n">
        <f aca="false">IF(T208&gt;0,S208/T208,0)</f>
        <v>194.125</v>
      </c>
      <c r="AD208" s="72" t="n">
        <f aca="false">EXP((((AC208-AC$215)/AC$216+2)/4-1.9)^3)</f>
        <v>0.0466678004677417</v>
      </c>
      <c r="AE208" s="73" t="n">
        <f aca="false">S208/U208</f>
        <v>15.2173186858216</v>
      </c>
      <c r="AF208" s="72" t="n">
        <f aca="false">EXP((((AE208-AE$215)/AE$216+2)/4-1.9)^3)</f>
        <v>0.0229539955823653</v>
      </c>
      <c r="AG208" s="72" t="n">
        <f aca="false">V208/U208</f>
        <v>0.570884767018304</v>
      </c>
      <c r="AH208" s="72" t="n">
        <f aca="false">EXP((((AG208-AG$215)/AG$216+2)/4-1.9)^3)</f>
        <v>0.0319465313088146</v>
      </c>
      <c r="AI208" s="72" t="n">
        <f aca="false">W208/U208</f>
        <v>0.0326621993685803</v>
      </c>
      <c r="AJ208" s="72" t="n">
        <f aca="false">EXP((((AI208-AI$215)/AI$216+2)/4-1.9)^3)</f>
        <v>0.0116969671877576</v>
      </c>
      <c r="AK208" s="72" t="n">
        <f aca="false">Z208/U208</f>
        <v>0.0707136616329764</v>
      </c>
      <c r="AL208" s="72" t="n">
        <f aca="false">EXP((((AK208-AK$215)/AK$216+2)/4-1.9)^3)</f>
        <v>0.00712148861608444</v>
      </c>
      <c r="AM208" s="72" t="n">
        <f aca="false">0.01*AD208+0.15*AF208+0.24*AH208+0.25*AJ208+0.35*AL208</f>
        <v>0.0169937076687167</v>
      </c>
      <c r="AO208" s="64" t="n">
        <f aca="false">0.01*AD208/$AM$215</f>
        <v>0.000164277842231491</v>
      </c>
      <c r="AP208" s="63" t="n">
        <f aca="false">AO208*$J$215</f>
        <v>1710.77302121452</v>
      </c>
      <c r="AQ208" s="64" t="n">
        <f aca="false">0.15*AF208/$AM$215</f>
        <v>0.00121202397383245</v>
      </c>
      <c r="AR208" s="63" t="n">
        <f aca="false">AQ208*$J$215</f>
        <v>12621.8964610937</v>
      </c>
      <c r="AS208" s="64" t="n">
        <f aca="false">0.24*AH208/$AM$215</f>
        <v>0.00269896100228019</v>
      </c>
      <c r="AT208" s="63" t="n">
        <f aca="false">AS208*$J$215</f>
        <v>28106.7099816456</v>
      </c>
      <c r="AU208" s="64" t="n">
        <f aca="false">0.25*AJ208/$AM$215</f>
        <v>0.00102937813170861</v>
      </c>
      <c r="AV208" s="63" t="n">
        <f aca="false">AU208*$J$215</f>
        <v>10719.8409258003</v>
      </c>
      <c r="AW208" s="64" t="n">
        <f aca="false">0.35*AL208/$AM$215</f>
        <v>0.000877405770274739</v>
      </c>
      <c r="AX208" s="63" t="n">
        <f aca="false">AW208*$J$215</f>
        <v>9137.21595106411</v>
      </c>
    </row>
    <row r="209" customFormat="false" ht="13.8" hidden="false" customHeight="false" outlineLevel="0" collapsed="false">
      <c r="A209" s="70" t="s">
        <v>98</v>
      </c>
      <c r="B209" s="63" t="n">
        <f aca="true">INDIRECT(ADDRESS(ROW()-35*INT((ROW()-15)/35)+138,2+INT((ROW()-15)/35), 1, 1, "Simulación"))</f>
        <v>0</v>
      </c>
      <c r="C209" s="63" t="n">
        <f aca="true">INDIRECT(ADDRESS(ROW()-35*INT((ROW()-15)/35)+108,2+INT((ROW()-15)/35), 1, 1, "Simulación"))</f>
        <v>0</v>
      </c>
      <c r="D209" s="63" t="n">
        <f aca="true">INDIRECT(ADDRESS(ROW()-35*INT((ROW()-15)/35)+78,2+INT((ROW()-15)/35), 1, 1, "Simulación"))</f>
        <v>0</v>
      </c>
      <c r="E209" s="63" t="n">
        <f aca="true">INDIRECT(ADDRESS(ROW()-35*INT((ROW()-15)/35)+48,2+INT((ROW()-15)/35), 1, 1, "Simulación"))</f>
        <v>0</v>
      </c>
      <c r="F209" s="63" t="n">
        <f aca="true">INDIRECT(ADDRESS(ROW()-35*INT((ROW()-15)/35)+18,2+INT((ROW()-15)/35), 1, 1, "Simulación"))</f>
        <v>0</v>
      </c>
      <c r="G209" s="63" t="n">
        <f aca="true">INDIRECT(ADDRESS(ROW()-35*INT((ROW()-15)/35)-12,2+INT((ROW()-15)/35), 1, 1, "Simulación"))</f>
        <v>0</v>
      </c>
      <c r="H209" s="63" t="n">
        <f aca="true">INDIRECT(ADDRESS(ROW()-35*INT((ROW()-15)/35)+168,2+INT((ROW()-15)/35), 1, 1, "Simulación"))</f>
        <v>0</v>
      </c>
      <c r="I209" s="64" t="n">
        <f aca="false">AO209+AQ209+AS209+AU209+AW209</f>
        <v>0.0248362191454026</v>
      </c>
      <c r="J209" s="63" t="n">
        <f aca="false">ROUND(AP209+AR209+AT209+AV209+AX209,0)</f>
        <v>258642</v>
      </c>
      <c r="K209" s="64" t="n">
        <f aca="false">I209-DatosMinisterio!J209</f>
        <v>0</v>
      </c>
      <c r="L209" s="63" t="n">
        <f aca="false">J209-DatosMinisterio!K209</f>
        <v>0</v>
      </c>
      <c r="M209" s="64" t="n">
        <f aca="false">P244/P$250</f>
        <v>0.0120197611995753</v>
      </c>
      <c r="N209" s="63" t="n">
        <f aca="false">ROUND((N$215*M209),0)</f>
        <v>2378279</v>
      </c>
      <c r="O209" s="63" t="n">
        <f aca="false">N209-DatosMinisterio!L209</f>
        <v>1</v>
      </c>
      <c r="P209" s="65" t="n">
        <f aca="false">N209+J209</f>
        <v>2636921</v>
      </c>
      <c r="Q209" s="63" t="n">
        <f aca="false">P209-DatosMinisterio!M209</f>
        <v>1</v>
      </c>
      <c r="S209" s="65" t="n">
        <f aca="false">B209+DatosMinisterio!B209</f>
        <v>7235</v>
      </c>
      <c r="T209" s="65" t="n">
        <f aca="false">C209+DatosMinisterio!C209</f>
        <v>50</v>
      </c>
      <c r="U209" s="65" t="n">
        <f aca="false">D209+DatosMinisterio!D209</f>
        <v>348.509090909091</v>
      </c>
      <c r="V209" s="65" t="n">
        <f aca="false">E209+DatosMinisterio!E209</f>
        <v>254.725681818182</v>
      </c>
      <c r="W209" s="65" t="n">
        <f aca="false">F209+DatosMinisterio!F209</f>
        <v>10</v>
      </c>
      <c r="X209" s="65" t="n">
        <f aca="false">G209+DatosMinisterio!G209</f>
        <v>34</v>
      </c>
      <c r="Y209" s="65" t="n">
        <f aca="false">H209+DatosMinisterio!H209</f>
        <v>9</v>
      </c>
      <c r="Z209" s="65" t="n">
        <f aca="false">X209+0.33*Y209</f>
        <v>36.97</v>
      </c>
      <c r="AC209" s="71" t="n">
        <f aca="false">IF(T209&gt;0,S209/T209,0)</f>
        <v>144.7</v>
      </c>
      <c r="AD209" s="72" t="n">
        <f aca="false">EXP((((AC209-AC$215)/AC$216+2)/4-1.9)^3)</f>
        <v>0.017747448350198</v>
      </c>
      <c r="AE209" s="73" t="n">
        <f aca="false">S209/U209</f>
        <v>20.7598601836394</v>
      </c>
      <c r="AF209" s="72" t="n">
        <f aca="false">EXP((((AE209-AE$215)/AE$216+2)/4-1.9)^3)</f>
        <v>0.14544945840659</v>
      </c>
      <c r="AG209" s="72" t="n">
        <f aca="false">V209/U209</f>
        <v>0.730901111227045</v>
      </c>
      <c r="AH209" s="72" t="n">
        <f aca="false">EXP((((AG209-AG$215)/AG$216+2)/4-1.9)^3)</f>
        <v>0.177150307971144</v>
      </c>
      <c r="AI209" s="72" t="n">
        <f aca="false">W209/U209</f>
        <v>0.0286936560934891</v>
      </c>
      <c r="AJ209" s="72" t="n">
        <f aca="false">EXP((((AI209-AI$215)/AI$216+2)/4-1.9)^3)</f>
        <v>0.0109368263937509</v>
      </c>
      <c r="AK209" s="72" t="n">
        <f aca="false">Z209/U209</f>
        <v>0.106080446577629</v>
      </c>
      <c r="AL209" s="72" t="n">
        <f aca="false">EXP((((AK209-AK$215)/AK$216+2)/4-1.9)^3)</f>
        <v>0.00945480346858562</v>
      </c>
      <c r="AM209" s="72" t="n">
        <f aca="false">0.01*AD209+0.15*AF209+0.24*AH209+0.25*AJ209+0.35*AL209</f>
        <v>0.0705543549700078</v>
      </c>
      <c r="AO209" s="64" t="n">
        <f aca="false">0.01*AD209/$AM$215</f>
        <v>6.24737504417131E-005</v>
      </c>
      <c r="AP209" s="63" t="n">
        <f aca="false">AO209*$J$215</f>
        <v>650.595389724956</v>
      </c>
      <c r="AQ209" s="64" t="n">
        <f aca="false">0.15*AF209/$AM$215</f>
        <v>0.00768006728663697</v>
      </c>
      <c r="AR209" s="63" t="n">
        <f aca="false">AQ209*$J$215</f>
        <v>79979.4527163088</v>
      </c>
      <c r="AS209" s="64" t="n">
        <f aca="false">0.24*AH209/$AM$215</f>
        <v>0.0149663125593895</v>
      </c>
      <c r="AT209" s="63" t="n">
        <f aca="false">AS209*$J$215</f>
        <v>155857.682362226</v>
      </c>
      <c r="AU209" s="64" t="n">
        <f aca="false">0.25*AJ209/$AM$215</f>
        <v>0.000962482816212722</v>
      </c>
      <c r="AV209" s="63" t="n">
        <f aca="false">AU209*$J$215</f>
        <v>10023.1997997577</v>
      </c>
      <c r="AW209" s="64" t="n">
        <f aca="false">0.35*AL209/$AM$215</f>
        <v>0.00116488273272166</v>
      </c>
      <c r="AX209" s="63" t="n">
        <f aca="false">AW209*$J$215</f>
        <v>12130.9722902901</v>
      </c>
    </row>
    <row r="210" customFormat="false" ht="13.8" hidden="false" customHeight="false" outlineLevel="0" collapsed="false">
      <c r="A210" s="70" t="s">
        <v>99</v>
      </c>
      <c r="B210" s="63" t="n">
        <f aca="true">INDIRECT(ADDRESS(ROW()-35*INT((ROW()-15)/35)+138,2+INT((ROW()-15)/35), 1, 1, "Simulación"))</f>
        <v>0</v>
      </c>
      <c r="C210" s="63" t="n">
        <f aca="true">INDIRECT(ADDRESS(ROW()-35*INT((ROW()-15)/35)+108,2+INT((ROW()-15)/35), 1, 1, "Simulación"))</f>
        <v>0</v>
      </c>
      <c r="D210" s="63" t="n">
        <f aca="true">INDIRECT(ADDRESS(ROW()-35*INT((ROW()-15)/35)+78,2+INT((ROW()-15)/35), 1, 1, "Simulación"))</f>
        <v>0</v>
      </c>
      <c r="E210" s="63" t="n">
        <f aca="true">INDIRECT(ADDRESS(ROW()-35*INT((ROW()-15)/35)+48,2+INT((ROW()-15)/35), 1, 1, "Simulación"))</f>
        <v>0</v>
      </c>
      <c r="F210" s="63" t="n">
        <f aca="true">INDIRECT(ADDRESS(ROW()-35*INT((ROW()-15)/35)+18,2+INT((ROW()-15)/35), 1, 1, "Simulación"))</f>
        <v>0</v>
      </c>
      <c r="G210" s="63" t="n">
        <f aca="true">INDIRECT(ADDRESS(ROW()-35*INT((ROW()-15)/35)-12,2+INT((ROW()-15)/35), 1, 1, "Simulación"))</f>
        <v>0</v>
      </c>
      <c r="H210" s="63" t="n">
        <f aca="true">INDIRECT(ADDRESS(ROW()-35*INT((ROW()-15)/35)+168,2+INT((ROW()-15)/35), 1, 1, "Simulación"))</f>
        <v>0</v>
      </c>
      <c r="I210" s="64" t="n">
        <f aca="false">AO210+AQ210+AS210+AU210+AW210</f>
        <v>0.0198991347896011</v>
      </c>
      <c r="J210" s="63" t="n">
        <f aca="false">ROUND(AP210+AR210+AT210+AV210+AX210,0)</f>
        <v>207228</v>
      </c>
      <c r="K210" s="64" t="n">
        <f aca="false">I210-DatosMinisterio!J210</f>
        <v>1.21430643318377E-016</v>
      </c>
      <c r="L210" s="63" t="n">
        <f aca="false">J210-DatosMinisterio!K210</f>
        <v>0</v>
      </c>
      <c r="M210" s="64" t="n">
        <f aca="false">P245/P$250</f>
        <v>0.0190027233070257</v>
      </c>
      <c r="N210" s="63" t="n">
        <f aca="false">ROUND((N$215*M210),0)</f>
        <v>3759957</v>
      </c>
      <c r="O210" s="63" t="n">
        <f aca="false">N210-DatosMinisterio!L210</f>
        <v>1</v>
      </c>
      <c r="P210" s="65" t="n">
        <f aca="false">N210+J210</f>
        <v>3967185</v>
      </c>
      <c r="Q210" s="63" t="n">
        <f aca="false">P210-DatosMinisterio!M210</f>
        <v>1</v>
      </c>
      <c r="S210" s="65" t="n">
        <f aca="false">B210+DatosMinisterio!B210</f>
        <v>6627</v>
      </c>
      <c r="T210" s="65" t="n">
        <f aca="false">C210+DatosMinisterio!C210</f>
        <v>34</v>
      </c>
      <c r="U210" s="65" t="n">
        <f aca="false">D210+DatosMinisterio!D210</f>
        <v>279.466136363636</v>
      </c>
      <c r="V210" s="65" t="n">
        <f aca="false">E210+DatosMinisterio!E210</f>
        <v>163.288863636364</v>
      </c>
      <c r="W210" s="65" t="n">
        <f aca="false">F210+DatosMinisterio!F210</f>
        <v>5</v>
      </c>
      <c r="X210" s="65" t="n">
        <f aca="false">G210+DatosMinisterio!G210</f>
        <v>9</v>
      </c>
      <c r="Y210" s="65" t="n">
        <f aca="false">H210+DatosMinisterio!H210</f>
        <v>1</v>
      </c>
      <c r="Z210" s="65" t="n">
        <f aca="false">X210+0.33*Y210</f>
        <v>9.33</v>
      </c>
      <c r="AC210" s="71" t="n">
        <f aca="false">IF(T210&gt;0,S210/T210,0)</f>
        <v>194.911764705882</v>
      </c>
      <c r="AD210" s="72" t="n">
        <f aca="false">EXP((((AC210-AC$215)/AC$216+2)/4-1.9)^3)</f>
        <v>0.0473250567078803</v>
      </c>
      <c r="AE210" s="73" t="n">
        <f aca="false">S210/U210</f>
        <v>23.7130698059856</v>
      </c>
      <c r="AF210" s="72" t="n">
        <f aca="false">EXP((((AE210-AE$215)/AE$216+2)/4-1.9)^3)</f>
        <v>0.285557127462012</v>
      </c>
      <c r="AG210" s="72" t="n">
        <f aca="false">V210/U210</f>
        <v>0.584288550165862</v>
      </c>
      <c r="AH210" s="72" t="n">
        <f aca="false">EXP((((AG210-AG$215)/AG$216+2)/4-1.9)^3)</f>
        <v>0.0380302537781717</v>
      </c>
      <c r="AI210" s="72" t="n">
        <f aca="false">W210/U210</f>
        <v>0.017891255323665</v>
      </c>
      <c r="AJ210" s="72" t="n">
        <f aca="false">EXP((((AI210-AI$215)/AI$216+2)/4-1.9)^3)</f>
        <v>0.00907762923020969</v>
      </c>
      <c r="AK210" s="72" t="n">
        <f aca="false">Z210/U210</f>
        <v>0.0333850824339589</v>
      </c>
      <c r="AL210" s="72" t="n">
        <f aca="false">EXP((((AK210-AK$215)/AK$216+2)/4-1.9)^3)</f>
        <v>0.00521620757129726</v>
      </c>
      <c r="AM210" s="72" t="n">
        <f aca="false">0.01*AD210+0.15*AF210+0.24*AH210+0.25*AJ210+0.35*AL210</f>
        <v>0.0565291605506483</v>
      </c>
      <c r="AO210" s="64" t="n">
        <f aca="false">0.01*AD210/$AM$215</f>
        <v>0.000166591485382464</v>
      </c>
      <c r="AP210" s="63" t="n">
        <f aca="false">AO210*$J$215</f>
        <v>1734.86706962444</v>
      </c>
      <c r="AQ210" s="64" t="n">
        <f aca="false">0.15*AF210/$AM$215</f>
        <v>0.0150780757598727</v>
      </c>
      <c r="AR210" s="63" t="n">
        <f aca="false">AQ210*$J$215</f>
        <v>157021.573155739</v>
      </c>
      <c r="AS210" s="64" t="n">
        <f aca="false">0.24*AH210/$AM$215</f>
        <v>0.00321293635487066</v>
      </c>
      <c r="AT210" s="63" t="n">
        <f aca="false">AS210*$J$215</f>
        <v>33459.1979059875</v>
      </c>
      <c r="AU210" s="64" t="n">
        <f aca="false">0.25*AJ210/$AM$215</f>
        <v>0.000798866310159164</v>
      </c>
      <c r="AV210" s="63" t="n">
        <f aca="false">AU210*$J$215</f>
        <v>8319.31386736652</v>
      </c>
      <c r="AW210" s="64" t="n">
        <f aca="false">0.35*AL210/$AM$215</f>
        <v>0.000642664879316116</v>
      </c>
      <c r="AX210" s="63" t="n">
        <f aca="false">AW210*$J$215</f>
        <v>6692.6477867101</v>
      </c>
    </row>
    <row r="211" customFormat="false" ht="13.8" hidden="false" customHeight="false" outlineLevel="0" collapsed="false">
      <c r="A211" s="70" t="s">
        <v>100</v>
      </c>
      <c r="B211" s="63" t="n">
        <f aca="true">INDIRECT(ADDRESS(ROW()-35*INT((ROW()-15)/35)+138,2+INT((ROW()-15)/35), 1, 1, "Simulación"))</f>
        <v>0</v>
      </c>
      <c r="C211" s="63" t="n">
        <f aca="true">INDIRECT(ADDRESS(ROW()-35*INT((ROW()-15)/35)+108,2+INT((ROW()-15)/35), 1, 1, "Simulación"))</f>
        <v>0</v>
      </c>
      <c r="D211" s="63" t="n">
        <f aca="true">INDIRECT(ADDRESS(ROW()-35*INT((ROW()-15)/35)+78,2+INT((ROW()-15)/35), 1, 1, "Simulación"))</f>
        <v>0</v>
      </c>
      <c r="E211" s="63" t="n">
        <f aca="true">INDIRECT(ADDRESS(ROW()-35*INT((ROW()-15)/35)+48,2+INT((ROW()-15)/35), 1, 1, "Simulación"))</f>
        <v>0</v>
      </c>
      <c r="F211" s="63" t="n">
        <f aca="true">INDIRECT(ADDRESS(ROW()-35*INT((ROW()-15)/35)+18,2+INT((ROW()-15)/35), 1, 1, "Simulación"))</f>
        <v>0</v>
      </c>
      <c r="G211" s="63" t="n">
        <f aca="true">INDIRECT(ADDRESS(ROW()-35*INT((ROW()-15)/35)-12,2+INT((ROW()-15)/35), 1, 1, "Simulación"))</f>
        <v>0</v>
      </c>
      <c r="H211" s="63" t="n">
        <f aca="true">INDIRECT(ADDRESS(ROW()-35*INT((ROW()-15)/35)+168,2+INT((ROW()-15)/35), 1, 1, "Simulación"))</f>
        <v>0</v>
      </c>
      <c r="I211" s="64" t="n">
        <f aca="false">AO211+AQ211+AS211+AU211+AW211</f>
        <v>0.00834836977959015</v>
      </c>
      <c r="J211" s="63" t="n">
        <f aca="false">ROUND(AP211+AR211+AT211+AV211+AX211,0)</f>
        <v>86939</v>
      </c>
      <c r="K211" s="64" t="n">
        <f aca="false">I211-DatosMinisterio!J211</f>
        <v>0</v>
      </c>
      <c r="L211" s="63" t="n">
        <f aca="false">J211-DatosMinisterio!K211</f>
        <v>0</v>
      </c>
      <c r="M211" s="64" t="n">
        <f aca="false">P246/P$250</f>
        <v>0.0131116816150003</v>
      </c>
      <c r="N211" s="63" t="n">
        <f aca="false">ROUND((N$215*M211),0)</f>
        <v>2594331</v>
      </c>
      <c r="O211" s="63" t="n">
        <f aca="false">N211-DatosMinisterio!L211</f>
        <v>3</v>
      </c>
      <c r="P211" s="65" t="n">
        <f aca="false">N211+J211</f>
        <v>2681270</v>
      </c>
      <c r="Q211" s="63" t="n">
        <f aca="false">P211-DatosMinisterio!M211</f>
        <v>3</v>
      </c>
      <c r="S211" s="65" t="n">
        <f aca="false">B211+DatosMinisterio!B211</f>
        <v>3590</v>
      </c>
      <c r="T211" s="65" t="n">
        <f aca="false">C211+DatosMinisterio!C211</f>
        <v>37</v>
      </c>
      <c r="U211" s="65" t="n">
        <f aca="false">D211+DatosMinisterio!D211</f>
        <v>319.209318181818</v>
      </c>
      <c r="V211" s="65" t="n">
        <f aca="false">E211+DatosMinisterio!E211</f>
        <v>181.556590909091</v>
      </c>
      <c r="W211" s="65" t="n">
        <f aca="false">F211+DatosMinisterio!F211</f>
        <v>35</v>
      </c>
      <c r="X211" s="65" t="n">
        <f aca="false">G211+DatosMinisterio!G211</f>
        <v>58</v>
      </c>
      <c r="Y211" s="65" t="n">
        <f aca="false">H211+DatosMinisterio!H211</f>
        <v>8</v>
      </c>
      <c r="Z211" s="65" t="n">
        <f aca="false">X211+0.33*Y211</f>
        <v>60.64</v>
      </c>
      <c r="AC211" s="71" t="n">
        <f aca="false">IF(T211&gt;0,S211/T211,0)</f>
        <v>97.027027027027</v>
      </c>
      <c r="AD211" s="72" t="n">
        <f aca="false">EXP((((AC211-AC$215)/AC$216+2)/4-1.9)^3)</f>
        <v>0.00586519611542684</v>
      </c>
      <c r="AE211" s="73" t="n">
        <f aca="false">S211/U211</f>
        <v>11.2465388555956</v>
      </c>
      <c r="AF211" s="72" t="n">
        <f aca="false">EXP((((AE211-AE$215)/AE$216+2)/4-1.9)^3)</f>
        <v>0.00352885083721956</v>
      </c>
      <c r="AG211" s="72" t="n">
        <f aca="false">V211/U211</f>
        <v>0.568769708676482</v>
      </c>
      <c r="AH211" s="72" t="n">
        <f aca="false">EXP((((AG211-AG$215)/AG$216+2)/4-1.9)^3)</f>
        <v>0.0310625658374077</v>
      </c>
      <c r="AI211" s="72" t="n">
        <f aca="false">W211/U211</f>
        <v>0.109645921990487</v>
      </c>
      <c r="AJ211" s="72" t="n">
        <f aca="false">EXP((((AI211-AI$215)/AI$216+2)/4-1.9)^3)</f>
        <v>0.0378761361149135</v>
      </c>
      <c r="AK211" s="72" t="n">
        <f aca="false">Z211/U211</f>
        <v>0.189969391700089</v>
      </c>
      <c r="AL211" s="72" t="n">
        <f aca="false">EXP((((AK211-AK$215)/AK$216+2)/4-1.9)^3)</f>
        <v>0.0177254083965612</v>
      </c>
      <c r="AM211" s="72" t="n">
        <f aca="false">0.01*AD211+0.15*AF211+0.24*AH211+0.25*AJ211+0.35*AL211</f>
        <v>0.0237159223552399</v>
      </c>
      <c r="AO211" s="64" t="n">
        <f aca="false">0.01*AD211/$AM$215</f>
        <v>2.06463932829416E-005</v>
      </c>
      <c r="AP211" s="63" t="n">
        <f aca="false">AO211*$J$215</f>
        <v>215.009475009226</v>
      </c>
      <c r="AQ211" s="64" t="n">
        <f aca="false">0.15*AF211/$AM$215</f>
        <v>0.000186331473291505</v>
      </c>
      <c r="AR211" s="63" t="n">
        <f aca="false">AQ211*$J$215</f>
        <v>1940.4373297104</v>
      </c>
      <c r="AS211" s="64" t="n">
        <f aca="false">0.24*AH211/$AM$215</f>
        <v>0.00262428033314503</v>
      </c>
      <c r="AT211" s="63" t="n">
        <f aca="false">AS211*$J$215</f>
        <v>27328.9929613391</v>
      </c>
      <c r="AU211" s="64" t="n">
        <f aca="false">0.25*AJ211/$AM$215</f>
        <v>0.00333324575545682</v>
      </c>
      <c r="AV211" s="63" t="n">
        <f aca="false">AU211*$J$215</f>
        <v>34712.0879727518</v>
      </c>
      <c r="AW211" s="64" t="n">
        <f aca="false">0.35*AL211/$AM$215</f>
        <v>0.00218386582441385</v>
      </c>
      <c r="AX211" s="63" t="n">
        <f aca="false">AW211*$J$215</f>
        <v>22742.5603088634</v>
      </c>
    </row>
    <row r="212" customFormat="false" ht="13.8" hidden="false" customHeight="false" outlineLevel="0" collapsed="false">
      <c r="A212" s="70" t="s">
        <v>101</v>
      </c>
      <c r="B212" s="63" t="n">
        <f aca="true">INDIRECT(ADDRESS(ROW()-35*INT((ROW()-15)/35)+138,2+INT((ROW()-15)/35), 1, 1, "Simulación"))</f>
        <v>0</v>
      </c>
      <c r="C212" s="63" t="n">
        <f aca="true">INDIRECT(ADDRESS(ROW()-35*INT((ROW()-15)/35)+108,2+INT((ROW()-15)/35), 1, 1, "Simulación"))</f>
        <v>0</v>
      </c>
      <c r="D212" s="63" t="n">
        <f aca="true">INDIRECT(ADDRESS(ROW()-35*INT((ROW()-15)/35)+78,2+INT((ROW()-15)/35), 1, 1, "Simulación"))</f>
        <v>0</v>
      </c>
      <c r="E212" s="63" t="n">
        <f aca="true">INDIRECT(ADDRESS(ROW()-35*INT((ROW()-15)/35)+48,2+INT((ROW()-15)/35), 1, 1, "Simulación"))</f>
        <v>0</v>
      </c>
      <c r="F212" s="63" t="n">
        <f aca="true">INDIRECT(ADDRESS(ROW()-35*INT((ROW()-15)/35)+18,2+INT((ROW()-15)/35), 1, 1, "Simulación"))</f>
        <v>0</v>
      </c>
      <c r="G212" s="63" t="n">
        <f aca="true">INDIRECT(ADDRESS(ROW()-35*INT((ROW()-15)/35)-12,2+INT((ROW()-15)/35), 1, 1, "Simulación"))</f>
        <v>0</v>
      </c>
      <c r="H212" s="63" t="n">
        <f aca="true">INDIRECT(ADDRESS(ROW()-35*INT((ROW()-15)/35)+168,2+INT((ROW()-15)/35), 1, 1, "Simulación"))</f>
        <v>0</v>
      </c>
      <c r="I212" s="64" t="n">
        <f aca="false">AO212+AQ212+AS212+AU212+AW212</f>
        <v>0.0164952803373926</v>
      </c>
      <c r="J212" s="63" t="n">
        <f aca="false">ROUND(AP212+AR212+AT212+AV212+AX212,0)</f>
        <v>171780</v>
      </c>
      <c r="K212" s="64" t="n">
        <f aca="false">I212-DatosMinisterio!J212</f>
        <v>-5.89805981832114E-017</v>
      </c>
      <c r="L212" s="63" t="n">
        <f aca="false">J212-DatosMinisterio!K212</f>
        <v>0</v>
      </c>
      <c r="M212" s="64" t="n">
        <f aca="false">P247/P$250</f>
        <v>0.0101689624571195</v>
      </c>
      <c r="N212" s="63" t="n">
        <f aca="false">ROUND((N$215*M212),0)</f>
        <v>2012073</v>
      </c>
      <c r="O212" s="63" t="n">
        <f aca="false">N212-DatosMinisterio!L212</f>
        <v>3</v>
      </c>
      <c r="P212" s="65" t="n">
        <f aca="false">N212+J212</f>
        <v>2183853</v>
      </c>
      <c r="Q212" s="63" t="n">
        <f aca="false">P212-DatosMinisterio!M212</f>
        <v>3</v>
      </c>
      <c r="S212" s="65" t="n">
        <f aca="false">B212+DatosMinisterio!B212</f>
        <v>6473</v>
      </c>
      <c r="T212" s="65" t="n">
        <f aca="false">C212+DatosMinisterio!C212</f>
        <v>26</v>
      </c>
      <c r="U212" s="65" t="n">
        <f aca="false">D212+DatosMinisterio!D212</f>
        <v>356.963181818182</v>
      </c>
      <c r="V212" s="65" t="n">
        <f aca="false">E212+DatosMinisterio!E212</f>
        <v>241.835909090909</v>
      </c>
      <c r="W212" s="65" t="n">
        <f aca="false">F212+DatosMinisterio!F212</f>
        <v>21</v>
      </c>
      <c r="X212" s="65" t="n">
        <f aca="false">G212+DatosMinisterio!G212</f>
        <v>54</v>
      </c>
      <c r="Y212" s="65" t="n">
        <f aca="false">H212+DatosMinisterio!H212</f>
        <v>11</v>
      </c>
      <c r="Z212" s="65" t="n">
        <f aca="false">X212+0.33*Y212</f>
        <v>57.63</v>
      </c>
      <c r="AC212" s="71" t="n">
        <f aca="false">IF(T212&gt;0,S212/T212,0)</f>
        <v>248.961538461538</v>
      </c>
      <c r="AD212" s="72" t="n">
        <f aca="false">EXP((((AC212-AC$215)/AC$216+2)/4-1.9)^3)</f>
        <v>0.112091796325811</v>
      </c>
      <c r="AE212" s="73" t="n">
        <f aca="false">S212/U212</f>
        <v>18.1335228104757</v>
      </c>
      <c r="AF212" s="72" t="n">
        <f aca="false">EXP((((AE212-AE$215)/AE$216+2)/4-1.9)^3)</f>
        <v>0.0671524305403897</v>
      </c>
      <c r="AG212" s="72" t="n">
        <f aca="false">V212/U212</f>
        <v>0.677481380177991</v>
      </c>
      <c r="AH212" s="72" t="n">
        <f aca="false">EXP((((AG212-AG$215)/AG$216+2)/4-1.9)^3)</f>
        <v>0.108925252248372</v>
      </c>
      <c r="AI212" s="72" t="n">
        <f aca="false">W212/U212</f>
        <v>0.0588295966352526</v>
      </c>
      <c r="AJ212" s="72" t="n">
        <f aca="false">EXP((((AI212-AI$215)/AI$216+2)/4-1.9)^3)</f>
        <v>0.0179173904092265</v>
      </c>
      <c r="AK212" s="72" t="n">
        <f aca="false">Z212/U212</f>
        <v>0.161445221623315</v>
      </c>
      <c r="AL212" s="72" t="n">
        <f aca="false">EXP((((AK212-AK$215)/AK$216+2)/4-1.9)^3)</f>
        <v>0.0144124334856815</v>
      </c>
      <c r="AM212" s="72" t="n">
        <f aca="false">0.01*AD212+0.15*AF212+0.24*AH212+0.25*AJ212+0.35*AL212</f>
        <v>0.046859542406221</v>
      </c>
      <c r="AO212" s="64" t="n">
        <f aca="false">0.01*AD212/$AM$215</f>
        <v>0.000394580379784225</v>
      </c>
      <c r="AP212" s="63" t="n">
        <f aca="false">AO212*$J$215</f>
        <v>4109.12061703495</v>
      </c>
      <c r="AQ212" s="64" t="n">
        <f aca="false">0.15*AF212/$AM$215</f>
        <v>0.0035458034059482</v>
      </c>
      <c r="AR212" s="63" t="n">
        <f aca="false">AQ212*$J$215</f>
        <v>36925.6420892039</v>
      </c>
      <c r="AS212" s="64" t="n">
        <f aca="false">0.24*AH212/$AM$215</f>
        <v>0.00920240777128666</v>
      </c>
      <c r="AT212" s="63" t="n">
        <f aca="false">AS212*$J$215</f>
        <v>95832.9542894022</v>
      </c>
      <c r="AU212" s="64" t="n">
        <f aca="false">0.25*AJ212/$AM$215</f>
        <v>0.00157679931630886</v>
      </c>
      <c r="AV212" s="63" t="n">
        <f aca="false">AU212*$J$215</f>
        <v>16420.6304001088</v>
      </c>
      <c r="AW212" s="64" t="n">
        <f aca="false">0.35*AL212/$AM$215</f>
        <v>0.0017756894640647</v>
      </c>
      <c r="AX212" s="63" t="n">
        <f aca="false">AW212*$J$215</f>
        <v>18491.8525098233</v>
      </c>
    </row>
    <row r="213" customFormat="false" ht="13.8" hidden="false" customHeight="false" outlineLevel="0" collapsed="false">
      <c r="A213" s="70" t="s">
        <v>102</v>
      </c>
      <c r="B213" s="63" t="n">
        <f aca="true">INDIRECT(ADDRESS(ROW()-35*INT((ROW()-15)/35)+138,2+INT((ROW()-15)/35), 1, 1, "Simulación"))</f>
        <v>0</v>
      </c>
      <c r="C213" s="63" t="n">
        <f aca="true">INDIRECT(ADDRESS(ROW()-35*INT((ROW()-15)/35)+108,2+INT((ROW()-15)/35), 1, 1, "Simulación"))</f>
        <v>0</v>
      </c>
      <c r="D213" s="63" t="n">
        <f aca="true">INDIRECT(ADDRESS(ROW()-35*INT((ROW()-15)/35)+78,2+INT((ROW()-15)/35), 1, 1, "Simulación"))</f>
        <v>0</v>
      </c>
      <c r="E213" s="63" t="n">
        <f aca="true">INDIRECT(ADDRESS(ROW()-35*INT((ROW()-15)/35)+48,2+INT((ROW()-15)/35), 1, 1, "Simulación"))</f>
        <v>0</v>
      </c>
      <c r="F213" s="63" t="n">
        <f aca="true">INDIRECT(ADDRESS(ROW()-35*INT((ROW()-15)/35)+18,2+INT((ROW()-15)/35), 1, 1, "Simulación"))</f>
        <v>0</v>
      </c>
      <c r="G213" s="63" t="n">
        <f aca="true">INDIRECT(ADDRESS(ROW()-35*INT((ROW()-15)/35)-12,2+INT((ROW()-15)/35), 1, 1, "Simulación"))</f>
        <v>0</v>
      </c>
      <c r="H213" s="63" t="n">
        <f aca="true">INDIRECT(ADDRESS(ROW()-35*INT((ROW()-15)/35)+168,2+INT((ROW()-15)/35), 1, 1, "Simulación"))</f>
        <v>0</v>
      </c>
      <c r="I213" s="64" t="n">
        <f aca="false">AO213+AQ213+AS213+AU213+AW213</f>
        <v>0.0146104900180135</v>
      </c>
      <c r="J213" s="63" t="n">
        <f aca="false">ROUND(AP213+AR213+AT213+AV213+AX213,0)</f>
        <v>152152</v>
      </c>
      <c r="K213" s="64" t="n">
        <f aca="false">I213-DatosMinisterio!J213</f>
        <v>0</v>
      </c>
      <c r="L213" s="63" t="n">
        <f aca="false">J213-DatosMinisterio!K213</f>
        <v>0</v>
      </c>
      <c r="M213" s="64" t="n">
        <f aca="false">P248/P$250</f>
        <v>0.00726328360118905</v>
      </c>
      <c r="N213" s="63" t="n">
        <f aca="false">ROUND((N$215*M213),0)</f>
        <v>1437143</v>
      </c>
      <c r="O213" s="63" t="n">
        <f aca="false">N213-DatosMinisterio!L213</f>
        <v>0</v>
      </c>
      <c r="P213" s="65" t="n">
        <f aca="false">N213+J213</f>
        <v>1589295</v>
      </c>
      <c r="Q213" s="63" t="n">
        <f aca="false">P213-DatosMinisterio!M213</f>
        <v>0</v>
      </c>
      <c r="S213" s="65" t="n">
        <f aca="false">B213+DatosMinisterio!B213</f>
        <v>7484</v>
      </c>
      <c r="T213" s="65" t="n">
        <f aca="false">C213+DatosMinisterio!C213</f>
        <v>51</v>
      </c>
      <c r="U213" s="65" t="n">
        <f aca="false">D213+DatosMinisterio!D213</f>
        <v>412.023863636364</v>
      </c>
      <c r="V213" s="65" t="n">
        <f aca="false">E213+DatosMinisterio!E213</f>
        <v>257.501363636364</v>
      </c>
      <c r="W213" s="65" t="n">
        <f aca="false">F213+DatosMinisterio!F213</f>
        <v>39</v>
      </c>
      <c r="X213" s="65" t="n">
        <f aca="false">G213+DatosMinisterio!G213</f>
        <v>82</v>
      </c>
      <c r="Y213" s="65" t="n">
        <f aca="false">H213+DatosMinisterio!H213</f>
        <v>46</v>
      </c>
      <c r="Z213" s="65" t="n">
        <f aca="false">X213+0.33*Y213</f>
        <v>97.18</v>
      </c>
      <c r="AC213" s="71" t="n">
        <f aca="false">IF(T213&gt;0,S213/T213,0)</f>
        <v>146.745098039216</v>
      </c>
      <c r="AD213" s="72" t="n">
        <f aca="false">EXP((((AC213-AC$215)/AC$216+2)/4-1.9)^3)</f>
        <v>0.0185374935389387</v>
      </c>
      <c r="AE213" s="73" t="n">
        <f aca="false">S213/U213</f>
        <v>18.1639964587223</v>
      </c>
      <c r="AF213" s="72" t="n">
        <f aca="false">EXP((((AE213-AE$215)/AE$216+2)/4-1.9)^3)</f>
        <v>0.0678259433564618</v>
      </c>
      <c r="AG213" s="72" t="n">
        <f aca="false">V213/U213</f>
        <v>0.624967110797312</v>
      </c>
      <c r="AH213" s="72" t="n">
        <f aca="false">EXP((((AG213-AG$215)/AG$216+2)/4-1.9)^3)</f>
        <v>0.0622531196749951</v>
      </c>
      <c r="AI213" s="72" t="n">
        <f aca="false">W213/U213</f>
        <v>0.0946547116368479</v>
      </c>
      <c r="AJ213" s="72" t="n">
        <f aca="false">EXP((((AI213-AI$215)/AI$216+2)/4-1.9)^3)</f>
        <v>0.0306956735568215</v>
      </c>
      <c r="AK213" s="72" t="n">
        <f aca="false">Z213/U213</f>
        <v>0.23586012504792</v>
      </c>
      <c r="AL213" s="72" t="n">
        <f aca="false">EXP((((AK213-AK$215)/AK$216+2)/4-1.9)^3)</f>
        <v>0.0243752145135751</v>
      </c>
      <c r="AM213" s="72" t="n">
        <f aca="false">0.01*AD213+0.15*AF213+0.24*AH213+0.25*AJ213+0.35*AL213</f>
        <v>0.0415052586298142</v>
      </c>
      <c r="AO213" s="64" t="n">
        <f aca="false">0.01*AD213/$AM$215</f>
        <v>6.52548311348433E-005</v>
      </c>
      <c r="AP213" s="63" t="n">
        <f aca="false">AO213*$J$215</f>
        <v>679.557285955145</v>
      </c>
      <c r="AQ213" s="64" t="n">
        <f aca="false">0.15*AF213/$AM$215</f>
        <v>0.00358136643796297</v>
      </c>
      <c r="AR213" s="63" t="n">
        <f aca="false">AQ213*$J$215</f>
        <v>37295.9919483026</v>
      </c>
      <c r="AS213" s="64" t="n">
        <f aca="false">0.24*AH213/$AM$215</f>
        <v>0.00525937356544039</v>
      </c>
      <c r="AT213" s="63" t="n">
        <f aca="false">AS213*$J$215</f>
        <v>54770.5903731397</v>
      </c>
      <c r="AU213" s="64" t="n">
        <f aca="false">0.25*AJ213/$AM$215</f>
        <v>0.00270133741424266</v>
      </c>
      <c r="AV213" s="63" t="n">
        <f aca="false">AU213*$J$215</f>
        <v>28131.4576981816</v>
      </c>
      <c r="AW213" s="64" t="n">
        <f aca="false">0.35*AL213/$AM$215</f>
        <v>0.00300315776923258</v>
      </c>
      <c r="AX213" s="63" t="n">
        <f aca="false">AW213*$J$215</f>
        <v>31274.5846930112</v>
      </c>
    </row>
    <row r="214" customFormat="false" ht="13.8" hidden="false" customHeight="false" outlineLevel="0" collapsed="false">
      <c r="A214" s="74" t="s">
        <v>103</v>
      </c>
      <c r="B214" s="76" t="n">
        <f aca="true">INDIRECT(ADDRESS(ROW()-35*INT((ROW()-15)/35)+138,2+INT((ROW()-15)/35), 1, 1, "Simulación"))</f>
        <v>0</v>
      </c>
      <c r="C214" s="76" t="n">
        <f aca="true">INDIRECT(ADDRESS(ROW()-35*INT((ROW()-15)/35)+108,2+INT((ROW()-15)/35), 1, 1, "Simulación"))</f>
        <v>0</v>
      </c>
      <c r="D214" s="76" t="n">
        <f aca="true">INDIRECT(ADDRESS(ROW()-35*INT((ROW()-15)/35)+78,2+INT((ROW()-15)/35), 1, 1, "Simulación"))</f>
        <v>0</v>
      </c>
      <c r="E214" s="76" t="n">
        <f aca="true">INDIRECT(ADDRESS(ROW()-35*INT((ROW()-15)/35)+48,2+INT((ROW()-15)/35), 1, 1, "Simulación"))</f>
        <v>0</v>
      </c>
      <c r="F214" s="76" t="n">
        <f aca="true">INDIRECT(ADDRESS(ROW()-35*INT((ROW()-15)/35)+18,2+INT((ROW()-15)/35), 1, 1, "Simulación"))</f>
        <v>0</v>
      </c>
      <c r="G214" s="76" t="n">
        <f aca="true">INDIRECT(ADDRESS(ROW()-35*INT((ROW()-15)/35)-12,2+INT((ROW()-15)/35), 1, 1, "Simulación"))</f>
        <v>0</v>
      </c>
      <c r="H214" s="76" t="n">
        <f aca="true">INDIRECT(ADDRESS(ROW()-35*INT((ROW()-15)/35)+168,2+INT((ROW()-15)/35), 1, 1, "Simulación"))</f>
        <v>0</v>
      </c>
      <c r="I214" s="75" t="n">
        <f aca="false">AO214+AQ214+AS214+AU214+AW214</f>
        <v>0.00956962912720543</v>
      </c>
      <c r="J214" s="76" t="n">
        <f aca="false">ROUND(AP214+AR214+AT214+AV214+AX214,0)</f>
        <v>99657</v>
      </c>
      <c r="K214" s="64" t="n">
        <f aca="false">I214-DatosMinisterio!J214</f>
        <v>-7.11236625150491E-017</v>
      </c>
      <c r="L214" s="63" t="n">
        <f aca="false">J214-DatosMinisterio!K214</f>
        <v>0</v>
      </c>
      <c r="M214" s="64" t="n">
        <f aca="false">P249/P$250</f>
        <v>0.00684725454335209</v>
      </c>
      <c r="N214" s="63" t="n">
        <f aca="false">ROUND((N$215*M214),0)</f>
        <v>1354826</v>
      </c>
      <c r="O214" s="63" t="n">
        <f aca="false">N214-DatosMinisterio!L214</f>
        <v>0</v>
      </c>
      <c r="P214" s="65" t="n">
        <f aca="false">N214+J214</f>
        <v>1454483</v>
      </c>
      <c r="Q214" s="63" t="n">
        <f aca="false">P214-DatosMinisterio!M214</f>
        <v>0</v>
      </c>
      <c r="S214" s="77" t="n">
        <f aca="false">B214+DatosMinisterio!B214</f>
        <v>8358</v>
      </c>
      <c r="T214" s="77" t="n">
        <f aca="false">C214+DatosMinisterio!C214</f>
        <v>37</v>
      </c>
      <c r="U214" s="77" t="n">
        <f aca="false">D214+DatosMinisterio!D214</f>
        <v>440.848181818182</v>
      </c>
      <c r="V214" s="77" t="n">
        <f aca="false">E214+DatosMinisterio!E214</f>
        <v>237.601136363636</v>
      </c>
      <c r="W214" s="77" t="n">
        <f aca="false">F214+DatosMinisterio!F214</f>
        <v>21</v>
      </c>
      <c r="X214" s="77" t="n">
        <f aca="false">G214+DatosMinisterio!G214</f>
        <v>63</v>
      </c>
      <c r="Y214" s="77" t="n">
        <f aca="false">H214+DatosMinisterio!H214</f>
        <v>9</v>
      </c>
      <c r="Z214" s="77" t="n">
        <f aca="false">X214+0.33*Y214</f>
        <v>65.97</v>
      </c>
      <c r="AC214" s="71" t="n">
        <f aca="false">IF(T214&gt;0,S214/T214,0)</f>
        <v>225.891891891892</v>
      </c>
      <c r="AD214" s="72" t="n">
        <f aca="false">EXP((((AC214-AC$215)/AC$216+2)/4-1.9)^3)</f>
        <v>0.079402249952483</v>
      </c>
      <c r="AE214" s="73" t="n">
        <f aca="false">S214/U214</f>
        <v>18.9589077253971</v>
      </c>
      <c r="AF214" s="72" t="n">
        <f aca="false">EXP((((AE214-AE$215)/AE$216+2)/4-1.9)^3)</f>
        <v>0.0872397862504073</v>
      </c>
      <c r="AG214" s="72" t="n">
        <f aca="false">V214/U214</f>
        <v>0.53896363002724</v>
      </c>
      <c r="AH214" s="72" t="n">
        <f aca="false">EXP((((AG214-AG$215)/AG$216+2)/4-1.9)^3)</f>
        <v>0.0205778228559847</v>
      </c>
      <c r="AI214" s="72" t="n">
        <f aca="false">W214/U214</f>
        <v>0.0476354465462239</v>
      </c>
      <c r="AJ214" s="72" t="n">
        <f aca="false">EXP((((AI214-AI$215)/AI$216+2)/4-1.9)^3)</f>
        <v>0.0149819647212302</v>
      </c>
      <c r="AK214" s="72" t="n">
        <f aca="false">Z214/U214</f>
        <v>0.149643352793066</v>
      </c>
      <c r="AL214" s="72" t="n">
        <f aca="false">EXP((((AK214-AK$215)/AK$216+2)/4-1.9)^3)</f>
        <v>0.0132031379990014</v>
      </c>
      <c r="AM214" s="72" t="n">
        <f aca="false">0.01*AD214+0.15*AF214+0.24*AH214+0.25*AJ214+0.35*AL214</f>
        <v>0.0271852574024803</v>
      </c>
      <c r="AO214" s="64" t="n">
        <f aca="false">0.01*AD214/$AM$215</f>
        <v>0.0002795081439404</v>
      </c>
      <c r="AP214" s="63" t="n">
        <f aca="false">AO214*$J$215</f>
        <v>2910.76986018093</v>
      </c>
      <c r="AQ214" s="64" t="n">
        <f aca="false">0.15*AF214/$AM$215</f>
        <v>0.00460646217466147</v>
      </c>
      <c r="AR214" s="63" t="n">
        <f aca="false">AQ214*$J$215</f>
        <v>47971.2364407071</v>
      </c>
      <c r="AS214" s="64" t="n">
        <f aca="false">0.24*AH214/$AM$215</f>
        <v>0.00173849050663001</v>
      </c>
      <c r="AT214" s="63" t="n">
        <f aca="false">AS214*$J$215</f>
        <v>18104.4662869942</v>
      </c>
      <c r="AU214" s="64" t="n">
        <f aca="false">0.25*AJ214/$AM$215</f>
        <v>0.00131847055792424</v>
      </c>
      <c r="AV214" s="63" t="n">
        <f aca="false">AU214*$J$215</f>
        <v>13730.4205431672</v>
      </c>
      <c r="AW214" s="64" t="n">
        <f aca="false">0.35*AL214/$AM$215</f>
        <v>0.00162669774404932</v>
      </c>
      <c r="AX214" s="63" t="n">
        <f aca="false">AW214*$J$215</f>
        <v>16940.2676367552</v>
      </c>
    </row>
    <row r="215" customFormat="false" ht="13.8" hidden="false" customHeight="false" outlineLevel="0" collapsed="false">
      <c r="A215" s="81" t="s">
        <v>49</v>
      </c>
      <c r="B215" s="84"/>
      <c r="C215" s="84"/>
      <c r="D215" s="84"/>
      <c r="E215" s="84"/>
      <c r="F215" s="84"/>
      <c r="G215" s="84"/>
      <c r="H215" s="84"/>
      <c r="I215" s="95" t="n">
        <f aca="false">SUM(I188:I214)</f>
        <v>1</v>
      </c>
      <c r="J215" s="84" t="n">
        <f aca="false">DatosMinisterio!K215</f>
        <v>10413900</v>
      </c>
      <c r="K215" s="82" t="n">
        <f aca="false">I215-DatosMinisterio!J215</f>
        <v>0</v>
      </c>
      <c r="L215" s="84" t="n">
        <f aca="false">J215-DatosMinisterio!K215</f>
        <v>0</v>
      </c>
      <c r="M215" s="82"/>
      <c r="N215" s="84" t="n">
        <f aca="false">DatosMinisterio!L215</f>
        <v>197864099</v>
      </c>
      <c r="O215" s="84"/>
      <c r="P215" s="86" t="n">
        <f aca="false">DatosMinisterio!M215</f>
        <v>208277999</v>
      </c>
      <c r="Q215" s="84"/>
      <c r="S215" s="86"/>
      <c r="T215" s="86"/>
      <c r="U215" s="86"/>
      <c r="V215" s="86"/>
      <c r="W215" s="86"/>
      <c r="X215" s="86"/>
      <c r="Y215" s="86"/>
      <c r="Z215" s="86"/>
      <c r="AB215" s="87" t="s">
        <v>232</v>
      </c>
      <c r="AC215" s="87" t="n">
        <f aca="false">AVERAGE(AC190:AC214)</f>
        <v>212.806471109194</v>
      </c>
      <c r="AD215" s="86"/>
      <c r="AE215" s="87" t="n">
        <f aca="false">AVERAGE(AE190:AE214)</f>
        <v>18.002437408408</v>
      </c>
      <c r="AF215" s="86"/>
      <c r="AG215" s="89" t="n">
        <f aca="false">AVERAGE(AG190:AG214)</f>
        <v>0.627817896774581</v>
      </c>
      <c r="AH215" s="86"/>
      <c r="AI215" s="89" t="n">
        <f aca="false">AVERAGE(AI190:AI214)</f>
        <v>0.150489899597732</v>
      </c>
      <c r="AJ215" s="86"/>
      <c r="AK215" s="89" t="n">
        <f aca="false">AVERAGE(AK190:AK214)</f>
        <v>0.394259899784803</v>
      </c>
      <c r="AL215" s="86"/>
      <c r="AM215" s="89" t="n">
        <f aca="false">SUM(AM190:AM214)</f>
        <v>2.84078484558983</v>
      </c>
      <c r="AO215" s="82" t="n">
        <f aca="false">SUM(AO188:AO214)</f>
        <v>0.00980038981804404</v>
      </c>
      <c r="AP215" s="84" t="n">
        <f aca="false">SUM(AP188:AP214)</f>
        <v>102060.279526129</v>
      </c>
      <c r="AQ215" s="82" t="n">
        <f aca="false">SUM(AQ188:AQ214)</f>
        <v>0.149806916236009</v>
      </c>
      <c r="AR215" s="84" t="n">
        <f aca="false">SUM(AR188:AR214)</f>
        <v>1560074.24499017</v>
      </c>
      <c r="AS215" s="82" t="n">
        <f aca="false">SUM(AS188:AS214)</f>
        <v>0.230394468194045</v>
      </c>
      <c r="AT215" s="84" t="n">
        <f aca="false">SUM(AT188:AT214)</f>
        <v>2399304.95232597</v>
      </c>
      <c r="AU215" s="82" t="n">
        <f aca="false">SUM(AU188:AU214)</f>
        <v>0.25480857270599</v>
      </c>
      <c r="AV215" s="84" t="n">
        <f aca="false">SUM(AV188:AV214)</f>
        <v>2653550.99530291</v>
      </c>
      <c r="AW215" s="82" t="n">
        <f aca="false">SUM(AW188:AW214)</f>
        <v>0.355189653045912</v>
      </c>
      <c r="AX215" s="84" t="n">
        <f aca="false">SUM(AX188:AX214)</f>
        <v>3698909.52785482</v>
      </c>
    </row>
    <row r="216" customFormat="false" ht="13.8" hidden="false" customHeight="false" outlineLevel="0" collapsed="false">
      <c r="A216" s="31" t="s">
        <v>50</v>
      </c>
      <c r="I216" s="25"/>
      <c r="S216" s="25"/>
      <c r="T216" s="25"/>
      <c r="U216" s="25"/>
      <c r="V216" s="25"/>
      <c r="W216" s="25"/>
      <c r="X216" s="25"/>
      <c r="Y216" s="25"/>
      <c r="Z216" s="25"/>
      <c r="AB216" s="87" t="s">
        <v>233</v>
      </c>
      <c r="AC216" s="87" t="n">
        <f aca="false">_xlfn.STDEV.P(AC190:AC214)</f>
        <v>88.8845180179174</v>
      </c>
      <c r="AD216" s="86"/>
      <c r="AE216" s="87" t="n">
        <f aca="false">_xlfn.STDEV.P(AE190:AE214)</f>
        <v>4.43603857923166</v>
      </c>
      <c r="AF216" s="86"/>
      <c r="AG216" s="89" t="n">
        <f aca="false">_xlfn.STDEV.P(AG190:AG214)</f>
        <v>0.129266240408756</v>
      </c>
      <c r="AH216" s="86"/>
      <c r="AI216" s="89" t="n">
        <f aca="false">_xlfn.STDEV.P(AI190:AI214)</f>
        <v>0.120413131216074</v>
      </c>
      <c r="AJ216" s="86"/>
      <c r="AK216" s="89" t="n">
        <f aca="false">_xlfn.STDEV.P(AK190:AK214)</f>
        <v>0.266388453410543</v>
      </c>
      <c r="AL216" s="86"/>
      <c r="AM216" s="89"/>
    </row>
    <row r="217" customFormat="false" ht="13.8" hidden="false" customHeight="false" outlineLevel="0" collapsed="false">
      <c r="A217" s="31" t="s">
        <v>51</v>
      </c>
      <c r="I217" s="25"/>
      <c r="S217" s="25"/>
      <c r="T217" s="25"/>
      <c r="U217" s="25"/>
      <c r="V217" s="25"/>
      <c r="W217" s="25"/>
      <c r="X217" s="25"/>
      <c r="Y217" s="25"/>
      <c r="Z217" s="25"/>
    </row>
    <row r="218" customFormat="false" ht="13.8" hidden="false" customHeight="false" outlineLevel="0" collapsed="false">
      <c r="I218" s="25"/>
      <c r="S218" s="25"/>
      <c r="T218" s="25"/>
      <c r="U218" s="25"/>
      <c r="V218" s="25"/>
      <c r="W218" s="25"/>
      <c r="X218" s="25"/>
      <c r="Y218" s="25"/>
      <c r="Z218" s="25"/>
    </row>
    <row r="219" customFormat="false" ht="13.8" hidden="false" customHeight="false" outlineLevel="0" collapsed="false">
      <c r="I219" s="25"/>
      <c r="S219" s="25"/>
      <c r="T219" s="25"/>
      <c r="U219" s="25"/>
      <c r="V219" s="25"/>
      <c r="W219" s="25"/>
      <c r="X219" s="25"/>
      <c r="Y219" s="25"/>
      <c r="Z219" s="25"/>
    </row>
    <row r="220" customFormat="false" ht="13.8" hidden="false" customHeight="false" outlineLevel="0" collapsed="false">
      <c r="I220" s="25"/>
      <c r="S220" s="25"/>
      <c r="T220" s="25"/>
      <c r="U220" s="25"/>
      <c r="V220" s="25"/>
      <c r="W220" s="25"/>
      <c r="X220" s="25"/>
      <c r="Y220" s="25"/>
      <c r="Z220" s="25"/>
    </row>
    <row r="221" customFormat="false" ht="13.8" hidden="false" customHeight="false" outlineLevel="0" collapsed="false">
      <c r="A221" s="50" t="str">
        <f aca="false">"Tabla " &amp; TEXT((ROW()+24) / 35, "0")</f>
        <v>Tabla 7</v>
      </c>
      <c r="B221" s="50"/>
      <c r="C221" s="50"/>
      <c r="D221" s="50"/>
      <c r="E221" s="50"/>
      <c r="F221" s="50"/>
      <c r="G221" s="50"/>
      <c r="H221" s="50"/>
      <c r="I221" s="50"/>
      <c r="J221" s="50"/>
      <c r="S221" s="50"/>
      <c r="T221" s="50"/>
      <c r="U221" s="50"/>
      <c r="V221" s="50"/>
      <c r="W221" s="50"/>
      <c r="X221" s="50"/>
      <c r="Y221" s="50"/>
      <c r="Z221" s="50"/>
    </row>
    <row r="222" customFormat="false" ht="12.75" hidden="false" customHeight="true" outlineLevel="0" collapsed="false">
      <c r="A222" s="50" t="s">
        <v>123</v>
      </c>
      <c r="B222" s="50"/>
      <c r="C222" s="50"/>
      <c r="D222" s="50"/>
      <c r="E222" s="50"/>
      <c r="F222" s="50"/>
      <c r="G222" s="50"/>
      <c r="H222" s="50"/>
      <c r="I222" s="50"/>
      <c r="J222" s="50"/>
      <c r="S222" s="50"/>
      <c r="T222" s="50"/>
      <c r="U222" s="50"/>
      <c r="V222" s="50"/>
      <c r="W222" s="50"/>
      <c r="X222" s="50"/>
      <c r="Y222" s="50"/>
      <c r="Z222" s="50"/>
    </row>
    <row r="223" customFormat="false" ht="15.8" hidden="false" customHeight="true" outlineLevel="0" collapsed="false">
      <c r="A223" s="51" t="s">
        <v>8</v>
      </c>
      <c r="B223" s="101" t="s">
        <v>213</v>
      </c>
      <c r="C223" s="101"/>
      <c r="D223" s="101"/>
      <c r="E223" s="101"/>
      <c r="F223" s="101"/>
      <c r="G223" s="101"/>
      <c r="H223" s="101"/>
      <c r="I223" s="51" t="s">
        <v>10</v>
      </c>
      <c r="J223" s="53" t="s">
        <v>11</v>
      </c>
      <c r="K223" s="54" t="s">
        <v>214</v>
      </c>
      <c r="L223" s="53" t="s">
        <v>215</v>
      </c>
      <c r="M223" s="54" t="s">
        <v>216</v>
      </c>
      <c r="N223" s="53" t="s">
        <v>12</v>
      </c>
      <c r="O223" s="53" t="s">
        <v>217</v>
      </c>
      <c r="P223" s="51" t="s">
        <v>218</v>
      </c>
      <c r="Q223" s="53" t="s">
        <v>219</v>
      </c>
      <c r="S223" s="55" t="s">
        <v>213</v>
      </c>
      <c r="T223" s="55"/>
      <c r="U223" s="55"/>
      <c r="V223" s="55"/>
      <c r="W223" s="55"/>
      <c r="X223" s="55"/>
      <c r="Y223" s="55"/>
      <c r="Z223" s="55"/>
      <c r="AC223" s="56" t="s">
        <v>221</v>
      </c>
      <c r="AD223" s="56"/>
      <c r="AE223" s="56" t="s">
        <v>222</v>
      </c>
      <c r="AF223" s="56"/>
      <c r="AG223" s="56" t="s">
        <v>223</v>
      </c>
      <c r="AH223" s="56"/>
      <c r="AI223" s="56" t="s">
        <v>224</v>
      </c>
      <c r="AJ223" s="56"/>
      <c r="AK223" s="56" t="s">
        <v>225</v>
      </c>
      <c r="AL223" s="56"/>
      <c r="AM223" s="57" t="s">
        <v>226</v>
      </c>
      <c r="AO223" s="56" t="s">
        <v>221</v>
      </c>
      <c r="AP223" s="56"/>
      <c r="AQ223" s="56" t="s">
        <v>222</v>
      </c>
      <c r="AR223" s="56"/>
      <c r="AS223" s="56" t="s">
        <v>223</v>
      </c>
      <c r="AT223" s="56"/>
      <c r="AU223" s="56" t="s">
        <v>224</v>
      </c>
      <c r="AV223" s="56"/>
      <c r="AW223" s="57" t="s">
        <v>225</v>
      </c>
      <c r="AX223" s="57"/>
    </row>
    <row r="224" customFormat="false" ht="37.3" hidden="false" customHeight="false" outlineLevel="0" collapsed="false">
      <c r="A224" s="51"/>
      <c r="B224" s="102" t="s">
        <v>124</v>
      </c>
      <c r="C224" s="102" t="s">
        <v>125</v>
      </c>
      <c r="D224" s="102" t="s">
        <v>126</v>
      </c>
      <c r="E224" s="102" t="s">
        <v>127</v>
      </c>
      <c r="F224" s="102" t="s">
        <v>128</v>
      </c>
      <c r="G224" s="102" t="s">
        <v>129</v>
      </c>
      <c r="H224" s="102" t="s">
        <v>130</v>
      </c>
      <c r="I224" s="51"/>
      <c r="J224" s="53"/>
      <c r="K224" s="54"/>
      <c r="L224" s="53"/>
      <c r="M224" s="54"/>
      <c r="N224" s="53"/>
      <c r="O224" s="53"/>
      <c r="P224" s="51"/>
      <c r="Q224" s="53"/>
      <c r="S224" s="56" t="s">
        <v>124</v>
      </c>
      <c r="T224" s="56" t="s">
        <v>125</v>
      </c>
      <c r="U224" s="56" t="s">
        <v>126</v>
      </c>
      <c r="V224" s="56" t="s">
        <v>127</v>
      </c>
      <c r="W224" s="56" t="s">
        <v>128</v>
      </c>
      <c r="X224" s="56" t="s">
        <v>129</v>
      </c>
      <c r="Y224" s="56" t="s">
        <v>130</v>
      </c>
      <c r="Z224" s="51" t="s">
        <v>21</v>
      </c>
      <c r="AC224" s="56" t="s">
        <v>227</v>
      </c>
      <c r="AD224" s="56" t="s">
        <v>228</v>
      </c>
      <c r="AE224" s="56" t="s">
        <v>227</v>
      </c>
      <c r="AF224" s="56" t="s">
        <v>228</v>
      </c>
      <c r="AG224" s="56" t="s">
        <v>227</v>
      </c>
      <c r="AH224" s="56" t="s">
        <v>228</v>
      </c>
      <c r="AI224" s="56" t="s">
        <v>227</v>
      </c>
      <c r="AJ224" s="56" t="s">
        <v>228</v>
      </c>
      <c r="AK224" s="56" t="s">
        <v>227</v>
      </c>
      <c r="AL224" s="56" t="s">
        <v>228</v>
      </c>
      <c r="AM224" s="58" t="s">
        <v>229</v>
      </c>
      <c r="AO224" s="56" t="s">
        <v>230</v>
      </c>
      <c r="AP224" s="56" t="s">
        <v>231</v>
      </c>
      <c r="AQ224" s="56" t="s">
        <v>230</v>
      </c>
      <c r="AR224" s="56" t="s">
        <v>231</v>
      </c>
      <c r="AS224" s="56" t="s">
        <v>230</v>
      </c>
      <c r="AT224" s="56" t="s">
        <v>231</v>
      </c>
      <c r="AU224" s="56" t="s">
        <v>230</v>
      </c>
      <c r="AV224" s="56" t="s">
        <v>231</v>
      </c>
      <c r="AW224" s="56" t="s">
        <v>230</v>
      </c>
      <c r="AX224" s="58" t="s">
        <v>231</v>
      </c>
    </row>
    <row r="225" customFormat="false" ht="13.8" hidden="false" customHeight="false" outlineLevel="0" collapsed="false">
      <c r="A225" s="59" t="s">
        <v>79</v>
      </c>
      <c r="B225" s="62" t="n">
        <f aca="true">INDIRECT(ADDRESS(ROW()-35*INT((ROW()-15)/35)+138,2+INT((ROW()-15)/35), 1, 1, "Simulación"))</f>
        <v>0</v>
      </c>
      <c r="C225" s="62" t="n">
        <f aca="true">INDIRECT(ADDRESS(ROW()-35*INT((ROW()-15)/35)+108,2+INT((ROW()-15)/35), 1, 1, "Simulación"))</f>
        <v>0</v>
      </c>
      <c r="D225" s="62" t="n">
        <f aca="true">INDIRECT(ADDRESS(ROW()-35*INT((ROW()-15)/35)+78,2+INT((ROW()-15)/35), 1, 1, "Simulación"))</f>
        <v>0</v>
      </c>
      <c r="E225" s="62" t="n">
        <f aca="true">INDIRECT(ADDRESS(ROW()-35*INT((ROW()-15)/35)+48,2+INT((ROW()-15)/35), 1, 1, "Simulación"))</f>
        <v>0</v>
      </c>
      <c r="F225" s="62" t="n">
        <f aca="true">INDIRECT(ADDRESS(ROW()-35*INT((ROW()-15)/35)+18,2+INT((ROW()-15)/35), 1, 1, "Simulación"))</f>
        <v>0</v>
      </c>
      <c r="G225" s="62" t="n">
        <f aca="true">INDIRECT(ADDRESS(ROW()-35*INT((ROW()-15)/35)-12,2+INT((ROW()-15)/35), 1, 1, "Simulación"))</f>
        <v>0</v>
      </c>
      <c r="H225" s="62" t="n">
        <f aca="true">INDIRECT(ADDRESS(ROW()-35*INT((ROW()-15)/35)+168,2+INT((ROW()-15)/35), 1, 1, "Simulación"))</f>
        <v>0</v>
      </c>
      <c r="I225" s="61" t="n">
        <f aca="false">AO225+AQ225+AS225+AU225+AW225</f>
        <v>0.120609278417016</v>
      </c>
      <c r="J225" s="62" t="n">
        <f aca="false">ROUND(AP225+AR225+AT225+AV225+AX225,0)</f>
        <v>1184918</v>
      </c>
      <c r="K225" s="61" t="n">
        <f aca="false">I225-DatosMinisterio!J225</f>
        <v>0</v>
      </c>
      <c r="L225" s="62" t="n">
        <f aca="false">J225-DatosMinisterio!K225</f>
        <v>0</v>
      </c>
      <c r="M225" s="64" t="n">
        <f aca="false">P260/P$285</f>
        <v>0.193470751998495</v>
      </c>
      <c r="N225" s="63" t="n">
        <f aca="false">ROUND((N$250*M225),0)</f>
        <v>36114072</v>
      </c>
      <c r="O225" s="63" t="n">
        <f aca="false">N225-DatosMinisterio!L225</f>
        <v>178</v>
      </c>
      <c r="P225" s="65" t="n">
        <f aca="false">N225+J225</f>
        <v>37298990</v>
      </c>
      <c r="Q225" s="63" t="n">
        <f aca="false">P225-DatosMinisterio!M225</f>
        <v>178</v>
      </c>
      <c r="S225" s="66" t="n">
        <f aca="false">B225+DatosMinisterio!B225</f>
        <v>27171</v>
      </c>
      <c r="T225" s="66" t="n">
        <f aca="false">C225+DatosMinisterio!C225</f>
        <v>68</v>
      </c>
      <c r="U225" s="66" t="n">
        <f aca="false">D225+DatosMinisterio!D225</f>
        <v>1998.95646747913</v>
      </c>
      <c r="V225" s="66" t="n">
        <f aca="false">E225+DatosMinisterio!E225</f>
        <v>1303.11673434868</v>
      </c>
      <c r="W225" s="66" t="n">
        <f aca="false">F225+DatosMinisterio!F225</f>
        <v>892</v>
      </c>
      <c r="X225" s="66" t="n">
        <f aca="false">G225+DatosMinisterio!G225</f>
        <v>1519</v>
      </c>
      <c r="Y225" s="66" t="n">
        <f aca="false">H225+DatosMinisterio!H225</f>
        <v>184</v>
      </c>
      <c r="Z225" s="66" t="n">
        <f aca="false">X225+0.33*Y225</f>
        <v>1579.72</v>
      </c>
      <c r="AC225" s="67" t="n">
        <f aca="false">IF(T225&gt;0,S225/T225,0)</f>
        <v>399.573529411765</v>
      </c>
      <c r="AD225" s="68" t="n">
        <f aca="false">EXP((((AC225-AC$250)/AC$251+2)/4-1.9)^3)</f>
        <v>0.68916531226711</v>
      </c>
      <c r="AE225" s="69" t="n">
        <f aca="false">S225/U225</f>
        <v>13.5925921559788</v>
      </c>
      <c r="AF225" s="68" t="n">
        <f aca="false">EXP((((AE225-AE$250)/AE$251+2)/4-1.9)^3)</f>
        <v>0.00961209776132997</v>
      </c>
      <c r="AG225" s="68" t="n">
        <f aca="false">V225/U225</f>
        <v>0.651898505819905</v>
      </c>
      <c r="AH225" s="68" t="n">
        <f aca="false">EXP((((AG225-AG$250)/AG$251+2)/4-1.9)^3)</f>
        <v>0.0949961304858258</v>
      </c>
      <c r="AI225" s="68" t="n">
        <f aca="false">W225/U225</f>
        <v>0.446232829234593</v>
      </c>
      <c r="AJ225" s="68" t="n">
        <f aca="false">EXP((((AI225-AI$250)/AI$251+2)/4-1.9)^3)</f>
        <v>0.622817541641329</v>
      </c>
      <c r="AK225" s="68" t="n">
        <f aca="false">Z225/U225</f>
        <v>0.790272337442232</v>
      </c>
      <c r="AL225" s="68" t="n">
        <f aca="false">EXP((((AK225-AK$250)/AK$251+2)/4-1.9)^3)</f>
        <v>0.451624383202494</v>
      </c>
      <c r="AM225" s="68" t="n">
        <f aca="false">0.01*AD225+0.15*AF225+0.24*AH225+0.25*AJ225+0.35*AL225</f>
        <v>0.344905458634674</v>
      </c>
      <c r="AO225" s="61" t="n">
        <f aca="false">0.01*AD225/$AM$250</f>
        <v>0.00240992796552446</v>
      </c>
      <c r="AP225" s="62" t="n">
        <f aca="false">AO225*$J$250</f>
        <v>23676.1782420493</v>
      </c>
      <c r="AQ225" s="61" t="n">
        <f aca="false">0.15*AF225/$AM$250</f>
        <v>0.000504185195991247</v>
      </c>
      <c r="AR225" s="62" t="n">
        <f aca="false">AQ225*$J$250</f>
        <v>4953.33418179307</v>
      </c>
      <c r="AS225" s="61" t="n">
        <f aca="false">0.24*AH225/$AM$250</f>
        <v>0.00797256022261332</v>
      </c>
      <c r="AT225" s="62" t="n">
        <f aca="false">AS225*$J$250</f>
        <v>78325.8917180898</v>
      </c>
      <c r="AU225" s="61" t="n">
        <f aca="false">0.25*AJ225/$AM$250</f>
        <v>0.0544479453733333</v>
      </c>
      <c r="AV225" s="62" t="n">
        <f aca="false">AU225*$J$250</f>
        <v>534920.245755918</v>
      </c>
      <c r="AW225" s="61" t="n">
        <f aca="false">0.35*AL225/$AM$250</f>
        <v>0.0552746596595541</v>
      </c>
      <c r="AX225" s="62" t="n">
        <f aca="false">AW225*$J$250</f>
        <v>543042.245697751</v>
      </c>
    </row>
    <row r="226" customFormat="false" ht="13.8" hidden="false" customHeight="false" outlineLevel="0" collapsed="false">
      <c r="A226" s="70" t="s">
        <v>80</v>
      </c>
      <c r="B226" s="63" t="n">
        <f aca="true">INDIRECT(ADDRESS(ROW()-35*INT((ROW()-15)/35)+138,2+INT((ROW()-15)/35), 1, 1, "Simulación"))</f>
        <v>0</v>
      </c>
      <c r="C226" s="63" t="n">
        <f aca="true">INDIRECT(ADDRESS(ROW()-35*INT((ROW()-15)/35)+108,2+INT((ROW()-15)/35), 1, 1, "Simulación"))</f>
        <v>0</v>
      </c>
      <c r="D226" s="63" t="n">
        <f aca="true">INDIRECT(ADDRESS(ROW()-35*INT((ROW()-15)/35)+78,2+INT((ROW()-15)/35), 1, 1, "Simulación"))</f>
        <v>0</v>
      </c>
      <c r="E226" s="63" t="n">
        <f aca="true">INDIRECT(ADDRESS(ROW()-35*INT((ROW()-15)/35)+48,2+INT((ROW()-15)/35), 1, 1, "Simulación"))</f>
        <v>0</v>
      </c>
      <c r="F226" s="63" t="n">
        <f aca="true">INDIRECT(ADDRESS(ROW()-35*INT((ROW()-15)/35)+18,2+INT((ROW()-15)/35), 1, 1, "Simulación"))</f>
        <v>0</v>
      </c>
      <c r="G226" s="63" t="n">
        <f aca="true">INDIRECT(ADDRESS(ROW()-35*INT((ROW()-15)/35)-12,2+INT((ROW()-15)/35), 1, 1, "Simulación"))</f>
        <v>0</v>
      </c>
      <c r="H226" s="63" t="n">
        <f aca="true">INDIRECT(ADDRESS(ROW()-35*INT((ROW()-15)/35)+168,2+INT((ROW()-15)/35), 1, 1, "Simulación"))</f>
        <v>0</v>
      </c>
      <c r="I226" s="64" t="n">
        <f aca="false">AO226+AQ226+AS226+AU226+AW226</f>
        <v>0.0856143467199138</v>
      </c>
      <c r="J226" s="63" t="n">
        <f aca="false">ROUND(AP226+AR226+AT226+AV226+AX226,0)</f>
        <v>841112</v>
      </c>
      <c r="K226" s="64" t="n">
        <f aca="false">I226-DatosMinisterio!J226</f>
        <v>0</v>
      </c>
      <c r="L226" s="63" t="n">
        <f aca="false">J226-DatosMinisterio!K226</f>
        <v>0</v>
      </c>
      <c r="M226" s="64" t="n">
        <f aca="false">P261/P$285</f>
        <v>0.122928087824753</v>
      </c>
      <c r="N226" s="63" t="n">
        <f aca="false">ROUND((N$250*M226),0)</f>
        <v>22946279</v>
      </c>
      <c r="O226" s="63" t="n">
        <f aca="false">N226-DatosMinisterio!L226</f>
        <v>-61</v>
      </c>
      <c r="P226" s="65" t="n">
        <f aca="false">N226+J226</f>
        <v>23787391</v>
      </c>
      <c r="Q226" s="63" t="n">
        <f aca="false">P226-DatosMinisterio!M226</f>
        <v>-61</v>
      </c>
      <c r="S226" s="65" t="n">
        <f aca="false">B226+DatosMinisterio!B226</f>
        <v>22868</v>
      </c>
      <c r="T226" s="65" t="n">
        <f aca="false">C226+DatosMinisterio!C226</f>
        <v>74</v>
      </c>
      <c r="U226" s="65" t="n">
        <f aca="false">D226+DatosMinisterio!D226</f>
        <v>2073.25575252554</v>
      </c>
      <c r="V226" s="65" t="n">
        <f aca="false">E226+DatosMinisterio!E226</f>
        <v>1287.74863164683</v>
      </c>
      <c r="W226" s="65" t="n">
        <f aca="false">F226+DatosMinisterio!F226</f>
        <v>721</v>
      </c>
      <c r="X226" s="65" t="n">
        <f aca="false">G226+DatosMinisterio!G226</f>
        <v>1450</v>
      </c>
      <c r="Y226" s="65" t="n">
        <f aca="false">H226+DatosMinisterio!H226</f>
        <v>149</v>
      </c>
      <c r="Z226" s="65" t="n">
        <f aca="false">X226+0.33*Y226</f>
        <v>1499.17</v>
      </c>
      <c r="AC226" s="71" t="n">
        <f aca="false">IF(T226&gt;0,S226/T226,0)</f>
        <v>309.027027027027</v>
      </c>
      <c r="AD226" s="72" t="n">
        <f aca="false">EXP((((AC226-AC$250)/AC$251+2)/4-1.9)^3)</f>
        <v>0.333566158910067</v>
      </c>
      <c r="AE226" s="73" t="n">
        <f aca="false">S226/U226</f>
        <v>11.0299947182798</v>
      </c>
      <c r="AF226" s="72" t="n">
        <f aca="false">EXP((((AE226-AE$250)/AE$251+2)/4-1.9)^3)</f>
        <v>0.00264745416319074</v>
      </c>
      <c r="AG226" s="72" t="n">
        <f aca="false">V226/U226</f>
        <v>0.621123867655091</v>
      </c>
      <c r="AH226" s="72" t="n">
        <f aca="false">EXP((((AG226-AG$250)/AG$251+2)/4-1.9)^3)</f>
        <v>0.0661816273417268</v>
      </c>
      <c r="AI226" s="72" t="n">
        <f aca="false">W226/U226</f>
        <v>0.347762208845538</v>
      </c>
      <c r="AJ226" s="72" t="n">
        <f aca="false">EXP((((AI226-AI$250)/AI$251+2)/4-1.9)^3)</f>
        <v>0.381297411198943</v>
      </c>
      <c r="AK226" s="72" t="n">
        <f aca="false">Z226/U226</f>
        <v>0.723099404486776</v>
      </c>
      <c r="AL226" s="72" t="n">
        <f aca="false">EXP((((AK226-AK$250)/AK$251+2)/4-1.9)^3)</f>
        <v>0.371114254366496</v>
      </c>
      <c r="AM226" s="72" t="n">
        <f aca="false">0.01*AD226+0.15*AF226+0.24*AH226+0.25*AJ226+0.35*AL226</f>
        <v>0.244830712103603</v>
      </c>
      <c r="AO226" s="64" t="n">
        <f aca="false">0.01*AD226/$AM$250</f>
        <v>0.00116644062085118</v>
      </c>
      <c r="AP226" s="63" t="n">
        <f aca="false">AO226*$J$250</f>
        <v>11459.6188944715</v>
      </c>
      <c r="AQ226" s="64" t="n">
        <f aca="false">0.15*AF226/$AM$250</f>
        <v>0.000138867417840482</v>
      </c>
      <c r="AR226" s="63" t="n">
        <f aca="false">AQ226*$J$250</f>
        <v>1364.29378132423</v>
      </c>
      <c r="AS226" s="64" t="n">
        <f aca="false">0.24*AH226/$AM$250</f>
        <v>0.00555430002163296</v>
      </c>
      <c r="AT226" s="63" t="n">
        <f aca="false">AS226*$J$250</f>
        <v>54567.8539787316</v>
      </c>
      <c r="AU226" s="64" t="n">
        <f aca="false">0.25*AJ226/$AM$250</f>
        <v>0.0333337763115049</v>
      </c>
      <c r="AV226" s="63" t="n">
        <f aca="false">AU226*$J$250</f>
        <v>327485.485343143</v>
      </c>
      <c r="AW226" s="64" t="n">
        <f aca="false">0.35*AL226/$AM$250</f>
        <v>0.0454209623480843</v>
      </c>
      <c r="AX226" s="63" t="n">
        <f aca="false">AW226*$J$250</f>
        <v>446235.24680524</v>
      </c>
    </row>
    <row r="227" customFormat="false" ht="13.8" hidden="false" customHeight="false" outlineLevel="0" collapsed="false">
      <c r="A227" s="70" t="s">
        <v>81</v>
      </c>
      <c r="B227" s="63" t="n">
        <f aca="true">INDIRECT(ADDRESS(ROW()-35*INT((ROW()-15)/35)+138,2+INT((ROW()-15)/35), 1, 1, "Simulación"))</f>
        <v>0</v>
      </c>
      <c r="C227" s="63" t="n">
        <f aca="true">INDIRECT(ADDRESS(ROW()-35*INT((ROW()-15)/35)+108,2+INT((ROW()-15)/35), 1, 1, "Simulación"))</f>
        <v>0</v>
      </c>
      <c r="D227" s="63" t="n">
        <f aca="true">INDIRECT(ADDRESS(ROW()-35*INT((ROW()-15)/35)+78,2+INT((ROW()-15)/35), 1, 1, "Simulación"))</f>
        <v>0</v>
      </c>
      <c r="E227" s="63" t="n">
        <f aca="true">INDIRECT(ADDRESS(ROW()-35*INT((ROW()-15)/35)+48,2+INT((ROW()-15)/35), 1, 1, "Simulación"))</f>
        <v>0</v>
      </c>
      <c r="F227" s="63" t="n">
        <f aca="true">INDIRECT(ADDRESS(ROW()-35*INT((ROW()-15)/35)+18,2+INT((ROW()-15)/35), 1, 1, "Simulación"))</f>
        <v>0</v>
      </c>
      <c r="G227" s="63" t="n">
        <f aca="true">INDIRECT(ADDRESS(ROW()-35*INT((ROW()-15)/35)-12,2+INT((ROW()-15)/35), 1, 1, "Simulación"))</f>
        <v>0</v>
      </c>
      <c r="H227" s="63" t="n">
        <f aca="true">INDIRECT(ADDRESS(ROW()-35*INT((ROW()-15)/35)+168,2+INT((ROW()-15)/35), 1, 1, "Simulación"))</f>
        <v>0</v>
      </c>
      <c r="I227" s="64" t="n">
        <f aca="false">AO227+AQ227+AS227+AU227+AW227</f>
        <v>0.070155615107444</v>
      </c>
      <c r="J227" s="63" t="n">
        <f aca="false">ROUND(AP227+AR227+AT227+AV227+AX227,0)</f>
        <v>689239</v>
      </c>
      <c r="K227" s="64" t="n">
        <f aca="false">I227-DatosMinisterio!J227</f>
        <v>0</v>
      </c>
      <c r="L227" s="63" t="n">
        <f aca="false">J227-DatosMinisterio!K227</f>
        <v>0</v>
      </c>
      <c r="M227" s="64" t="n">
        <f aca="false">P262/P$285</f>
        <v>0.0736340774843457</v>
      </c>
      <c r="N227" s="63" t="n">
        <f aca="false">ROUND((N$250*M227),0)</f>
        <v>13744849</v>
      </c>
      <c r="O227" s="63" t="n">
        <f aca="false">N227-DatosMinisterio!L227</f>
        <v>-47</v>
      </c>
      <c r="P227" s="65" t="n">
        <f aca="false">N227+J227</f>
        <v>14434088</v>
      </c>
      <c r="Q227" s="63" t="n">
        <f aca="false">P227-DatosMinisterio!M227</f>
        <v>-47</v>
      </c>
      <c r="S227" s="65" t="n">
        <f aca="false">B227+DatosMinisterio!B227</f>
        <v>23380</v>
      </c>
      <c r="T227" s="65" t="n">
        <f aca="false">C227+DatosMinisterio!C227</f>
        <v>88</v>
      </c>
      <c r="U227" s="65" t="n">
        <f aca="false">D227+DatosMinisterio!D227</f>
        <v>1292.57532417322</v>
      </c>
      <c r="V227" s="65" t="n">
        <f aca="false">E227+DatosMinisterio!E227</f>
        <v>961.935172658068</v>
      </c>
      <c r="W227" s="65" t="n">
        <f aca="false">F227+DatosMinisterio!F227</f>
        <v>377</v>
      </c>
      <c r="X227" s="65" t="n">
        <f aca="false">G227+DatosMinisterio!G227</f>
        <v>700</v>
      </c>
      <c r="Y227" s="65" t="n">
        <f aca="false">H227+DatosMinisterio!H227</f>
        <v>63</v>
      </c>
      <c r="Z227" s="65" t="n">
        <f aca="false">X227+0.33*Y227</f>
        <v>720.79</v>
      </c>
      <c r="AC227" s="71" t="n">
        <f aca="false">IF(T227&gt;0,S227/T227,0)</f>
        <v>265.681818181818</v>
      </c>
      <c r="AD227" s="72" t="n">
        <f aca="false">EXP((((AC227-AC$250)/AC$251+2)/4-1.9)^3)</f>
        <v>0.192501164651434</v>
      </c>
      <c r="AE227" s="73" t="n">
        <f aca="false">S227/U227</f>
        <v>18.0879207290722</v>
      </c>
      <c r="AF227" s="72" t="n">
        <f aca="false">EXP((((AE227-AE$250)/AE$251+2)/4-1.9)^3)</f>
        <v>0.0572783671372046</v>
      </c>
      <c r="AG227" s="72" t="n">
        <f aca="false">V227/U227</f>
        <v>0.744200476883897</v>
      </c>
      <c r="AH227" s="72" t="n">
        <f aca="false">EXP((((AG227-AG$250)/AG$251+2)/4-1.9)^3)</f>
        <v>0.231132509618335</v>
      </c>
      <c r="AI227" s="72" t="n">
        <f aca="false">W227/U227</f>
        <v>0.291665787633029</v>
      </c>
      <c r="AJ227" s="72" t="n">
        <f aca="false">EXP((((AI227-AI$250)/AI$251+2)/4-1.9)^3)</f>
        <v>0.257841097731924</v>
      </c>
      <c r="AK227" s="72" t="n">
        <f aca="false">Z227/U227</f>
        <v>0.557638681878013</v>
      </c>
      <c r="AL227" s="72" t="n">
        <f aca="false">EXP((((AK227-AK$250)/AK$251+2)/4-1.9)^3)</f>
        <v>0.200498995852079</v>
      </c>
      <c r="AM227" s="72" t="n">
        <f aca="false">0.01*AD227+0.15*AF227+0.24*AH227+0.25*AJ227+0.35*AL227</f>
        <v>0.200623492006704</v>
      </c>
      <c r="AO227" s="64" t="n">
        <f aca="false">0.01*AD227/$AM$250</f>
        <v>0.000673153352079499</v>
      </c>
      <c r="AP227" s="63" t="n">
        <f aca="false">AO227*$J$250</f>
        <v>6613.3506793838</v>
      </c>
      <c r="AQ227" s="64" t="n">
        <f aca="false">0.15*AF227/$AM$250</f>
        <v>0.00300443310900474</v>
      </c>
      <c r="AR227" s="63" t="n">
        <f aca="false">AQ227*$J$250</f>
        <v>29516.8547868319</v>
      </c>
      <c r="AS227" s="64" t="n">
        <f aca="false">0.24*AH227/$AM$250</f>
        <v>0.019397820131325</v>
      </c>
      <c r="AT227" s="63" t="n">
        <f aca="false">AS227*$J$250</f>
        <v>190572.603624074</v>
      </c>
      <c r="AU227" s="64" t="n">
        <f aca="false">0.25*AJ227/$AM$250</f>
        <v>0.0225409804086618</v>
      </c>
      <c r="AV227" s="63" t="n">
        <f aca="false">AU227*$J$250</f>
        <v>221452.374320191</v>
      </c>
      <c r="AW227" s="64" t="n">
        <f aca="false">0.35*AL227/$AM$250</f>
        <v>0.024539228106373</v>
      </c>
      <c r="AX227" s="63" t="n">
        <f aca="false">AW227*$J$250</f>
        <v>241084.026942006</v>
      </c>
    </row>
    <row r="228" customFormat="false" ht="13.8" hidden="false" customHeight="false" outlineLevel="0" collapsed="false">
      <c r="A228" s="70" t="s">
        <v>82</v>
      </c>
      <c r="B228" s="63" t="n">
        <f aca="true">INDIRECT(ADDRESS(ROW()-35*INT((ROW()-15)/35)+138,2+INT((ROW()-15)/35), 1, 1, "Simulación"))</f>
        <v>0</v>
      </c>
      <c r="C228" s="63" t="n">
        <f aca="true">INDIRECT(ADDRESS(ROW()-35*INT((ROW()-15)/35)+108,2+INT((ROW()-15)/35), 1, 1, "Simulación"))</f>
        <v>0</v>
      </c>
      <c r="D228" s="63" t="n">
        <f aca="true">INDIRECT(ADDRESS(ROW()-35*INT((ROW()-15)/35)+78,2+INT((ROW()-15)/35), 1, 1, "Simulación"))</f>
        <v>0</v>
      </c>
      <c r="E228" s="63" t="n">
        <f aca="true">INDIRECT(ADDRESS(ROW()-35*INT((ROW()-15)/35)+48,2+INT((ROW()-15)/35), 1, 1, "Simulación"))</f>
        <v>0</v>
      </c>
      <c r="F228" s="63" t="n">
        <f aca="true">INDIRECT(ADDRESS(ROW()-35*INT((ROW()-15)/35)+18,2+INT((ROW()-15)/35), 1, 1, "Simulación"))</f>
        <v>0</v>
      </c>
      <c r="G228" s="63" t="n">
        <f aca="true">INDIRECT(ADDRESS(ROW()-35*INT((ROW()-15)/35)-12,2+INT((ROW()-15)/35), 1, 1, "Simulación"))</f>
        <v>0</v>
      </c>
      <c r="H228" s="63" t="n">
        <f aca="true">INDIRECT(ADDRESS(ROW()-35*INT((ROW()-15)/35)+168,2+INT((ROW()-15)/35), 1, 1, "Simulación"))</f>
        <v>0</v>
      </c>
      <c r="I228" s="64" t="n">
        <f aca="false">AO228+AQ228+AS228+AU228+AW228</f>
        <v>0.0784638931816413</v>
      </c>
      <c r="J228" s="63" t="n">
        <f aca="false">ROUND(AP228+AR228+AT228+AV228+AX228,0)</f>
        <v>770863</v>
      </c>
      <c r="K228" s="64" t="n">
        <f aca="false">I228-DatosMinisterio!J228</f>
        <v>0</v>
      </c>
      <c r="L228" s="63" t="n">
        <f aca="false">J228-DatosMinisterio!K228</f>
        <v>0</v>
      </c>
      <c r="M228" s="64" t="n">
        <f aca="false">P263/P$285</f>
        <v>0.056140668533313</v>
      </c>
      <c r="N228" s="63" t="n">
        <f aca="false">ROUND((N$250*M228),0)</f>
        <v>10479456</v>
      </c>
      <c r="O228" s="63" t="n">
        <f aca="false">N228-DatosMinisterio!L228</f>
        <v>0</v>
      </c>
      <c r="P228" s="65" t="n">
        <f aca="false">N228+J228</f>
        <v>11250319</v>
      </c>
      <c r="Q228" s="63" t="n">
        <f aca="false">P228-DatosMinisterio!M228</f>
        <v>0</v>
      </c>
      <c r="S228" s="65" t="n">
        <f aca="false">B228+DatosMinisterio!B228</f>
        <v>13427</v>
      </c>
      <c r="T228" s="65" t="n">
        <f aca="false">C228+DatosMinisterio!C228</f>
        <v>54</v>
      </c>
      <c r="U228" s="65" t="n">
        <f aca="false">D228+DatosMinisterio!D228</f>
        <v>573.988878406606</v>
      </c>
      <c r="V228" s="65" t="n">
        <f aca="false">E228+DatosMinisterio!E228</f>
        <v>435.366807283963</v>
      </c>
      <c r="W228" s="65" t="n">
        <f aca="false">F228+DatosMinisterio!F228</f>
        <v>171</v>
      </c>
      <c r="X228" s="65" t="n">
        <f aca="false">G228+DatosMinisterio!G228</f>
        <v>276</v>
      </c>
      <c r="Y228" s="65" t="n">
        <f aca="false">H228+DatosMinisterio!H228</f>
        <v>54</v>
      </c>
      <c r="Z228" s="65" t="n">
        <f aca="false">X228+0.33*Y228</f>
        <v>293.82</v>
      </c>
      <c r="AC228" s="71" t="n">
        <f aca="false">IF(T228&gt;0,S228/T228,0)</f>
        <v>248.648148148148</v>
      </c>
      <c r="AD228" s="72" t="n">
        <f aca="false">EXP((((AC228-AC$250)/AC$251+2)/4-1.9)^3)</f>
        <v>0.148686274413279</v>
      </c>
      <c r="AE228" s="73" t="n">
        <f aca="false">S228/U228</f>
        <v>23.3924393052238</v>
      </c>
      <c r="AF228" s="72" t="n">
        <f aca="false">EXP((((AE228-AE$250)/AE$251+2)/4-1.9)^3)</f>
        <v>0.240288404970691</v>
      </c>
      <c r="AG228" s="72" t="n">
        <f aca="false">V228/U228</f>
        <v>0.75849345459888</v>
      </c>
      <c r="AH228" s="72" t="n">
        <f aca="false">EXP((((AG228-AG$250)/AG$251+2)/4-1.9)^3)</f>
        <v>0.258915084357143</v>
      </c>
      <c r="AI228" s="72" t="n">
        <f aca="false">W228/U228</f>
        <v>0.297915179950344</v>
      </c>
      <c r="AJ228" s="72" t="n">
        <f aca="false">EXP((((AI228-AI$250)/AI$251+2)/4-1.9)^3)</f>
        <v>0.270529446570519</v>
      </c>
      <c r="AK228" s="72" t="n">
        <f aca="false">Z228/U228</f>
        <v>0.511891451304152</v>
      </c>
      <c r="AL228" s="72" t="n">
        <f aca="false">EXP((((AK228-AK$250)/AK$251+2)/4-1.9)^3)</f>
        <v>0.163087165127299</v>
      </c>
      <c r="AM228" s="72" t="n">
        <f aca="false">0.01*AD228+0.15*AF228+0.24*AH228+0.25*AJ228+0.35*AL228</f>
        <v>0.224382613172635</v>
      </c>
      <c r="AO228" s="64" t="n">
        <f aca="false">0.01*AD228/$AM$250</f>
        <v>0.000519937966145521</v>
      </c>
      <c r="AP228" s="63" t="n">
        <f aca="false">AO228*$J$250</f>
        <v>5108.0962324909</v>
      </c>
      <c r="AQ228" s="64" t="n">
        <f aca="false">0.15*AF228/$AM$250</f>
        <v>0.0126038935061569</v>
      </c>
      <c r="AR228" s="63" t="n">
        <f aca="false">AQ228*$J$250</f>
        <v>123826.119894267</v>
      </c>
      <c r="AS228" s="64" t="n">
        <f aca="false">0.24*AH228/$AM$250</f>
        <v>0.0217294756325714</v>
      </c>
      <c r="AT228" s="63" t="n">
        <f aca="false">AS228*$J$250</f>
        <v>213479.799206806</v>
      </c>
      <c r="AU228" s="64" t="n">
        <f aca="false">0.25*AJ228/$AM$250</f>
        <v>0.0236502210421561</v>
      </c>
      <c r="AV228" s="63" t="n">
        <f aca="false">AU228*$J$250</f>
        <v>232350.035714074</v>
      </c>
      <c r="AW228" s="64" t="n">
        <f aca="false">0.35*AL228/$AM$250</f>
        <v>0.0199603650346113</v>
      </c>
      <c r="AX228" s="63" t="n">
        <f aca="false">AW228*$J$250</f>
        <v>196099.288898446</v>
      </c>
    </row>
    <row r="229" customFormat="false" ht="13.8" hidden="false" customHeight="false" outlineLevel="0" collapsed="false">
      <c r="A229" s="70" t="s">
        <v>83</v>
      </c>
      <c r="B229" s="63" t="n">
        <f aca="true">INDIRECT(ADDRESS(ROW()-35*INT((ROW()-15)/35)+138,2+INT((ROW()-15)/35), 1, 1, "Simulación"))</f>
        <v>0</v>
      </c>
      <c r="C229" s="63" t="n">
        <f aca="true">INDIRECT(ADDRESS(ROW()-35*INT((ROW()-15)/35)+108,2+INT((ROW()-15)/35), 1, 1, "Simulación"))</f>
        <v>0</v>
      </c>
      <c r="D229" s="63" t="n">
        <f aca="true">INDIRECT(ADDRESS(ROW()-35*INT((ROW()-15)/35)+78,2+INT((ROW()-15)/35), 1, 1, "Simulación"))</f>
        <v>0</v>
      </c>
      <c r="E229" s="63" t="n">
        <f aca="true">INDIRECT(ADDRESS(ROW()-35*INT((ROW()-15)/35)+48,2+INT((ROW()-15)/35), 1, 1, "Simulación"))</f>
        <v>0</v>
      </c>
      <c r="F229" s="63" t="n">
        <f aca="true">INDIRECT(ADDRESS(ROW()-35*INT((ROW()-15)/35)+18,2+INT((ROW()-15)/35), 1, 1, "Simulación"))</f>
        <v>0</v>
      </c>
      <c r="G229" s="63" t="n">
        <f aca="true">INDIRECT(ADDRESS(ROW()-35*INT((ROW()-15)/35)-12,2+INT((ROW()-15)/35), 1, 1, "Simulación"))</f>
        <v>0</v>
      </c>
      <c r="H229" s="63" t="n">
        <f aca="true">INDIRECT(ADDRESS(ROW()-35*INT((ROW()-15)/35)+168,2+INT((ROW()-15)/35), 1, 1, "Simulación"))</f>
        <v>0</v>
      </c>
      <c r="I229" s="64" t="n">
        <f aca="false">AO229+AQ229+AS229+AU229+AW229</f>
        <v>0.0588203651940481</v>
      </c>
      <c r="J229" s="63" t="n">
        <f aca="false">ROUND(AP229+AR229+AT229+AV229+AX229,0)</f>
        <v>577877</v>
      </c>
      <c r="K229" s="64" t="n">
        <f aca="false">I229-DatosMinisterio!J229</f>
        <v>0</v>
      </c>
      <c r="L229" s="63" t="n">
        <f aca="false">J229-DatosMinisterio!K229</f>
        <v>0</v>
      </c>
      <c r="M229" s="64" t="n">
        <f aca="false">P264/P$285</f>
        <v>0.0564220508659359</v>
      </c>
      <c r="N229" s="63" t="n">
        <f aca="false">ROUND((N$250*M229),0)</f>
        <v>10531980</v>
      </c>
      <c r="O229" s="63" t="n">
        <f aca="false">N229-DatosMinisterio!L229</f>
        <v>-35</v>
      </c>
      <c r="P229" s="65" t="n">
        <f aca="false">N229+J229</f>
        <v>11109857</v>
      </c>
      <c r="Q229" s="63" t="n">
        <f aca="false">P229-DatosMinisterio!M229</f>
        <v>-35</v>
      </c>
      <c r="S229" s="65" t="n">
        <f aca="false">B229+DatosMinisterio!B229</f>
        <v>15003</v>
      </c>
      <c r="T229" s="65" t="n">
        <f aca="false">C229+DatosMinisterio!C229</f>
        <v>67</v>
      </c>
      <c r="U229" s="65" t="n">
        <f aca="false">D229+DatosMinisterio!D229</f>
        <v>586.394595730406</v>
      </c>
      <c r="V229" s="65" t="n">
        <f aca="false">E229+DatosMinisterio!E229</f>
        <v>319.531146239442</v>
      </c>
      <c r="W229" s="65" t="n">
        <f aca="false">F229+DatosMinisterio!F229</f>
        <v>131</v>
      </c>
      <c r="X229" s="65" t="n">
        <f aca="false">G229+DatosMinisterio!G229</f>
        <v>329</v>
      </c>
      <c r="Y229" s="65" t="n">
        <f aca="false">H229+DatosMinisterio!H229</f>
        <v>4</v>
      </c>
      <c r="Z229" s="65" t="n">
        <f aca="false">X229+0.33*Y229</f>
        <v>330.32</v>
      </c>
      <c r="AC229" s="71" t="n">
        <f aca="false">IF(T229&gt;0,S229/T229,0)</f>
        <v>223.925373134328</v>
      </c>
      <c r="AD229" s="72" t="n">
        <f aca="false">EXP((((AC229-AC$250)/AC$251+2)/4-1.9)^3)</f>
        <v>0.0976122130135609</v>
      </c>
      <c r="AE229" s="73" t="n">
        <f aca="false">S229/U229</f>
        <v>25.585160759049</v>
      </c>
      <c r="AF229" s="72" t="n">
        <f aca="false">EXP((((AE229-AE$250)/AE$251+2)/4-1.9)^3)</f>
        <v>0.363397853266447</v>
      </c>
      <c r="AG229" s="72" t="n">
        <f aca="false">V229/U229</f>
        <v>0.544908067990357</v>
      </c>
      <c r="AH229" s="72" t="n">
        <f aca="false">EXP((((AG229-AG$250)/AG$251+2)/4-1.9)^3)</f>
        <v>0.0231541719693257</v>
      </c>
      <c r="AI229" s="72" t="n">
        <f aca="false">W229/U229</f>
        <v>0.223399057484198</v>
      </c>
      <c r="AJ229" s="72" t="n">
        <f aca="false">EXP((((AI229-AI$250)/AI$251+2)/4-1.9)^3)</f>
        <v>0.141018328273006</v>
      </c>
      <c r="AK229" s="72" t="n">
        <f aca="false">Z229/U229</f>
        <v>0.563306692123514</v>
      </c>
      <c r="AL229" s="72" t="n">
        <f aca="false">EXP((((AK229-AK$250)/AK$251+2)/4-1.9)^3)</f>
        <v>0.205459367056255</v>
      </c>
      <c r="AM229" s="72" t="n">
        <f aca="false">0.01*AD229+0.15*AF229+0.24*AH229+0.25*AJ229+0.35*AL229</f>
        <v>0.168208161930682</v>
      </c>
      <c r="AO229" s="64" t="n">
        <f aca="false">0.01*AD229/$AM$250</f>
        <v>0.000341338134306644</v>
      </c>
      <c r="AP229" s="63" t="n">
        <f aca="false">AO229*$J$250</f>
        <v>3353.45397217876</v>
      </c>
      <c r="AQ229" s="64" t="n">
        <f aca="false">0.15*AF229/$AM$250</f>
        <v>0.0190613768629202</v>
      </c>
      <c r="AR229" s="63" t="n">
        <f aca="false">AQ229*$J$250</f>
        <v>187267.238938886</v>
      </c>
      <c r="AS229" s="64" t="n">
        <f aca="false">0.24*AH229/$AM$250</f>
        <v>0.00194321631298169</v>
      </c>
      <c r="AT229" s="63" t="n">
        <f aca="false">AS229*$J$250</f>
        <v>19091.000414612</v>
      </c>
      <c r="AU229" s="64" t="n">
        <f aca="false">0.25*AJ229/$AM$250</f>
        <v>0.0123281020862273</v>
      </c>
      <c r="AV229" s="63" t="n">
        <f aca="false">AU229*$J$250</f>
        <v>121116.625291402</v>
      </c>
      <c r="AW229" s="64" t="n">
        <f aca="false">0.35*AL229/$AM$250</f>
        <v>0.0251463317976123</v>
      </c>
      <c r="AX229" s="63" t="n">
        <f aca="false">AW229*$J$250</f>
        <v>247048.477087743</v>
      </c>
    </row>
    <row r="230" customFormat="false" ht="13.8" hidden="false" customHeight="false" outlineLevel="0" collapsed="false">
      <c r="A230" s="70" t="s">
        <v>84</v>
      </c>
      <c r="B230" s="63" t="n">
        <f aca="true">INDIRECT(ADDRESS(ROW()-35*INT((ROW()-15)/35)+138,2+INT((ROW()-15)/35), 1, 1, "Simulación"))</f>
        <v>0</v>
      </c>
      <c r="C230" s="63" t="n">
        <f aca="true">INDIRECT(ADDRESS(ROW()-35*INT((ROW()-15)/35)+108,2+INT((ROW()-15)/35), 1, 1, "Simulación"))</f>
        <v>0</v>
      </c>
      <c r="D230" s="63" t="n">
        <f aca="true">INDIRECT(ADDRESS(ROW()-35*INT((ROW()-15)/35)+78,2+INT((ROW()-15)/35), 1, 1, "Simulación"))</f>
        <v>0</v>
      </c>
      <c r="E230" s="63" t="n">
        <f aca="true">INDIRECT(ADDRESS(ROW()-35*INT((ROW()-15)/35)+48,2+INT((ROW()-15)/35), 1, 1, "Simulación"))</f>
        <v>0</v>
      </c>
      <c r="F230" s="63" t="n">
        <f aca="true">INDIRECT(ADDRESS(ROW()-35*INT((ROW()-15)/35)+18,2+INT((ROW()-15)/35), 1, 1, "Simulación"))</f>
        <v>0</v>
      </c>
      <c r="G230" s="63" t="n">
        <f aca="true">INDIRECT(ADDRESS(ROW()-35*INT((ROW()-15)/35)-12,2+INT((ROW()-15)/35), 1, 1, "Simulación"))</f>
        <v>0</v>
      </c>
      <c r="H230" s="63" t="n">
        <f aca="true">INDIRECT(ADDRESS(ROW()-35*INT((ROW()-15)/35)+168,2+INT((ROW()-15)/35), 1, 1, "Simulación"))</f>
        <v>0</v>
      </c>
      <c r="I230" s="64" t="n">
        <f aca="false">AO230+AQ230+AS230+AU230+AW230</f>
        <v>0.0399869502757883</v>
      </c>
      <c r="J230" s="63" t="n">
        <f aca="false">ROUND(AP230+AR230+AT230+AV230+AX230,0)</f>
        <v>392849</v>
      </c>
      <c r="K230" s="64" t="n">
        <f aca="false">I230-DatosMinisterio!J230</f>
        <v>0</v>
      </c>
      <c r="L230" s="63" t="n">
        <f aca="false">J230-DatosMinisterio!K230</f>
        <v>0</v>
      </c>
      <c r="M230" s="64" t="n">
        <f aca="false">P265/P$285</f>
        <v>0.0616330015582698</v>
      </c>
      <c r="N230" s="63" t="n">
        <f aca="false">ROUND((N$250*M230),0)</f>
        <v>11504678</v>
      </c>
      <c r="O230" s="63" t="n">
        <f aca="false">N230-DatosMinisterio!L230</f>
        <v>-3</v>
      </c>
      <c r="P230" s="65" t="n">
        <f aca="false">N230+J230</f>
        <v>11897527</v>
      </c>
      <c r="Q230" s="63" t="n">
        <f aca="false">P230-DatosMinisterio!M230</f>
        <v>-3</v>
      </c>
      <c r="S230" s="65" t="n">
        <f aca="false">B230+DatosMinisterio!B230</f>
        <v>17507</v>
      </c>
      <c r="T230" s="65" t="n">
        <f aca="false">C230+DatosMinisterio!C230</f>
        <v>66</v>
      </c>
      <c r="U230" s="65" t="n">
        <f aca="false">D230+DatosMinisterio!D230</f>
        <v>886.865540256339</v>
      </c>
      <c r="V230" s="65" t="n">
        <f aca="false">E230+DatosMinisterio!E230</f>
        <v>599.918308392751</v>
      </c>
      <c r="W230" s="65" t="n">
        <f aca="false">F230+DatosMinisterio!F230</f>
        <v>195</v>
      </c>
      <c r="X230" s="65" t="n">
        <f aca="false">G230+DatosMinisterio!G230</f>
        <v>355</v>
      </c>
      <c r="Y230" s="65" t="n">
        <f aca="false">H230+DatosMinisterio!H230</f>
        <v>32</v>
      </c>
      <c r="Z230" s="65" t="n">
        <f aca="false">X230+0.33*Y230</f>
        <v>365.56</v>
      </c>
      <c r="AC230" s="71" t="n">
        <f aca="false">IF(T230&gt;0,S230/T230,0)</f>
        <v>265.257575757576</v>
      </c>
      <c r="AD230" s="72" t="n">
        <f aca="false">EXP((((AC230-AC$250)/AC$251+2)/4-1.9)^3)</f>
        <v>0.191324671246202</v>
      </c>
      <c r="AE230" s="73" t="n">
        <f aca="false">S230/U230</f>
        <v>19.7403092186216</v>
      </c>
      <c r="AF230" s="72" t="n">
        <f aca="false">EXP((((AE230-AE$250)/AE$251+2)/4-1.9)^3)</f>
        <v>0.0961906572138904</v>
      </c>
      <c r="AG230" s="72" t="n">
        <f aca="false">V230/U230</f>
        <v>0.676447873055651</v>
      </c>
      <c r="AH230" s="72" t="n">
        <f aca="false">EXP((((AG230-AG$250)/AG$251+2)/4-1.9)^3)</f>
        <v>0.123716801310977</v>
      </c>
      <c r="AI230" s="72" t="n">
        <f aca="false">W230/U230</f>
        <v>0.219875495380774</v>
      </c>
      <c r="AJ230" s="72" t="n">
        <f aca="false">EXP((((AI230-AI$250)/AI$251+2)/4-1.9)^3)</f>
        <v>0.136134278391055</v>
      </c>
      <c r="AK230" s="72" t="n">
        <f aca="false">Z230/U230</f>
        <v>0.412193262007157</v>
      </c>
      <c r="AL230" s="72" t="n">
        <f aca="false">EXP((((AK230-AK$250)/AK$251+2)/4-1.9)^3)</f>
        <v>0.0979512509016118</v>
      </c>
      <c r="AM230" s="72" t="n">
        <f aca="false">0.01*AD230+0.15*AF230+0.24*AH230+0.25*AJ230+0.35*AL230</f>
        <v>0.114350385022508</v>
      </c>
      <c r="AO230" s="64" t="n">
        <f aca="false">0.01*AD230/$AM$250</f>
        <v>0.000669039296557467</v>
      </c>
      <c r="AP230" s="63" t="n">
        <f aca="false">AO230*$J$250</f>
        <v>6572.93241243526</v>
      </c>
      <c r="AQ230" s="64" t="n">
        <f aca="false">0.15*AF230/$AM$250</f>
        <v>0.00504550687728355</v>
      </c>
      <c r="AR230" s="63" t="n">
        <f aca="false">AQ230*$J$250</f>
        <v>49569.2493124184</v>
      </c>
      <c r="AS230" s="64" t="n">
        <f aca="false">0.24*AH230/$AM$250</f>
        <v>0.0103829455363765</v>
      </c>
      <c r="AT230" s="63" t="n">
        <f aca="false">AS230*$J$250</f>
        <v>102006.563147726</v>
      </c>
      <c r="AU230" s="64" t="n">
        <f aca="false">0.25*AJ230/$AM$250</f>
        <v>0.0119011287539214</v>
      </c>
      <c r="AV230" s="63" t="n">
        <f aca="false">AU230*$J$250</f>
        <v>116921.853968403</v>
      </c>
      <c r="AW230" s="64" t="n">
        <f aca="false">0.35*AL230/$AM$250</f>
        <v>0.0119883298116493</v>
      </c>
      <c r="AX230" s="63" t="n">
        <f aca="false">AW230*$J$250</f>
        <v>117778.555004781</v>
      </c>
    </row>
    <row r="231" customFormat="false" ht="13.8" hidden="false" customHeight="false" outlineLevel="0" collapsed="false">
      <c r="A231" s="70" t="s">
        <v>85</v>
      </c>
      <c r="B231" s="63" t="n">
        <f aca="true">INDIRECT(ADDRESS(ROW()-35*INT((ROW()-15)/35)+138,2+INT((ROW()-15)/35), 1, 1, "Simulación"))</f>
        <v>0</v>
      </c>
      <c r="C231" s="63" t="n">
        <f aca="true">INDIRECT(ADDRESS(ROW()-35*INT((ROW()-15)/35)+108,2+INT((ROW()-15)/35), 1, 1, "Simulación"))</f>
        <v>0</v>
      </c>
      <c r="D231" s="63" t="n">
        <f aca="true">INDIRECT(ADDRESS(ROW()-35*INT((ROW()-15)/35)+78,2+INT((ROW()-15)/35), 1, 1, "Simulación"))</f>
        <v>0</v>
      </c>
      <c r="E231" s="63" t="n">
        <f aca="true">INDIRECT(ADDRESS(ROW()-35*INT((ROW()-15)/35)+48,2+INT((ROW()-15)/35), 1, 1, "Simulación"))</f>
        <v>0</v>
      </c>
      <c r="F231" s="63" t="n">
        <f aca="true">INDIRECT(ADDRESS(ROW()-35*INT((ROW()-15)/35)+18,2+INT((ROW()-15)/35), 1, 1, "Simulación"))</f>
        <v>0</v>
      </c>
      <c r="G231" s="63" t="n">
        <f aca="true">INDIRECT(ADDRESS(ROW()-35*INT((ROW()-15)/35)-12,2+INT((ROW()-15)/35), 1, 1, "Simulación"))</f>
        <v>0</v>
      </c>
      <c r="H231" s="63" t="n">
        <f aca="true">INDIRECT(ADDRESS(ROW()-35*INT((ROW()-15)/35)+168,2+INT((ROW()-15)/35), 1, 1, "Simulación"))</f>
        <v>0</v>
      </c>
      <c r="I231" s="64" t="n">
        <f aca="false">AO231+AQ231+AS231+AU231+AW231</f>
        <v>0.0313635028940916</v>
      </c>
      <c r="J231" s="63" t="n">
        <f aca="false">ROUND(AP231+AR231+AT231+AV231+AX231,0)</f>
        <v>308129</v>
      </c>
      <c r="K231" s="64" t="n">
        <f aca="false">I231-DatosMinisterio!J231</f>
        <v>0</v>
      </c>
      <c r="L231" s="63" t="n">
        <f aca="false">J231-DatosMinisterio!K231</f>
        <v>0</v>
      </c>
      <c r="M231" s="64" t="n">
        <f aca="false">P266/P$285</f>
        <v>0.0469852903728124</v>
      </c>
      <c r="N231" s="63" t="n">
        <f aca="false">ROUND((N$250*M231),0)</f>
        <v>8770474</v>
      </c>
      <c r="O231" s="63" t="n">
        <f aca="false">N231-DatosMinisterio!L231</f>
        <v>-18</v>
      </c>
      <c r="P231" s="65" t="n">
        <f aca="false">N231+J231</f>
        <v>9078603</v>
      </c>
      <c r="Q231" s="63" t="n">
        <f aca="false">P231-DatosMinisterio!M231</f>
        <v>-18</v>
      </c>
      <c r="S231" s="65" t="n">
        <f aca="false">B231+DatosMinisterio!B231</f>
        <v>11777</v>
      </c>
      <c r="T231" s="65" t="n">
        <f aca="false">C231+DatosMinisterio!C231</f>
        <v>56</v>
      </c>
      <c r="U231" s="65" t="n">
        <f aca="false">D231+DatosMinisterio!D231</f>
        <v>837.571414141414</v>
      </c>
      <c r="V231" s="65" t="n">
        <f aca="false">E231+DatosMinisterio!E231</f>
        <v>472.986262626263</v>
      </c>
      <c r="W231" s="65" t="n">
        <f aca="false">F231+DatosMinisterio!F231</f>
        <v>192</v>
      </c>
      <c r="X231" s="65" t="n">
        <f aca="false">G231+DatosMinisterio!G231</f>
        <v>364</v>
      </c>
      <c r="Y231" s="65" t="n">
        <f aca="false">H231+DatosMinisterio!H231</f>
        <v>43</v>
      </c>
      <c r="Z231" s="65" t="n">
        <f aca="false">X231+0.33*Y231</f>
        <v>378.19</v>
      </c>
      <c r="AC231" s="71" t="n">
        <f aca="false">IF(T231&gt;0,S231/T231,0)</f>
        <v>210.303571428571</v>
      </c>
      <c r="AD231" s="72" t="n">
        <f aca="false">EXP((((AC231-AC$250)/AC$251+2)/4-1.9)^3)</f>
        <v>0.0755408788779743</v>
      </c>
      <c r="AE231" s="73" t="n">
        <f aca="false">S231/U231</f>
        <v>14.0608905714296</v>
      </c>
      <c r="AF231" s="72" t="n">
        <f aca="false">EXP((((AE231-AE$250)/AE$251+2)/4-1.9)^3)</f>
        <v>0.0118976968719393</v>
      </c>
      <c r="AG231" s="72" t="n">
        <f aca="false">V231/U231</f>
        <v>0.564711563265464</v>
      </c>
      <c r="AH231" s="72" t="n">
        <f aca="false">EXP((((AG231-AG$250)/AG$251+2)/4-1.9)^3)</f>
        <v>0.0311004725911587</v>
      </c>
      <c r="AI231" s="72" t="n">
        <f aca="false">W231/U231</f>
        <v>0.229234184403031</v>
      </c>
      <c r="AJ231" s="72" t="n">
        <f aca="false">EXP((((AI231-AI$250)/AI$251+2)/4-1.9)^3)</f>
        <v>0.149357705950178</v>
      </c>
      <c r="AK231" s="72" t="n">
        <f aca="false">Z231/U231</f>
        <v>0.451531646871782</v>
      </c>
      <c r="AL231" s="72" t="n">
        <f aca="false">EXP((((AK231-AK$250)/AK$251+2)/4-1.9)^3)</f>
        <v>0.120989637992315</v>
      </c>
      <c r="AM231" s="72" t="n">
        <f aca="false">0.01*AD231+0.15*AF231+0.24*AH231+0.25*AJ231+0.35*AL231</f>
        <v>0.0896899765263033</v>
      </c>
      <c r="AO231" s="64" t="n">
        <f aca="false">0.01*AD231/$AM$250</f>
        <v>0.000264157341218252</v>
      </c>
      <c r="AP231" s="63" t="n">
        <f aca="false">AO231*$J$250</f>
        <v>2595.1963644142</v>
      </c>
      <c r="AQ231" s="64" t="n">
        <f aca="false">0.15*AF231/$AM$250</f>
        <v>0.000624072161787207</v>
      </c>
      <c r="AR231" s="63" t="n">
        <f aca="false">AQ231*$J$250</f>
        <v>6131.15576471574</v>
      </c>
      <c r="AS231" s="64" t="n">
        <f aca="false">0.24*AH231/$AM$250</f>
        <v>0.00261011042677937</v>
      </c>
      <c r="AT231" s="63" t="n">
        <f aca="false">AS231*$J$250</f>
        <v>25642.8576206057</v>
      </c>
      <c r="AU231" s="64" t="n">
        <f aca="false">0.25*AJ231/$AM$250</f>
        <v>0.0130571470309436</v>
      </c>
      <c r="AV231" s="63" t="n">
        <f aca="false">AU231*$J$250</f>
        <v>128279.079233801</v>
      </c>
      <c r="AW231" s="64" t="n">
        <f aca="false">0.35*AL231/$AM$250</f>
        <v>0.0148080159333632</v>
      </c>
      <c r="AX231" s="63" t="n">
        <f aca="false">AW231*$J$250</f>
        <v>145480.375208275</v>
      </c>
    </row>
    <row r="232" customFormat="false" ht="13.8" hidden="false" customHeight="false" outlineLevel="0" collapsed="false">
      <c r="A232" s="70" t="s">
        <v>86</v>
      </c>
      <c r="B232" s="63" t="n">
        <f aca="true">INDIRECT(ADDRESS(ROW()-35*INT((ROW()-15)/35)+138,2+INT((ROW()-15)/35), 1, 1, "Simulación"))</f>
        <v>0</v>
      </c>
      <c r="C232" s="63" t="n">
        <f aca="true">INDIRECT(ADDRESS(ROW()-35*INT((ROW()-15)/35)+108,2+INT((ROW()-15)/35), 1, 1, "Simulación"))</f>
        <v>0</v>
      </c>
      <c r="D232" s="63" t="n">
        <f aca="true">INDIRECT(ADDRESS(ROW()-35*INT((ROW()-15)/35)+78,2+INT((ROW()-15)/35), 1, 1, "Simulación"))</f>
        <v>0</v>
      </c>
      <c r="E232" s="63" t="n">
        <f aca="true">INDIRECT(ADDRESS(ROW()-35*INT((ROW()-15)/35)+48,2+INT((ROW()-15)/35), 1, 1, "Simulación"))</f>
        <v>0</v>
      </c>
      <c r="F232" s="63" t="n">
        <f aca="true">INDIRECT(ADDRESS(ROW()-35*INT((ROW()-15)/35)+18,2+INT((ROW()-15)/35), 1, 1, "Simulación"))</f>
        <v>0</v>
      </c>
      <c r="G232" s="63" t="n">
        <f aca="true">INDIRECT(ADDRESS(ROW()-35*INT((ROW()-15)/35)-12,2+INT((ROW()-15)/35), 1, 1, "Simulación"))</f>
        <v>0</v>
      </c>
      <c r="H232" s="63" t="n">
        <f aca="true">INDIRECT(ADDRESS(ROW()-35*INT((ROW()-15)/35)+168,2+INT((ROW()-15)/35), 1, 1, "Simulación"))</f>
        <v>0</v>
      </c>
      <c r="I232" s="64" t="n">
        <f aca="false">AO232+AQ232+AS232+AU232+AW232</f>
        <v>0.0339134429651071</v>
      </c>
      <c r="J232" s="63" t="n">
        <f aca="false">ROUND(AP232+AR232+AT232+AV232+AX232,0)</f>
        <v>333180</v>
      </c>
      <c r="K232" s="64" t="n">
        <f aca="false">I232-DatosMinisterio!J232</f>
        <v>0</v>
      </c>
      <c r="L232" s="63" t="n">
        <f aca="false">J232-DatosMinisterio!K232</f>
        <v>0</v>
      </c>
      <c r="M232" s="64" t="n">
        <f aca="false">P267/P$285</f>
        <v>0.0462945215698668</v>
      </c>
      <c r="N232" s="63" t="n">
        <f aca="false">ROUND((N$250*M232),0)</f>
        <v>8641532</v>
      </c>
      <c r="O232" s="63" t="n">
        <f aca="false">N232-DatosMinisterio!L232</f>
        <v>-10</v>
      </c>
      <c r="P232" s="65" t="n">
        <f aca="false">N232+J232</f>
        <v>8974712</v>
      </c>
      <c r="Q232" s="63" t="n">
        <f aca="false">P232-DatosMinisterio!M232</f>
        <v>-10</v>
      </c>
      <c r="S232" s="65" t="n">
        <f aca="false">B232+DatosMinisterio!B232</f>
        <v>8875</v>
      </c>
      <c r="T232" s="65" t="n">
        <f aca="false">C232+DatosMinisterio!C232</f>
        <v>50</v>
      </c>
      <c r="U232" s="65" t="n">
        <f aca="false">D232+DatosMinisterio!D232</f>
        <v>501.41654149786</v>
      </c>
      <c r="V232" s="65" t="n">
        <f aca="false">E232+DatosMinisterio!E232</f>
        <v>323.136710614613</v>
      </c>
      <c r="W232" s="65" t="n">
        <f aca="false">F232+DatosMinisterio!F232</f>
        <v>60</v>
      </c>
      <c r="X232" s="65" t="n">
        <f aca="false">G232+DatosMinisterio!G232</f>
        <v>249</v>
      </c>
      <c r="Y232" s="65" t="n">
        <f aca="false">H232+DatosMinisterio!H232</f>
        <v>27</v>
      </c>
      <c r="Z232" s="65" t="n">
        <f aca="false">X232+0.33*Y232</f>
        <v>257.91</v>
      </c>
      <c r="AC232" s="71" t="n">
        <f aca="false">IF(T232&gt;0,S232/T232,0)</f>
        <v>177.5</v>
      </c>
      <c r="AD232" s="72" t="n">
        <f aca="false">EXP((((AC232-AC$250)/AC$251+2)/4-1.9)^3)</f>
        <v>0.0377748430238206</v>
      </c>
      <c r="AE232" s="73" t="n">
        <f aca="false">S232/U232</f>
        <v>17.6998548422198</v>
      </c>
      <c r="AF232" s="72" t="n">
        <f aca="false">EXP((((AE232-AE$250)/AE$251+2)/4-1.9)^3)</f>
        <v>0.0501989819562196</v>
      </c>
      <c r="AG232" s="72" t="n">
        <f aca="false">V232/U232</f>
        <v>0.6444476475573</v>
      </c>
      <c r="AH232" s="72" t="n">
        <f aca="false">EXP((((AG232-AG$250)/AG$251+2)/4-1.9)^3)</f>
        <v>0.087310703014609</v>
      </c>
      <c r="AI232" s="72" t="n">
        <f aca="false">W232/U232</f>
        <v>0.119660990482613</v>
      </c>
      <c r="AJ232" s="72" t="n">
        <f aca="false">EXP((((AI232-AI$250)/AI$251+2)/4-1.9)^3)</f>
        <v>0.0414970285257042</v>
      </c>
      <c r="AK232" s="72" t="n">
        <f aca="false">Z232/U232</f>
        <v>0.514362767589511</v>
      </c>
      <c r="AL232" s="72" t="n">
        <f aca="false">EXP((((AK232-AK$250)/AK$251+2)/4-1.9)^3)</f>
        <v>0.164987427570374</v>
      </c>
      <c r="AM232" s="72" t="n">
        <f aca="false">0.01*AD232+0.15*AF232+0.24*AH232+0.25*AJ232+0.35*AL232</f>
        <v>0.0969820212282343</v>
      </c>
      <c r="AO232" s="64" t="n">
        <f aca="false">0.01*AD232/$AM$250</f>
        <v>0.0001320940694141</v>
      </c>
      <c r="AP232" s="63" t="n">
        <f aca="false">AO232*$J$250</f>
        <v>1297.74946675025</v>
      </c>
      <c r="AQ232" s="64" t="n">
        <f aca="false">0.15*AF232/$AM$250</f>
        <v>0.00263309676873862</v>
      </c>
      <c r="AR232" s="63" t="n">
        <f aca="false">AQ232*$J$250</f>
        <v>25868.6854200858</v>
      </c>
      <c r="AS232" s="64" t="n">
        <f aca="false">0.24*AH232/$AM$250</f>
        <v>0.00732755991536454</v>
      </c>
      <c r="AT232" s="63" t="n">
        <f aca="false">AS232*$J$250</f>
        <v>71989.1287695445</v>
      </c>
      <c r="AU232" s="64" t="n">
        <f aca="false">0.25*AJ232/$AM$250</f>
        <v>0.00362775257801645</v>
      </c>
      <c r="AV232" s="63" t="n">
        <f aca="false">AU232*$J$250</f>
        <v>35640.6157710524</v>
      </c>
      <c r="AW232" s="64" t="n">
        <f aca="false">0.35*AL232/$AM$250</f>
        <v>0.0201929396335734</v>
      </c>
      <c r="AX232" s="63" t="n">
        <f aca="false">AW232*$J$250</f>
        <v>198384.202696026</v>
      </c>
    </row>
    <row r="233" customFormat="false" ht="13.8" hidden="false" customHeight="false" outlineLevel="0" collapsed="false">
      <c r="A233" s="70" t="s">
        <v>87</v>
      </c>
      <c r="B233" s="63" t="n">
        <f aca="true">INDIRECT(ADDRESS(ROW()-35*INT((ROW()-15)/35)+138,2+INT((ROW()-15)/35), 1, 1, "Simulación"))</f>
        <v>0</v>
      </c>
      <c r="C233" s="63" t="n">
        <f aca="true">INDIRECT(ADDRESS(ROW()-35*INT((ROW()-15)/35)+108,2+INT((ROW()-15)/35), 1, 1, "Simulación"))</f>
        <v>0</v>
      </c>
      <c r="D233" s="63" t="n">
        <f aca="true">INDIRECT(ADDRESS(ROW()-35*INT((ROW()-15)/35)+78,2+INT((ROW()-15)/35), 1, 1, "Simulación"))</f>
        <v>0</v>
      </c>
      <c r="E233" s="63" t="n">
        <f aca="true">INDIRECT(ADDRESS(ROW()-35*INT((ROW()-15)/35)+48,2+INT((ROW()-15)/35), 1, 1, "Simulación"))</f>
        <v>0</v>
      </c>
      <c r="F233" s="63" t="n">
        <f aca="true">INDIRECT(ADDRESS(ROW()-35*INT((ROW()-15)/35)+18,2+INT((ROW()-15)/35), 1, 1, "Simulación"))</f>
        <v>0</v>
      </c>
      <c r="G233" s="63" t="n">
        <f aca="true">INDIRECT(ADDRESS(ROW()-35*INT((ROW()-15)/35)-12,2+INT((ROW()-15)/35), 1, 1, "Simulación"))</f>
        <v>0</v>
      </c>
      <c r="H233" s="63" t="n">
        <f aca="true">INDIRECT(ADDRESS(ROW()-35*INT((ROW()-15)/35)+168,2+INT((ROW()-15)/35), 1, 1, "Simulación"))</f>
        <v>0</v>
      </c>
      <c r="I233" s="64" t="n">
        <f aca="false">AO233+AQ233+AS233+AU233+AW233</f>
        <v>0.0146893397675054</v>
      </c>
      <c r="J233" s="63" t="n">
        <f aca="false">ROUND(AP233+AR233+AT233+AV233+AX233,0)</f>
        <v>144314</v>
      </c>
      <c r="K233" s="64" t="n">
        <f aca="false">I233-DatosMinisterio!J233</f>
        <v>0</v>
      </c>
      <c r="L233" s="63" t="n">
        <f aca="false">J233-DatosMinisterio!K233</f>
        <v>0</v>
      </c>
      <c r="M233" s="64" t="n">
        <f aca="false">P268/P$285</f>
        <v>0.0197460032653715</v>
      </c>
      <c r="N233" s="63" t="n">
        <f aca="false">ROUND((N$250*M233),0)</f>
        <v>3685873</v>
      </c>
      <c r="O233" s="63" t="n">
        <f aca="false">N233-DatosMinisterio!L233</f>
        <v>0</v>
      </c>
      <c r="P233" s="65" t="n">
        <f aca="false">N233+J233</f>
        <v>3830187</v>
      </c>
      <c r="Q233" s="63" t="n">
        <f aca="false">P233-DatosMinisterio!M233</f>
        <v>0</v>
      </c>
      <c r="S233" s="65" t="n">
        <f aca="false">B233+DatosMinisterio!B233</f>
        <v>15229</v>
      </c>
      <c r="T233" s="65" t="n">
        <f aca="false">C233+DatosMinisterio!C233</f>
        <v>64</v>
      </c>
      <c r="U233" s="65" t="n">
        <f aca="false">D233+DatosMinisterio!D233</f>
        <v>821.410661400061</v>
      </c>
      <c r="V233" s="65" t="n">
        <f aca="false">E233+DatosMinisterio!E233</f>
        <v>425.502237693346</v>
      </c>
      <c r="W233" s="65" t="n">
        <f aca="false">F233+DatosMinisterio!F233</f>
        <v>104</v>
      </c>
      <c r="X233" s="65" t="n">
        <f aca="false">G233+DatosMinisterio!G233</f>
        <v>227</v>
      </c>
      <c r="Y233" s="65" t="n">
        <f aca="false">H233+DatosMinisterio!H233</f>
        <v>22</v>
      </c>
      <c r="Z233" s="65" t="n">
        <f aca="false">X233+0.33*Y233</f>
        <v>234.26</v>
      </c>
      <c r="AC233" s="71" t="n">
        <f aca="false">IF(T233&gt;0,S233/T233,0)</f>
        <v>237.953125</v>
      </c>
      <c r="AD233" s="72" t="n">
        <f aca="false">EXP((((AC233-AC$250)/AC$251+2)/4-1.9)^3)</f>
        <v>0.124790966531134</v>
      </c>
      <c r="AE233" s="73" t="n">
        <f aca="false">S233/U233</f>
        <v>18.5400564122735</v>
      </c>
      <c r="AF233" s="72" t="n">
        <f aca="false">EXP((((AE233-AE$250)/AE$251+2)/4-1.9)^3)</f>
        <v>0.0664647459756979</v>
      </c>
      <c r="AG233" s="72" t="n">
        <f aca="false">V233/U233</f>
        <v>0.518014018673796</v>
      </c>
      <c r="AH233" s="72" t="n">
        <f aca="false">EXP((((AG233-AG$250)/AG$251+2)/4-1.9)^3)</f>
        <v>0.0151100312367253</v>
      </c>
      <c r="AI233" s="72" t="n">
        <f aca="false">W233/U233</f>
        <v>0.126611456226702</v>
      </c>
      <c r="AJ233" s="72" t="n">
        <f aca="false">EXP((((AI233-AI$250)/AI$251+2)/4-1.9)^3)</f>
        <v>0.045612473288057</v>
      </c>
      <c r="AK233" s="72" t="n">
        <f aca="false">Z233/U233</f>
        <v>0.285192305150646</v>
      </c>
      <c r="AL233" s="72" t="n">
        <f aca="false">EXP((((AK233-AK$250)/AK$251+2)/4-1.9)^3)</f>
        <v>0.0450281387594978</v>
      </c>
      <c r="AM233" s="72" t="n">
        <f aca="false">0.01*AD233+0.15*AF233+0.24*AH233+0.25*AJ233+0.35*AL233</f>
        <v>0.0420069959463186</v>
      </c>
      <c r="AO233" s="64" t="n">
        <f aca="false">0.01*AD233/$AM$250</f>
        <v>0.00043637895688465</v>
      </c>
      <c r="AP233" s="63" t="n">
        <f aca="false">AO233*$J$250</f>
        <v>4287.17626090209</v>
      </c>
      <c r="AQ233" s="64" t="n">
        <f aca="false">0.15*AF233/$AM$250</f>
        <v>0.00348628798919218</v>
      </c>
      <c r="AR233" s="63" t="n">
        <f aca="false">AQ233*$J$250</f>
        <v>34250.8062548112</v>
      </c>
      <c r="AS233" s="64" t="n">
        <f aca="false">0.24*AH233/$AM$250</f>
        <v>0.00126811095761775</v>
      </c>
      <c r="AT233" s="63" t="n">
        <f aca="false">AS233*$J$250</f>
        <v>12458.4724077923</v>
      </c>
      <c r="AU233" s="64" t="n">
        <f aca="false">0.25*AJ233/$AM$250</f>
        <v>0.0039875329255915</v>
      </c>
      <c r="AV233" s="63" t="n">
        <f aca="false">AU233*$J$250</f>
        <v>39175.2540503006</v>
      </c>
      <c r="AW233" s="64" t="n">
        <f aca="false">0.35*AL233/$AM$250</f>
        <v>0.00551102893821937</v>
      </c>
      <c r="AX233" s="63" t="n">
        <f aca="false">AW233*$J$250</f>
        <v>54142.7400756263</v>
      </c>
    </row>
    <row r="234" customFormat="false" ht="13.8" hidden="false" customHeight="false" outlineLevel="0" collapsed="false">
      <c r="A234" s="70" t="s">
        <v>88</v>
      </c>
      <c r="B234" s="63" t="n">
        <f aca="true">INDIRECT(ADDRESS(ROW()-35*INT((ROW()-15)/35)+138,2+INT((ROW()-15)/35), 1, 1, "Simulación"))</f>
        <v>0</v>
      </c>
      <c r="C234" s="63" t="n">
        <f aca="true">INDIRECT(ADDRESS(ROW()-35*INT((ROW()-15)/35)+108,2+INT((ROW()-15)/35), 1, 1, "Simulación"))</f>
        <v>0</v>
      </c>
      <c r="D234" s="63" t="n">
        <f aca="true">INDIRECT(ADDRESS(ROW()-35*INT((ROW()-15)/35)+78,2+INT((ROW()-15)/35), 1, 1, "Simulación"))</f>
        <v>0</v>
      </c>
      <c r="E234" s="63" t="n">
        <f aca="true">INDIRECT(ADDRESS(ROW()-35*INT((ROW()-15)/35)+48,2+INT((ROW()-15)/35), 1, 1, "Simulación"))</f>
        <v>0</v>
      </c>
      <c r="F234" s="63" t="n">
        <f aca="true">INDIRECT(ADDRESS(ROW()-35*INT((ROW()-15)/35)+18,2+INT((ROW()-15)/35), 1, 1, "Simulación"))</f>
        <v>0</v>
      </c>
      <c r="G234" s="63" t="n">
        <f aca="true">INDIRECT(ADDRESS(ROW()-35*INT((ROW()-15)/35)-12,2+INT((ROW()-15)/35), 1, 1, "Simulación"))</f>
        <v>0</v>
      </c>
      <c r="H234" s="63" t="n">
        <f aca="true">INDIRECT(ADDRESS(ROW()-35*INT((ROW()-15)/35)+168,2+INT((ROW()-15)/35), 1, 1, "Simulación"))</f>
        <v>0</v>
      </c>
      <c r="I234" s="64" t="n">
        <f aca="false">AO234+AQ234+AS234+AU234+AW234</f>
        <v>0.0114198325122511</v>
      </c>
      <c r="J234" s="63" t="n">
        <f aca="false">ROUND(AP234+AR234+AT234+AV234+AX234,0)</f>
        <v>112193</v>
      </c>
      <c r="K234" s="64" t="n">
        <f aca="false">I234-DatosMinisterio!J234</f>
        <v>9.54097911787244E-017</v>
      </c>
      <c r="L234" s="63" t="n">
        <f aca="false">J234-DatosMinisterio!K234</f>
        <v>0</v>
      </c>
      <c r="M234" s="64" t="n">
        <f aca="false">P269/P$285</f>
        <v>0.0191398825374896</v>
      </c>
      <c r="N234" s="63" t="n">
        <f aca="false">ROUND((N$250*M234),0)</f>
        <v>3572732</v>
      </c>
      <c r="O234" s="63" t="n">
        <f aca="false">N234-DatosMinisterio!L234</f>
        <v>1</v>
      </c>
      <c r="P234" s="65" t="n">
        <f aca="false">N234+J234</f>
        <v>3684925</v>
      </c>
      <c r="Q234" s="63" t="n">
        <f aca="false">P234-DatosMinisterio!M234</f>
        <v>1</v>
      </c>
      <c r="S234" s="65" t="n">
        <f aca="false">B234+DatosMinisterio!B234</f>
        <v>5781</v>
      </c>
      <c r="T234" s="65" t="n">
        <f aca="false">C234+DatosMinisterio!C234</f>
        <v>52</v>
      </c>
      <c r="U234" s="65" t="n">
        <f aca="false">D234+DatosMinisterio!D234</f>
        <v>371.256438768524</v>
      </c>
      <c r="V234" s="65" t="n">
        <f aca="false">E234+DatosMinisterio!E234</f>
        <v>214.587942620824</v>
      </c>
      <c r="W234" s="65" t="n">
        <f aca="false">F234+DatosMinisterio!F234</f>
        <v>42</v>
      </c>
      <c r="X234" s="65" t="n">
        <f aca="false">G234+DatosMinisterio!G234</f>
        <v>84</v>
      </c>
      <c r="Y234" s="65" t="n">
        <f aca="false">H234+DatosMinisterio!H234</f>
        <v>4</v>
      </c>
      <c r="Z234" s="65" t="n">
        <f aca="false">X234+0.33*Y234</f>
        <v>85.32</v>
      </c>
      <c r="AC234" s="71" t="n">
        <f aca="false">IF(T234&gt;0,S234/T234,0)</f>
        <v>111.173076923077</v>
      </c>
      <c r="AD234" s="72" t="n">
        <f aca="false">EXP((((AC234-AC$250)/AC$251+2)/4-1.9)^3)</f>
        <v>0.00650737850363682</v>
      </c>
      <c r="AE234" s="73" t="n">
        <f aca="false">S234/U234</f>
        <v>15.5714471085697</v>
      </c>
      <c r="AF234" s="72" t="n">
        <f aca="false">EXP((((AE234-AE$250)/AE$251+2)/4-1.9)^3)</f>
        <v>0.0226410247816021</v>
      </c>
      <c r="AG234" s="72" t="n">
        <f aca="false">V234/U234</f>
        <v>0.578004635643823</v>
      </c>
      <c r="AH234" s="72" t="n">
        <f aca="false">EXP((((AG234-AG$250)/AG$251+2)/4-1.9)^3)</f>
        <v>0.0375760928368172</v>
      </c>
      <c r="AI234" s="72" t="n">
        <f aca="false">W234/U234</f>
        <v>0.113129351074196</v>
      </c>
      <c r="AJ234" s="72" t="n">
        <f aca="false">EXP((((AI234-AI$250)/AI$251+2)/4-1.9)^3)</f>
        <v>0.0379025691222811</v>
      </c>
      <c r="AK234" s="72" t="n">
        <f aca="false">Z234/U234</f>
        <v>0.229814196039295</v>
      </c>
      <c r="AL234" s="72" t="n">
        <f aca="false">EXP((((AK234-AK$250)/AK$251+2)/4-1.9)^3)</f>
        <v>0.0305773664077974</v>
      </c>
      <c r="AM234" s="72" t="n">
        <f aca="false">0.01*AD234+0.15*AF234+0.24*AH234+0.25*AJ234+0.35*AL234</f>
        <v>0.0326572103064122</v>
      </c>
      <c r="AO234" s="64" t="n">
        <f aca="false">0.01*AD234/$AM$250</f>
        <v>2.27555176661138E-005</v>
      </c>
      <c r="AP234" s="63" t="n">
        <f aca="false">AO234*$J$250</f>
        <v>223.560081446569</v>
      </c>
      <c r="AQ234" s="64" t="n">
        <f aca="false">0.15*AF234/$AM$250</f>
        <v>0.00118759398836735</v>
      </c>
      <c r="AR234" s="63" t="n">
        <f aca="false">AQ234*$J$250</f>
        <v>11667.4387575118</v>
      </c>
      <c r="AS234" s="64" t="n">
        <f aca="false">0.24*AH234/$AM$250</f>
        <v>0.00315357753563166</v>
      </c>
      <c r="AT234" s="63" t="n">
        <f aca="false">AS234*$J$250</f>
        <v>30982.1143626959</v>
      </c>
      <c r="AU234" s="64" t="n">
        <f aca="false">0.25*AJ234/$AM$250</f>
        <v>0.00331351780433219</v>
      </c>
      <c r="AV234" s="63" t="n">
        <f aca="false">AU234*$J$250</f>
        <v>32553.4369764865</v>
      </c>
      <c r="AW234" s="64" t="n">
        <f aca="false">0.35*AL234/$AM$250</f>
        <v>0.00374238766625378</v>
      </c>
      <c r="AX234" s="63" t="n">
        <f aca="false">AW234*$J$250</f>
        <v>36766.8406295243</v>
      </c>
    </row>
    <row r="235" customFormat="false" ht="13.8" hidden="false" customHeight="false" outlineLevel="0" collapsed="false">
      <c r="A235" s="70" t="s">
        <v>89</v>
      </c>
      <c r="B235" s="63" t="n">
        <f aca="true">INDIRECT(ADDRESS(ROW()-35*INT((ROW()-15)/35)+138,2+INT((ROW()-15)/35), 1, 1, "Simulación"))</f>
        <v>0</v>
      </c>
      <c r="C235" s="63" t="n">
        <f aca="true">INDIRECT(ADDRESS(ROW()-35*INT((ROW()-15)/35)+108,2+INT((ROW()-15)/35), 1, 1, "Simulación"))</f>
        <v>0</v>
      </c>
      <c r="D235" s="63" t="n">
        <f aca="true">INDIRECT(ADDRESS(ROW()-35*INT((ROW()-15)/35)+78,2+INT((ROW()-15)/35), 1, 1, "Simulación"))</f>
        <v>0</v>
      </c>
      <c r="E235" s="63" t="n">
        <f aca="true">INDIRECT(ADDRESS(ROW()-35*INT((ROW()-15)/35)+48,2+INT((ROW()-15)/35), 1, 1, "Simulación"))</f>
        <v>0</v>
      </c>
      <c r="F235" s="63" t="n">
        <f aca="true">INDIRECT(ADDRESS(ROW()-35*INT((ROW()-15)/35)+18,2+INT((ROW()-15)/35), 1, 1, "Simulación"))</f>
        <v>0</v>
      </c>
      <c r="G235" s="63" t="n">
        <f aca="true">INDIRECT(ADDRESS(ROW()-35*INT((ROW()-15)/35)-12,2+INT((ROW()-15)/35), 1, 1, "Simulación"))</f>
        <v>0</v>
      </c>
      <c r="H235" s="63" t="n">
        <f aca="true">INDIRECT(ADDRESS(ROW()-35*INT((ROW()-15)/35)+168,2+INT((ROW()-15)/35), 1, 1, "Simulación"))</f>
        <v>0</v>
      </c>
      <c r="I235" s="64" t="n">
        <f aca="false">AO235+AQ235+AS235+AU235+AW235</f>
        <v>0.0206901404525664</v>
      </c>
      <c r="J235" s="63" t="n">
        <f aca="false">ROUND(AP235+AR235+AT235+AV235+AX235,0)</f>
        <v>203269</v>
      </c>
      <c r="K235" s="64" t="n">
        <f aca="false">I235-DatosMinisterio!J235</f>
        <v>1.11022302462516E-016</v>
      </c>
      <c r="L235" s="63" t="n">
        <f aca="false">J235-DatosMinisterio!K235</f>
        <v>0</v>
      </c>
      <c r="M235" s="64" t="n">
        <f aca="false">P270/P$285</f>
        <v>0.0207426367884739</v>
      </c>
      <c r="N235" s="63" t="n">
        <f aca="false">ROUND((N$250*M235),0)</f>
        <v>3871909</v>
      </c>
      <c r="O235" s="63" t="n">
        <f aca="false">N235-DatosMinisterio!L235</f>
        <v>1</v>
      </c>
      <c r="P235" s="65" t="n">
        <f aca="false">N235+J235</f>
        <v>4075178</v>
      </c>
      <c r="Q235" s="63" t="n">
        <f aca="false">P235-DatosMinisterio!M235</f>
        <v>1</v>
      </c>
      <c r="S235" s="65" t="n">
        <f aca="false">B235+DatosMinisterio!B235</f>
        <v>7326</v>
      </c>
      <c r="T235" s="65" t="n">
        <f aca="false">C235+DatosMinisterio!C235</f>
        <v>37</v>
      </c>
      <c r="U235" s="65" t="n">
        <f aca="false">D235+DatosMinisterio!D235</f>
        <v>319.193548329561</v>
      </c>
      <c r="V235" s="65" t="n">
        <f aca="false">E235+DatosMinisterio!E235</f>
        <v>160.021326933936</v>
      </c>
      <c r="W235" s="65" t="n">
        <f aca="false">F235+DatosMinisterio!F235</f>
        <v>29</v>
      </c>
      <c r="X235" s="65" t="n">
        <f aca="false">G235+DatosMinisterio!G235</f>
        <v>90</v>
      </c>
      <c r="Y235" s="65" t="n">
        <f aca="false">H235+DatosMinisterio!H235</f>
        <v>7</v>
      </c>
      <c r="Z235" s="65" t="n">
        <f aca="false">X235+0.33*Y235</f>
        <v>92.31</v>
      </c>
      <c r="AC235" s="71" t="n">
        <f aca="false">IF(T235&gt;0,S235/T235,0)</f>
        <v>198</v>
      </c>
      <c r="AD235" s="72" t="n">
        <f aca="false">EXP((((AC235-AC$250)/AC$251+2)/4-1.9)^3)</f>
        <v>0.0590009662822607</v>
      </c>
      <c r="AE235" s="73" t="n">
        <f aca="false">S235/U235</f>
        <v>22.9515917171235</v>
      </c>
      <c r="AF235" s="72" t="n">
        <f aca="false">EXP((((AE235-AE$250)/AE$251+2)/4-1.9)^3)</f>
        <v>0.218543882313201</v>
      </c>
      <c r="AG235" s="72" t="n">
        <f aca="false">V235/U235</f>
        <v>0.501330079418514</v>
      </c>
      <c r="AH235" s="72" t="n">
        <f aca="false">EXP((((AG235-AG$250)/AG$251+2)/4-1.9)^3)</f>
        <v>0.0114160794913421</v>
      </c>
      <c r="AI235" s="72" t="n">
        <f aca="false">W235/U235</f>
        <v>0.0908539666661999</v>
      </c>
      <c r="AJ235" s="72" t="n">
        <f aca="false">EXP((((AI235-AI$250)/AI$251+2)/4-1.9)^3)</f>
        <v>0.0274706982669748</v>
      </c>
      <c r="AK235" s="72" t="n">
        <f aca="false">Z235/U235</f>
        <v>0.289197574584721</v>
      </c>
      <c r="AL235" s="72" t="n">
        <f aca="false">EXP((((AK235-AK$250)/AK$251+2)/4-1.9)^3)</f>
        <v>0.0462523299665155</v>
      </c>
      <c r="AM235" s="72" t="n">
        <f aca="false">0.01*AD235+0.15*AF235+0.24*AH235+0.25*AJ235+0.35*AL235</f>
        <v>0.0591674411427489</v>
      </c>
      <c r="AO235" s="64" t="n">
        <f aca="false">0.01*AD235/$AM$250</f>
        <v>0.000206319262019786</v>
      </c>
      <c r="AP235" s="63" t="n">
        <f aca="false">AO235*$J$250</f>
        <v>2026.9699726421</v>
      </c>
      <c r="AQ235" s="64" t="n">
        <f aca="false">0.15*AF235/$AM$250</f>
        <v>0.0114633239145836</v>
      </c>
      <c r="AR235" s="63" t="n">
        <f aca="false">AQ235*$J$250</f>
        <v>112620.669219448</v>
      </c>
      <c r="AS235" s="64" t="n">
        <f aca="false">0.24*AH235/$AM$250</f>
        <v>0.000958095669638311</v>
      </c>
      <c r="AT235" s="63" t="n">
        <f aca="false">AS235*$J$250</f>
        <v>9412.74767204739</v>
      </c>
      <c r="AU235" s="64" t="n">
        <f aca="false">0.25*AJ235/$AM$250</f>
        <v>0.00240154295376114</v>
      </c>
      <c r="AV235" s="63" t="n">
        <f aca="false">AU235*$J$250</f>
        <v>23593.8002473913</v>
      </c>
      <c r="AW235" s="64" t="n">
        <f aca="false">0.35*AL235/$AM$250</f>
        <v>0.00566085865256361</v>
      </c>
      <c r="AX235" s="63" t="n">
        <f aca="false">AW235*$J$250</f>
        <v>55614.7322154401</v>
      </c>
    </row>
    <row r="236" customFormat="false" ht="13.8" hidden="false" customHeight="false" outlineLevel="0" collapsed="false">
      <c r="A236" s="70" t="s">
        <v>90</v>
      </c>
      <c r="B236" s="63" t="n">
        <f aca="true">INDIRECT(ADDRESS(ROW()-35*INT((ROW()-15)/35)+138,2+INT((ROW()-15)/35), 1, 1, "Simulación"))</f>
        <v>0</v>
      </c>
      <c r="C236" s="63" t="n">
        <f aca="true">INDIRECT(ADDRESS(ROW()-35*INT((ROW()-15)/35)+108,2+INT((ROW()-15)/35), 1, 1, "Simulación"))</f>
        <v>0</v>
      </c>
      <c r="D236" s="63" t="n">
        <f aca="true">INDIRECT(ADDRESS(ROW()-35*INT((ROW()-15)/35)+78,2+INT((ROW()-15)/35), 1, 1, "Simulación"))</f>
        <v>0</v>
      </c>
      <c r="E236" s="63" t="n">
        <f aca="true">INDIRECT(ADDRESS(ROW()-35*INT((ROW()-15)/35)+48,2+INT((ROW()-15)/35), 1, 1, "Simulación"))</f>
        <v>0</v>
      </c>
      <c r="F236" s="63" t="n">
        <f aca="true">INDIRECT(ADDRESS(ROW()-35*INT((ROW()-15)/35)+18,2+INT((ROW()-15)/35), 1, 1, "Simulación"))</f>
        <v>0</v>
      </c>
      <c r="G236" s="63" t="n">
        <f aca="true">INDIRECT(ADDRESS(ROW()-35*INT((ROW()-15)/35)-12,2+INT((ROW()-15)/35), 1, 1, "Simulación"))</f>
        <v>0</v>
      </c>
      <c r="H236" s="63" t="n">
        <f aca="true">INDIRECT(ADDRESS(ROW()-35*INT((ROW()-15)/35)+168,2+INT((ROW()-15)/35), 1, 1, "Simulación"))</f>
        <v>0</v>
      </c>
      <c r="I236" s="64" t="n">
        <f aca="false">AO236+AQ236+AS236+AU236+AW236</f>
        <v>0.0476073537448245</v>
      </c>
      <c r="J236" s="63" t="n">
        <f aca="false">ROUND(AP236+AR236+AT236+AV236+AX236,0)</f>
        <v>467715</v>
      </c>
      <c r="K236" s="64" t="n">
        <f aca="false">I236-DatosMinisterio!J236</f>
        <v>-2.56739074444567E-016</v>
      </c>
      <c r="L236" s="63" t="n">
        <f aca="false">J236-DatosMinisterio!K236</f>
        <v>0</v>
      </c>
      <c r="M236" s="64" t="n">
        <f aca="false">P271/P$285</f>
        <v>0.023959379227708</v>
      </c>
      <c r="N236" s="63" t="n">
        <f aca="false">ROUND((N$250*M236),0)</f>
        <v>4472359</v>
      </c>
      <c r="O236" s="63" t="n">
        <f aca="false">N236-DatosMinisterio!L236</f>
        <v>3</v>
      </c>
      <c r="P236" s="65" t="n">
        <f aca="false">N236+J236</f>
        <v>4940074</v>
      </c>
      <c r="Q236" s="63" t="n">
        <f aca="false">P236-DatosMinisterio!M236</f>
        <v>3</v>
      </c>
      <c r="S236" s="65" t="n">
        <f aca="false">B236+DatosMinisterio!B236</f>
        <v>11086</v>
      </c>
      <c r="T236" s="65" t="n">
        <f aca="false">C236+DatosMinisterio!C236</f>
        <v>59</v>
      </c>
      <c r="U236" s="65" t="n">
        <f aca="false">D236+DatosMinisterio!D236</f>
        <v>455.782754432188</v>
      </c>
      <c r="V236" s="65" t="n">
        <f aca="false">E236+DatosMinisterio!E236</f>
        <v>354.560344076586</v>
      </c>
      <c r="W236" s="65" t="n">
        <f aca="false">F236+DatosMinisterio!F236</f>
        <v>46</v>
      </c>
      <c r="X236" s="65" t="n">
        <f aca="false">G236+DatosMinisterio!G236</f>
        <v>111</v>
      </c>
      <c r="Y236" s="65" t="n">
        <f aca="false">H236+DatosMinisterio!H236</f>
        <v>10</v>
      </c>
      <c r="Z236" s="65" t="n">
        <f aca="false">X236+0.33*Y236</f>
        <v>114.3</v>
      </c>
      <c r="AC236" s="71" t="n">
        <f aca="false">IF(T236&gt;0,S236/T236,0)</f>
        <v>187.898305084746</v>
      </c>
      <c r="AD236" s="72" t="n">
        <f aca="false">EXP((((AC236-AC$250)/AC$251+2)/4-1.9)^3)</f>
        <v>0.0476202119030662</v>
      </c>
      <c r="AE236" s="73" t="n">
        <f aca="false">S236/U236</f>
        <v>24.3229913641882</v>
      </c>
      <c r="AF236" s="72" t="n">
        <f aca="false">EXP((((AE236-AE$250)/AE$251+2)/4-1.9)^3)</f>
        <v>0.289726720837263</v>
      </c>
      <c r="AG236" s="72" t="n">
        <f aca="false">V236/U236</f>
        <v>0.777915225244306</v>
      </c>
      <c r="AH236" s="72" t="n">
        <f aca="false">EXP((((AG236-AG$250)/AG$251+2)/4-1.9)^3)</f>
        <v>0.299202887571974</v>
      </c>
      <c r="AI236" s="72" t="n">
        <f aca="false">W236/U236</f>
        <v>0.100925275370075</v>
      </c>
      <c r="AJ236" s="72" t="n">
        <f aca="false">EXP((((AI236-AI$250)/AI$251+2)/4-1.9)^3)</f>
        <v>0.0318537017901181</v>
      </c>
      <c r="AK236" s="72" t="n">
        <f aca="false">Z236/U236</f>
        <v>0.250777369017383</v>
      </c>
      <c r="AL236" s="72" t="n">
        <f aca="false">EXP((((AK236-AK$250)/AK$251+2)/4-1.9)^3)</f>
        <v>0.0355287644979643</v>
      </c>
      <c r="AM236" s="72" t="n">
        <f aca="false">0.01*AD236+0.15*AF236+0.24*AH236+0.25*AJ236+0.35*AL236</f>
        <v>0.136142396283711</v>
      </c>
      <c r="AO236" s="64" t="n">
        <f aca="false">0.01*AD236/$AM$250</f>
        <v>0.000166522136774232</v>
      </c>
      <c r="AP236" s="63" t="n">
        <f aca="false">AO236*$J$250</f>
        <v>1635.98574227741</v>
      </c>
      <c r="AQ236" s="64" t="n">
        <f aca="false">0.15*AF236/$AM$250</f>
        <v>0.0151970909115083</v>
      </c>
      <c r="AR236" s="63" t="n">
        <f aca="false">AQ236*$J$250</f>
        <v>149302.816652113</v>
      </c>
      <c r="AS236" s="64" t="n">
        <f aca="false">0.24*AH236/$AM$250</f>
        <v>0.0251106337463218</v>
      </c>
      <c r="AT236" s="63" t="n">
        <f aca="false">AS236*$J$250</f>
        <v>246697.763938911</v>
      </c>
      <c r="AU236" s="64" t="n">
        <f aca="false">0.25*AJ236/$AM$250</f>
        <v>0.0027847138191326</v>
      </c>
      <c r="AV236" s="63" t="n">
        <f aca="false">AU236*$J$250</f>
        <v>27358.2371249562</v>
      </c>
      <c r="AW236" s="64" t="n">
        <f aca="false">0.35*AL236/$AM$250</f>
        <v>0.00434839313108765</v>
      </c>
      <c r="AX236" s="63" t="n">
        <f aca="false">AW236*$J$250</f>
        <v>42720.501322424</v>
      </c>
    </row>
    <row r="237" customFormat="false" ht="13.8" hidden="false" customHeight="false" outlineLevel="0" collapsed="false">
      <c r="A237" s="70" t="s">
        <v>91</v>
      </c>
      <c r="B237" s="63" t="n">
        <f aca="true">INDIRECT(ADDRESS(ROW()-35*INT((ROW()-15)/35)+138,2+INT((ROW()-15)/35), 1, 1, "Simulación"))</f>
        <v>0</v>
      </c>
      <c r="C237" s="63" t="n">
        <f aca="true">INDIRECT(ADDRESS(ROW()-35*INT((ROW()-15)/35)+108,2+INT((ROW()-15)/35), 1, 1, "Simulación"))</f>
        <v>0</v>
      </c>
      <c r="D237" s="63" t="n">
        <f aca="true">INDIRECT(ADDRESS(ROW()-35*INT((ROW()-15)/35)+78,2+INT((ROW()-15)/35), 1, 1, "Simulación"))</f>
        <v>0</v>
      </c>
      <c r="E237" s="63" t="n">
        <f aca="true">INDIRECT(ADDRESS(ROW()-35*INT((ROW()-15)/35)+48,2+INT((ROW()-15)/35), 1, 1, "Simulación"))</f>
        <v>0</v>
      </c>
      <c r="F237" s="63" t="n">
        <f aca="true">INDIRECT(ADDRESS(ROW()-35*INT((ROW()-15)/35)+18,2+INT((ROW()-15)/35), 1, 1, "Simulación"))</f>
        <v>0</v>
      </c>
      <c r="G237" s="63" t="n">
        <f aca="true">INDIRECT(ADDRESS(ROW()-35*INT((ROW()-15)/35)-12,2+INT((ROW()-15)/35), 1, 1, "Simulación"))</f>
        <v>0</v>
      </c>
      <c r="H237" s="63" t="n">
        <f aca="true">INDIRECT(ADDRESS(ROW()-35*INT((ROW()-15)/35)+168,2+INT((ROW()-15)/35), 1, 1, "Simulación"))</f>
        <v>0</v>
      </c>
      <c r="I237" s="64" t="n">
        <f aca="false">AO237+AQ237+AS237+AU237+AW237</f>
        <v>0.122332197161914</v>
      </c>
      <c r="J237" s="63" t="n">
        <f aca="false">ROUND(AP237+AR237+AT237+AV237+AX237,0)</f>
        <v>1201845</v>
      </c>
      <c r="K237" s="64" t="n">
        <f aca="false">I237-DatosMinisterio!J237</f>
        <v>0</v>
      </c>
      <c r="L237" s="63" t="n">
        <f aca="false">J237-DatosMinisterio!K237</f>
        <v>0</v>
      </c>
      <c r="M237" s="64" t="n">
        <f aca="false">P272/P$285</f>
        <v>0.0325857660884994</v>
      </c>
      <c r="N237" s="63" t="n">
        <f aca="false">ROUND((N$250*M237),0)</f>
        <v>6082597</v>
      </c>
      <c r="O237" s="63" t="n">
        <f aca="false">N237-DatosMinisterio!L237</f>
        <v>-2</v>
      </c>
      <c r="P237" s="65" t="n">
        <f aca="false">N237+J237</f>
        <v>7284442</v>
      </c>
      <c r="Q237" s="63" t="n">
        <f aca="false">P237-DatosMinisterio!M237</f>
        <v>-2</v>
      </c>
      <c r="S237" s="65" t="n">
        <f aca="false">B237+DatosMinisterio!B237</f>
        <v>8534</v>
      </c>
      <c r="T237" s="65" t="n">
        <f aca="false">C237+DatosMinisterio!C237</f>
        <v>48</v>
      </c>
      <c r="U237" s="65" t="n">
        <f aca="false">D237+DatosMinisterio!D237</f>
        <v>328.860845295056</v>
      </c>
      <c r="V237" s="65" t="n">
        <f aca="false">E237+DatosMinisterio!E237</f>
        <v>220.039633173844</v>
      </c>
      <c r="W237" s="65" t="n">
        <f aca="false">F237+DatosMinisterio!F237</f>
        <v>107</v>
      </c>
      <c r="X237" s="65" t="n">
        <f aca="false">G237+DatosMinisterio!G237</f>
        <v>265</v>
      </c>
      <c r="Y237" s="65" t="n">
        <f aca="false">H237+DatosMinisterio!H237</f>
        <v>39</v>
      </c>
      <c r="Z237" s="65" t="n">
        <f aca="false">X237+0.33*Y237</f>
        <v>277.87</v>
      </c>
      <c r="AC237" s="71" t="n">
        <f aca="false">IF(T237&gt;0,S237/T237,0)</f>
        <v>177.791666666667</v>
      </c>
      <c r="AD237" s="72" t="n">
        <f aca="false">EXP((((AC237-AC$250)/AC$251+2)/4-1.9)^3)</f>
        <v>0.0380269416592624</v>
      </c>
      <c r="AE237" s="73" t="n">
        <f aca="false">S237/U237</f>
        <v>25.9501856852045</v>
      </c>
      <c r="AF237" s="72" t="n">
        <f aca="false">EXP((((AE237-AE$250)/AE$251+2)/4-1.9)^3)</f>
        <v>0.38584598991381</v>
      </c>
      <c r="AG237" s="72" t="n">
        <f aca="false">V237/U237</f>
        <v>0.669096477497718</v>
      </c>
      <c r="AH237" s="72" t="n">
        <f aca="false">EXP((((AG237-AG$250)/AG$251+2)/4-1.9)^3)</f>
        <v>0.114558327051344</v>
      </c>
      <c r="AI237" s="72" t="n">
        <f aca="false">W237/U237</f>
        <v>0.325365581007368</v>
      </c>
      <c r="AJ237" s="72" t="n">
        <f aca="false">EXP((((AI237-AI$250)/AI$251+2)/4-1.9)^3)</f>
        <v>0.329628987131882</v>
      </c>
      <c r="AK237" s="72" t="n">
        <f aca="false">Z237/U237</f>
        <v>0.844947046677732</v>
      </c>
      <c r="AL237" s="72" t="n">
        <f aca="false">EXP((((AK237-AK$250)/AK$251+2)/4-1.9)^3)</f>
        <v>0.519068752592548</v>
      </c>
      <c r="AM237" s="72" t="n">
        <f aca="false">0.01*AD237+0.15*AF237+0.24*AH237+0.25*AJ237+0.35*AL237</f>
        <v>0.349832476586349</v>
      </c>
      <c r="AO237" s="64" t="n">
        <f aca="false">0.01*AD237/$AM$250</f>
        <v>0.00013297562793251</v>
      </c>
      <c r="AP237" s="63" t="n">
        <f aca="false">AO237*$J$250</f>
        <v>1306.4102802315</v>
      </c>
      <c r="AQ237" s="64" t="n">
        <f aca="false">0.15*AF237/$AM$250</f>
        <v>0.0202388532532168</v>
      </c>
      <c r="AR237" s="63" t="n">
        <f aca="false">AQ237*$J$250</f>
        <v>198835.278021914</v>
      </c>
      <c r="AS237" s="64" t="n">
        <f aca="false">0.24*AH237/$AM$250</f>
        <v>0.00961431962278665</v>
      </c>
      <c r="AT237" s="63" t="n">
        <f aca="false">AS237*$J$250</f>
        <v>94455.2485889723</v>
      </c>
      <c r="AU237" s="64" t="n">
        <f aca="false">0.25*AJ237/$AM$250</f>
        <v>0.028816820151735</v>
      </c>
      <c r="AV237" s="63" t="n">
        <f aca="false">AU237*$J$250</f>
        <v>283108.947670591</v>
      </c>
      <c r="AW237" s="64" t="n">
        <f aca="false">0.35*AL237/$AM$250</f>
        <v>0.0635292285062432</v>
      </c>
      <c r="AX237" s="63" t="n">
        <f aca="false">AW237*$J$250</f>
        <v>624138.712530505</v>
      </c>
    </row>
    <row r="238" customFormat="false" ht="13.8" hidden="false" customHeight="false" outlineLevel="0" collapsed="false">
      <c r="A238" s="70" t="s">
        <v>92</v>
      </c>
      <c r="B238" s="63" t="n">
        <f aca="true">INDIRECT(ADDRESS(ROW()-35*INT((ROW()-15)/35)+138,2+INT((ROW()-15)/35), 1, 1, "Simulación"))</f>
        <v>0</v>
      </c>
      <c r="C238" s="63" t="n">
        <f aca="true">INDIRECT(ADDRESS(ROW()-35*INT((ROW()-15)/35)+108,2+INT((ROW()-15)/35), 1, 1, "Simulación"))</f>
        <v>0</v>
      </c>
      <c r="D238" s="63" t="n">
        <f aca="true">INDIRECT(ADDRESS(ROW()-35*INT((ROW()-15)/35)+78,2+INT((ROW()-15)/35), 1, 1, "Simulación"))</f>
        <v>0</v>
      </c>
      <c r="E238" s="63" t="n">
        <f aca="true">INDIRECT(ADDRESS(ROW()-35*INT((ROW()-15)/35)+48,2+INT((ROW()-15)/35), 1, 1, "Simulación"))</f>
        <v>0</v>
      </c>
      <c r="F238" s="63" t="n">
        <f aca="true">INDIRECT(ADDRESS(ROW()-35*INT((ROW()-15)/35)+18,2+INT((ROW()-15)/35), 1, 1, "Simulación"))</f>
        <v>0</v>
      </c>
      <c r="G238" s="63" t="n">
        <f aca="true">INDIRECT(ADDRESS(ROW()-35*INT((ROW()-15)/35)-12,2+INT((ROW()-15)/35), 1, 1, "Simulación"))</f>
        <v>0</v>
      </c>
      <c r="H238" s="63" t="n">
        <f aca="true">INDIRECT(ADDRESS(ROW()-35*INT((ROW()-15)/35)+168,2+INT((ROW()-15)/35), 1, 1, "Simulación"))</f>
        <v>0</v>
      </c>
      <c r="I238" s="64" t="n">
        <f aca="false">AO238+AQ238+AS238+AU238+AW238</f>
        <v>0.00416574336002829</v>
      </c>
      <c r="J238" s="63" t="n">
        <f aca="false">ROUND(AP238+AR238+AT238+AV238+AX238,0)</f>
        <v>40926</v>
      </c>
      <c r="K238" s="64" t="n">
        <f aca="false">I238-DatosMinisterio!J238</f>
        <v>0</v>
      </c>
      <c r="L238" s="63" t="n">
        <f aca="false">J238-DatosMinisterio!K238</f>
        <v>-1</v>
      </c>
      <c r="M238" s="64" t="n">
        <f aca="false">P273/P$285</f>
        <v>0.0100787681739552</v>
      </c>
      <c r="N238" s="63" t="n">
        <f aca="false">ROUND((N$250*M238),0)</f>
        <v>1881346</v>
      </c>
      <c r="O238" s="63" t="n">
        <f aca="false">N238-DatosMinisterio!L238</f>
        <v>1</v>
      </c>
      <c r="P238" s="65" t="n">
        <f aca="false">N238+J238</f>
        <v>1922272</v>
      </c>
      <c r="Q238" s="63" t="n">
        <f aca="false">P238-DatosMinisterio!M238</f>
        <v>0</v>
      </c>
      <c r="S238" s="65" t="n">
        <f aca="false">B238+DatosMinisterio!B238</f>
        <v>2664</v>
      </c>
      <c r="T238" s="65" t="n">
        <f aca="false">C238+DatosMinisterio!C238</f>
        <v>24</v>
      </c>
      <c r="U238" s="65" t="n">
        <f aca="false">D238+DatosMinisterio!D238</f>
        <v>219.545317056994</v>
      </c>
      <c r="V238" s="65" t="n">
        <f aca="false">E238+DatosMinisterio!E238</f>
        <v>98.8333333333333</v>
      </c>
      <c r="W238" s="65" t="n">
        <f aca="false">F238+DatosMinisterio!F238</f>
        <v>12</v>
      </c>
      <c r="X238" s="65" t="n">
        <f aca="false">G238+DatosMinisterio!G238</f>
        <v>29</v>
      </c>
      <c r="Y238" s="65" t="n">
        <f aca="false">H238+DatosMinisterio!H238</f>
        <v>17</v>
      </c>
      <c r="Z238" s="65" t="n">
        <f aca="false">X238+0.33*Y238</f>
        <v>34.61</v>
      </c>
      <c r="AC238" s="71" t="n">
        <f aca="false">IF(T238&gt;0,S238/T238,0)</f>
        <v>111</v>
      </c>
      <c r="AD238" s="72" t="n">
        <f aca="false">EXP((((AC238-AC$250)/AC$251+2)/4-1.9)^3)</f>
        <v>0.00647322768508381</v>
      </c>
      <c r="AE238" s="73" t="n">
        <f aca="false">S238/U238</f>
        <v>12.1341690896027</v>
      </c>
      <c r="AF238" s="72" t="n">
        <f aca="false">EXP((((AE238-AE$250)/AE$251+2)/4-1.9)^3)</f>
        <v>0.00473522037584238</v>
      </c>
      <c r="AG238" s="72" t="n">
        <f aca="false">V238/U238</f>
        <v>0.450172814698098</v>
      </c>
      <c r="AH238" s="72" t="n">
        <f aca="false">EXP((((AG238-AG$250)/AG$251+2)/4-1.9)^3)</f>
        <v>0.00447317784219572</v>
      </c>
      <c r="AI238" s="72" t="n">
        <f aca="false">W238/U238</f>
        <v>0.0546584193225347</v>
      </c>
      <c r="AJ238" s="72" t="n">
        <f aca="false">EXP((((AI238-AI$250)/AI$251+2)/4-1.9)^3)</f>
        <v>0.0155830314481535</v>
      </c>
      <c r="AK238" s="72" t="n">
        <f aca="false">Z238/U238</f>
        <v>0.157643991062744</v>
      </c>
      <c r="AL238" s="72" t="n">
        <f aca="false">EXP((((AK238-AK$250)/AK$251+2)/4-1.9)^3)</f>
        <v>0.017624027147878</v>
      </c>
      <c r="AM238" s="72" t="n">
        <f aca="false">0.01*AD238+0.15*AF238+0.24*AH238+0.25*AJ238+0.35*AL238</f>
        <v>0.0119127453791498</v>
      </c>
      <c r="AO238" s="64" t="n">
        <f aca="false">0.01*AD238/$AM$250</f>
        <v>2.26360963731214E-005</v>
      </c>
      <c r="AP238" s="63" t="n">
        <f aca="false">AO238*$J$250</f>
        <v>222.386834835371</v>
      </c>
      <c r="AQ238" s="64" t="n">
        <f aca="false">0.15*AF238/$AM$250</f>
        <v>0.000248377416931879</v>
      </c>
      <c r="AR238" s="63" t="n">
        <f aca="false">AQ238*$J$250</f>
        <v>2440.16753973773</v>
      </c>
      <c r="AS238" s="64" t="n">
        <f aca="false">0.24*AH238/$AM$250</f>
        <v>0.000375411919948529</v>
      </c>
      <c r="AT238" s="63" t="n">
        <f aca="false">AS238*$J$250</f>
        <v>3688.2096303476</v>
      </c>
      <c r="AU238" s="64" t="n">
        <f aca="false">0.25*AJ238/$AM$250</f>
        <v>0.00136229953126242</v>
      </c>
      <c r="AV238" s="63" t="n">
        <f aca="false">AU238*$J$250</f>
        <v>13383.8218331186</v>
      </c>
      <c r="AW238" s="64" t="n">
        <f aca="false">0.35*AL238/$AM$250</f>
        <v>0.00215701839551235</v>
      </c>
      <c r="AX238" s="63" t="n">
        <f aca="false">AW238*$J$250</f>
        <v>21191.4848634969</v>
      </c>
    </row>
    <row r="239" customFormat="false" ht="13.8" hidden="false" customHeight="false" outlineLevel="0" collapsed="false">
      <c r="A239" s="70" t="s">
        <v>93</v>
      </c>
      <c r="B239" s="63" t="n">
        <f aca="true">INDIRECT(ADDRESS(ROW()-35*INT((ROW()-15)/35)+138,2+INT((ROW()-15)/35), 1, 1, "Simulación"))</f>
        <v>0</v>
      </c>
      <c r="C239" s="63" t="n">
        <f aca="true">INDIRECT(ADDRESS(ROW()-35*INT((ROW()-15)/35)+108,2+INT((ROW()-15)/35), 1, 1, "Simulación"))</f>
        <v>0</v>
      </c>
      <c r="D239" s="63" t="n">
        <f aca="true">INDIRECT(ADDRESS(ROW()-35*INT((ROW()-15)/35)+78,2+INT((ROW()-15)/35), 1, 1, "Simulación"))</f>
        <v>0</v>
      </c>
      <c r="E239" s="63" t="n">
        <f aca="true">INDIRECT(ADDRESS(ROW()-35*INT((ROW()-15)/35)+48,2+INT((ROW()-15)/35), 1, 1, "Simulación"))</f>
        <v>0</v>
      </c>
      <c r="F239" s="63" t="n">
        <f aca="true">INDIRECT(ADDRESS(ROW()-35*INT((ROW()-15)/35)+18,2+INT((ROW()-15)/35), 1, 1, "Simulación"))</f>
        <v>0</v>
      </c>
      <c r="G239" s="63" t="n">
        <f aca="true">INDIRECT(ADDRESS(ROW()-35*INT((ROW()-15)/35)-12,2+INT((ROW()-15)/35), 1, 1, "Simulación"))</f>
        <v>0</v>
      </c>
      <c r="H239" s="63" t="n">
        <f aca="true">INDIRECT(ADDRESS(ROW()-35*INT((ROW()-15)/35)+168,2+INT((ROW()-15)/35), 1, 1, "Simulación"))</f>
        <v>0</v>
      </c>
      <c r="I239" s="64" t="n">
        <f aca="false">AO239+AQ239+AS239+AU239+AW239</f>
        <v>0.102740811769439</v>
      </c>
      <c r="J239" s="63" t="n">
        <f aca="false">ROUND(AP239+AR239+AT239+AV239+AX239,0)</f>
        <v>1009370</v>
      </c>
      <c r="K239" s="64" t="n">
        <f aca="false">I239-DatosMinisterio!J239</f>
        <v>0</v>
      </c>
      <c r="L239" s="63" t="n">
        <f aca="false">J239-DatosMinisterio!K239</f>
        <v>0</v>
      </c>
      <c r="M239" s="64" t="n">
        <f aca="false">P274/P$285</f>
        <v>0.0636166473784385</v>
      </c>
      <c r="N239" s="63" t="n">
        <f aca="false">ROUND((N$250*M239),0)</f>
        <v>11874953</v>
      </c>
      <c r="O239" s="63" t="n">
        <f aca="false">N239-DatosMinisterio!L239</f>
        <v>-20</v>
      </c>
      <c r="P239" s="65" t="n">
        <f aca="false">N239+J239</f>
        <v>12884323</v>
      </c>
      <c r="Q239" s="63" t="n">
        <f aca="false">P239-DatosMinisterio!M239</f>
        <v>-20</v>
      </c>
      <c r="S239" s="65" t="n">
        <f aca="false">B239+DatosMinisterio!B239</f>
        <v>7672</v>
      </c>
      <c r="T239" s="65" t="n">
        <f aca="false">C239+DatosMinisterio!C239</f>
        <v>25</v>
      </c>
      <c r="U239" s="65" t="n">
        <f aca="false">D239+DatosMinisterio!D239</f>
        <v>373.095406414025</v>
      </c>
      <c r="V239" s="65" t="n">
        <f aca="false">E239+DatosMinisterio!E239</f>
        <v>342.481770050389</v>
      </c>
      <c r="W239" s="65" t="n">
        <f aca="false">F239+DatosMinisterio!F239</f>
        <v>101</v>
      </c>
      <c r="X239" s="65" t="n">
        <f aca="false">G239+DatosMinisterio!G239</f>
        <v>188</v>
      </c>
      <c r="Y239" s="65" t="n">
        <f aca="false">H239+DatosMinisterio!H239</f>
        <v>44</v>
      </c>
      <c r="Z239" s="65" t="n">
        <f aca="false">X239+0.33*Y239</f>
        <v>202.52</v>
      </c>
      <c r="AC239" s="71" t="n">
        <f aca="false">IF(T239&gt;0,S239/T239,0)</f>
        <v>306.88</v>
      </c>
      <c r="AD239" s="72" t="n">
        <f aca="false">EXP((((AC239-AC$250)/AC$251+2)/4-1.9)^3)</f>
        <v>0.325717853508004</v>
      </c>
      <c r="AE239" s="73" t="n">
        <f aca="false">S239/U239</f>
        <v>20.5631049541424</v>
      </c>
      <c r="AF239" s="72" t="n">
        <f aca="false">EXP((((AE239-AE$250)/AE$251+2)/4-1.9)^3)</f>
        <v>0.12142317892003</v>
      </c>
      <c r="AG239" s="72" t="n">
        <f aca="false">V239/U239</f>
        <v>0.91794689551963</v>
      </c>
      <c r="AH239" s="72" t="n">
        <f aca="false">EXP((((AG239-AG$250)/AG$251+2)/4-1.9)^3)</f>
        <v>0.63410398835672</v>
      </c>
      <c r="AI239" s="72" t="n">
        <f aca="false">W239/U239</f>
        <v>0.27070823779567</v>
      </c>
      <c r="AJ239" s="72" t="n">
        <f aca="false">EXP((((AI239-AI$250)/AI$251+2)/4-1.9)^3)</f>
        <v>0.21760518854087</v>
      </c>
      <c r="AK239" s="72" t="n">
        <f aca="false">Z239/U239</f>
        <v>0.54281022097405</v>
      </c>
      <c r="AL239" s="72" t="n">
        <f aca="false">EXP((((AK239-AK$250)/AK$251+2)/4-1.9)^3)</f>
        <v>0.187857792636771</v>
      </c>
      <c r="AM239" s="72" t="n">
        <f aca="false">0.01*AD239+0.15*AF239+0.24*AH239+0.25*AJ239+0.35*AL239</f>
        <v>0.293807137136785</v>
      </c>
      <c r="AO239" s="64" t="n">
        <f aca="false">0.01*AD239/$AM$250</f>
        <v>0.00113899604357234</v>
      </c>
      <c r="AP239" s="63" t="n">
        <f aca="false">AO239*$J$250</f>
        <v>11189.9914563376</v>
      </c>
      <c r="AQ239" s="64" t="n">
        <f aca="false">0.15*AF239/$AM$250</f>
        <v>0.00636903314778655</v>
      </c>
      <c r="AR239" s="63" t="n">
        <f aca="false">AQ239*$J$250</f>
        <v>62572.1458042412</v>
      </c>
      <c r="AS239" s="64" t="n">
        <f aca="false">0.24*AH239/$AM$250</f>
        <v>0.0532172437837092</v>
      </c>
      <c r="AT239" s="63" t="n">
        <f aca="false">AS239*$J$250</f>
        <v>522829.299214962</v>
      </c>
      <c r="AU239" s="64" t="n">
        <f aca="false">0.25*AJ239/$AM$250</f>
        <v>0.0190234773853726</v>
      </c>
      <c r="AV239" s="63" t="n">
        <f aca="false">AU239*$J$250</f>
        <v>186894.898023086</v>
      </c>
      <c r="AW239" s="64" t="n">
        <f aca="false">0.35*AL239/$AM$250</f>
        <v>0.022992061408998</v>
      </c>
      <c r="AX239" s="63" t="n">
        <f aca="false">AW239*$J$250</f>
        <v>225883.989836648</v>
      </c>
    </row>
    <row r="240" customFormat="false" ht="13.8" hidden="false" customHeight="false" outlineLevel="0" collapsed="false">
      <c r="A240" s="70" t="s">
        <v>94</v>
      </c>
      <c r="B240" s="63" t="n">
        <f aca="true">INDIRECT(ADDRESS(ROW()-35*INT((ROW()-15)/35)+138,2+INT((ROW()-15)/35), 1, 1, "Simulación"))</f>
        <v>0</v>
      </c>
      <c r="C240" s="63" t="n">
        <f aca="true">INDIRECT(ADDRESS(ROW()-35*INT((ROW()-15)/35)+108,2+INT((ROW()-15)/35), 1, 1, "Simulación"))</f>
        <v>0</v>
      </c>
      <c r="D240" s="63" t="n">
        <f aca="true">INDIRECT(ADDRESS(ROW()-35*INT((ROW()-15)/35)+78,2+INT((ROW()-15)/35), 1, 1, "Simulación"))</f>
        <v>0</v>
      </c>
      <c r="E240" s="63" t="n">
        <f aca="true">INDIRECT(ADDRESS(ROW()-35*INT((ROW()-15)/35)+48,2+INT((ROW()-15)/35), 1, 1, "Simulación"))</f>
        <v>0</v>
      </c>
      <c r="F240" s="63" t="n">
        <f aca="true">INDIRECT(ADDRESS(ROW()-35*INT((ROW()-15)/35)+18,2+INT((ROW()-15)/35), 1, 1, "Simulación"))</f>
        <v>0</v>
      </c>
      <c r="G240" s="63" t="n">
        <f aca="true">INDIRECT(ADDRESS(ROW()-35*INT((ROW()-15)/35)-12,2+INT((ROW()-15)/35), 1, 1, "Simulación"))</f>
        <v>0</v>
      </c>
      <c r="H240" s="63" t="n">
        <f aca="true">INDIRECT(ADDRESS(ROW()-35*INT((ROW()-15)/35)+168,2+INT((ROW()-15)/35), 1, 1, "Simulación"))</f>
        <v>0</v>
      </c>
      <c r="I240" s="64" t="n">
        <f aca="false">AO240+AQ240+AS240+AU240+AW240</f>
        <v>0.00396405345053521</v>
      </c>
      <c r="J240" s="63" t="n">
        <f aca="false">ROUND(AP240+AR240+AT240+AV240+AX240,0)</f>
        <v>38945</v>
      </c>
      <c r="K240" s="64" t="n">
        <f aca="false">I240-DatosMinisterio!J240</f>
        <v>2.51534904016637E-017</v>
      </c>
      <c r="L240" s="63" t="n">
        <f aca="false">J240-DatosMinisterio!K240</f>
        <v>-1</v>
      </c>
      <c r="M240" s="64" t="n">
        <f aca="false">P275/P$285</f>
        <v>0.00865208566191451</v>
      </c>
      <c r="N240" s="63" t="n">
        <f aca="false">ROUND((N$250*M240),0)</f>
        <v>1615035</v>
      </c>
      <c r="O240" s="63" t="n">
        <f aca="false">N240-DatosMinisterio!L240</f>
        <v>0</v>
      </c>
      <c r="P240" s="65" t="n">
        <f aca="false">N240+J240</f>
        <v>1653980</v>
      </c>
      <c r="Q240" s="63" t="n">
        <f aca="false">P240-DatosMinisterio!M240</f>
        <v>-1</v>
      </c>
      <c r="S240" s="65" t="n">
        <f aca="false">B240+DatosMinisterio!B240</f>
        <v>2763</v>
      </c>
      <c r="T240" s="65" t="n">
        <f aca="false">C240+DatosMinisterio!C240</f>
        <v>24</v>
      </c>
      <c r="U240" s="65" t="n">
        <f aca="false">D240+DatosMinisterio!D240</f>
        <v>161.895067698259</v>
      </c>
      <c r="V240" s="65" t="n">
        <f aca="false">E240+DatosMinisterio!E240</f>
        <v>63.1450676982592</v>
      </c>
      <c r="W240" s="65" t="n">
        <f aca="false">F240+DatosMinisterio!F240</f>
        <v>1</v>
      </c>
      <c r="X240" s="65" t="n">
        <f aca="false">G240+DatosMinisterio!G240</f>
        <v>12</v>
      </c>
      <c r="Y240" s="65" t="n">
        <f aca="false">H240+DatosMinisterio!H240</f>
        <v>4</v>
      </c>
      <c r="Z240" s="65" t="n">
        <f aca="false">X240+0.33*Y240</f>
        <v>13.32</v>
      </c>
      <c r="AC240" s="71" t="n">
        <f aca="false">IF(T240&gt;0,S240/T240,0)</f>
        <v>115.125</v>
      </c>
      <c r="AD240" s="72" t="n">
        <f aca="false">EXP((((AC240-AC$250)/AC$251+2)/4-1.9)^3)</f>
        <v>0.00733082157591082</v>
      </c>
      <c r="AE240" s="73" t="n">
        <f aca="false">S240/U240</f>
        <v>17.0666101153229</v>
      </c>
      <c r="AF240" s="72" t="n">
        <f aca="false">EXP((((AE240-AE$250)/AE$251+2)/4-1.9)^3)</f>
        <v>0.0401292956052395</v>
      </c>
      <c r="AG240" s="72" t="n">
        <f aca="false">V240/U240</f>
        <v>0.390037007278995</v>
      </c>
      <c r="AH240" s="72" t="n">
        <f aca="false">EXP((((AG240-AG$250)/AG$251+2)/4-1.9)^3)</f>
        <v>0.00127070179801732</v>
      </c>
      <c r="AI240" s="72" t="n">
        <f aca="false">W240/U240</f>
        <v>0.00617684043261779</v>
      </c>
      <c r="AJ240" s="72" t="n">
        <f aca="false">EXP((((AI240-AI$250)/AI$251+2)/4-1.9)^3)</f>
        <v>0.00666935771631194</v>
      </c>
      <c r="AK240" s="72" t="n">
        <f aca="false">Z240/U240</f>
        <v>0.0822755145624689</v>
      </c>
      <c r="AL240" s="72" t="n">
        <f aca="false">EXP((((AK240-AK$250)/AK$251+2)/4-1.9)^3)</f>
        <v>0.00934561092643825</v>
      </c>
      <c r="AM240" s="72" t="n">
        <f aca="false">0.01*AD240+0.15*AF240+0.24*AH240+0.25*AJ240+0.35*AL240</f>
        <v>0.0113359742414006</v>
      </c>
      <c r="AO240" s="64" t="n">
        <f aca="false">0.01*AD240/$AM$250</f>
        <v>2.56349987609507E-005</v>
      </c>
      <c r="AP240" s="63" t="n">
        <f aca="false">AO240*$J$250</f>
        <v>251.849353417042</v>
      </c>
      <c r="AQ240" s="64" t="n">
        <f aca="false">0.15*AF240/$AM$250</f>
        <v>0.00210490959123567</v>
      </c>
      <c r="AR240" s="63" t="n">
        <f aca="false">AQ240*$J$250</f>
        <v>20679.5453550618</v>
      </c>
      <c r="AS240" s="64" t="n">
        <f aca="false">0.24*AH240/$AM$250</f>
        <v>0.000106643781782119</v>
      </c>
      <c r="AT240" s="63" t="n">
        <f aca="false">AS240*$J$250</f>
        <v>1047.71479562883</v>
      </c>
      <c r="AU240" s="64" t="n">
        <f aca="false">0.25*AJ240/$AM$250</f>
        <v>0.00058304848584707</v>
      </c>
      <c r="AV240" s="63" t="n">
        <f aca="false">AU240*$J$250</f>
        <v>5728.12136800448</v>
      </c>
      <c r="AW240" s="64" t="n">
        <f aca="false">0.35*AL240/$AM$250</f>
        <v>0.0011438165929094</v>
      </c>
      <c r="AX240" s="63" t="n">
        <f aca="false">AW240*$J$250</f>
        <v>11237.3506251432</v>
      </c>
    </row>
    <row r="241" customFormat="false" ht="13.8" hidden="false" customHeight="false" outlineLevel="0" collapsed="false">
      <c r="A241" s="70" t="s">
        <v>95</v>
      </c>
      <c r="B241" s="63" t="n">
        <f aca="true">INDIRECT(ADDRESS(ROW()-35*INT((ROW()-15)/35)+138,2+INT((ROW()-15)/35), 1, 1, "Simulación"))</f>
        <v>0</v>
      </c>
      <c r="C241" s="63" t="n">
        <f aca="true">INDIRECT(ADDRESS(ROW()-35*INT((ROW()-15)/35)+108,2+INT((ROW()-15)/35), 1, 1, "Simulación"))</f>
        <v>0</v>
      </c>
      <c r="D241" s="63" t="n">
        <f aca="true">INDIRECT(ADDRESS(ROW()-35*INT((ROW()-15)/35)+78,2+INT((ROW()-15)/35), 1, 1, "Simulación"))</f>
        <v>0</v>
      </c>
      <c r="E241" s="63" t="n">
        <f aca="true">INDIRECT(ADDRESS(ROW()-35*INT((ROW()-15)/35)+48,2+INT((ROW()-15)/35), 1, 1, "Simulación"))</f>
        <v>0</v>
      </c>
      <c r="F241" s="63" t="n">
        <f aca="true">INDIRECT(ADDRESS(ROW()-35*INT((ROW()-15)/35)+18,2+INT((ROW()-15)/35), 1, 1, "Simulación"))</f>
        <v>0</v>
      </c>
      <c r="G241" s="63" t="n">
        <f aca="true">INDIRECT(ADDRESS(ROW()-35*INT((ROW()-15)/35)-12,2+INT((ROW()-15)/35), 1, 1, "Simulación"))</f>
        <v>0</v>
      </c>
      <c r="H241" s="63" t="n">
        <f aca="true">INDIRECT(ADDRESS(ROW()-35*INT((ROW()-15)/35)+168,2+INT((ROW()-15)/35), 1, 1, "Simulación"))</f>
        <v>0</v>
      </c>
      <c r="I241" s="64" t="n">
        <f aca="false">AO241+AQ241+AS241+AU241+AW241</f>
        <v>0.0600864931631849</v>
      </c>
      <c r="J241" s="63" t="n">
        <f aca="false">ROUND(AP241+AR241+AT241+AV241+AX241,0)</f>
        <v>590316</v>
      </c>
      <c r="K241" s="64" t="n">
        <f aca="false">I241-DatosMinisterio!J241</f>
        <v>-3.7470027081099E-016</v>
      </c>
      <c r="L241" s="63" t="n">
        <f aca="false">J241-DatosMinisterio!K241</f>
        <v>0</v>
      </c>
      <c r="M241" s="64" t="n">
        <f aca="false">P276/P$285</f>
        <v>0.0407825002579925</v>
      </c>
      <c r="N241" s="63" t="n">
        <f aca="false">ROUND((N$250*M241),0)</f>
        <v>7612635</v>
      </c>
      <c r="O241" s="63" t="n">
        <f aca="false">N241-DatosMinisterio!L241</f>
        <v>0</v>
      </c>
      <c r="P241" s="65" t="n">
        <f aca="false">N241+J241</f>
        <v>8202951</v>
      </c>
      <c r="Q241" s="63" t="n">
        <f aca="false">P241-DatosMinisterio!M241</f>
        <v>0</v>
      </c>
      <c r="S241" s="65" t="n">
        <f aca="false">B241+DatosMinisterio!B241</f>
        <v>7584</v>
      </c>
      <c r="T241" s="65" t="n">
        <f aca="false">C241+DatosMinisterio!C241</f>
        <v>54</v>
      </c>
      <c r="U241" s="65" t="n">
        <f aca="false">D241+DatosMinisterio!D241</f>
        <v>339.74025974026</v>
      </c>
      <c r="V241" s="65" t="n">
        <f aca="false">E241+DatosMinisterio!E241</f>
        <v>279.581168831169</v>
      </c>
      <c r="W241" s="65" t="n">
        <f aca="false">F241+DatosMinisterio!F241</f>
        <v>33</v>
      </c>
      <c r="X241" s="65" t="n">
        <f aca="false">G241+DatosMinisterio!G241</f>
        <v>139</v>
      </c>
      <c r="Y241" s="65" t="n">
        <f aca="false">H241+DatosMinisterio!H241</f>
        <v>29</v>
      </c>
      <c r="Z241" s="65" t="n">
        <f aca="false">X241+0.33*Y241</f>
        <v>148.57</v>
      </c>
      <c r="AC241" s="71" t="n">
        <f aca="false">IF(T241&gt;0,S241/T241,0)</f>
        <v>140.444444444444</v>
      </c>
      <c r="AD241" s="72" t="n">
        <f aca="false">EXP((((AC241-AC$250)/AC$251+2)/4-1.9)^3)</f>
        <v>0.0150467474185837</v>
      </c>
      <c r="AE241" s="73" t="n">
        <f aca="false">S241/U241</f>
        <v>22.3229357798165</v>
      </c>
      <c r="AF241" s="72" t="n">
        <f aca="false">EXP((((AE241-AE$250)/AE$251+2)/4-1.9)^3)</f>
        <v>0.189536918701655</v>
      </c>
      <c r="AG241" s="72" t="n">
        <f aca="false">V241/U241</f>
        <v>0.82292622324159</v>
      </c>
      <c r="AH241" s="72" t="n">
        <f aca="false">EXP((((AG241-AG$250)/AG$251+2)/4-1.9)^3)</f>
        <v>0.401749913498561</v>
      </c>
      <c r="AI241" s="72" t="n">
        <f aca="false">W241/U241</f>
        <v>0.0971330275229357</v>
      </c>
      <c r="AJ241" s="72" t="n">
        <f aca="false">EXP((((AI241-AI$250)/AI$251+2)/4-1.9)^3)</f>
        <v>0.0301414075812732</v>
      </c>
      <c r="AK241" s="72" t="n">
        <f aca="false">Z241/U241</f>
        <v>0.437304663608562</v>
      </c>
      <c r="AL241" s="72" t="n">
        <f aca="false">EXP((((AK241-AK$250)/AK$251+2)/4-1.9)^3)</f>
        <v>0.112264463644693</v>
      </c>
      <c r="AM241" s="72" t="n">
        <f aca="false">0.01*AD241+0.15*AF241+0.24*AH241+0.25*AJ241+0.35*AL241</f>
        <v>0.17182889869005</v>
      </c>
      <c r="AO241" s="64" t="n">
        <f aca="false">0.01*AD241/$AM$250</f>
        <v>5.26166606890586E-005</v>
      </c>
      <c r="AP241" s="63" t="n">
        <f aca="false">AO241*$J$250</f>
        <v>516.928910240051</v>
      </c>
      <c r="AQ241" s="64" t="n">
        <f aca="false">0.15*AF241/$AM$250</f>
        <v>0.00994181612338791</v>
      </c>
      <c r="AR241" s="63" t="n">
        <f aca="false">AQ241*$J$250</f>
        <v>97672.7163443603</v>
      </c>
      <c r="AS241" s="64" t="n">
        <f aca="false">0.24*AH241/$AM$250</f>
        <v>0.0337169036614063</v>
      </c>
      <c r="AT241" s="63" t="n">
        <f aca="false">AS241*$J$250</f>
        <v>331249.494705844</v>
      </c>
      <c r="AU241" s="64" t="n">
        <f aca="false">0.25*AJ241/$AM$250</f>
        <v>0.00263502166161794</v>
      </c>
      <c r="AV241" s="63" t="n">
        <f aca="false">AU241*$J$250</f>
        <v>25887.5964031358</v>
      </c>
      <c r="AW241" s="64" t="n">
        <f aca="false">0.35*AL241/$AM$250</f>
        <v>0.0137401350560837</v>
      </c>
      <c r="AX241" s="63" t="n">
        <f aca="false">AW241*$J$250</f>
        <v>134989.050009581</v>
      </c>
    </row>
    <row r="242" customFormat="false" ht="13.8" hidden="false" customHeight="false" outlineLevel="0" collapsed="false">
      <c r="A242" s="70" t="s">
        <v>96</v>
      </c>
      <c r="B242" s="63" t="n">
        <f aca="true">INDIRECT(ADDRESS(ROW()-35*INT((ROW()-15)/35)+138,2+INT((ROW()-15)/35), 1, 1, "Simulación"))</f>
        <v>0</v>
      </c>
      <c r="C242" s="63" t="n">
        <f aca="true">INDIRECT(ADDRESS(ROW()-35*INT((ROW()-15)/35)+108,2+INT((ROW()-15)/35), 1, 1, "Simulación"))</f>
        <v>0</v>
      </c>
      <c r="D242" s="63" t="n">
        <f aca="true">INDIRECT(ADDRESS(ROW()-35*INT((ROW()-15)/35)+78,2+INT((ROW()-15)/35), 1, 1, "Simulación"))</f>
        <v>0</v>
      </c>
      <c r="E242" s="63" t="n">
        <f aca="true">INDIRECT(ADDRESS(ROW()-35*INT((ROW()-15)/35)+48,2+INT((ROW()-15)/35), 1, 1, "Simulación"))</f>
        <v>0</v>
      </c>
      <c r="F242" s="63" t="n">
        <f aca="true">INDIRECT(ADDRESS(ROW()-35*INT((ROW()-15)/35)+18,2+INT((ROW()-15)/35), 1, 1, "Simulación"))</f>
        <v>0</v>
      </c>
      <c r="G242" s="63" t="n">
        <f aca="true">INDIRECT(ADDRESS(ROW()-35*INT((ROW()-15)/35)-12,2+INT((ROW()-15)/35), 1, 1, "Simulación"))</f>
        <v>0</v>
      </c>
      <c r="H242" s="63" t="n">
        <f aca="true">INDIRECT(ADDRESS(ROW()-35*INT((ROW()-15)/35)+168,2+INT((ROW()-15)/35), 1, 1, "Simulación"))</f>
        <v>0</v>
      </c>
      <c r="I242" s="64" t="n">
        <f aca="false">AO242+AQ242+AS242+AU242+AW242</f>
        <v>0.00578244957039946</v>
      </c>
      <c r="J242" s="63" t="n">
        <f aca="false">ROUND(AP242+AR242+AT242+AV242+AX242,0)</f>
        <v>56809</v>
      </c>
      <c r="K242" s="64" t="n">
        <f aca="false">I242-DatosMinisterio!J242</f>
        <v>3.03576608295941E-017</v>
      </c>
      <c r="L242" s="63" t="n">
        <f aca="false">J242-DatosMinisterio!K242</f>
        <v>0</v>
      </c>
      <c r="M242" s="64" t="n">
        <f aca="false">P277/P$285</f>
        <v>0.0127513664328865</v>
      </c>
      <c r="N242" s="63" t="n">
        <f aca="false">ROUND((N$250*M242),0)</f>
        <v>2380224</v>
      </c>
      <c r="O242" s="63" t="n">
        <f aca="false">N242-DatosMinisterio!L242</f>
        <v>2</v>
      </c>
      <c r="P242" s="65" t="n">
        <f aca="false">N242+J242</f>
        <v>2437033</v>
      </c>
      <c r="Q242" s="63" t="n">
        <f aca="false">P242-DatosMinisterio!M242</f>
        <v>2</v>
      </c>
      <c r="S242" s="65" t="n">
        <f aca="false">B242+DatosMinisterio!B242</f>
        <v>3874</v>
      </c>
      <c r="T242" s="65" t="n">
        <f aca="false">C242+DatosMinisterio!C242</f>
        <v>37</v>
      </c>
      <c r="U242" s="65" t="n">
        <f aca="false">D242+DatosMinisterio!D242</f>
        <v>264.656171328671</v>
      </c>
      <c r="V242" s="65" t="n">
        <f aca="false">E242+DatosMinisterio!E242</f>
        <v>125.128199300699</v>
      </c>
      <c r="W242" s="65" t="n">
        <f aca="false">F242+DatosMinisterio!F242</f>
        <v>14</v>
      </c>
      <c r="X242" s="65" t="n">
        <f aca="false">G242+DatosMinisterio!G242</f>
        <v>49</v>
      </c>
      <c r="Y242" s="65" t="n">
        <f aca="false">H242+DatosMinisterio!H242</f>
        <v>14</v>
      </c>
      <c r="Z242" s="65" t="n">
        <f aca="false">X242+0.33*Y242</f>
        <v>53.62</v>
      </c>
      <c r="AC242" s="71" t="n">
        <f aca="false">IF(T242&gt;0,S242/T242,0)</f>
        <v>104.702702702703</v>
      </c>
      <c r="AD242" s="72" t="n">
        <f aca="false">EXP((((AC242-AC$250)/AC$251+2)/4-1.9)^3)</f>
        <v>0.00533198504823898</v>
      </c>
      <c r="AE242" s="73" t="n">
        <f aca="false">S242/U242</f>
        <v>14.6378600602854</v>
      </c>
      <c r="AF242" s="72" t="n">
        <f aca="false">EXP((((AE242-AE$250)/AE$251+2)/4-1.9)^3)</f>
        <v>0.0153337994557533</v>
      </c>
      <c r="AG242" s="72" t="n">
        <f aca="false">V242/U242</f>
        <v>0.472795320330184</v>
      </c>
      <c r="AH242" s="72" t="n">
        <f aca="false">EXP((((AG242-AG$250)/AG$251+2)/4-1.9)^3)</f>
        <v>0.00686941969495297</v>
      </c>
      <c r="AI242" s="72" t="n">
        <f aca="false">W242/U242</f>
        <v>0.0528988231399059</v>
      </c>
      <c r="AJ242" s="72" t="n">
        <f aca="false">EXP((((AI242-AI$250)/AI$251+2)/4-1.9)^3)</f>
        <v>0.0151378594941605</v>
      </c>
      <c r="AK242" s="72" t="n">
        <f aca="false">Z242/U242</f>
        <v>0.20260249262584</v>
      </c>
      <c r="AL242" s="72" t="n">
        <f aca="false">EXP((((AK242-AK$250)/AK$251+2)/4-1.9)^3)</f>
        <v>0.0249986078991535</v>
      </c>
      <c r="AM242" s="72" t="n">
        <f aca="false">0.01*AD242+0.15*AF242+0.24*AH242+0.25*AJ242+0.35*AL242</f>
        <v>0.0165360281338779</v>
      </c>
      <c r="AO242" s="64" t="n">
        <f aca="false">0.01*AD242/$AM$250</f>
        <v>1.86453085359715E-005</v>
      </c>
      <c r="AP242" s="63" t="n">
        <f aca="false">AO242*$J$250</f>
        <v>183.179603121288</v>
      </c>
      <c r="AQ242" s="64" t="n">
        <f aca="false">0.15*AF242/$AM$250</f>
        <v>0.000804306705555161</v>
      </c>
      <c r="AR242" s="63" t="n">
        <f aca="false">AQ242*$J$250</f>
        <v>7901.85814448412</v>
      </c>
      <c r="AS242" s="64" t="n">
        <f aca="false">0.24*AH242/$AM$250</f>
        <v>0.000576516768970818</v>
      </c>
      <c r="AT242" s="63" t="n">
        <f aca="false">AS242*$J$250</f>
        <v>5663.95094664705</v>
      </c>
      <c r="AU242" s="64" t="n">
        <f aca="false">0.25*AJ242/$AM$250</f>
        <v>0.00132338171567092</v>
      </c>
      <c r="AV242" s="63" t="n">
        <f aca="false">AU242*$J$250</f>
        <v>13001.4763224157</v>
      </c>
      <c r="AW242" s="64" t="n">
        <f aca="false">0.35*AL242/$AM$250</f>
        <v>0.00305959907166659</v>
      </c>
      <c r="AX242" s="63" t="n">
        <f aca="false">AW242*$J$250</f>
        <v>30058.8291460497</v>
      </c>
    </row>
    <row r="243" customFormat="false" ht="13.8" hidden="false" customHeight="false" outlineLevel="0" collapsed="false">
      <c r="A243" s="70" t="s">
        <v>97</v>
      </c>
      <c r="B243" s="63" t="n">
        <f aca="true">INDIRECT(ADDRESS(ROW()-35*INT((ROW()-15)/35)+138,2+INT((ROW()-15)/35), 1, 1, "Simulación"))</f>
        <v>0</v>
      </c>
      <c r="C243" s="63" t="n">
        <f aca="true">INDIRECT(ADDRESS(ROW()-35*INT((ROW()-15)/35)+108,2+INT((ROW()-15)/35), 1, 1, "Simulación"))</f>
        <v>0</v>
      </c>
      <c r="D243" s="63" t="n">
        <f aca="true">INDIRECT(ADDRESS(ROW()-35*INT((ROW()-15)/35)+78,2+INT((ROW()-15)/35), 1, 1, "Simulación"))</f>
        <v>0</v>
      </c>
      <c r="E243" s="63" t="n">
        <f aca="true">INDIRECT(ADDRESS(ROW()-35*INT((ROW()-15)/35)+48,2+INT((ROW()-15)/35), 1, 1, "Simulación"))</f>
        <v>0</v>
      </c>
      <c r="F243" s="63" t="n">
        <f aca="true">INDIRECT(ADDRESS(ROW()-35*INT((ROW()-15)/35)+18,2+INT((ROW()-15)/35), 1, 1, "Simulación"))</f>
        <v>0</v>
      </c>
      <c r="G243" s="63" t="n">
        <f aca="true">INDIRECT(ADDRESS(ROW()-35*INT((ROW()-15)/35)-12,2+INT((ROW()-15)/35), 1, 1, "Simulación"))</f>
        <v>0</v>
      </c>
      <c r="H243" s="63" t="n">
        <f aca="true">INDIRECT(ADDRESS(ROW()-35*INT((ROW()-15)/35)+168,2+INT((ROW()-15)/35), 1, 1, "Simulación"))</f>
        <v>0</v>
      </c>
      <c r="I243" s="64" t="n">
        <f aca="false">AO243+AQ243+AS243+AU243+AW243</f>
        <v>0.00787440934745866</v>
      </c>
      <c r="J243" s="63" t="n">
        <f aca="false">ROUND(AP243+AR243+AT243+AV243+AX243,0)</f>
        <v>77362</v>
      </c>
      <c r="K243" s="64" t="n">
        <f aca="false">I243-DatosMinisterio!J243</f>
        <v>3.64291929955129E-017</v>
      </c>
      <c r="L243" s="63" t="n">
        <f aca="false">J243-DatosMinisterio!K243</f>
        <v>0</v>
      </c>
      <c r="M243" s="64" t="n">
        <f aca="false">P278/P$285</f>
        <v>0.0226179062123877</v>
      </c>
      <c r="N243" s="63" t="n">
        <f aca="false">ROUND((N$250*M243),0)</f>
        <v>4221954</v>
      </c>
      <c r="O243" s="63" t="n">
        <f aca="false">N243-DatosMinisterio!L243</f>
        <v>3</v>
      </c>
      <c r="P243" s="65" t="n">
        <f aca="false">N243+J243</f>
        <v>4299316</v>
      </c>
      <c r="Q243" s="63" t="n">
        <f aca="false">P243-DatosMinisterio!M243</f>
        <v>3</v>
      </c>
      <c r="S243" s="65" t="n">
        <f aca="false">B243+DatosMinisterio!B243</f>
        <v>4510</v>
      </c>
      <c r="T243" s="65" t="n">
        <f aca="false">C243+DatosMinisterio!C243</f>
        <v>25</v>
      </c>
      <c r="U243" s="65" t="n">
        <f aca="false">D243+DatosMinisterio!D243</f>
        <v>315.608833113851</v>
      </c>
      <c r="V243" s="65" t="n">
        <f aca="false">E243+DatosMinisterio!E243</f>
        <v>194.039027919046</v>
      </c>
      <c r="W243" s="65" t="n">
        <f aca="false">F243+DatosMinisterio!F243</f>
        <v>13</v>
      </c>
      <c r="X243" s="65" t="n">
        <f aca="false">G243+DatosMinisterio!G243</f>
        <v>14</v>
      </c>
      <c r="Y243" s="65" t="n">
        <f aca="false">H243+DatosMinisterio!H243</f>
        <v>1</v>
      </c>
      <c r="Z243" s="65" t="n">
        <f aca="false">X243+0.33*Y243</f>
        <v>14.33</v>
      </c>
      <c r="AC243" s="71" t="n">
        <f aca="false">IF(T243&gt;0,S243/T243,0)</f>
        <v>180.4</v>
      </c>
      <c r="AD243" s="72" t="n">
        <f aca="false">EXP((((AC243-AC$250)/AC$251+2)/4-1.9)^3)</f>
        <v>0.0403414272108376</v>
      </c>
      <c r="AE243" s="73" t="n">
        <f aca="false">S243/U243</f>
        <v>14.2898408625119</v>
      </c>
      <c r="AF243" s="72" t="n">
        <f aca="false">EXP((((AE243-AE$250)/AE$251+2)/4-1.9)^3)</f>
        <v>0.0131736269771528</v>
      </c>
      <c r="AG243" s="72" t="n">
        <f aca="false">V243/U243</f>
        <v>0.614808609773762</v>
      </c>
      <c r="AH243" s="72" t="n">
        <f aca="false">EXP((((AG243-AG$250)/AG$251+2)/4-1.9)^3)</f>
        <v>0.0611867752893932</v>
      </c>
      <c r="AI243" s="72" t="n">
        <f aca="false">W243/U243</f>
        <v>0.041190228650256</v>
      </c>
      <c r="AJ243" s="72" t="n">
        <f aca="false">EXP((((AI243-AI$250)/AI$251+2)/4-1.9)^3)</f>
        <v>0.0124398260029302</v>
      </c>
      <c r="AK243" s="72" t="n">
        <f aca="false">Z243/U243</f>
        <v>0.0454043058890898</v>
      </c>
      <c r="AL243" s="72" t="n">
        <f aca="false">EXP((((AK243-AK$250)/AK$251+2)/4-1.9)^3)</f>
        <v>0.00669756885221621</v>
      </c>
      <c r="AM243" s="72" t="n">
        <f aca="false">0.01*AD243+0.15*AF243+0.24*AH243+0.25*AJ243+0.35*AL243</f>
        <v>0.0225183899871439</v>
      </c>
      <c r="AO243" s="64" t="n">
        <f aca="false">0.01*AD243/$AM$250</f>
        <v>0.0001410691047185</v>
      </c>
      <c r="AP243" s="63" t="n">
        <f aca="false">AO243*$J$250</f>
        <v>1385.924108746</v>
      </c>
      <c r="AQ243" s="64" t="n">
        <f aca="false">0.15*AF243/$AM$250</f>
        <v>0.000690998766794935</v>
      </c>
      <c r="AR243" s="63" t="n">
        <f aca="false">AQ243*$J$250</f>
        <v>6788.67177845823</v>
      </c>
      <c r="AS243" s="64" t="n">
        <f aca="false">0.24*AH243/$AM$250</f>
        <v>0.0051351065388393</v>
      </c>
      <c r="AT243" s="63" t="n">
        <f aca="false">AS243*$J$250</f>
        <v>50449.5152737952</v>
      </c>
      <c r="AU243" s="64" t="n">
        <f aca="false">0.25*AJ243/$AM$250</f>
        <v>0.00108751427404621</v>
      </c>
      <c r="AV243" s="63" t="n">
        <f aca="false">AU243*$J$250</f>
        <v>10684.2122094249</v>
      </c>
      <c r="AW243" s="64" t="n">
        <f aca="false">0.35*AL243/$AM$250</f>
        <v>0.000819720663059711</v>
      </c>
      <c r="AX243" s="63" t="n">
        <f aca="false">AW243*$J$250</f>
        <v>8053.29155266637</v>
      </c>
    </row>
    <row r="244" customFormat="false" ht="13.8" hidden="false" customHeight="false" outlineLevel="0" collapsed="false">
      <c r="A244" s="70" t="s">
        <v>98</v>
      </c>
      <c r="B244" s="63" t="n">
        <f aca="true">INDIRECT(ADDRESS(ROW()-35*INT((ROW()-15)/35)+138,2+INT((ROW()-15)/35), 1, 1, "Simulación"))</f>
        <v>0</v>
      </c>
      <c r="C244" s="63" t="n">
        <f aca="true">INDIRECT(ADDRESS(ROW()-35*INT((ROW()-15)/35)+108,2+INT((ROW()-15)/35), 1, 1, "Simulación"))</f>
        <v>0</v>
      </c>
      <c r="D244" s="63" t="n">
        <f aca="true">INDIRECT(ADDRESS(ROW()-35*INT((ROW()-15)/35)+78,2+INT((ROW()-15)/35), 1, 1, "Simulación"))</f>
        <v>0</v>
      </c>
      <c r="E244" s="63" t="n">
        <f aca="true">INDIRECT(ADDRESS(ROW()-35*INT((ROW()-15)/35)+48,2+INT((ROW()-15)/35), 1, 1, "Simulación"))</f>
        <v>0</v>
      </c>
      <c r="F244" s="63" t="n">
        <f aca="true">INDIRECT(ADDRESS(ROW()-35*INT((ROW()-15)/35)+18,2+INT((ROW()-15)/35), 1, 1, "Simulación"))</f>
        <v>0</v>
      </c>
      <c r="G244" s="63" t="n">
        <f aca="true">INDIRECT(ADDRESS(ROW()-35*INT((ROW()-15)/35)-12,2+INT((ROW()-15)/35), 1, 1, "Simulación"))</f>
        <v>0</v>
      </c>
      <c r="H244" s="63" t="n">
        <f aca="true">INDIRECT(ADDRESS(ROW()-35*INT((ROW()-15)/35)+168,2+INT((ROW()-15)/35), 1, 1, "Simulación"))</f>
        <v>0</v>
      </c>
      <c r="I244" s="64" t="n">
        <f aca="false">AO244+AQ244+AS244+AU244+AW244</f>
        <v>0.0145732484061851</v>
      </c>
      <c r="J244" s="63" t="n">
        <f aca="false">ROUND(AP244+AR244+AT244+AV244+AX244,0)</f>
        <v>143174</v>
      </c>
      <c r="K244" s="64" t="n">
        <f aca="false">I244-DatosMinisterio!J244</f>
        <v>6.59194920871187E-017</v>
      </c>
      <c r="L244" s="63" t="n">
        <f aca="false">J244-DatosMinisterio!K244</f>
        <v>0</v>
      </c>
      <c r="M244" s="64" t="n">
        <f aca="false">P279/P$285</f>
        <v>0.0118853680234821</v>
      </c>
      <c r="N244" s="63" t="n">
        <f aca="false">ROUND((N$250*M244),0)</f>
        <v>2218573</v>
      </c>
      <c r="O244" s="63" t="n">
        <f aca="false">N244-DatosMinisterio!L244</f>
        <v>1</v>
      </c>
      <c r="P244" s="65" t="n">
        <f aca="false">N244+J244</f>
        <v>2361747</v>
      </c>
      <c r="Q244" s="63" t="n">
        <f aca="false">P244-DatosMinisterio!M244</f>
        <v>1</v>
      </c>
      <c r="S244" s="65" t="n">
        <f aca="false">B244+DatosMinisterio!B244</f>
        <v>7195</v>
      </c>
      <c r="T244" s="65" t="n">
        <f aca="false">C244+DatosMinisterio!C244</f>
        <v>50</v>
      </c>
      <c r="U244" s="65" t="n">
        <f aca="false">D244+DatosMinisterio!D244</f>
        <v>351.946380213805</v>
      </c>
      <c r="V244" s="65" t="n">
        <f aca="false">E244+DatosMinisterio!E244</f>
        <v>224.235317768605</v>
      </c>
      <c r="W244" s="65" t="n">
        <f aca="false">F244+DatosMinisterio!F244</f>
        <v>9</v>
      </c>
      <c r="X244" s="65" t="n">
        <f aca="false">G244+DatosMinisterio!G244</f>
        <v>13</v>
      </c>
      <c r="Y244" s="65" t="n">
        <f aca="false">H244+DatosMinisterio!H244</f>
        <v>5</v>
      </c>
      <c r="Z244" s="65" t="n">
        <f aca="false">X244+0.33*Y244</f>
        <v>14.65</v>
      </c>
      <c r="AC244" s="71" t="n">
        <f aca="false">IF(T244&gt;0,S244/T244,0)</f>
        <v>143.9</v>
      </c>
      <c r="AD244" s="72" t="n">
        <f aca="false">EXP((((AC244-AC$250)/AC$251+2)/4-1.9)^3)</f>
        <v>0.0165021156515012</v>
      </c>
      <c r="AE244" s="73" t="n">
        <f aca="false">S244/U244</f>
        <v>20.4434550388871</v>
      </c>
      <c r="AF244" s="72" t="n">
        <f aca="false">EXP((((AE244-AE$250)/AE$251+2)/4-1.9)^3)</f>
        <v>0.117497072650325</v>
      </c>
      <c r="AG244" s="72" t="n">
        <f aca="false">V244/U244</f>
        <v>0.637129205967067</v>
      </c>
      <c r="AH244" s="72" t="n">
        <f aca="false">EXP((((AG244-AG$250)/AG$251+2)/4-1.9)^3)</f>
        <v>0.0802117646544173</v>
      </c>
      <c r="AI244" s="72" t="n">
        <f aca="false">W244/U244</f>
        <v>0.0255720771855433</v>
      </c>
      <c r="AJ244" s="72" t="n">
        <f aca="false">EXP((((AI244-AI$250)/AI$251+2)/4-1.9)^3)</f>
        <v>0.00948442905072241</v>
      </c>
      <c r="AK244" s="72" t="n">
        <f aca="false">Z244/U244</f>
        <v>0.0416256589742455</v>
      </c>
      <c r="AL244" s="72" t="n">
        <f aca="false">EXP((((AK244-AK$250)/AK$251+2)/4-1.9)^3)</f>
        <v>0.00646713573680052</v>
      </c>
      <c r="AM244" s="72" t="n">
        <f aca="false">0.01*AD244+0.15*AF244+0.24*AH244+0.25*AJ244+0.35*AL244</f>
        <v>0.0416750103416847</v>
      </c>
      <c r="AO244" s="64" t="n">
        <f aca="false">0.01*AD244/$AM$250</f>
        <v>5.77059078438612E-005</v>
      </c>
      <c r="AP244" s="63" t="n">
        <f aca="false">AO244*$J$250</f>
        <v>566.927883022097</v>
      </c>
      <c r="AQ244" s="64" t="n">
        <f aca="false">0.15*AF244/$AM$250</f>
        <v>0.0061630963472853</v>
      </c>
      <c r="AR244" s="63" t="n">
        <f aca="false">AQ244*$J$250</f>
        <v>60548.9332995456</v>
      </c>
      <c r="AS244" s="64" t="n">
        <f aca="false">0.24*AH244/$AM$250</f>
        <v>0.00673178076832135</v>
      </c>
      <c r="AT244" s="63" t="n">
        <f aca="false">AS244*$J$250</f>
        <v>66135.9358608424</v>
      </c>
      <c r="AU244" s="64" t="n">
        <f aca="false">0.25*AJ244/$AM$250</f>
        <v>0.000829147607965706</v>
      </c>
      <c r="AV244" s="63" t="n">
        <f aca="false">AU244*$J$250</f>
        <v>8145.90595071695</v>
      </c>
      <c r="AW244" s="64" t="n">
        <f aca="false">0.35*AL244/$AM$250</f>
        <v>0.000791517774768842</v>
      </c>
      <c r="AX244" s="63" t="n">
        <f aca="false">AW244*$J$250</f>
        <v>7776.21413804335</v>
      </c>
    </row>
    <row r="245" customFormat="false" ht="13.8" hidden="false" customHeight="false" outlineLevel="0" collapsed="false">
      <c r="A245" s="70" t="s">
        <v>99</v>
      </c>
      <c r="B245" s="63" t="n">
        <f aca="true">INDIRECT(ADDRESS(ROW()-35*INT((ROW()-15)/35)+138,2+INT((ROW()-15)/35), 1, 1, "Simulación"))</f>
        <v>0</v>
      </c>
      <c r="C245" s="63" t="n">
        <f aca="true">INDIRECT(ADDRESS(ROW()-35*INT((ROW()-15)/35)+108,2+INT((ROW()-15)/35), 1, 1, "Simulación"))</f>
        <v>0</v>
      </c>
      <c r="D245" s="63" t="n">
        <f aca="true">INDIRECT(ADDRESS(ROW()-35*INT((ROW()-15)/35)+78,2+INT((ROW()-15)/35), 1, 1, "Simulación"))</f>
        <v>0</v>
      </c>
      <c r="E245" s="63" t="n">
        <f aca="true">INDIRECT(ADDRESS(ROW()-35*INT((ROW()-15)/35)+48,2+INT((ROW()-15)/35), 1, 1, "Simulación"))</f>
        <v>0</v>
      </c>
      <c r="F245" s="63" t="n">
        <f aca="true">INDIRECT(ADDRESS(ROW()-35*INT((ROW()-15)/35)+18,2+INT((ROW()-15)/35), 1, 1, "Simulación"))</f>
        <v>0</v>
      </c>
      <c r="G245" s="63" t="n">
        <f aca="true">INDIRECT(ADDRESS(ROW()-35*INT((ROW()-15)/35)-12,2+INT((ROW()-15)/35), 1, 1, "Simulación"))</f>
        <v>0</v>
      </c>
      <c r="H245" s="63" t="n">
        <f aca="true">INDIRECT(ADDRESS(ROW()-35*INT((ROW()-15)/35)+168,2+INT((ROW()-15)/35), 1, 1, "Simulación"))</f>
        <v>0</v>
      </c>
      <c r="I245" s="64" t="n">
        <f aca="false">AO245+AQ245+AS245+AU245+AW245</f>
        <v>0.0223459151810409</v>
      </c>
      <c r="J245" s="63" t="n">
        <f aca="false">ROUND(AP245+AR245+AT245+AV245+AX245,0)</f>
        <v>219536</v>
      </c>
      <c r="K245" s="64" t="n">
        <f aca="false">I245-DatosMinisterio!J245</f>
        <v>1.21430643318377E-016</v>
      </c>
      <c r="L245" s="63" t="n">
        <f aca="false">J245-DatosMinisterio!K245</f>
        <v>0</v>
      </c>
      <c r="M245" s="64" t="n">
        <f aca="false">P280/P$285</f>
        <v>0.0188267633688683</v>
      </c>
      <c r="N245" s="63" t="n">
        <f aca="false">ROUND((N$250*M245),0)</f>
        <v>3514284</v>
      </c>
      <c r="O245" s="63" t="n">
        <f aca="false">N245-DatosMinisterio!L245</f>
        <v>1</v>
      </c>
      <c r="P245" s="65" t="n">
        <f aca="false">N245+J245</f>
        <v>3733820</v>
      </c>
      <c r="Q245" s="63" t="n">
        <f aca="false">P245-DatosMinisterio!M245</f>
        <v>1</v>
      </c>
      <c r="S245" s="65" t="n">
        <f aca="false">B245+DatosMinisterio!B245</f>
        <v>6583</v>
      </c>
      <c r="T245" s="65" t="n">
        <f aca="false">C245+DatosMinisterio!C245</f>
        <v>32</v>
      </c>
      <c r="U245" s="65" t="n">
        <f aca="false">D245+DatosMinisterio!D245</f>
        <v>261.978561938392</v>
      </c>
      <c r="V245" s="65" t="n">
        <f aca="false">E245+DatosMinisterio!E245</f>
        <v>150.129530899208</v>
      </c>
      <c r="W245" s="65" t="n">
        <f aca="false">F245+DatosMinisterio!F245</f>
        <v>4</v>
      </c>
      <c r="X245" s="65" t="n">
        <f aca="false">G245+DatosMinisterio!G245</f>
        <v>13</v>
      </c>
      <c r="Y245" s="65" t="n">
        <f aca="false">H245+DatosMinisterio!H245</f>
        <v>0</v>
      </c>
      <c r="Z245" s="65" t="n">
        <f aca="false">X245+0.33*Y245</f>
        <v>13</v>
      </c>
      <c r="AC245" s="71" t="n">
        <f aca="false">IF(T245&gt;0,S245/T245,0)</f>
        <v>205.71875</v>
      </c>
      <c r="AD245" s="72" t="n">
        <f aca="false">EXP((((AC245-AC$250)/AC$251+2)/4-1.9)^3)</f>
        <v>0.0690163630633689</v>
      </c>
      <c r="AE245" s="73" t="n">
        <f aca="false">S245/U245</f>
        <v>25.1280102894377</v>
      </c>
      <c r="AF245" s="72" t="n">
        <f aca="false">EXP((((AE245-AE$250)/AE$251+2)/4-1.9)^3)</f>
        <v>0.335945705660373</v>
      </c>
      <c r="AG245" s="72" t="n">
        <f aca="false">V245/U245</f>
        <v>0.573060367185744</v>
      </c>
      <c r="AH245" s="72" t="n">
        <f aca="false">EXP((((AG245-AG$250)/AG$251+2)/4-1.9)^3)</f>
        <v>0.0350523093689246</v>
      </c>
      <c r="AI245" s="72" t="n">
        <f aca="false">W245/U245</f>
        <v>0.0152684249062359</v>
      </c>
      <c r="AJ245" s="72" t="n">
        <f aca="false">EXP((((AI245-AI$250)/AI$251+2)/4-1.9)^3)</f>
        <v>0.00788305163538676</v>
      </c>
      <c r="AK245" s="72" t="n">
        <f aca="false">Z245/U245</f>
        <v>0.0496223809452666</v>
      </c>
      <c r="AL245" s="72" t="n">
        <f aca="false">EXP((((AK245-AK$250)/AK$251+2)/4-1.9)^3)</f>
        <v>0.00696317489072029</v>
      </c>
      <c r="AM245" s="72" t="n">
        <f aca="false">0.01*AD245+0.15*AF245+0.24*AH245+0.25*AJ245+0.35*AL245</f>
        <v>0.0639024478488303</v>
      </c>
      <c r="AO245" s="64" t="n">
        <f aca="false">0.01*AD245/$AM$250</f>
        <v>0.000241341896442892</v>
      </c>
      <c r="AP245" s="63" t="n">
        <f aca="false">AO245*$J$250</f>
        <v>2371.04753303802</v>
      </c>
      <c r="AQ245" s="64" t="n">
        <f aca="false">0.15*AF245/$AM$250</f>
        <v>0.0176214241320156</v>
      </c>
      <c r="AR245" s="63" t="n">
        <f aca="false">AQ245*$J$250</f>
        <v>173120.518370994</v>
      </c>
      <c r="AS245" s="64" t="n">
        <f aca="false">0.24*AH245/$AM$250</f>
        <v>0.0029417687431713</v>
      </c>
      <c r="AT245" s="63" t="n">
        <f aca="false">AS245*$J$250</f>
        <v>28901.2128605494</v>
      </c>
      <c r="AU245" s="64" t="n">
        <f aca="false">0.25*AJ245/$AM$250</f>
        <v>0.000689152016636491</v>
      </c>
      <c r="AV245" s="63" t="n">
        <f aca="false">AU245*$J$250</f>
        <v>6770.52850341211</v>
      </c>
      <c r="AW245" s="64" t="n">
        <f aca="false">0.35*AL245/$AM$250</f>
        <v>0.000852228392774678</v>
      </c>
      <c r="AX245" s="63" t="n">
        <f aca="false">AW245*$J$250</f>
        <v>8372.6615977409</v>
      </c>
    </row>
    <row r="246" customFormat="false" ht="13.8" hidden="false" customHeight="false" outlineLevel="0" collapsed="false">
      <c r="A246" s="70" t="s">
        <v>100</v>
      </c>
      <c r="B246" s="63" t="n">
        <f aca="true">INDIRECT(ADDRESS(ROW()-35*INT((ROW()-15)/35)+138,2+INT((ROW()-15)/35), 1, 1, "Simulación"))</f>
        <v>0</v>
      </c>
      <c r="C246" s="63" t="n">
        <f aca="true">INDIRECT(ADDRESS(ROW()-35*INT((ROW()-15)/35)+108,2+INT((ROW()-15)/35), 1, 1, "Simulación"))</f>
        <v>0</v>
      </c>
      <c r="D246" s="63" t="n">
        <f aca="true">INDIRECT(ADDRESS(ROW()-35*INT((ROW()-15)/35)+78,2+INT((ROW()-15)/35), 1, 1, "Simulación"))</f>
        <v>0</v>
      </c>
      <c r="E246" s="63" t="n">
        <f aca="true">INDIRECT(ADDRESS(ROW()-35*INT((ROW()-15)/35)+48,2+INT((ROW()-15)/35), 1, 1, "Simulación"))</f>
        <v>0</v>
      </c>
      <c r="F246" s="63" t="n">
        <f aca="true">INDIRECT(ADDRESS(ROW()-35*INT((ROW()-15)/35)+18,2+INT((ROW()-15)/35), 1, 1, "Simulación"))</f>
        <v>0</v>
      </c>
      <c r="G246" s="63" t="n">
        <f aca="true">INDIRECT(ADDRESS(ROW()-35*INT((ROW()-15)/35)-12,2+INT((ROW()-15)/35), 1, 1, "Simulación"))</f>
        <v>0</v>
      </c>
      <c r="H246" s="63" t="n">
        <f aca="true">INDIRECT(ADDRESS(ROW()-35*INT((ROW()-15)/35)+168,2+INT((ROW()-15)/35), 1, 1, "Simulación"))</f>
        <v>0</v>
      </c>
      <c r="I246" s="64" t="n">
        <f aca="false">AO246+AQ246+AS246+AU246+AW246</f>
        <v>0.00755704965534591</v>
      </c>
      <c r="J246" s="63" t="n">
        <f aca="false">ROUND(AP246+AR246+AT246+AV246+AX246,0)</f>
        <v>74244</v>
      </c>
      <c r="K246" s="64" t="n">
        <f aca="false">I246-DatosMinisterio!J246</f>
        <v>0</v>
      </c>
      <c r="L246" s="63" t="n">
        <f aca="false">J246-DatosMinisterio!K246</f>
        <v>0</v>
      </c>
      <c r="M246" s="64" t="n">
        <f aca="false">P281/P$285</f>
        <v>0.0134040301169254</v>
      </c>
      <c r="N246" s="63" t="n">
        <f aca="false">ROUND((N$250*M246),0)</f>
        <v>2502053</v>
      </c>
      <c r="O246" s="63" t="n">
        <f aca="false">N246-DatosMinisterio!L246</f>
        <v>3</v>
      </c>
      <c r="P246" s="65" t="n">
        <f aca="false">N246+J246</f>
        <v>2576297</v>
      </c>
      <c r="Q246" s="63" t="n">
        <f aca="false">P246-DatosMinisterio!M246</f>
        <v>3</v>
      </c>
      <c r="S246" s="65" t="n">
        <f aca="false">B246+DatosMinisterio!B246</f>
        <v>3527</v>
      </c>
      <c r="T246" s="65" t="n">
        <f aca="false">C246+DatosMinisterio!C246</f>
        <v>37</v>
      </c>
      <c r="U246" s="65" t="n">
        <f aca="false">D246+DatosMinisterio!D246</f>
        <v>337.825928641251</v>
      </c>
      <c r="V246" s="65" t="n">
        <f aca="false">E246+DatosMinisterio!E246</f>
        <v>189.945928641251</v>
      </c>
      <c r="W246" s="65" t="n">
        <f aca="false">F246+DatosMinisterio!F246</f>
        <v>38</v>
      </c>
      <c r="X246" s="65" t="n">
        <f aca="false">G246+DatosMinisterio!G246</f>
        <v>39</v>
      </c>
      <c r="Y246" s="65" t="n">
        <f aca="false">H246+DatosMinisterio!H246</f>
        <v>9</v>
      </c>
      <c r="Z246" s="65" t="n">
        <f aca="false">X246+0.33*Y246</f>
        <v>41.97</v>
      </c>
      <c r="AC246" s="71" t="n">
        <f aca="false">IF(T246&gt;0,S246/T246,0)</f>
        <v>95.3243243243243</v>
      </c>
      <c r="AD246" s="72" t="n">
        <f aca="false">EXP((((AC246-AC$250)/AC$251+2)/4-1.9)^3)</f>
        <v>0.00395805397309197</v>
      </c>
      <c r="AE246" s="73" t="n">
        <f aca="false">S246/U246</f>
        <v>10.4402880329101</v>
      </c>
      <c r="AF246" s="72" t="n">
        <f aca="false">EXP((((AE246-AE$250)/AE$251+2)/4-1.9)^3)</f>
        <v>0.00190886593316845</v>
      </c>
      <c r="AG246" s="72" t="n">
        <f aca="false">V246/U246</f>
        <v>0.562259769121988</v>
      </c>
      <c r="AH246" s="72" t="n">
        <f aca="false">EXP((((AG246-AG$250)/AG$251+2)/4-1.9)^3)</f>
        <v>0.0300109312386325</v>
      </c>
      <c r="AI246" s="72" t="n">
        <f aca="false">W246/U246</f>
        <v>0.112483965197217</v>
      </c>
      <c r="AJ246" s="72" t="n">
        <f aca="false">EXP((((AI246-AI$250)/AI$251+2)/4-1.9)^3)</f>
        <v>0.0375613001733793</v>
      </c>
      <c r="AK246" s="72" t="n">
        <f aca="false">Z246/U246</f>
        <v>0.124235579455979</v>
      </c>
      <c r="AL246" s="72" t="n">
        <f aca="false">EXP((((AK246-AK$250)/AK$251+2)/4-1.9)^3)</f>
        <v>0.01340565674263</v>
      </c>
      <c r="AM246" s="72" t="n">
        <f aca="false">0.01*AD246+0.15*AF246+0.24*AH246+0.25*AJ246+0.35*AL246</f>
        <v>0.0216108388302433</v>
      </c>
      <c r="AO246" s="64" t="n">
        <f aca="false">0.01*AD246/$AM$250</f>
        <v>1.38408372984282E-005</v>
      </c>
      <c r="AP246" s="63" t="n">
        <f aca="false">AO246*$J$250</f>
        <v>135.978392543146</v>
      </c>
      <c r="AQ246" s="64" t="n">
        <f aca="false">0.15*AF246/$AM$250</f>
        <v>0.000100126108632335</v>
      </c>
      <c r="AR246" s="63" t="n">
        <f aca="false">AQ246*$J$250</f>
        <v>983.682345935207</v>
      </c>
      <c r="AS246" s="64" t="n">
        <f aca="false">0.24*AH246/$AM$250</f>
        <v>0.00251867055440121</v>
      </c>
      <c r="AT246" s="63" t="n">
        <f aca="false">AS246*$J$250</f>
        <v>24744.5126294581</v>
      </c>
      <c r="AU246" s="64" t="n">
        <f aca="false">0.25*AJ246/$AM$250</f>
        <v>0.00328368339562487</v>
      </c>
      <c r="AV246" s="63" t="n">
        <f aca="false">AU246*$J$250</f>
        <v>32260.3307972124</v>
      </c>
      <c r="AW246" s="64" t="n">
        <f aca="false">0.35*AL246/$AM$250</f>
        <v>0.00164072875938907</v>
      </c>
      <c r="AX246" s="63" t="n">
        <f aca="false">AW246*$J$250</f>
        <v>16119.2314085198</v>
      </c>
    </row>
    <row r="247" customFormat="false" ht="13.8" hidden="false" customHeight="false" outlineLevel="0" collapsed="false">
      <c r="A247" s="70" t="s">
        <v>101</v>
      </c>
      <c r="B247" s="63" t="n">
        <f aca="true">INDIRECT(ADDRESS(ROW()-35*INT((ROW()-15)/35)+138,2+INT((ROW()-15)/35), 1, 1, "Simulación"))</f>
        <v>0</v>
      </c>
      <c r="C247" s="63" t="n">
        <f aca="true">INDIRECT(ADDRESS(ROW()-35*INT((ROW()-15)/35)+108,2+INT((ROW()-15)/35), 1, 1, "Simulación"))</f>
        <v>0</v>
      </c>
      <c r="D247" s="63" t="n">
        <f aca="true">INDIRECT(ADDRESS(ROW()-35*INT((ROW()-15)/35)+78,2+INT((ROW()-15)/35), 1, 1, "Simulación"))</f>
        <v>0</v>
      </c>
      <c r="E247" s="63" t="n">
        <f aca="true">INDIRECT(ADDRESS(ROW()-35*INT((ROW()-15)/35)+48,2+INT((ROW()-15)/35), 1, 1, "Simulación"))</f>
        <v>0</v>
      </c>
      <c r="F247" s="63" t="n">
        <f aca="true">INDIRECT(ADDRESS(ROW()-35*INT((ROW()-15)/35)+18,2+INT((ROW()-15)/35), 1, 1, "Simulación"))</f>
        <v>0</v>
      </c>
      <c r="G247" s="63" t="n">
        <f aca="true">INDIRECT(ADDRESS(ROW()-35*INT((ROW()-15)/35)-12,2+INT((ROW()-15)/35), 1, 1, "Simulación"))</f>
        <v>0</v>
      </c>
      <c r="H247" s="63" t="n">
        <f aca="true">INDIRECT(ADDRESS(ROW()-35*INT((ROW()-15)/35)+168,2+INT((ROW()-15)/35), 1, 1, "Simulación"))</f>
        <v>0</v>
      </c>
      <c r="I247" s="64" t="n">
        <f aca="false">AO247+AQ247+AS247+AU247+AW247</f>
        <v>0.0122633330042577</v>
      </c>
      <c r="J247" s="63" t="n">
        <f aca="false">ROUND(AP247+AR247+AT247+AV247+AX247,0)</f>
        <v>120480</v>
      </c>
      <c r="K247" s="64" t="n">
        <f aca="false">I247-DatosMinisterio!J247</f>
        <v>0</v>
      </c>
      <c r="L247" s="63" t="n">
        <f aca="false">J247-DatosMinisterio!K247</f>
        <v>0</v>
      </c>
      <c r="M247" s="64" t="n">
        <f aca="false">P282/P$285</f>
        <v>0.0100587331266028</v>
      </c>
      <c r="N247" s="63" t="n">
        <f aca="false">ROUND((N$250*M247),0)</f>
        <v>1877606</v>
      </c>
      <c r="O247" s="63" t="n">
        <f aca="false">N247-DatosMinisterio!L247</f>
        <v>3</v>
      </c>
      <c r="P247" s="65" t="n">
        <f aca="false">N247+J247</f>
        <v>1998086</v>
      </c>
      <c r="Q247" s="63" t="n">
        <f aca="false">P247-DatosMinisterio!M247</f>
        <v>3</v>
      </c>
      <c r="S247" s="65" t="n">
        <f aca="false">B247+DatosMinisterio!B247</f>
        <v>5891</v>
      </c>
      <c r="T247" s="65" t="n">
        <f aca="false">C247+DatosMinisterio!C247</f>
        <v>25</v>
      </c>
      <c r="U247" s="65" t="n">
        <f aca="false">D247+DatosMinisterio!D247</f>
        <v>376.173874624485</v>
      </c>
      <c r="V247" s="65" t="n">
        <f aca="false">E247+DatosMinisterio!E247</f>
        <v>243.363268563879</v>
      </c>
      <c r="W247" s="65" t="n">
        <f aca="false">F247+DatosMinisterio!F247</f>
        <v>19</v>
      </c>
      <c r="X247" s="65" t="n">
        <f aca="false">G247+DatosMinisterio!G247</f>
        <v>48</v>
      </c>
      <c r="Y247" s="65" t="n">
        <f aca="false">H247+DatosMinisterio!H247</f>
        <v>9</v>
      </c>
      <c r="Z247" s="65" t="n">
        <f aca="false">X247+0.33*Y247</f>
        <v>50.97</v>
      </c>
      <c r="AC247" s="71" t="n">
        <f aca="false">IF(T247&gt;0,S247/T247,0)</f>
        <v>235.64</v>
      </c>
      <c r="AD247" s="72" t="n">
        <f aca="false">EXP((((AC247-AC$250)/AC$251+2)/4-1.9)^3)</f>
        <v>0.119987528721626</v>
      </c>
      <c r="AE247" s="73" t="n">
        <f aca="false">S247/U247</f>
        <v>15.6603113543722</v>
      </c>
      <c r="AF247" s="72" t="n">
        <f aca="false">EXP((((AE247-AE$250)/AE$251+2)/4-1.9)^3)</f>
        <v>0.0234657186386366</v>
      </c>
      <c r="AG247" s="72" t="n">
        <f aca="false">V247/U247</f>
        <v>0.646943567803096</v>
      </c>
      <c r="AH247" s="72" t="n">
        <f aca="false">EXP((((AG247-AG$250)/AG$251+2)/4-1.9)^3)</f>
        <v>0.0898331527870712</v>
      </c>
      <c r="AI247" s="72" t="n">
        <f aca="false">W247/U247</f>
        <v>0.0505085580942236</v>
      </c>
      <c r="AJ247" s="72" t="n">
        <f aca="false">EXP((((AI247-AI$250)/AI$251+2)/4-1.9)^3)</f>
        <v>0.0145503017573569</v>
      </c>
      <c r="AK247" s="72" t="n">
        <f aca="false">Z247/U247</f>
        <v>0.135495852950662</v>
      </c>
      <c r="AL247" s="72" t="n">
        <f aca="false">EXP((((AK247-AK$250)/AK$251+2)/4-1.9)^3)</f>
        <v>0.0147202777538454</v>
      </c>
      <c r="AM247" s="72" t="n">
        <f aca="false">0.01*AD247+0.15*AF247+0.24*AH247+0.25*AJ247+0.35*AL247</f>
        <v>0.035069362405094</v>
      </c>
      <c r="AO247" s="64" t="n">
        <f aca="false">0.01*AD247/$AM$250</f>
        <v>0.000419581914285816</v>
      </c>
      <c r="AP247" s="63" t="n">
        <f aca="false">AO247*$J$250</f>
        <v>4122.15482449466</v>
      </c>
      <c r="AQ247" s="64" t="n">
        <f aca="false">0.15*AF247/$AM$250</f>
        <v>0.00123085181244135</v>
      </c>
      <c r="AR247" s="63" t="n">
        <f aca="false">AQ247*$J$250</f>
        <v>12092.4223951105</v>
      </c>
      <c r="AS247" s="64" t="n">
        <f aca="false">0.24*AH247/$AM$250</f>
        <v>0.00753925677729591</v>
      </c>
      <c r="AT247" s="63" t="n">
        <f aca="false">AS247*$J$250</f>
        <v>74068.9306175964</v>
      </c>
      <c r="AU247" s="64" t="n">
        <f aca="false">0.25*AJ247/$AM$250</f>
        <v>0.00127201625240401</v>
      </c>
      <c r="AV247" s="63" t="n">
        <f aca="false">AU247*$J$250</f>
        <v>12496.8397186706</v>
      </c>
      <c r="AW247" s="64" t="n">
        <f aca="false">0.35*AL247/$AM$250</f>
        <v>0.00180162624783058</v>
      </c>
      <c r="AX247" s="63" t="n">
        <f aca="false">AW247*$J$250</f>
        <v>17699.9581644792</v>
      </c>
    </row>
    <row r="248" customFormat="false" ht="13.8" hidden="false" customHeight="false" outlineLevel="0" collapsed="false">
      <c r="A248" s="70" t="s">
        <v>102</v>
      </c>
      <c r="B248" s="63" t="n">
        <f aca="true">INDIRECT(ADDRESS(ROW()-35*INT((ROW()-15)/35)+138,2+INT((ROW()-15)/35), 1, 1, "Simulación"))</f>
        <v>0</v>
      </c>
      <c r="C248" s="63" t="n">
        <f aca="true">INDIRECT(ADDRESS(ROW()-35*INT((ROW()-15)/35)+108,2+INT((ROW()-15)/35), 1, 1, "Simulación"))</f>
        <v>0</v>
      </c>
      <c r="D248" s="63" t="n">
        <f aca="true">INDIRECT(ADDRESS(ROW()-35*INT((ROW()-15)/35)+78,2+INT((ROW()-15)/35), 1, 1, "Simulación"))</f>
        <v>0</v>
      </c>
      <c r="E248" s="63" t="n">
        <f aca="true">INDIRECT(ADDRESS(ROW()-35*INT((ROW()-15)/35)+48,2+INT((ROW()-15)/35), 1, 1, "Simulación"))</f>
        <v>0</v>
      </c>
      <c r="F248" s="63" t="n">
        <f aca="true">INDIRECT(ADDRESS(ROW()-35*INT((ROW()-15)/35)+18,2+INT((ROW()-15)/35), 1, 1, "Simulación"))</f>
        <v>0</v>
      </c>
      <c r="G248" s="63" t="n">
        <f aca="true">INDIRECT(ADDRESS(ROW()-35*INT((ROW()-15)/35)-12,2+INT((ROW()-15)/35), 1, 1, "Simulación"))</f>
        <v>0</v>
      </c>
      <c r="H248" s="63" t="n">
        <f aca="true">INDIRECT(ADDRESS(ROW()-35*INT((ROW()-15)/35)+168,2+INT((ROW()-15)/35), 1, 1, "Simulación"))</f>
        <v>0</v>
      </c>
      <c r="I248" s="64" t="n">
        <f aca="false">AO248+AQ248+AS248+AU248+AW248</f>
        <v>0.0149806569561187</v>
      </c>
      <c r="J248" s="63" t="n">
        <f aca="false">ROUND(AP248+AR248+AT248+AV248+AX248,0)</f>
        <v>147176</v>
      </c>
      <c r="K248" s="64" t="n">
        <f aca="false">I248-DatosMinisterio!J248</f>
        <v>-9.19403442267708E-017</v>
      </c>
      <c r="L248" s="63" t="n">
        <f aca="false">J248-DatosMinisterio!K248</f>
        <v>0</v>
      </c>
      <c r="M248" s="64" t="n">
        <f aca="false">P283/P$285</f>
        <v>0.00685711054315911</v>
      </c>
      <c r="N248" s="63" t="n">
        <f aca="false">ROUND((N$250*M248),0)</f>
        <v>1279977</v>
      </c>
      <c r="O248" s="63" t="n">
        <f aca="false">N248-DatosMinisterio!L248</f>
        <v>0</v>
      </c>
      <c r="P248" s="65" t="n">
        <f aca="false">N248+J248</f>
        <v>1427153</v>
      </c>
      <c r="Q248" s="63" t="n">
        <f aca="false">P248-DatosMinisterio!M248</f>
        <v>0</v>
      </c>
      <c r="S248" s="65" t="n">
        <f aca="false">B248+DatosMinisterio!B248</f>
        <v>6921</v>
      </c>
      <c r="T248" s="65" t="n">
        <f aca="false">C248+DatosMinisterio!C248</f>
        <v>42</v>
      </c>
      <c r="U248" s="65" t="n">
        <f aca="false">D248+DatosMinisterio!D248</f>
        <v>360.980373699111</v>
      </c>
      <c r="V248" s="65" t="n">
        <f aca="false">E248+DatosMinisterio!E248</f>
        <v>220.712776233224</v>
      </c>
      <c r="W248" s="65" t="n">
        <f aca="false">F248+DatosMinisterio!F248</f>
        <v>42</v>
      </c>
      <c r="X248" s="65" t="n">
        <f aca="false">G248+DatosMinisterio!G248</f>
        <v>55</v>
      </c>
      <c r="Y248" s="65" t="n">
        <f aca="false">H248+DatosMinisterio!H248</f>
        <v>11</v>
      </c>
      <c r="Z248" s="65" t="n">
        <f aca="false">X248+0.33*Y248</f>
        <v>58.63</v>
      </c>
      <c r="AC248" s="71" t="n">
        <f aca="false">IF(T248&gt;0,S248/T248,0)</f>
        <v>164.785714285714</v>
      </c>
      <c r="AD248" s="72" t="n">
        <f aca="false">EXP((((AC248-AC$250)/AC$251+2)/4-1.9)^3)</f>
        <v>0.0280179040514277</v>
      </c>
      <c r="AE248" s="73" t="n">
        <f aca="false">S248/U248</f>
        <v>19.1727875094087</v>
      </c>
      <c r="AF248" s="72" t="n">
        <f aca="false">EXP((((AE248-AE$250)/AE$251+2)/4-1.9)^3)</f>
        <v>0.0811291488626771</v>
      </c>
      <c r="AG248" s="72" t="n">
        <f aca="false">V248/U248</f>
        <v>0.611425973028648</v>
      </c>
      <c r="AH248" s="72" t="n">
        <f aca="false">EXP((((AG248-AG$250)/AG$251+2)/4-1.9)^3)</f>
        <v>0.0586322168504914</v>
      </c>
      <c r="AI248" s="72" t="n">
        <f aca="false">W248/U248</f>
        <v>0.116349815835163</v>
      </c>
      <c r="AJ248" s="72" t="n">
        <f aca="false">EXP((((AI248-AI$250)/AI$251+2)/4-1.9)^3)</f>
        <v>0.0396425546692703</v>
      </c>
      <c r="AK248" s="72" t="n">
        <f aca="false">Z248/U248</f>
        <v>0.162418802438467</v>
      </c>
      <c r="AL248" s="72" t="n">
        <f aca="false">EXP((((AK248-AK$250)/AK$251+2)/4-1.9)^3)</f>
        <v>0.0183090041938039</v>
      </c>
      <c r="AM248" s="72" t="n">
        <f aca="false">0.01*AD248+0.15*AF248+0.24*AH248+0.25*AJ248+0.35*AL248</f>
        <v>0.0428400735491827</v>
      </c>
      <c r="AO248" s="64" t="n">
        <f aca="false">0.01*AD248/$AM$250</f>
        <v>9.79752307712585E-005</v>
      </c>
      <c r="AP248" s="63" t="n">
        <f aca="false">AO248*$J$250</f>
        <v>962.551188346998</v>
      </c>
      <c r="AQ248" s="64" t="n">
        <f aca="false">0.15*AF248/$AM$250</f>
        <v>0.00425548270893494</v>
      </c>
      <c r="AR248" s="63" t="n">
        <f aca="false">AQ248*$J$250</f>
        <v>41807.7090120725</v>
      </c>
      <c r="AS248" s="64" t="n">
        <f aca="false">0.24*AH248/$AM$250</f>
        <v>0.0049207149537066</v>
      </c>
      <c r="AT248" s="63" t="n">
        <f aca="false">AS248*$J$250</f>
        <v>48343.2392955035</v>
      </c>
      <c r="AU248" s="64" t="n">
        <f aca="false">0.25*AJ248/$AM$250</f>
        <v>0.0034656307935765</v>
      </c>
      <c r="AV248" s="63" t="n">
        <f aca="false">AU248*$J$250</f>
        <v>34047.86099986</v>
      </c>
      <c r="AW248" s="64" t="n">
        <f aca="false">0.35*AL248/$AM$250</f>
        <v>0.00224085326912941</v>
      </c>
      <c r="AX248" s="63" t="n">
        <f aca="false">AW248*$J$250</f>
        <v>22015.1150462461</v>
      </c>
    </row>
    <row r="249" customFormat="false" ht="13.8" hidden="false" customHeight="false" outlineLevel="0" collapsed="false">
      <c r="A249" s="74" t="s">
        <v>103</v>
      </c>
      <c r="B249" s="76" t="n">
        <f aca="true">INDIRECT(ADDRESS(ROW()-35*INT((ROW()-15)/35)+138,2+INT((ROW()-15)/35), 1, 1, "Simulación"))</f>
        <v>0</v>
      </c>
      <c r="C249" s="76" t="n">
        <f aca="true">INDIRECT(ADDRESS(ROW()-35*INT((ROW()-15)/35)+108,2+INT((ROW()-15)/35), 1, 1, "Simulación"))</f>
        <v>0</v>
      </c>
      <c r="D249" s="76" t="n">
        <f aca="true">INDIRECT(ADDRESS(ROW()-35*INT((ROW()-15)/35)+78,2+INT((ROW()-15)/35), 1, 1, "Simulación"))</f>
        <v>0</v>
      </c>
      <c r="E249" s="76" t="n">
        <f aca="true">INDIRECT(ADDRESS(ROW()-35*INT((ROW()-15)/35)+48,2+INT((ROW()-15)/35), 1, 1, "Simulación"))</f>
        <v>0</v>
      </c>
      <c r="F249" s="76" t="n">
        <f aca="true">INDIRECT(ADDRESS(ROW()-35*INT((ROW()-15)/35)+18,2+INT((ROW()-15)/35), 1, 1, "Simulación"))</f>
        <v>0</v>
      </c>
      <c r="G249" s="76" t="n">
        <f aca="true">INDIRECT(ADDRESS(ROW()-35*INT((ROW()-15)/35)-12,2+INT((ROW()-15)/35), 1, 1, "Simulación"))</f>
        <v>0</v>
      </c>
      <c r="H249" s="76" t="n">
        <f aca="true">INDIRECT(ADDRESS(ROW()-35*INT((ROW()-15)/35)+168,2+INT((ROW()-15)/35), 1, 1, "Simulación"))</f>
        <v>0</v>
      </c>
      <c r="I249" s="75" t="n">
        <f aca="false">AO249+AQ249+AS249+AU249+AW249</f>
        <v>0.00799957774189427</v>
      </c>
      <c r="J249" s="76" t="n">
        <f aca="false">ROUND(AP249+AR249+AT249+AV249+AX249,0)</f>
        <v>78591</v>
      </c>
      <c r="K249" s="64" t="n">
        <f aca="false">I249-DatosMinisterio!J249</f>
        <v>0</v>
      </c>
      <c r="L249" s="63" t="n">
        <f aca="false">J249-DatosMinisterio!K249</f>
        <v>0</v>
      </c>
      <c r="M249" s="64" t="n">
        <f aca="false">P284/P$285</f>
        <v>0.00678660809218755</v>
      </c>
      <c r="N249" s="63" t="n">
        <f aca="false">ROUND((N$250*M249),0)</f>
        <v>1266817</v>
      </c>
      <c r="O249" s="63" t="n">
        <f aca="false">N249-DatosMinisterio!L249</f>
        <v>1</v>
      </c>
      <c r="P249" s="65" t="n">
        <f aca="false">N249+J249</f>
        <v>1345408</v>
      </c>
      <c r="Q249" s="63" t="n">
        <f aca="false">P249-DatosMinisterio!M249</f>
        <v>1</v>
      </c>
      <c r="S249" s="77" t="n">
        <f aca="false">B249+DatosMinisterio!B249</f>
        <v>8110</v>
      </c>
      <c r="T249" s="77" t="n">
        <f aca="false">C249+DatosMinisterio!C249</f>
        <v>34</v>
      </c>
      <c r="U249" s="77" t="n">
        <f aca="false">D249+DatosMinisterio!D249</f>
        <v>436.483244913171</v>
      </c>
      <c r="V249" s="77" t="n">
        <f aca="false">E249+DatosMinisterio!E249</f>
        <v>226.977041660159</v>
      </c>
      <c r="W249" s="77" t="n">
        <f aca="false">F249+DatosMinisterio!F249</f>
        <v>23</v>
      </c>
      <c r="X249" s="77" t="n">
        <f aca="false">G249+DatosMinisterio!G249</f>
        <v>43</v>
      </c>
      <c r="Y249" s="77" t="n">
        <f aca="false">H249+DatosMinisterio!H249</f>
        <v>9</v>
      </c>
      <c r="Z249" s="77" t="n">
        <f aca="false">X249+0.33*Y249</f>
        <v>45.97</v>
      </c>
      <c r="AC249" s="71" t="n">
        <f aca="false">IF(T249&gt;0,S249/T249,0)</f>
        <v>238.529411764706</v>
      </c>
      <c r="AD249" s="72" t="n">
        <f aca="false">EXP((((AC249-AC$250)/AC$251+2)/4-1.9)^3)</f>
        <v>0.126007738727446</v>
      </c>
      <c r="AE249" s="73" t="n">
        <f aca="false">S249/U249</f>
        <v>18.5803237455617</v>
      </c>
      <c r="AF249" s="72" t="n">
        <f aca="false">EXP((((AE249-AE$250)/AE$251+2)/4-1.9)^3)</f>
        <v>0.0673338648452607</v>
      </c>
      <c r="AG249" s="72" t="n">
        <f aca="false">V249/U249</f>
        <v>0.520013183336078</v>
      </c>
      <c r="AH249" s="72" t="n">
        <f aca="false">EXP((((AG249-AG$250)/AG$251+2)/4-1.9)^3)</f>
        <v>0.0156136007631235</v>
      </c>
      <c r="AI249" s="72" t="n">
        <f aca="false">W249/U249</f>
        <v>0.0526938897839603</v>
      </c>
      <c r="AJ249" s="72" t="n">
        <f aca="false">EXP((((AI249-AI$250)/AI$251+2)/4-1.9)^3)</f>
        <v>0.015086714322451</v>
      </c>
      <c r="AK249" s="72" t="n">
        <f aca="false">Z249/U249</f>
        <v>0.105319048407333</v>
      </c>
      <c r="AL249" s="72" t="n">
        <f aca="false">EXP((((AK249-AK$250)/AK$251+2)/4-1.9)^3)</f>
        <v>0.011420666394871</v>
      </c>
      <c r="AM249" s="72" t="n">
        <f aca="false">0.01*AD249+0.15*AF249+0.24*AH249+0.25*AJ249+0.35*AL249</f>
        <v>0.0228763331160308</v>
      </c>
      <c r="AO249" s="64" t="n">
        <f aca="false">0.01*AD249/$AM$250</f>
        <v>0.000440633862480404</v>
      </c>
      <c r="AP249" s="63" t="n">
        <f aca="false">AO249*$J$250</f>
        <v>4328.97830010381</v>
      </c>
      <c r="AQ249" s="64" t="n">
        <f aca="false">0.15*AF249/$AM$250</f>
        <v>0.00353187604691597</v>
      </c>
      <c r="AR249" s="63" t="n">
        <f aca="false">AQ249*$J$250</f>
        <v>34698.6831191068</v>
      </c>
      <c r="AS249" s="64" t="n">
        <f aca="false">0.24*AH249/$AM$250</f>
        <v>0.0013103730829796</v>
      </c>
      <c r="AT249" s="63" t="n">
        <f aca="false">AS249*$J$250</f>
        <v>12873.6738691096</v>
      </c>
      <c r="AU249" s="64" t="n">
        <f aca="false">0.25*AJ249/$AM$250</f>
        <v>0.00131891050327056</v>
      </c>
      <c r="AV249" s="63" t="n">
        <f aca="false">AU249*$J$250</f>
        <v>12957.5491912884</v>
      </c>
      <c r="AW249" s="64" t="n">
        <f aca="false">0.35*AL249/$AM$250</f>
        <v>0.00139778424624775</v>
      </c>
      <c r="AX249" s="63" t="n">
        <f aca="false">AW249*$J$250</f>
        <v>13732.4390735007</v>
      </c>
    </row>
    <row r="250" customFormat="false" ht="13.8" hidden="false" customHeight="false" outlineLevel="0" collapsed="false">
      <c r="A250" s="81" t="s">
        <v>49</v>
      </c>
      <c r="B250" s="84"/>
      <c r="C250" s="84"/>
      <c r="D250" s="84"/>
      <c r="E250" s="84"/>
      <c r="F250" s="84"/>
      <c r="G250" s="84"/>
      <c r="H250" s="84"/>
      <c r="I250" s="95" t="n">
        <f aca="false">SUM(I223:I249)</f>
        <v>1</v>
      </c>
      <c r="J250" s="84" t="n">
        <f aca="false">DatosMinisterio!K250</f>
        <v>9824434</v>
      </c>
      <c r="K250" s="82" t="n">
        <f aca="false">I250-DatosMinisterio!J250</f>
        <v>0</v>
      </c>
      <c r="L250" s="84" t="n">
        <f aca="false">J250-DatosMinisterio!K250</f>
        <v>0</v>
      </c>
      <c r="M250" s="82"/>
      <c r="N250" s="84" t="n">
        <f aca="false">DatosMinisterio!L250</f>
        <v>186664245</v>
      </c>
      <c r="O250" s="84"/>
      <c r="P250" s="86" t="n">
        <f aca="false">DatosMinisterio!M250</f>
        <v>196488679</v>
      </c>
      <c r="Q250" s="84"/>
      <c r="S250" s="86"/>
      <c r="T250" s="86"/>
      <c r="U250" s="86"/>
      <c r="V250" s="86"/>
      <c r="W250" s="86"/>
      <c r="X250" s="86"/>
      <c r="Y250" s="86"/>
      <c r="Z250" s="86"/>
      <c r="AB250" s="87" t="s">
        <v>232</v>
      </c>
      <c r="AC250" s="87" t="n">
        <f aca="false">AVERAGE(AC225:AC249)</f>
        <v>202.207342571425</v>
      </c>
      <c r="AD250" s="86"/>
      <c r="AE250" s="87" t="n">
        <f aca="false">AVERAGE(AE225:AE249)</f>
        <v>18.4386052567797</v>
      </c>
      <c r="AF250" s="86"/>
      <c r="AG250" s="89" t="n">
        <f aca="false">AVERAGE(AG225:AG249)</f>
        <v>0.618804433223583</v>
      </c>
      <c r="AH250" s="86"/>
      <c r="AI250" s="89" t="n">
        <f aca="false">AVERAGE(AI225:AI249)</f>
        <v>0.153130946864997</v>
      </c>
      <c r="AJ250" s="86"/>
      <c r="AK250" s="89" t="n">
        <f aca="false">AVERAGE(AK225:AK249)</f>
        <v>0.340439329882705</v>
      </c>
      <c r="AL250" s="86"/>
      <c r="AM250" s="89" t="n">
        <f aca="false">SUM(AM225:AM249)</f>
        <v>2.85969258055035</v>
      </c>
      <c r="AO250" s="82" t="n">
        <f aca="false">SUM(AO223:AO249)</f>
        <v>0.00981171810914702</v>
      </c>
      <c r="AP250" s="84" t="n">
        <f aca="false">SUM(AP223:AP249)</f>
        <v>96394.5769899197</v>
      </c>
      <c r="AQ250" s="82" t="n">
        <f aca="false">SUM(AQ223:AQ249)</f>
        <v>0.148250880864509</v>
      </c>
      <c r="AR250" s="84" t="n">
        <f aca="false">SUM(AR223:AR249)</f>
        <v>1456480.99449523</v>
      </c>
      <c r="AS250" s="82" t="n">
        <f aca="false">SUM(AS223:AS249)</f>
        <v>0.236113117066173</v>
      </c>
      <c r="AT250" s="84" t="n">
        <f aca="false">SUM(AT223:AT249)</f>
        <v>2319677.73515089</v>
      </c>
      <c r="AU250" s="82" t="n">
        <f aca="false">SUM(AU223:AU249)</f>
        <v>0.253064464862613</v>
      </c>
      <c r="AV250" s="84" t="n">
        <f aca="false">SUM(AV223:AV249)</f>
        <v>2486215.13278806</v>
      </c>
      <c r="AW250" s="82" t="n">
        <f aca="false">SUM(AW223:AW249)</f>
        <v>0.352759819097558</v>
      </c>
      <c r="AX250" s="84" t="n">
        <f aca="false">SUM(AX223:AX249)</f>
        <v>3465665.5605759</v>
      </c>
    </row>
    <row r="251" customFormat="false" ht="13.8" hidden="false" customHeight="false" outlineLevel="0" collapsed="false">
      <c r="A251" s="31" t="s">
        <v>50</v>
      </c>
      <c r="I251" s="25"/>
      <c r="S251" s="25"/>
      <c r="T251" s="25"/>
      <c r="U251" s="25"/>
      <c r="V251" s="25"/>
      <c r="W251" s="25"/>
      <c r="X251" s="25"/>
      <c r="Y251" s="25"/>
      <c r="Z251" s="25"/>
      <c r="AB251" s="87" t="s">
        <v>233</v>
      </c>
      <c r="AC251" s="87" t="n">
        <f aca="false">_xlfn.STDEV.P(AC225:AC249)</f>
        <v>72.4942793501857</v>
      </c>
      <c r="AD251" s="86"/>
      <c r="AE251" s="87" t="n">
        <f aca="false">_xlfn.STDEV.P(AE225:AE249)</f>
        <v>4.5125017044351</v>
      </c>
      <c r="AF251" s="86"/>
      <c r="AG251" s="89" t="n">
        <f aca="false">_xlfn.STDEV.P(AG225:AG249)</f>
        <v>0.118602396550759</v>
      </c>
      <c r="AH251" s="86"/>
      <c r="AI251" s="89" t="n">
        <f aca="false">_xlfn.STDEV.P(AI225:AI249)</f>
        <v>0.118076568175076</v>
      </c>
      <c r="AJ251" s="86"/>
      <c r="AK251" s="89" t="n">
        <f aca="false">_xlfn.STDEV.P(AK225:AK249)</f>
        <v>0.237425311026185</v>
      </c>
      <c r="AL251" s="86"/>
      <c r="AM251" s="89"/>
    </row>
    <row r="252" customFormat="false" ht="13.8" hidden="false" customHeight="false" outlineLevel="0" collapsed="false">
      <c r="A252" s="31" t="s">
        <v>51</v>
      </c>
      <c r="I252" s="25"/>
      <c r="S252" s="25"/>
      <c r="T252" s="25"/>
      <c r="U252" s="25"/>
      <c r="V252" s="25"/>
      <c r="W252" s="25"/>
      <c r="X252" s="25"/>
      <c r="Y252" s="25"/>
      <c r="Z252" s="25"/>
    </row>
    <row r="253" customFormat="false" ht="13.8" hidden="false" customHeight="false" outlineLevel="0" collapsed="false">
      <c r="A253" s="31"/>
      <c r="I253" s="25"/>
      <c r="S253" s="25"/>
      <c r="T253" s="25"/>
      <c r="U253" s="25"/>
      <c r="V253" s="25"/>
      <c r="W253" s="25"/>
      <c r="X253" s="25"/>
      <c r="Y253" s="25"/>
      <c r="Z253" s="25"/>
    </row>
    <row r="254" customFormat="false" ht="13.8" hidden="false" customHeight="false" outlineLevel="0" collapsed="false">
      <c r="A254" s="31"/>
      <c r="I254" s="25"/>
      <c r="S254" s="25"/>
      <c r="T254" s="25"/>
      <c r="U254" s="25"/>
      <c r="V254" s="25"/>
      <c r="W254" s="25"/>
      <c r="X254" s="25"/>
      <c r="Y254" s="25"/>
      <c r="Z254" s="25"/>
    </row>
    <row r="255" customFormat="false" ht="13.8" hidden="false" customHeight="false" outlineLevel="0" collapsed="false">
      <c r="A255" s="31"/>
      <c r="I255" s="25"/>
      <c r="S255" s="25"/>
      <c r="T255" s="25"/>
      <c r="U255" s="25"/>
      <c r="V255" s="25"/>
      <c r="W255" s="25"/>
      <c r="X255" s="25"/>
      <c r="Y255" s="25"/>
      <c r="Z255" s="25"/>
    </row>
    <row r="256" customFormat="false" ht="13.8" hidden="false" customHeight="false" outlineLevel="0" collapsed="false">
      <c r="A256" s="50" t="str">
        <f aca="false">"Tabla " &amp; TEXT((ROW()+24) / 35, "0")</f>
        <v>Tabla 8</v>
      </c>
      <c r="B256" s="50"/>
      <c r="C256" s="50"/>
      <c r="D256" s="50"/>
      <c r="E256" s="50"/>
      <c r="F256" s="50"/>
      <c r="G256" s="50"/>
      <c r="H256" s="50"/>
      <c r="I256" s="50"/>
      <c r="J256" s="50"/>
      <c r="S256" s="50"/>
      <c r="T256" s="50"/>
      <c r="U256" s="50"/>
      <c r="V256" s="50"/>
      <c r="W256" s="50"/>
      <c r="X256" s="50"/>
      <c r="Y256" s="50"/>
      <c r="Z256" s="50"/>
    </row>
    <row r="257" customFormat="false" ht="13.8" hidden="false" customHeight="false" outlineLevel="0" collapsed="false">
      <c r="A257" s="50" t="s">
        <v>132</v>
      </c>
      <c r="B257" s="50"/>
      <c r="C257" s="50"/>
      <c r="D257" s="50"/>
      <c r="E257" s="50"/>
      <c r="F257" s="50"/>
      <c r="G257" s="50"/>
      <c r="H257" s="50"/>
      <c r="I257" s="50"/>
      <c r="J257" s="50"/>
      <c r="S257" s="50"/>
      <c r="T257" s="50"/>
      <c r="U257" s="50"/>
      <c r="V257" s="50"/>
      <c r="W257" s="50"/>
      <c r="X257" s="50"/>
      <c r="Y257" s="50"/>
      <c r="Z257" s="50"/>
    </row>
    <row r="258" customFormat="false" ht="15.8" hidden="false" customHeight="true" outlineLevel="0" collapsed="false">
      <c r="A258" s="51" t="s">
        <v>8</v>
      </c>
      <c r="B258" s="101" t="s">
        <v>213</v>
      </c>
      <c r="C258" s="101"/>
      <c r="D258" s="101"/>
      <c r="E258" s="101"/>
      <c r="F258" s="101"/>
      <c r="G258" s="101"/>
      <c r="H258" s="101"/>
      <c r="I258" s="51" t="s">
        <v>10</v>
      </c>
      <c r="J258" s="53" t="s">
        <v>11</v>
      </c>
      <c r="K258" s="54" t="s">
        <v>214</v>
      </c>
      <c r="L258" s="53" t="s">
        <v>215</v>
      </c>
      <c r="M258" s="54" t="s">
        <v>216</v>
      </c>
      <c r="N258" s="53" t="s">
        <v>12</v>
      </c>
      <c r="O258" s="53" t="s">
        <v>217</v>
      </c>
      <c r="P258" s="51" t="s">
        <v>218</v>
      </c>
      <c r="Q258" s="53" t="s">
        <v>219</v>
      </c>
      <c r="S258" s="55" t="s">
        <v>213</v>
      </c>
      <c r="T258" s="55"/>
      <c r="U258" s="55"/>
      <c r="V258" s="55"/>
      <c r="W258" s="55"/>
      <c r="X258" s="55"/>
      <c r="Y258" s="55"/>
      <c r="Z258" s="55"/>
      <c r="AC258" s="56" t="s">
        <v>221</v>
      </c>
      <c r="AD258" s="56"/>
      <c r="AE258" s="56" t="s">
        <v>222</v>
      </c>
      <c r="AF258" s="56"/>
      <c r="AG258" s="56" t="s">
        <v>223</v>
      </c>
      <c r="AH258" s="56"/>
      <c r="AI258" s="56" t="s">
        <v>224</v>
      </c>
      <c r="AJ258" s="56"/>
      <c r="AK258" s="56" t="s">
        <v>225</v>
      </c>
      <c r="AL258" s="56"/>
      <c r="AM258" s="57" t="s">
        <v>226</v>
      </c>
      <c r="AO258" s="56" t="s">
        <v>221</v>
      </c>
      <c r="AP258" s="56"/>
      <c r="AQ258" s="56" t="s">
        <v>222</v>
      </c>
      <c r="AR258" s="56"/>
      <c r="AS258" s="56" t="s">
        <v>223</v>
      </c>
      <c r="AT258" s="56"/>
      <c r="AU258" s="56" t="s">
        <v>224</v>
      </c>
      <c r="AV258" s="56"/>
      <c r="AW258" s="57" t="s">
        <v>225</v>
      </c>
      <c r="AX258" s="57"/>
    </row>
    <row r="259" customFormat="false" ht="37.3" hidden="false" customHeight="false" outlineLevel="0" collapsed="false">
      <c r="A259" s="51"/>
      <c r="B259" s="102" t="s">
        <v>133</v>
      </c>
      <c r="C259" s="102" t="s">
        <v>134</v>
      </c>
      <c r="D259" s="102" t="s">
        <v>135</v>
      </c>
      <c r="E259" s="102" t="s">
        <v>136</v>
      </c>
      <c r="F259" s="102" t="s">
        <v>137</v>
      </c>
      <c r="G259" s="102" t="s">
        <v>138</v>
      </c>
      <c r="H259" s="102" t="s">
        <v>139</v>
      </c>
      <c r="I259" s="51"/>
      <c r="J259" s="53"/>
      <c r="K259" s="54"/>
      <c r="L259" s="53"/>
      <c r="M259" s="54"/>
      <c r="N259" s="53"/>
      <c r="O259" s="53"/>
      <c r="P259" s="51"/>
      <c r="Q259" s="53"/>
      <c r="S259" s="56" t="s">
        <v>133</v>
      </c>
      <c r="T259" s="56" t="s">
        <v>134</v>
      </c>
      <c r="U259" s="56" t="s">
        <v>135</v>
      </c>
      <c r="V259" s="56" t="s">
        <v>136</v>
      </c>
      <c r="W259" s="56" t="s">
        <v>137</v>
      </c>
      <c r="X259" s="56" t="s">
        <v>138</v>
      </c>
      <c r="Y259" s="56" t="s">
        <v>139</v>
      </c>
      <c r="Z259" s="51" t="s">
        <v>21</v>
      </c>
      <c r="AC259" s="56" t="s">
        <v>227</v>
      </c>
      <c r="AD259" s="56" t="s">
        <v>228</v>
      </c>
      <c r="AE259" s="56" t="s">
        <v>227</v>
      </c>
      <c r="AF259" s="56" t="s">
        <v>228</v>
      </c>
      <c r="AG259" s="56" t="s">
        <v>227</v>
      </c>
      <c r="AH259" s="56" t="s">
        <v>228</v>
      </c>
      <c r="AI259" s="56" t="s">
        <v>227</v>
      </c>
      <c r="AJ259" s="56" t="s">
        <v>228</v>
      </c>
      <c r="AK259" s="56" t="s">
        <v>227</v>
      </c>
      <c r="AL259" s="56" t="s">
        <v>228</v>
      </c>
      <c r="AM259" s="58" t="s">
        <v>229</v>
      </c>
      <c r="AO259" s="56" t="s">
        <v>230</v>
      </c>
      <c r="AP259" s="56" t="s">
        <v>231</v>
      </c>
      <c r="AQ259" s="56" t="s">
        <v>230</v>
      </c>
      <c r="AR259" s="56" t="s">
        <v>231</v>
      </c>
      <c r="AS259" s="56" t="s">
        <v>230</v>
      </c>
      <c r="AT259" s="56" t="s">
        <v>231</v>
      </c>
      <c r="AU259" s="56" t="s">
        <v>230</v>
      </c>
      <c r="AV259" s="56" t="s">
        <v>231</v>
      </c>
      <c r="AW259" s="56" t="s">
        <v>230</v>
      </c>
      <c r="AX259" s="58" t="s">
        <v>231</v>
      </c>
    </row>
    <row r="260" customFormat="false" ht="13.8" hidden="false" customHeight="false" outlineLevel="0" collapsed="false">
      <c r="A260" s="59" t="s">
        <v>79</v>
      </c>
      <c r="B260" s="62" t="n">
        <f aca="true">INDIRECT(ADDRESS(ROW()-35*INT((ROW()-15)/35)+138,2+INT((ROW()-15)/35), 1, 1, "Simulación"))</f>
        <v>0</v>
      </c>
      <c r="C260" s="62" t="n">
        <f aca="true">INDIRECT(ADDRESS(ROW()-35*INT((ROW()-15)/35)+108,2+INT((ROW()-15)/35), 1, 1, "Simulación"))</f>
        <v>0</v>
      </c>
      <c r="D260" s="62" t="n">
        <f aca="true">INDIRECT(ADDRESS(ROW()-35*INT((ROW()-15)/35)+78,2+INT((ROW()-15)/35), 1, 1, "Simulación"))</f>
        <v>0</v>
      </c>
      <c r="E260" s="62" t="n">
        <f aca="true">INDIRECT(ADDRESS(ROW()-35*INT((ROW()-15)/35)+48,2+INT((ROW()-15)/35), 1, 1, "Simulación"))</f>
        <v>0</v>
      </c>
      <c r="F260" s="62" t="n">
        <f aca="true">INDIRECT(ADDRESS(ROW()-35*INT((ROW()-15)/35)+18,2+INT((ROW()-15)/35), 1, 1, "Simulación"))</f>
        <v>0</v>
      </c>
      <c r="G260" s="62" t="n">
        <f aca="true">INDIRECT(ADDRESS(ROW()-35*INT((ROW()-15)/35)-12,2+INT((ROW()-15)/35), 1, 1, "Simulación"))</f>
        <v>0</v>
      </c>
      <c r="H260" s="62" t="n">
        <f aca="true">INDIRECT(ADDRESS(ROW()-35*INT((ROW()-15)/35)+168,2+INT((ROW()-15)/35), 1, 1, "Simulación"))</f>
        <v>0</v>
      </c>
      <c r="I260" s="61" t="n">
        <f aca="false">AO260+AQ260+AS260+AU260+AW260</f>
        <v>0.139974656313444</v>
      </c>
      <c r="J260" s="62" t="n">
        <f aca="false">ROUND(AP260+AR260+AT260+AV260+AX260,0)</f>
        <v>1271541</v>
      </c>
      <c r="K260" s="61" t="n">
        <f aca="false">I260-DatosMinisterio!J260</f>
        <v>0</v>
      </c>
      <c r="L260" s="62" t="n">
        <f aca="false">J260-DatosMinisterio!K260</f>
        <v>1</v>
      </c>
      <c r="M260" s="64" t="n">
        <f aca="false">P295/P$320</f>
        <v>0.196286333953693</v>
      </c>
      <c r="N260" s="63" t="n">
        <f aca="false">ROUND((N$285*M260),0)</f>
        <v>33878540</v>
      </c>
      <c r="O260" s="63" t="n">
        <f aca="false">N260-DatosMinisterio!L260</f>
        <v>173</v>
      </c>
      <c r="P260" s="65" t="n">
        <f aca="false">N260+J260</f>
        <v>35150081</v>
      </c>
      <c r="Q260" s="63" t="n">
        <f aca="false">P260-DatosMinisterio!M260</f>
        <v>174</v>
      </c>
      <c r="S260" s="66" t="n">
        <f aca="false">B260+DatosMinisterio!B260</f>
        <v>26658</v>
      </c>
      <c r="T260" s="66" t="n">
        <f aca="false">C260+DatosMinisterio!C260</f>
        <v>68</v>
      </c>
      <c r="U260" s="66" t="n">
        <f aca="false">D260+DatosMinisterio!D260</f>
        <v>1775.77608022699</v>
      </c>
      <c r="V260" s="66" t="n">
        <f aca="false">E260+DatosMinisterio!E260</f>
        <v>1119.83258844264</v>
      </c>
      <c r="W260" s="66" t="n">
        <f aca="false">F260+DatosMinisterio!F260</f>
        <v>739</v>
      </c>
      <c r="X260" s="66" t="n">
        <f aca="false">G260+DatosMinisterio!G260</f>
        <v>1618</v>
      </c>
      <c r="Y260" s="66" t="n">
        <f aca="false">H260+DatosMinisterio!H260</f>
        <v>184</v>
      </c>
      <c r="Z260" s="66" t="n">
        <f aca="false">X260+0.33*Y260</f>
        <v>1678.72</v>
      </c>
      <c r="AC260" s="67" t="n">
        <f aca="false">IF(T260&gt;0,S260/T260,0)</f>
        <v>392.029411764706</v>
      </c>
      <c r="AD260" s="68" t="n">
        <f aca="false">EXP((((AC260-AC$285)/AC$286+2)/4-1.9)^3)</f>
        <v>0.6487477719512</v>
      </c>
      <c r="AE260" s="69" t="n">
        <f aca="false">S260/U260</f>
        <v>15.012027865919</v>
      </c>
      <c r="AF260" s="68" t="n">
        <f aca="false">EXP((((AE260-AE$285)/AE$286+2)/4-1.9)^3)</f>
        <v>0.00935578248358164</v>
      </c>
      <c r="AG260" s="68" t="n">
        <f aca="false">V260/U260</f>
        <v>0.630615876017148</v>
      </c>
      <c r="AH260" s="68" t="n">
        <f aca="false">EXP((((AG260-AG$285)/AG$286+2)/4-1.9)^3)</f>
        <v>0.093737942461318</v>
      </c>
      <c r="AI260" s="68" t="n">
        <f aca="false">W260/U260</f>
        <v>0.416156072957992</v>
      </c>
      <c r="AJ260" s="68" t="n">
        <f aca="false">EXP((((AI260-AI$285)/AI$286+2)/4-1.9)^3)</f>
        <v>0.730423400230202</v>
      </c>
      <c r="AK260" s="68" t="n">
        <f aca="false">Z260/U260</f>
        <v>0.945344415150257</v>
      </c>
      <c r="AL260" s="68" t="n">
        <f aca="false">EXP((((AK260-AK$285)/AK$286+2)/4-1.9)^3)</f>
        <v>0.526320613605977</v>
      </c>
      <c r="AM260" s="68" t="n">
        <f aca="false">0.01*AD260+0.15*AF260+0.24*AH260+0.25*AJ260+0.35*AL260</f>
        <v>0.397206016102408</v>
      </c>
      <c r="AO260" s="61" t="n">
        <f aca="false">0.01*AD260/$AM$285</f>
        <v>0.00228617500067192</v>
      </c>
      <c r="AP260" s="62" t="n">
        <f aca="false">AO260*$J$285</f>
        <v>20767.7988862788</v>
      </c>
      <c r="AQ260" s="61" t="n">
        <f aca="false">0.15*AF260/$AM$285</f>
        <v>0.00049454403430223</v>
      </c>
      <c r="AR260" s="62" t="n">
        <f aca="false">AQ260*$J$285</f>
        <v>4492.47806566823</v>
      </c>
      <c r="AS260" s="61" t="n">
        <f aca="false">0.24*AH260/$AM$285</f>
        <v>0.00792793809618602</v>
      </c>
      <c r="AT260" s="62" t="n">
        <f aca="false">AS260*$J$285</f>
        <v>72018.0318287396</v>
      </c>
      <c r="AU260" s="61" t="n">
        <f aca="false">0.25*AJ260/$AM$285</f>
        <v>0.0643499596341459</v>
      </c>
      <c r="AV260" s="62" t="n">
        <f aca="false">AU260*$J$285</f>
        <v>584560.245663311</v>
      </c>
      <c r="AW260" s="61" t="n">
        <f aca="false">0.35*AL260/$AM$285</f>
        <v>0.0649160395481376</v>
      </c>
      <c r="AX260" s="62" t="n">
        <f aca="false">AW260*$J$285</f>
        <v>589702.561454485</v>
      </c>
    </row>
    <row r="261" customFormat="false" ht="13.8" hidden="false" customHeight="false" outlineLevel="0" collapsed="false">
      <c r="A261" s="70" t="s">
        <v>80</v>
      </c>
      <c r="B261" s="63" t="n">
        <f aca="true">INDIRECT(ADDRESS(ROW()-35*INT((ROW()-15)/35)+138,2+INT((ROW()-15)/35), 1, 1, "Simulación"))</f>
        <v>0</v>
      </c>
      <c r="C261" s="63" t="n">
        <f aca="true">INDIRECT(ADDRESS(ROW()-35*INT((ROW()-15)/35)+108,2+INT((ROW()-15)/35), 1, 1, "Simulación"))</f>
        <v>0</v>
      </c>
      <c r="D261" s="63" t="n">
        <f aca="true">INDIRECT(ADDRESS(ROW()-35*INT((ROW()-15)/35)+78,2+INT((ROW()-15)/35), 1, 1, "Simulación"))</f>
        <v>0</v>
      </c>
      <c r="E261" s="63" t="n">
        <f aca="true">INDIRECT(ADDRESS(ROW()-35*INT((ROW()-15)/35)+48,2+INT((ROW()-15)/35), 1, 1, "Simulación"))</f>
        <v>0</v>
      </c>
      <c r="F261" s="63" t="n">
        <f aca="true">INDIRECT(ADDRESS(ROW()-35*INT((ROW()-15)/35)+18,2+INT((ROW()-15)/35), 1, 1, "Simulación"))</f>
        <v>0</v>
      </c>
      <c r="G261" s="63" t="n">
        <f aca="true">INDIRECT(ADDRESS(ROW()-35*INT((ROW()-15)/35)-12,2+INT((ROW()-15)/35), 1, 1, "Simulación"))</f>
        <v>0</v>
      </c>
      <c r="H261" s="63" t="n">
        <f aca="true">INDIRECT(ADDRESS(ROW()-35*INT((ROW()-15)/35)+168,2+INT((ROW()-15)/35), 1, 1, "Simulación"))</f>
        <v>0</v>
      </c>
      <c r="I261" s="64" t="n">
        <f aca="false">AO261+AQ261+AS261+AU261+AW261</f>
        <v>0.0902090671814147</v>
      </c>
      <c r="J261" s="63" t="n">
        <f aca="false">ROUND(AP261+AR261+AT261+AV261+AX261,0)</f>
        <v>819466</v>
      </c>
      <c r="K261" s="64" t="n">
        <f aca="false">I261-DatosMinisterio!J261</f>
        <v>0</v>
      </c>
      <c r="L261" s="63" t="n">
        <f aca="false">J261-DatosMinisterio!K261</f>
        <v>0</v>
      </c>
      <c r="M261" s="64" t="n">
        <f aca="false">P296/P$320</f>
        <v>0.124650145879004</v>
      </c>
      <c r="N261" s="63" t="n">
        <f aca="false">ROUND((N$285*M261),0)</f>
        <v>21514309</v>
      </c>
      <c r="O261" s="63" t="n">
        <f aca="false">N261-DatosMinisterio!L261</f>
        <v>-60</v>
      </c>
      <c r="P261" s="65" t="n">
        <f aca="false">N261+J261</f>
        <v>22333775</v>
      </c>
      <c r="Q261" s="63" t="n">
        <f aca="false">P261-DatosMinisterio!M261</f>
        <v>-60</v>
      </c>
      <c r="S261" s="65" t="n">
        <f aca="false">B261+DatosMinisterio!B261</f>
        <v>21566</v>
      </c>
      <c r="T261" s="65" t="n">
        <f aca="false">C261+DatosMinisterio!C261</f>
        <v>65</v>
      </c>
      <c r="U261" s="65" t="n">
        <f aca="false">D261+DatosMinisterio!D261</f>
        <v>1914.83930893964</v>
      </c>
      <c r="V261" s="65" t="n">
        <f aca="false">E261+DatosMinisterio!E261</f>
        <v>1187.45514216684</v>
      </c>
      <c r="W261" s="65" t="n">
        <f aca="false">F261+DatosMinisterio!F261</f>
        <v>578</v>
      </c>
      <c r="X261" s="65" t="n">
        <f aca="false">G261+DatosMinisterio!G261</f>
        <v>1490</v>
      </c>
      <c r="Y261" s="65" t="n">
        <f aca="false">H261+DatosMinisterio!H261</f>
        <v>128</v>
      </c>
      <c r="Z261" s="65" t="n">
        <f aca="false">X261+0.33*Y261</f>
        <v>1532.24</v>
      </c>
      <c r="AC261" s="71" t="n">
        <f aca="false">IF(T261&gt;0,S261/T261,0)</f>
        <v>331.784615384615</v>
      </c>
      <c r="AD261" s="72" t="n">
        <f aca="false">EXP((((AC261-AC$285)/AC$286+2)/4-1.9)^3)</f>
        <v>0.410219898365471</v>
      </c>
      <c r="AE261" s="73" t="n">
        <f aca="false">S261/U261</f>
        <v>11.2625638607463</v>
      </c>
      <c r="AF261" s="72" t="n">
        <f aca="false">EXP((((AE261-AE$285)/AE$286+2)/4-1.9)^3)</f>
        <v>0.00141154515349772</v>
      </c>
      <c r="AG261" s="72" t="n">
        <f aca="false">V261/U261</f>
        <v>0.620133050654994</v>
      </c>
      <c r="AH261" s="72" t="n">
        <f aca="false">EXP((((AG261-AG$285)/AG$286+2)/4-1.9)^3)</f>
        <v>0.0841949187625462</v>
      </c>
      <c r="AI261" s="72" t="n">
        <f aca="false">W261/U261</f>
        <v>0.301853005263441</v>
      </c>
      <c r="AJ261" s="72" t="n">
        <f aca="false">EXP((((AI261-AI$285)/AI$286+2)/4-1.9)^3)</f>
        <v>0.409267893490864</v>
      </c>
      <c r="AK261" s="72" t="n">
        <f aca="false">Z261/U261</f>
        <v>0.800192471946114</v>
      </c>
      <c r="AL261" s="72" t="n">
        <f aca="false">EXP((((AK261-AK$285)/AK$286+2)/4-1.9)^3)</f>
        <v>0.368995836277867</v>
      </c>
      <c r="AM261" s="72" t="n">
        <f aca="false">0.01*AD261+0.15*AF261+0.24*AH261+0.25*AJ261+0.35*AL261</f>
        <v>0.25598622732966</v>
      </c>
      <c r="AO261" s="64" t="n">
        <f aca="false">0.01*AD261/$AM$285</f>
        <v>0.00144560724054689</v>
      </c>
      <c r="AP261" s="63" t="n">
        <f aca="false">AO261*$J$285</f>
        <v>13132.0132673144</v>
      </c>
      <c r="AQ261" s="64" t="n">
        <f aca="false">0.15*AF261/$AM$285</f>
        <v>7.46138803499934E-005</v>
      </c>
      <c r="AR261" s="63" t="n">
        <f aca="false">AQ261*$J$285</f>
        <v>677.798532823649</v>
      </c>
      <c r="AS261" s="64" t="n">
        <f aca="false">0.24*AH261/$AM$285</f>
        <v>0.00712083161243192</v>
      </c>
      <c r="AT261" s="63" t="n">
        <f aca="false">AS261*$J$285</f>
        <v>64686.2111546922</v>
      </c>
      <c r="AU261" s="64" t="n">
        <f aca="false">0.25*AJ261/$AM$285</f>
        <v>0.0360563098298723</v>
      </c>
      <c r="AV261" s="63" t="n">
        <f aca="false">AU261*$J$285</f>
        <v>327538.439055656</v>
      </c>
      <c r="AW261" s="64" t="n">
        <f aca="false">0.35*AL261/$AM$285</f>
        <v>0.0455117046182135</v>
      </c>
      <c r="AX261" s="63" t="n">
        <f aca="false">AW261*$J$285</f>
        <v>413432.011199926</v>
      </c>
    </row>
    <row r="262" customFormat="false" ht="13.8" hidden="false" customHeight="false" outlineLevel="0" collapsed="false">
      <c r="A262" s="70" t="s">
        <v>81</v>
      </c>
      <c r="B262" s="63" t="n">
        <f aca="true">INDIRECT(ADDRESS(ROW()-35*INT((ROW()-15)/35)+138,2+INT((ROW()-15)/35), 1, 1, "Simulación"))</f>
        <v>0</v>
      </c>
      <c r="C262" s="63" t="n">
        <f aca="true">INDIRECT(ADDRESS(ROW()-35*INT((ROW()-15)/35)+108,2+INT((ROW()-15)/35), 1, 1, "Simulación"))</f>
        <v>0</v>
      </c>
      <c r="D262" s="63" t="n">
        <f aca="true">INDIRECT(ADDRESS(ROW()-35*INT((ROW()-15)/35)+78,2+INT((ROW()-15)/35), 1, 1, "Simulación"))</f>
        <v>0</v>
      </c>
      <c r="E262" s="63" t="n">
        <f aca="true">INDIRECT(ADDRESS(ROW()-35*INT((ROW()-15)/35)+48,2+INT((ROW()-15)/35), 1, 1, "Simulación"))</f>
        <v>0</v>
      </c>
      <c r="F262" s="63" t="n">
        <f aca="true">INDIRECT(ADDRESS(ROW()-35*INT((ROW()-15)/35)+18,2+INT((ROW()-15)/35), 1, 1, "Simulación"))</f>
        <v>0</v>
      </c>
      <c r="G262" s="63" t="n">
        <f aca="true">INDIRECT(ADDRESS(ROW()-35*INT((ROW()-15)/35)-12,2+INT((ROW()-15)/35), 1, 1, "Simulación"))</f>
        <v>0</v>
      </c>
      <c r="H262" s="63" t="n">
        <f aca="true">INDIRECT(ADDRESS(ROW()-35*INT((ROW()-15)/35)+168,2+INT((ROW()-15)/35), 1, 1, "Simulación"))</f>
        <v>0</v>
      </c>
      <c r="I262" s="64" t="n">
        <f aca="false">AO262+AQ262+AS262+AU262+AW262</f>
        <v>0.0675617764007377</v>
      </c>
      <c r="J262" s="63" t="n">
        <f aca="false">ROUND(AP262+AR262+AT262+AV262+AX262,0)</f>
        <v>613737</v>
      </c>
      <c r="K262" s="64" t="n">
        <f aca="false">I262-DatosMinisterio!J262</f>
        <v>0</v>
      </c>
      <c r="L262" s="63" t="n">
        <f aca="false">J262-DatosMinisterio!K262</f>
        <v>0</v>
      </c>
      <c r="M262" s="64" t="n">
        <f aca="false">P297/P$320</f>
        <v>0.0739536714658378</v>
      </c>
      <c r="N262" s="63" t="n">
        <f aca="false">ROUND((N$285*M262),0)</f>
        <v>12764222</v>
      </c>
      <c r="O262" s="63" t="n">
        <f aca="false">N262-DatosMinisterio!L262</f>
        <v>-45</v>
      </c>
      <c r="P262" s="65" t="n">
        <f aca="false">N262+J262</f>
        <v>13377959</v>
      </c>
      <c r="Q262" s="63" t="n">
        <f aca="false">P262-DatosMinisterio!M262</f>
        <v>-45</v>
      </c>
      <c r="S262" s="65" t="n">
        <f aca="false">B262+DatosMinisterio!B262</f>
        <v>23749</v>
      </c>
      <c r="T262" s="65" t="n">
        <f aca="false">C262+DatosMinisterio!C262</f>
        <v>98</v>
      </c>
      <c r="U262" s="65" t="n">
        <f aca="false">D262+DatosMinisterio!D262</f>
        <v>1278.84568721162</v>
      </c>
      <c r="V262" s="65" t="n">
        <f aca="false">E262+DatosMinisterio!E262</f>
        <v>929.410081151014</v>
      </c>
      <c r="W262" s="65" t="n">
        <f aca="false">F262+DatosMinisterio!F262</f>
        <v>294</v>
      </c>
      <c r="X262" s="65" t="n">
        <f aca="false">G262+DatosMinisterio!G262</f>
        <v>792</v>
      </c>
      <c r="Y262" s="65" t="n">
        <f aca="false">H262+DatosMinisterio!H262</f>
        <v>69</v>
      </c>
      <c r="Z262" s="65" t="n">
        <f aca="false">X262+0.33*Y262</f>
        <v>814.77</v>
      </c>
      <c r="AC262" s="71" t="n">
        <f aca="false">IF(T262&gt;0,S262/T262,0)</f>
        <v>242.336734693878</v>
      </c>
      <c r="AD262" s="72" t="n">
        <f aca="false">EXP((((AC262-AC$285)/AC$286+2)/4-1.9)^3)</f>
        <v>0.130186761655655</v>
      </c>
      <c r="AE262" s="73" t="n">
        <f aca="false">S262/U262</f>
        <v>18.5706533927342</v>
      </c>
      <c r="AF262" s="72" t="n">
        <f aca="false">EXP((((AE262-AE$285)/AE$286+2)/4-1.9)^3)</f>
        <v>0.0387481371007272</v>
      </c>
      <c r="AG262" s="72" t="n">
        <f aca="false">V262/U262</f>
        <v>0.726757020370056</v>
      </c>
      <c r="AH262" s="72" t="n">
        <f aca="false">EXP((((AG262-AG$285)/AG$286+2)/4-1.9)^3)</f>
        <v>0.217932381860867</v>
      </c>
      <c r="AI262" s="72" t="n">
        <f aca="false">W262/U262</f>
        <v>0.229894820727772</v>
      </c>
      <c r="AJ262" s="72" t="n">
        <f aca="false">EXP((((AI262-AI$285)/AI$286+2)/4-1.9)^3)</f>
        <v>0.22596933782021</v>
      </c>
      <c r="AK262" s="72" t="n">
        <f aca="false">Z262/U262</f>
        <v>0.637113615933221</v>
      </c>
      <c r="AL262" s="72" t="n">
        <f aca="false">EXP((((AK262-AK$285)/AK$286+2)/4-1.9)^3)</f>
        <v>0.21659950484472</v>
      </c>
      <c r="AM262" s="72" t="n">
        <f aca="false">0.01*AD262+0.15*AF262+0.24*AH262+0.25*AJ262+0.35*AL262</f>
        <v>0.191720020978978</v>
      </c>
      <c r="AO262" s="64" t="n">
        <f aca="false">0.01*AD262/$AM$285</f>
        <v>0.00045877571035108</v>
      </c>
      <c r="AP262" s="63" t="n">
        <f aca="false">AO262*$J$285</f>
        <v>4167.55571366174</v>
      </c>
      <c r="AQ262" s="64" t="n">
        <f aca="false">0.15*AF262/$AM$285</f>
        <v>0.00204821564386708</v>
      </c>
      <c r="AR262" s="63" t="n">
        <f aca="false">AQ262*$J$285</f>
        <v>18606.1568143557</v>
      </c>
      <c r="AS262" s="64" t="n">
        <f aca="false">0.24*AH262/$AM$285</f>
        <v>0.0184317511904031</v>
      </c>
      <c r="AT262" s="63" t="n">
        <f aca="false">AS262*$J$285</f>
        <v>167435.520785468</v>
      </c>
      <c r="AU262" s="64" t="n">
        <f aca="false">0.25*AJ262/$AM$285</f>
        <v>0.0199077928810911</v>
      </c>
      <c r="AV262" s="63" t="n">
        <f aca="false">AU262*$J$285</f>
        <v>180844.003063055</v>
      </c>
      <c r="AW262" s="64" t="n">
        <f aca="false">0.35*AL262/$AM$285</f>
        <v>0.0267152409750253</v>
      </c>
      <c r="AX262" s="63" t="n">
        <f aca="false">AW262*$J$285</f>
        <v>242683.412951649</v>
      </c>
    </row>
    <row r="263" customFormat="false" ht="13.8" hidden="false" customHeight="false" outlineLevel="0" collapsed="false">
      <c r="A263" s="70" t="s">
        <v>82</v>
      </c>
      <c r="B263" s="63" t="n">
        <f aca="true">INDIRECT(ADDRESS(ROW()-35*INT((ROW()-15)/35)+138,2+INT((ROW()-15)/35), 1, 1, "Simulación"))</f>
        <v>0</v>
      </c>
      <c r="C263" s="63" t="n">
        <f aca="true">INDIRECT(ADDRESS(ROW()-35*INT((ROW()-15)/35)+108,2+INT((ROW()-15)/35), 1, 1, "Simulación"))</f>
        <v>0</v>
      </c>
      <c r="D263" s="63" t="n">
        <f aca="true">INDIRECT(ADDRESS(ROW()-35*INT((ROW()-15)/35)+78,2+INT((ROW()-15)/35), 1, 1, "Simulación"))</f>
        <v>0</v>
      </c>
      <c r="E263" s="63" t="n">
        <f aca="true">INDIRECT(ADDRESS(ROW()-35*INT((ROW()-15)/35)+48,2+INT((ROW()-15)/35), 1, 1, "Simulación"))</f>
        <v>0</v>
      </c>
      <c r="F263" s="63" t="n">
        <f aca="true">INDIRECT(ADDRESS(ROW()-35*INT((ROW()-15)/35)+18,2+INT((ROW()-15)/35), 1, 1, "Simulación"))</f>
        <v>0</v>
      </c>
      <c r="G263" s="63" t="n">
        <f aca="true">INDIRECT(ADDRESS(ROW()-35*INT((ROW()-15)/35)-12,2+INT((ROW()-15)/35), 1, 1, "Simulación"))</f>
        <v>0</v>
      </c>
      <c r="H263" s="63" t="n">
        <f aca="true">INDIRECT(ADDRESS(ROW()-35*INT((ROW()-15)/35)+168,2+INT((ROW()-15)/35), 1, 1, "Simulación"))</f>
        <v>0</v>
      </c>
      <c r="I263" s="64" t="n">
        <f aca="false">AO263+AQ263+AS263+AU263+AW263</f>
        <v>0.0585003306697916</v>
      </c>
      <c r="J263" s="63" t="n">
        <f aca="false">ROUND(AP263+AR263+AT263+AV263+AX263,0)</f>
        <v>531422</v>
      </c>
      <c r="K263" s="64" t="n">
        <f aca="false">I263-DatosMinisterio!J263</f>
        <v>0</v>
      </c>
      <c r="L263" s="63" t="n">
        <f aca="false">J263-DatosMinisterio!K263</f>
        <v>0</v>
      </c>
      <c r="M263" s="64" t="n">
        <f aca="false">P298/P$320</f>
        <v>0.0560164771156313</v>
      </c>
      <c r="N263" s="63" t="n">
        <f aca="false">ROUND((N$285*M263),0)</f>
        <v>9668306</v>
      </c>
      <c r="O263" s="63" t="n">
        <f aca="false">N263-DatosMinisterio!L263</f>
        <v>-1</v>
      </c>
      <c r="P263" s="65" t="n">
        <f aca="false">N263+J263</f>
        <v>10199728</v>
      </c>
      <c r="Q263" s="63" t="n">
        <f aca="false">P263-DatosMinisterio!M263</f>
        <v>-1</v>
      </c>
      <c r="S263" s="65" t="n">
        <f aca="false">B263+DatosMinisterio!B263</f>
        <v>13386</v>
      </c>
      <c r="T263" s="65" t="n">
        <f aca="false">C263+DatosMinisterio!C263</f>
        <v>54</v>
      </c>
      <c r="U263" s="65" t="n">
        <f aca="false">D263+DatosMinisterio!D263</f>
        <v>552.623309754551</v>
      </c>
      <c r="V263" s="65" t="n">
        <f aca="false">E263+DatosMinisterio!E263</f>
        <v>398.712305996039</v>
      </c>
      <c r="W263" s="65" t="n">
        <f aca="false">F263+DatosMinisterio!F263</f>
        <v>113</v>
      </c>
      <c r="X263" s="65" t="n">
        <f aca="false">G263+DatosMinisterio!G263</f>
        <v>257</v>
      </c>
      <c r="Y263" s="65" t="n">
        <f aca="false">H263+DatosMinisterio!H263</f>
        <v>49</v>
      </c>
      <c r="Z263" s="65" t="n">
        <f aca="false">X263+0.33*Y263</f>
        <v>273.17</v>
      </c>
      <c r="AC263" s="71" t="n">
        <f aca="false">IF(T263&gt;0,S263/T263,0)</f>
        <v>247.888888888889</v>
      </c>
      <c r="AD263" s="72" t="n">
        <f aca="false">EXP((((AC263-AC$285)/AC$286+2)/4-1.9)^3)</f>
        <v>0.142471862465076</v>
      </c>
      <c r="AE263" s="73" t="n">
        <f aca="false">S263/U263</f>
        <v>24.2226481650682</v>
      </c>
      <c r="AF263" s="72" t="n">
        <f aca="false">EXP((((AE263-AE$285)/AE$286+2)/4-1.9)^3)</f>
        <v>0.194189147882749</v>
      </c>
      <c r="AG263" s="72" t="n">
        <f aca="false">V263/U263</f>
        <v>0.721490206725315</v>
      </c>
      <c r="AH263" s="72" t="n">
        <f aca="false">EXP((((AG263-AG$285)/AG$286+2)/4-1.9)^3)</f>
        <v>0.209394756645952</v>
      </c>
      <c r="AI263" s="72" t="n">
        <f aca="false">W263/U263</f>
        <v>0.204479250160818</v>
      </c>
      <c r="AJ263" s="72" t="n">
        <f aca="false">EXP((((AI263-AI$285)/AI$286+2)/4-1.9)^3)</f>
        <v>0.174214939202014</v>
      </c>
      <c r="AK263" s="72" t="n">
        <f aca="false">Z263/U263</f>
        <v>0.49431501563213</v>
      </c>
      <c r="AL263" s="72" t="n">
        <f aca="false">EXP((((AK263-AK$285)/AK$286+2)/4-1.9)^3)</f>
        <v>0.118985124302658</v>
      </c>
      <c r="AM263" s="72" t="n">
        <f aca="false">0.01*AD263+0.15*AF263+0.24*AH263+0.25*AJ263+0.35*AL263</f>
        <v>0.166006360708526</v>
      </c>
      <c r="AO263" s="64" t="n">
        <f aca="false">0.01*AD263/$AM$285</f>
        <v>0.000502068175567202</v>
      </c>
      <c r="AP263" s="63" t="n">
        <f aca="false">AO263*$J$285</f>
        <v>4560.82797437468</v>
      </c>
      <c r="AQ263" s="64" t="n">
        <f aca="false">0.15*AF263/$AM$285</f>
        <v>0.0102647838147347</v>
      </c>
      <c r="AR263" s="63" t="n">
        <f aca="false">AQ263*$J$285</f>
        <v>93246.1276205387</v>
      </c>
      <c r="AS263" s="64" t="n">
        <f aca="false">0.24*AH263/$AM$285</f>
        <v>0.0177096768369979</v>
      </c>
      <c r="AT263" s="63" t="n">
        <f aca="false">AS263*$J$285</f>
        <v>160876.138871113</v>
      </c>
      <c r="AU263" s="64" t="n">
        <f aca="false">0.25*AJ263/$AM$285</f>
        <v>0.0153482545901207</v>
      </c>
      <c r="AV263" s="63" t="n">
        <f aca="false">AU263*$J$285</f>
        <v>139424.787905278</v>
      </c>
      <c r="AW263" s="64" t="n">
        <f aca="false">0.35*AL263/$AM$285</f>
        <v>0.014675547252371</v>
      </c>
      <c r="AX263" s="63" t="n">
        <f aca="false">AW263*$J$285</f>
        <v>133313.859959866</v>
      </c>
    </row>
    <row r="264" customFormat="false" ht="13.8" hidden="false" customHeight="false" outlineLevel="0" collapsed="false">
      <c r="A264" s="70" t="s">
        <v>83</v>
      </c>
      <c r="B264" s="63" t="n">
        <f aca="true">INDIRECT(ADDRESS(ROW()-35*INT((ROW()-15)/35)+138,2+INT((ROW()-15)/35), 1, 1, "Simulación"))</f>
        <v>0</v>
      </c>
      <c r="C264" s="63" t="n">
        <f aca="true">INDIRECT(ADDRESS(ROW()-35*INT((ROW()-15)/35)+108,2+INT((ROW()-15)/35), 1, 1, "Simulación"))</f>
        <v>0</v>
      </c>
      <c r="D264" s="63" t="n">
        <f aca="true">INDIRECT(ADDRESS(ROW()-35*INT((ROW()-15)/35)+78,2+INT((ROW()-15)/35), 1, 1, "Simulación"))</f>
        <v>0</v>
      </c>
      <c r="E264" s="63" t="n">
        <f aca="true">INDIRECT(ADDRESS(ROW()-35*INT((ROW()-15)/35)+48,2+INT((ROW()-15)/35), 1, 1, "Simulación"))</f>
        <v>0</v>
      </c>
      <c r="F264" s="63" t="n">
        <f aca="true">INDIRECT(ADDRESS(ROW()-35*INT((ROW()-15)/35)+18,2+INT((ROW()-15)/35), 1, 1, "Simulación"))</f>
        <v>0</v>
      </c>
      <c r="G264" s="63" t="n">
        <f aca="true">INDIRECT(ADDRESS(ROW()-35*INT((ROW()-15)/35)-12,2+INT((ROW()-15)/35), 1, 1, "Simulación"))</f>
        <v>0</v>
      </c>
      <c r="H264" s="63" t="n">
        <f aca="true">INDIRECT(ADDRESS(ROW()-35*INT((ROW()-15)/35)+168,2+INT((ROW()-15)/35), 1, 1, "Simulación"))</f>
        <v>0</v>
      </c>
      <c r="I264" s="64" t="n">
        <f aca="false">AO264+AQ264+AS264+AU264+AW264</f>
        <v>0.078822979630657</v>
      </c>
      <c r="J264" s="63" t="n">
        <f aca="false">ROUND(AP264+AR264+AT264+AV264+AX264,0)</f>
        <v>716034</v>
      </c>
      <c r="K264" s="64" t="n">
        <f aca="false">I264-DatosMinisterio!J264</f>
        <v>0</v>
      </c>
      <c r="L264" s="63" t="n">
        <f aca="false">J264-DatosMinisterio!K264</f>
        <v>0</v>
      </c>
      <c r="M264" s="64" t="n">
        <f aca="false">P299/P$320</f>
        <v>0.0552430550596886</v>
      </c>
      <c r="N264" s="63" t="n">
        <f aca="false">ROUND((N$285*M264),0)</f>
        <v>9534816</v>
      </c>
      <c r="O264" s="63" t="n">
        <f aca="false">N264-DatosMinisterio!L264</f>
        <v>-35</v>
      </c>
      <c r="P264" s="65" t="n">
        <f aca="false">N264+J264</f>
        <v>10250850</v>
      </c>
      <c r="Q264" s="63" t="n">
        <f aca="false">P264-DatosMinisterio!M264</f>
        <v>-35</v>
      </c>
      <c r="S264" s="65" t="n">
        <f aca="false">B264+DatosMinisterio!B264</f>
        <v>14130</v>
      </c>
      <c r="T264" s="65" t="n">
        <f aca="false">C264+DatosMinisterio!C264</f>
        <v>64</v>
      </c>
      <c r="U264" s="65" t="n">
        <f aca="false">D264+DatosMinisterio!D264</f>
        <v>527.336169117455</v>
      </c>
      <c r="V264" s="65" t="n">
        <f aca="false">E264+DatosMinisterio!E264</f>
        <v>288.252155443993</v>
      </c>
      <c r="W264" s="65" t="n">
        <f aca="false">F264+DatosMinisterio!F264</f>
        <v>100</v>
      </c>
      <c r="X264" s="65" t="n">
        <f aca="false">G264+DatosMinisterio!G264</f>
        <v>420</v>
      </c>
      <c r="Y264" s="65" t="n">
        <f aca="false">H264+DatosMinisterio!H264</f>
        <v>4</v>
      </c>
      <c r="Z264" s="65" t="n">
        <f aca="false">X264+0.33*Y264</f>
        <v>421.32</v>
      </c>
      <c r="AC264" s="71" t="n">
        <f aca="false">IF(T264&gt;0,S264/T264,0)</f>
        <v>220.78125</v>
      </c>
      <c r="AD264" s="72" t="n">
        <f aca="false">EXP((((AC264-AC$285)/AC$286+2)/4-1.9)^3)</f>
        <v>0.0893479985054107</v>
      </c>
      <c r="AE264" s="73" t="n">
        <f aca="false">S264/U264</f>
        <v>26.7950518616006</v>
      </c>
      <c r="AF264" s="72" t="n">
        <f aca="false">EXP((((AE264-AE$285)/AE$286+2)/4-1.9)^3)</f>
        <v>0.323209136810421</v>
      </c>
      <c r="AG264" s="72" t="n">
        <f aca="false">V264/U264</f>
        <v>0.546619352748758</v>
      </c>
      <c r="AH264" s="72" t="n">
        <f aca="false">EXP((((AG264-AG$285)/AG$286+2)/4-1.9)^3)</f>
        <v>0.0361500462115512</v>
      </c>
      <c r="AI264" s="72" t="n">
        <f aca="false">W264/U264</f>
        <v>0.189632355708426</v>
      </c>
      <c r="AJ264" s="72" t="n">
        <f aca="false">EXP((((AI264-AI$285)/AI$286+2)/4-1.9)^3)</f>
        <v>0.147697580900462</v>
      </c>
      <c r="AK264" s="72" t="n">
        <f aca="false">Z264/U264</f>
        <v>0.798959041070741</v>
      </c>
      <c r="AL264" s="72" t="n">
        <f aca="false">EXP((((AK264-AK$285)/AK$286+2)/4-1.9)^3)</f>
        <v>0.367716214979108</v>
      </c>
      <c r="AM264" s="72" t="n">
        <f aca="false">0.01*AD264+0.15*AF264+0.24*AH264+0.25*AJ264+0.35*AL264</f>
        <v>0.223675932065193</v>
      </c>
      <c r="AO264" s="64" t="n">
        <f aca="false">0.01*AD264/$AM$285</f>
        <v>0.000314860673708037</v>
      </c>
      <c r="AP264" s="63" t="n">
        <f aca="false">AO264*$J$285</f>
        <v>2860.21986367837</v>
      </c>
      <c r="AQ264" s="64" t="n">
        <f aca="false">0.15*AF264/$AM$285</f>
        <v>0.0170847441913138</v>
      </c>
      <c r="AR264" s="63" t="n">
        <f aca="false">AQ264*$J$285</f>
        <v>155199.200098174</v>
      </c>
      <c r="AS264" s="64" t="n">
        <f aca="false">0.24*AH264/$AM$285</f>
        <v>0.00305741006271509</v>
      </c>
      <c r="AT264" s="63" t="n">
        <f aca="false">AS264*$J$285</f>
        <v>27773.760659919</v>
      </c>
      <c r="AU264" s="64" t="n">
        <f aca="false">0.25*AJ264/$AM$285</f>
        <v>0.0130120877370718</v>
      </c>
      <c r="AV264" s="63" t="n">
        <f aca="false">AU264*$J$285</f>
        <v>118202.858982667</v>
      </c>
      <c r="AW264" s="64" t="n">
        <f aca="false">0.35*AL264/$AM$285</f>
        <v>0.0453538769658483</v>
      </c>
      <c r="AX264" s="63" t="n">
        <f aca="false">AW264*$J$285</f>
        <v>411998.2920218</v>
      </c>
    </row>
    <row r="265" customFormat="false" ht="13.8" hidden="false" customHeight="false" outlineLevel="0" collapsed="false">
      <c r="A265" s="70" t="s">
        <v>84</v>
      </c>
      <c r="B265" s="63" t="n">
        <f aca="true">INDIRECT(ADDRESS(ROW()-35*INT((ROW()-15)/35)+138,2+INT((ROW()-15)/35), 1, 1, "Simulación"))</f>
        <v>0</v>
      </c>
      <c r="C265" s="63" t="n">
        <f aca="true">INDIRECT(ADDRESS(ROW()-35*INT((ROW()-15)/35)+108,2+INT((ROW()-15)/35), 1, 1, "Simulación"))</f>
        <v>0</v>
      </c>
      <c r="D265" s="63" t="n">
        <f aca="true">INDIRECT(ADDRESS(ROW()-35*INT((ROW()-15)/35)+78,2+INT((ROW()-15)/35), 1, 1, "Simulación"))</f>
        <v>0</v>
      </c>
      <c r="E265" s="63" t="n">
        <f aca="true">INDIRECT(ADDRESS(ROW()-35*INT((ROW()-15)/35)+48,2+INT((ROW()-15)/35), 1, 1, "Simulación"))</f>
        <v>0</v>
      </c>
      <c r="F265" s="63" t="n">
        <f aca="true">INDIRECT(ADDRESS(ROW()-35*INT((ROW()-15)/35)+18,2+INT((ROW()-15)/35), 1, 1, "Simulación"))</f>
        <v>0</v>
      </c>
      <c r="G265" s="63" t="n">
        <f aca="true">INDIRECT(ADDRESS(ROW()-35*INT((ROW()-15)/35)-12,2+INT((ROW()-15)/35), 1, 1, "Simulación"))</f>
        <v>0</v>
      </c>
      <c r="H265" s="63" t="n">
        <f aca="true">INDIRECT(ADDRESS(ROW()-35*INT((ROW()-15)/35)+168,2+INT((ROW()-15)/35), 1, 1, "Simulación"))</f>
        <v>0</v>
      </c>
      <c r="I265" s="64" t="n">
        <f aca="false">AO265+AQ265+AS265+AU265+AW265</f>
        <v>0.0408077141157917</v>
      </c>
      <c r="J265" s="63" t="n">
        <f aca="false">ROUND(AP265+AR265+AT265+AV265+AX265,0)</f>
        <v>370701</v>
      </c>
      <c r="K265" s="64" t="n">
        <f aca="false">I265-DatosMinisterio!J265</f>
        <v>0</v>
      </c>
      <c r="L265" s="63" t="n">
        <f aca="false">J265-DatosMinisterio!K265</f>
        <v>0</v>
      </c>
      <c r="M265" s="64" t="n">
        <f aca="false">P300/P$320</f>
        <v>0.0627290685838857</v>
      </c>
      <c r="N265" s="63" t="n">
        <f aca="false">ROUND((N$285*M265),0)</f>
        <v>10826883</v>
      </c>
      <c r="O265" s="63" t="n">
        <f aca="false">N265-DatosMinisterio!L265</f>
        <v>-3</v>
      </c>
      <c r="P265" s="65" t="n">
        <f aca="false">N265+J265</f>
        <v>11197584</v>
      </c>
      <c r="Q265" s="63" t="n">
        <f aca="false">P265-DatosMinisterio!M265</f>
        <v>-3</v>
      </c>
      <c r="S265" s="65" t="n">
        <f aca="false">B265+DatosMinisterio!B265</f>
        <v>17275</v>
      </c>
      <c r="T265" s="65" t="n">
        <f aca="false">C265+DatosMinisterio!C265</f>
        <v>64</v>
      </c>
      <c r="U265" s="65" t="n">
        <f aca="false">D265+DatosMinisterio!D265</f>
        <v>851.501519874431</v>
      </c>
      <c r="V265" s="65" t="n">
        <f aca="false">E265+DatosMinisterio!E265</f>
        <v>571.952884044852</v>
      </c>
      <c r="W265" s="65" t="n">
        <f aca="false">F265+DatosMinisterio!F265</f>
        <v>164</v>
      </c>
      <c r="X265" s="65" t="n">
        <f aca="false">G265+DatosMinisterio!G265</f>
        <v>367</v>
      </c>
      <c r="Y265" s="65" t="n">
        <f aca="false">H265+DatosMinisterio!H265</f>
        <v>25</v>
      </c>
      <c r="Z265" s="65" t="n">
        <f aca="false">X265+0.33*Y265</f>
        <v>375.25</v>
      </c>
      <c r="AC265" s="71" t="n">
        <f aca="false">IF(T265&gt;0,S265/T265,0)</f>
        <v>269.921875</v>
      </c>
      <c r="AD265" s="72" t="n">
        <f aca="false">EXP((((AC265-AC$285)/AC$286+2)/4-1.9)^3)</f>
        <v>0.198498931471174</v>
      </c>
      <c r="AE265" s="73" t="n">
        <f aca="false">S265/U265</f>
        <v>20.2876913273713</v>
      </c>
      <c r="AF265" s="72" t="n">
        <f aca="false">EXP((((AE265-AE$285)/AE$286+2)/4-1.9)^3)</f>
        <v>0.068375623932577</v>
      </c>
      <c r="AG265" s="72" t="n">
        <f aca="false">V265/U265</f>
        <v>0.671699193360449</v>
      </c>
      <c r="AH265" s="72" t="n">
        <f aca="false">EXP((((AG265-AG$285)/AG$286+2)/4-1.9)^3)</f>
        <v>0.138567029152402</v>
      </c>
      <c r="AI265" s="72" t="n">
        <f aca="false">W265/U265</f>
        <v>0.192600948057244</v>
      </c>
      <c r="AJ265" s="72" t="n">
        <f aca="false">EXP((((AI265-AI$285)/AI$286+2)/4-1.9)^3)</f>
        <v>0.152777090428914</v>
      </c>
      <c r="AK265" s="72" t="n">
        <f aca="false">Z265/U265</f>
        <v>0.440692108283421</v>
      </c>
      <c r="AL265" s="72" t="n">
        <f aca="false">EXP((((AK265-AK$285)/AK$286+2)/4-1.9)^3)</f>
        <v>0.0917381101774246</v>
      </c>
      <c r="AM265" s="72" t="n">
        <f aca="false">0.01*AD265+0.15*AF265+0.24*AH265+0.25*AJ265+0.35*AL265</f>
        <v>0.115800031070502</v>
      </c>
      <c r="AO265" s="64" t="n">
        <f aca="false">0.01*AD265/$AM$285</f>
        <v>0.000699506517648006</v>
      </c>
      <c r="AP265" s="63" t="n">
        <f aca="false">AO265*$J$285</f>
        <v>6354.37386634242</v>
      </c>
      <c r="AQ265" s="64" t="n">
        <f aca="false">0.15*AF265/$AM$285</f>
        <v>0.00361431627625908</v>
      </c>
      <c r="AR265" s="63" t="n">
        <f aca="false">AQ265*$J$285</f>
        <v>32832.7418131559</v>
      </c>
      <c r="AS265" s="64" t="n">
        <f aca="false">0.24*AH265/$AM$285</f>
        <v>0.0117193827861752</v>
      </c>
      <c r="AT265" s="63" t="n">
        <f aca="false">AS265*$J$285</f>
        <v>106459.822499621</v>
      </c>
      <c r="AU265" s="64" t="n">
        <f aca="false">0.25*AJ265/$AM$285</f>
        <v>0.0134595901487062</v>
      </c>
      <c r="AV265" s="63" t="n">
        <f aca="false">AU265*$J$285</f>
        <v>122268.007137649</v>
      </c>
      <c r="AW265" s="64" t="n">
        <f aca="false">0.35*AL265/$AM$285</f>
        <v>0.0113149183870032</v>
      </c>
      <c r="AX265" s="63" t="n">
        <f aca="false">AW265*$J$285</f>
        <v>102785.635135927</v>
      </c>
    </row>
    <row r="266" customFormat="false" ht="13.8" hidden="false" customHeight="false" outlineLevel="0" collapsed="false">
      <c r="A266" s="70" t="s">
        <v>85</v>
      </c>
      <c r="B266" s="63" t="n">
        <f aca="true">INDIRECT(ADDRESS(ROW()-35*INT((ROW()-15)/35)+138,2+INT((ROW()-15)/35), 1, 1, "Simulación"))</f>
        <v>0</v>
      </c>
      <c r="C266" s="63" t="n">
        <f aca="true">INDIRECT(ADDRESS(ROW()-35*INT((ROW()-15)/35)+108,2+INT((ROW()-15)/35), 1, 1, "Simulación"))</f>
        <v>0</v>
      </c>
      <c r="D266" s="63" t="n">
        <f aca="true">INDIRECT(ADDRESS(ROW()-35*INT((ROW()-15)/35)+78,2+INT((ROW()-15)/35), 1, 1, "Simulación"))</f>
        <v>0</v>
      </c>
      <c r="E266" s="63" t="n">
        <f aca="true">INDIRECT(ADDRESS(ROW()-35*INT((ROW()-15)/35)+48,2+INT((ROW()-15)/35), 1, 1, "Simulación"))</f>
        <v>0</v>
      </c>
      <c r="F266" s="63" t="n">
        <f aca="true">INDIRECT(ADDRESS(ROW()-35*INT((ROW()-15)/35)+18,2+INT((ROW()-15)/35), 1, 1, "Simulación"))</f>
        <v>0</v>
      </c>
      <c r="G266" s="63" t="n">
        <f aca="true">INDIRECT(ADDRESS(ROW()-35*INT((ROW()-15)/35)-12,2+INT((ROW()-15)/35), 1, 1, "Simulación"))</f>
        <v>0</v>
      </c>
      <c r="H266" s="63" t="n">
        <f aca="true">INDIRECT(ADDRESS(ROW()-35*INT((ROW()-15)/35)+168,2+INT((ROW()-15)/35), 1, 1, "Simulación"))</f>
        <v>0</v>
      </c>
      <c r="I266" s="64" t="n">
        <f aca="false">AO266+AQ266+AS266+AU266+AW266</f>
        <v>0.0242657450092146</v>
      </c>
      <c r="J266" s="63" t="n">
        <f aca="false">ROUND(AP266+AR266+AT266+AV266+AX266,0)</f>
        <v>220432</v>
      </c>
      <c r="K266" s="64" t="n">
        <f aca="false">I266-DatosMinisterio!J266</f>
        <v>0</v>
      </c>
      <c r="L266" s="63" t="n">
        <f aca="false">J266-DatosMinisterio!K266</f>
        <v>0</v>
      </c>
      <c r="M266" s="64" t="n">
        <f aca="false">P301/P$320</f>
        <v>0.0481810555688544</v>
      </c>
      <c r="N266" s="63" t="n">
        <f aca="false">ROUND((N$285*M266),0)</f>
        <v>8315932</v>
      </c>
      <c r="O266" s="63" t="n">
        <f aca="false">N266-DatosMinisterio!L266</f>
        <v>-18</v>
      </c>
      <c r="P266" s="65" t="n">
        <f aca="false">N266+J266</f>
        <v>8536364</v>
      </c>
      <c r="Q266" s="63" t="n">
        <f aca="false">P266-DatosMinisterio!M266</f>
        <v>-18</v>
      </c>
      <c r="S266" s="65" t="n">
        <f aca="false">B266+DatosMinisterio!B266</f>
        <v>11648</v>
      </c>
      <c r="T266" s="65" t="n">
        <f aca="false">C266+DatosMinisterio!C266</f>
        <v>55</v>
      </c>
      <c r="U266" s="65" t="n">
        <f aca="false">D266+DatosMinisterio!D266</f>
        <v>860.151789492559</v>
      </c>
      <c r="V266" s="65" t="n">
        <f aca="false">E266+DatosMinisterio!E266</f>
        <v>441.562092522862</v>
      </c>
      <c r="W266" s="65" t="n">
        <f aca="false">F266+DatosMinisterio!F266</f>
        <v>158</v>
      </c>
      <c r="X266" s="65" t="n">
        <f aca="false">G266+DatosMinisterio!G266</f>
        <v>340</v>
      </c>
      <c r="Y266" s="65" t="n">
        <f aca="false">H266+DatosMinisterio!H266</f>
        <v>37</v>
      </c>
      <c r="Z266" s="65" t="n">
        <f aca="false">X266+0.33*Y266</f>
        <v>352.21</v>
      </c>
      <c r="AC266" s="71" t="n">
        <f aca="false">IF(T266&gt;0,S266/T266,0)</f>
        <v>211.781818181818</v>
      </c>
      <c r="AD266" s="72" t="n">
        <f aca="false">EXP((((AC266-AC$285)/AC$286+2)/4-1.9)^3)</f>
        <v>0.0753833260427436</v>
      </c>
      <c r="AE266" s="73" t="n">
        <f aca="false">S266/U266</f>
        <v>13.5417959275207</v>
      </c>
      <c r="AF266" s="72" t="n">
        <f aca="false">EXP((((AE266-AE$285)/AE$286+2)/4-1.9)^3)</f>
        <v>0.0046886398643196</v>
      </c>
      <c r="AG266" s="72" t="n">
        <f aca="false">V266/U266</f>
        <v>0.513353687008381</v>
      </c>
      <c r="AH266" s="72" t="n">
        <f aca="false">EXP((((AG266-AG$285)/AG$286+2)/4-1.9)^3)</f>
        <v>0.023314107030381</v>
      </c>
      <c r="AI266" s="72" t="n">
        <f aca="false">W266/U266</f>
        <v>0.183688509319048</v>
      </c>
      <c r="AJ266" s="72" t="n">
        <f aca="false">EXP((((AI266-AI$285)/AI$286+2)/4-1.9)^3)</f>
        <v>0.137861584077009</v>
      </c>
      <c r="AK266" s="72" t="n">
        <f aca="false">Z266/U266</f>
        <v>0.409474239666215</v>
      </c>
      <c r="AL266" s="72" t="n">
        <f aca="false">EXP((((AK266-AK$285)/AK$286+2)/4-1.9)^3)</f>
        <v>0.0781170920111215</v>
      </c>
      <c r="AM266" s="72" t="n">
        <f aca="false">0.01*AD266+0.15*AF266+0.24*AH266+0.25*AJ266+0.35*AL266</f>
        <v>0.0688588931505116</v>
      </c>
      <c r="AO266" s="64" t="n">
        <f aca="false">0.01*AD266/$AM$285</f>
        <v>0.000265649429435551</v>
      </c>
      <c r="AP266" s="63" t="n">
        <f aca="false">AO266*$J$285</f>
        <v>2413.18093459633</v>
      </c>
      <c r="AQ266" s="64" t="n">
        <f aca="false">0.15*AF266/$AM$285</f>
        <v>0.000247840186318996</v>
      </c>
      <c r="AR266" s="63" t="n">
        <f aca="false">AQ266*$J$285</f>
        <v>2251.40032757685</v>
      </c>
      <c r="AS266" s="64" t="n">
        <f aca="false">0.24*AH266/$AM$285</f>
        <v>0.00197180343894352</v>
      </c>
      <c r="AT266" s="63" t="n">
        <f aca="false">AS266*$J$285</f>
        <v>17912.0221554415</v>
      </c>
      <c r="AU266" s="64" t="n">
        <f aca="false">0.25*AJ266/$AM$285</f>
        <v>0.012145541021357</v>
      </c>
      <c r="AV266" s="63" t="n">
        <f aca="false">AU266*$J$285</f>
        <v>110331.078426829</v>
      </c>
      <c r="AW266" s="64" t="n">
        <f aca="false">0.35*AL266/$AM$285</f>
        <v>0.00963491093315954</v>
      </c>
      <c r="AX266" s="63" t="n">
        <f aca="false">AW266*$J$285</f>
        <v>87524.3113446069</v>
      </c>
    </row>
    <row r="267" customFormat="false" ht="13.8" hidden="false" customHeight="false" outlineLevel="0" collapsed="false">
      <c r="A267" s="70" t="s">
        <v>86</v>
      </c>
      <c r="B267" s="63" t="n">
        <f aca="true">INDIRECT(ADDRESS(ROW()-35*INT((ROW()-15)/35)+138,2+INT((ROW()-15)/35), 1, 1, "Simulación"))</f>
        <v>0</v>
      </c>
      <c r="C267" s="63" t="n">
        <f aca="true">INDIRECT(ADDRESS(ROW()-35*INT((ROW()-15)/35)+108,2+INT((ROW()-15)/35), 1, 1, "Simulación"))</f>
        <v>0</v>
      </c>
      <c r="D267" s="63" t="n">
        <f aca="true">INDIRECT(ADDRESS(ROW()-35*INT((ROW()-15)/35)+78,2+INT((ROW()-15)/35), 1, 1, "Simulación"))</f>
        <v>0</v>
      </c>
      <c r="E267" s="63" t="n">
        <f aca="true">INDIRECT(ADDRESS(ROW()-35*INT((ROW()-15)/35)+48,2+INT((ROW()-15)/35), 1, 1, "Simulación"))</f>
        <v>0</v>
      </c>
      <c r="F267" s="63" t="n">
        <f aca="true">INDIRECT(ADDRESS(ROW()-35*INT((ROW()-15)/35)+18,2+INT((ROW()-15)/35), 1, 1, "Simulación"))</f>
        <v>0</v>
      </c>
      <c r="G267" s="63" t="n">
        <f aca="true">INDIRECT(ADDRESS(ROW()-35*INT((ROW()-15)/35)-12,2+INT((ROW()-15)/35), 1, 1, "Simulación"))</f>
        <v>0</v>
      </c>
      <c r="H267" s="63" t="n">
        <f aca="true">INDIRECT(ADDRESS(ROW()-35*INT((ROW()-15)/35)+168,2+INT((ROW()-15)/35), 1, 1, "Simulación"))</f>
        <v>0</v>
      </c>
      <c r="I267" s="64" t="n">
        <f aca="false">AO267+AQ267+AS267+AU267+AW267</f>
        <v>0.034552184635595</v>
      </c>
      <c r="J267" s="63" t="n">
        <f aca="false">ROUND(AP267+AR267+AT267+AV267+AX267,0)</f>
        <v>313875</v>
      </c>
      <c r="K267" s="64" t="n">
        <f aca="false">I267-DatosMinisterio!J267</f>
        <v>0</v>
      </c>
      <c r="L267" s="63" t="n">
        <f aca="false">J267-DatosMinisterio!K267</f>
        <v>0</v>
      </c>
      <c r="M267" s="64" t="n">
        <f aca="false">P302/P$320</f>
        <v>0.0469125377281083</v>
      </c>
      <c r="N267" s="63" t="n">
        <f aca="false">ROUND((N$285*M267),0)</f>
        <v>8096989</v>
      </c>
      <c r="O267" s="63" t="n">
        <f aca="false">N267-DatosMinisterio!L267</f>
        <v>-10</v>
      </c>
      <c r="P267" s="65" t="n">
        <f aca="false">N267+J267</f>
        <v>8410864</v>
      </c>
      <c r="Q267" s="63" t="n">
        <f aca="false">P267-DatosMinisterio!M267</f>
        <v>-10</v>
      </c>
      <c r="S267" s="65" t="n">
        <f aca="false">B267+DatosMinisterio!B267</f>
        <v>9216</v>
      </c>
      <c r="T267" s="65" t="n">
        <f aca="false">C267+DatosMinisterio!C267</f>
        <v>49</v>
      </c>
      <c r="U267" s="65" t="n">
        <f aca="false">D267+DatosMinisterio!D267</f>
        <v>448.882388942995</v>
      </c>
      <c r="V267" s="65" t="n">
        <f aca="false">E267+DatosMinisterio!E267</f>
        <v>296.667099160314</v>
      </c>
      <c r="W267" s="65" t="n">
        <f aca="false">F267+DatosMinisterio!F267</f>
        <v>47.5</v>
      </c>
      <c r="X267" s="65" t="n">
        <f aca="false">G267+DatosMinisterio!G267</f>
        <v>220</v>
      </c>
      <c r="Y267" s="65" t="n">
        <f aca="false">H267+DatosMinisterio!H267</f>
        <v>25</v>
      </c>
      <c r="Z267" s="65" t="n">
        <f aca="false">X267+0.33*Y267</f>
        <v>228.25</v>
      </c>
      <c r="AC267" s="71" t="n">
        <f aca="false">IF(T267&gt;0,S267/T267,0)</f>
        <v>188.081632653061</v>
      </c>
      <c r="AD267" s="72" t="n">
        <f aca="false">EXP((((AC267-AC$285)/AC$286+2)/4-1.9)^3)</f>
        <v>0.0463990713646151</v>
      </c>
      <c r="AE267" s="73" t="n">
        <f aca="false">S267/U267</f>
        <v>20.5309903596382</v>
      </c>
      <c r="AF267" s="72" t="n">
        <f aca="false">EXP((((AE267-AE$285)/AE$286+2)/4-1.9)^3)</f>
        <v>0.0736772760583185</v>
      </c>
      <c r="AG267" s="72" t="n">
        <f aca="false">V267/U267</f>
        <v>0.660901622491562</v>
      </c>
      <c r="AH267" s="72" t="n">
        <f aca="false">EXP((((AG267-AG$285)/AG$286+2)/4-1.9)^3)</f>
        <v>0.125607348490555</v>
      </c>
      <c r="AI267" s="72" t="n">
        <f aca="false">W267/U267</f>
        <v>0.105818363941278</v>
      </c>
      <c r="AJ267" s="72" t="n">
        <f aca="false">EXP((((AI267-AI$285)/AI$286+2)/4-1.9)^3)</f>
        <v>0.0477087832651373</v>
      </c>
      <c r="AK267" s="72" t="n">
        <f aca="false">Z267/U267</f>
        <v>0.508485085675718</v>
      </c>
      <c r="AL267" s="72" t="n">
        <f aca="false">EXP((((AK267-AK$285)/AK$286+2)/4-1.9)^3)</f>
        <v>0.127029075551401</v>
      </c>
      <c r="AM267" s="72" t="n">
        <f aca="false">0.01*AD267+0.15*AF267+0.24*AH267+0.25*AJ267+0.35*AL267</f>
        <v>0.0980487180194018</v>
      </c>
      <c r="AO267" s="64" t="n">
        <f aca="false">0.01*AD267/$AM$285</f>
        <v>0.000163509458674727</v>
      </c>
      <c r="AP267" s="63" t="n">
        <f aca="false">AO267*$J$285</f>
        <v>1485.33316686737</v>
      </c>
      <c r="AQ267" s="64" t="n">
        <f aca="false">0.15*AF267/$AM$285</f>
        <v>0.00389456011853869</v>
      </c>
      <c r="AR267" s="63" t="n">
        <f aca="false">AQ267*$J$285</f>
        <v>35378.4995761751</v>
      </c>
      <c r="AS267" s="64" t="n">
        <f aca="false">0.24*AH267/$AM$285</f>
        <v>0.0106233106585427</v>
      </c>
      <c r="AT267" s="63" t="n">
        <f aca="false">AS267*$J$285</f>
        <v>96503.0145103654</v>
      </c>
      <c r="AU267" s="64" t="n">
        <f aca="false">0.25*AJ267/$AM$285</f>
        <v>0.00420312147220123</v>
      </c>
      <c r="AV267" s="63" t="n">
        <f aca="false">AU267*$J$285</f>
        <v>38181.4959063152</v>
      </c>
      <c r="AW267" s="64" t="n">
        <f aca="false">0.35*AL267/$AM$285</f>
        <v>0.0156676829276376</v>
      </c>
      <c r="AX267" s="63" t="n">
        <f aca="false">AW267*$J$285</f>
        <v>142326.500796977</v>
      </c>
    </row>
    <row r="268" customFormat="false" ht="13.8" hidden="false" customHeight="false" outlineLevel="0" collapsed="false">
      <c r="A268" s="70" t="s">
        <v>87</v>
      </c>
      <c r="B268" s="63" t="n">
        <f aca="true">INDIRECT(ADDRESS(ROW()-35*INT((ROW()-15)/35)+138,2+INT((ROW()-15)/35), 1, 1, "Simulación"))</f>
        <v>0</v>
      </c>
      <c r="C268" s="63" t="n">
        <f aca="true">INDIRECT(ADDRESS(ROW()-35*INT((ROW()-15)/35)+108,2+INT((ROW()-15)/35), 1, 1, "Simulación"))</f>
        <v>0</v>
      </c>
      <c r="D268" s="63" t="n">
        <f aca="true">INDIRECT(ADDRESS(ROW()-35*INT((ROW()-15)/35)+78,2+INT((ROW()-15)/35), 1, 1, "Simulación"))</f>
        <v>0</v>
      </c>
      <c r="E268" s="63" t="n">
        <f aca="true">INDIRECT(ADDRESS(ROW()-35*INT((ROW()-15)/35)+48,2+INT((ROW()-15)/35), 1, 1, "Simulación"))</f>
        <v>0</v>
      </c>
      <c r="F268" s="63" t="n">
        <f aca="true">INDIRECT(ADDRESS(ROW()-35*INT((ROW()-15)/35)+18,2+INT((ROW()-15)/35), 1, 1, "Simulación"))</f>
        <v>0</v>
      </c>
      <c r="G268" s="63" t="n">
        <f aca="true">INDIRECT(ADDRESS(ROW()-35*INT((ROW()-15)/35)-12,2+INT((ROW()-15)/35), 1, 1, "Simulación"))</f>
        <v>0</v>
      </c>
      <c r="H268" s="63" t="n">
        <f aca="true">INDIRECT(ADDRESS(ROW()-35*INT((ROW()-15)/35)+168,2+INT((ROW()-15)/35), 1, 1, "Simulación"))</f>
        <v>0</v>
      </c>
      <c r="I268" s="64" t="n">
        <f aca="false">AO268+AQ268+AS268+AU268+AW268</f>
        <v>0.0135951501609844</v>
      </c>
      <c r="J268" s="63" t="n">
        <f aca="false">ROUND(AP268+AR268+AT268+AV268+AX268,0)</f>
        <v>123499</v>
      </c>
      <c r="K268" s="64" t="n">
        <f aca="false">I268-DatosMinisterio!J268</f>
        <v>0</v>
      </c>
      <c r="L268" s="63" t="n">
        <f aca="false">J268-DatosMinisterio!K268</f>
        <v>0</v>
      </c>
      <c r="M268" s="64" t="n">
        <f aca="false">P303/P$320</f>
        <v>0.0200697324765716</v>
      </c>
      <c r="N268" s="63" t="n">
        <f aca="false">ROUND((N$285*M268),0)</f>
        <v>3463987</v>
      </c>
      <c r="O268" s="63" t="n">
        <f aca="false">N268-DatosMinisterio!L268</f>
        <v>0</v>
      </c>
      <c r="P268" s="65" t="n">
        <f aca="false">N268+J268</f>
        <v>3587486</v>
      </c>
      <c r="Q268" s="63" t="n">
        <f aca="false">P268-DatosMinisterio!M268</f>
        <v>0</v>
      </c>
      <c r="S268" s="65" t="n">
        <f aca="false">B268+DatosMinisterio!B268</f>
        <v>15464</v>
      </c>
      <c r="T268" s="65" t="n">
        <f aca="false">C268+DatosMinisterio!C268</f>
        <v>65</v>
      </c>
      <c r="U268" s="65" t="n">
        <f aca="false">D268+DatosMinisterio!D268</f>
        <v>787.294757147325</v>
      </c>
      <c r="V268" s="65" t="n">
        <f aca="false">E268+DatosMinisterio!E268</f>
        <v>366.491462880141</v>
      </c>
      <c r="W268" s="65" t="n">
        <f aca="false">F268+DatosMinisterio!F268</f>
        <v>85</v>
      </c>
      <c r="X268" s="65" t="n">
        <f aca="false">G268+DatosMinisterio!G268</f>
        <v>220</v>
      </c>
      <c r="Y268" s="65" t="n">
        <f aca="false">H268+DatosMinisterio!H268</f>
        <v>27</v>
      </c>
      <c r="Z268" s="65" t="n">
        <f aca="false">X268+0.33*Y268</f>
        <v>228.91</v>
      </c>
      <c r="AC268" s="71" t="n">
        <f aca="false">IF(T268&gt;0,S268/T268,0)</f>
        <v>237.907692307692</v>
      </c>
      <c r="AD268" s="72" t="n">
        <f aca="false">EXP((((AC268-AC$285)/AC$286+2)/4-1.9)^3)</f>
        <v>0.120913304643431</v>
      </c>
      <c r="AE268" s="73" t="n">
        <f aca="false">S268/U268</f>
        <v>19.6419445952264</v>
      </c>
      <c r="AF268" s="72" t="n">
        <f aca="false">EXP((((AE268-AE$285)/AE$286+2)/4-1.9)^3)</f>
        <v>0.0556971148370235</v>
      </c>
      <c r="AG268" s="72" t="n">
        <f aca="false">V268/U268</f>
        <v>0.465507307845008</v>
      </c>
      <c r="AH268" s="72" t="n">
        <f aca="false">EXP((((AG268-AG$285)/AG$286+2)/4-1.9)^3)</f>
        <v>0.0116217816097012</v>
      </c>
      <c r="AI268" s="72" t="n">
        <f aca="false">W268/U268</f>
        <v>0.107964646313648</v>
      </c>
      <c r="AJ268" s="72" t="n">
        <f aca="false">EXP((((AI268-AI$285)/AI$286+2)/4-1.9)^3)</f>
        <v>0.0493286962542488</v>
      </c>
      <c r="AK268" s="72" t="n">
        <f aca="false">Z268/U268</f>
        <v>0.290755143384201</v>
      </c>
      <c r="AL268" s="72" t="n">
        <f aca="false">EXP((((AK268-AK$285)/AK$286+2)/4-1.9)^3)</f>
        <v>0.0396967121947408</v>
      </c>
      <c r="AM268" s="72" t="n">
        <f aca="false">0.01*AD268+0.15*AF268+0.24*AH268+0.25*AJ268+0.35*AL268</f>
        <v>0.0385789511900376</v>
      </c>
      <c r="AO268" s="64" t="n">
        <f aca="false">0.01*AD268/$AM$285</f>
        <v>0.000426096221483802</v>
      </c>
      <c r="AP268" s="63" t="n">
        <f aca="false">AO268*$J$285</f>
        <v>3870.6925897528</v>
      </c>
      <c r="AQ268" s="64" t="n">
        <f aca="false">0.15*AF268/$AM$285</f>
        <v>0.00294413384650979</v>
      </c>
      <c r="AR268" s="63" t="n">
        <f aca="false">AQ268*$J$285</f>
        <v>26744.7503365365</v>
      </c>
      <c r="AS268" s="64" t="n">
        <f aca="false">0.24*AH268/$AM$285</f>
        <v>0.000982918578644135</v>
      </c>
      <c r="AT268" s="63" t="n">
        <f aca="false">AS268*$J$285</f>
        <v>8928.91198480819</v>
      </c>
      <c r="AU268" s="64" t="n">
        <f aca="false">0.25*AJ268/$AM$285</f>
        <v>0.00434583504822755</v>
      </c>
      <c r="AV268" s="63" t="n">
        <f aca="false">AU268*$J$285</f>
        <v>39477.917590738</v>
      </c>
      <c r="AW268" s="64" t="n">
        <f aca="false">0.35*AL268/$AM$285</f>
        <v>0.00489616646611913</v>
      </c>
      <c r="AX268" s="63" t="n">
        <f aca="false">AW268*$J$285</f>
        <v>44477.1727677099</v>
      </c>
    </row>
    <row r="269" customFormat="false" ht="13.8" hidden="false" customHeight="false" outlineLevel="0" collapsed="false">
      <c r="A269" s="70" t="s">
        <v>88</v>
      </c>
      <c r="B269" s="63" t="n">
        <f aca="true">INDIRECT(ADDRESS(ROW()-35*INT((ROW()-15)/35)+138,2+INT((ROW()-15)/35), 1, 1, "Simulación"))</f>
        <v>0</v>
      </c>
      <c r="C269" s="63" t="n">
        <f aca="true">INDIRECT(ADDRESS(ROW()-35*INT((ROW()-15)/35)+108,2+INT((ROW()-15)/35), 1, 1, "Simulación"))</f>
        <v>0</v>
      </c>
      <c r="D269" s="63" t="n">
        <f aca="true">INDIRECT(ADDRESS(ROW()-35*INT((ROW()-15)/35)+78,2+INT((ROW()-15)/35), 1, 1, "Simulación"))</f>
        <v>0</v>
      </c>
      <c r="E269" s="63" t="n">
        <f aca="true">INDIRECT(ADDRESS(ROW()-35*INT((ROW()-15)/35)+48,2+INT((ROW()-15)/35), 1, 1, "Simulación"))</f>
        <v>0</v>
      </c>
      <c r="F269" s="63" t="n">
        <f aca="true">INDIRECT(ADDRESS(ROW()-35*INT((ROW()-15)/35)+18,2+INT((ROW()-15)/35), 1, 1, "Simulación"))</f>
        <v>0</v>
      </c>
      <c r="G269" s="63" t="n">
        <f aca="true">INDIRECT(ADDRESS(ROW()-35*INT((ROW()-15)/35)-12,2+INT((ROW()-15)/35), 1, 1, "Simulación"))</f>
        <v>0</v>
      </c>
      <c r="H269" s="63" t="n">
        <f aca="true">INDIRECT(ADDRESS(ROW()-35*INT((ROW()-15)/35)+168,2+INT((ROW()-15)/35), 1, 1, "Simulación"))</f>
        <v>0</v>
      </c>
      <c r="I269" s="64" t="n">
        <f aca="false">AO269+AQ269+AS269+AU269+AW269</f>
        <v>0.0159984945053241</v>
      </c>
      <c r="J269" s="63" t="n">
        <f aca="false">ROUND(AP269+AR269+AT269+AV269+AX269,0)</f>
        <v>145332</v>
      </c>
      <c r="K269" s="64" t="n">
        <f aca="false">I269-DatosMinisterio!J269</f>
        <v>5.89805981832114E-017</v>
      </c>
      <c r="L269" s="63" t="n">
        <f aca="false">J269-DatosMinisterio!K269</f>
        <v>0</v>
      </c>
      <c r="M269" s="64" t="n">
        <f aca="false">P304/P$320</f>
        <v>0.0193052185514602</v>
      </c>
      <c r="N269" s="63" t="n">
        <f aca="false">ROUND((N$285*M269),0)</f>
        <v>3332033</v>
      </c>
      <c r="O269" s="63" t="n">
        <f aca="false">N269-DatosMinisterio!L269</f>
        <v>1</v>
      </c>
      <c r="P269" s="65" t="n">
        <f aca="false">N269+J269</f>
        <v>3477365</v>
      </c>
      <c r="Q269" s="63" t="n">
        <f aca="false">P269-DatosMinisterio!M269</f>
        <v>1</v>
      </c>
      <c r="S269" s="65" t="n">
        <f aca="false">B269+DatosMinisterio!B269</f>
        <v>6317</v>
      </c>
      <c r="T269" s="65" t="n">
        <f aca="false">C269+DatosMinisterio!C269</f>
        <v>52</v>
      </c>
      <c r="U269" s="65" t="n">
        <f aca="false">D269+DatosMinisterio!D269</f>
        <v>315.137275897253</v>
      </c>
      <c r="V269" s="65" t="n">
        <f aca="false">E269+DatosMinisterio!E269</f>
        <v>180.440299612668</v>
      </c>
      <c r="W269" s="65" t="n">
        <f aca="false">F269+DatosMinisterio!F269</f>
        <v>26.5</v>
      </c>
      <c r="X269" s="65" t="n">
        <f aca="false">G269+DatosMinisterio!G269</f>
        <v>93</v>
      </c>
      <c r="Y269" s="65" t="n">
        <f aca="false">H269+DatosMinisterio!H269</f>
        <v>13</v>
      </c>
      <c r="Z269" s="65" t="n">
        <f aca="false">X269+0.33*Y269</f>
        <v>97.29</v>
      </c>
      <c r="AC269" s="71" t="n">
        <f aca="false">IF(T269&gt;0,S269/T269,0)</f>
        <v>121.480769230769</v>
      </c>
      <c r="AD269" s="72" t="n">
        <f aca="false">EXP((((AC269-AC$285)/AC$286+2)/4-1.9)^3)</f>
        <v>0.00864374037958663</v>
      </c>
      <c r="AE269" s="73" t="n">
        <f aca="false">S269/U269</f>
        <v>20.0452326117701</v>
      </c>
      <c r="AF269" s="72" t="n">
        <f aca="false">EXP((((AE269-AE$285)/AE$286+2)/4-1.9)^3)</f>
        <v>0.0633827348204323</v>
      </c>
      <c r="AG269" s="72" t="n">
        <f aca="false">V269/U269</f>
        <v>0.572576821002599</v>
      </c>
      <c r="AH269" s="72" t="n">
        <f aca="false">EXP((((AG269-AG$285)/AG$286+2)/4-1.9)^3)</f>
        <v>0.0496593129737455</v>
      </c>
      <c r="AI269" s="72" t="n">
        <f aca="false">W269/U269</f>
        <v>0.0840903378521303</v>
      </c>
      <c r="AJ269" s="72" t="n">
        <f aca="false">EXP((((AI269-AI$285)/AI$286+2)/4-1.9)^3)</f>
        <v>0.0335512507488399</v>
      </c>
      <c r="AK269" s="72" t="n">
        <f aca="false">Z269/U269</f>
        <v>0.308722602627689</v>
      </c>
      <c r="AL269" s="72" t="n">
        <f aca="false">EXP((((AK269-AK$285)/AK$286+2)/4-1.9)^3)</f>
        <v>0.0442829282084569</v>
      </c>
      <c r="AM269" s="72" t="n">
        <f aca="false">0.01*AD269+0.15*AF269+0.24*AH269+0.25*AJ269+0.35*AL269</f>
        <v>0.0453989203007295</v>
      </c>
      <c r="AO269" s="64" t="n">
        <f aca="false">0.01*AD269/$AM$285</f>
        <v>3.04603792451959E-005</v>
      </c>
      <c r="AP269" s="63" t="n">
        <f aca="false">AO269*$J$285</f>
        <v>276.704552354078</v>
      </c>
      <c r="AQ269" s="64" t="n">
        <f aca="false">0.15*AF269/$AM$285</f>
        <v>0.00335039356015523</v>
      </c>
      <c r="AR269" s="63" t="n">
        <f aca="false">AQ269*$J$285</f>
        <v>30435.2464823285</v>
      </c>
      <c r="AS269" s="64" t="n">
        <f aca="false">0.24*AH269/$AM$285</f>
        <v>0.0041999637373889</v>
      </c>
      <c r="AT269" s="63" t="n">
        <f aca="false">AS269*$J$285</f>
        <v>38152.8107875035</v>
      </c>
      <c r="AU269" s="64" t="n">
        <f aca="false">0.25*AJ269/$AM$285</f>
        <v>0.00295584948494601</v>
      </c>
      <c r="AV269" s="63" t="n">
        <f aca="false">AU269*$J$285</f>
        <v>26851.1761450578</v>
      </c>
      <c r="AW269" s="64" t="n">
        <f aca="false">0.35*AL269/$AM$285</f>
        <v>0.00546182734358873</v>
      </c>
      <c r="AX269" s="63" t="n">
        <f aca="false">AW269*$J$285</f>
        <v>49615.6819971748</v>
      </c>
    </row>
    <row r="270" customFormat="false" ht="13.8" hidden="false" customHeight="false" outlineLevel="0" collapsed="false">
      <c r="A270" s="70" t="s">
        <v>89</v>
      </c>
      <c r="B270" s="63" t="n">
        <f aca="true">INDIRECT(ADDRESS(ROW()-35*INT((ROW()-15)/35)+138,2+INT((ROW()-15)/35), 1, 1, "Simulación"))</f>
        <v>0</v>
      </c>
      <c r="C270" s="63" t="n">
        <f aca="true">INDIRECT(ADDRESS(ROW()-35*INT((ROW()-15)/35)+108,2+INT((ROW()-15)/35), 1, 1, "Simulación"))</f>
        <v>0</v>
      </c>
      <c r="D270" s="63" t="n">
        <f aca="true">INDIRECT(ADDRESS(ROW()-35*INT((ROW()-15)/35)+78,2+INT((ROW()-15)/35), 1, 1, "Simulación"))</f>
        <v>0</v>
      </c>
      <c r="E270" s="63" t="n">
        <f aca="true">INDIRECT(ADDRESS(ROW()-35*INT((ROW()-15)/35)+48,2+INT((ROW()-15)/35), 1, 1, "Simulación"))</f>
        <v>0</v>
      </c>
      <c r="F270" s="63" t="n">
        <f aca="true">INDIRECT(ADDRESS(ROW()-35*INT((ROW()-15)/35)+18,2+INT((ROW()-15)/35), 1, 1, "Simulación"))</f>
        <v>0</v>
      </c>
      <c r="G270" s="63" t="n">
        <f aca="true">INDIRECT(ADDRESS(ROW()-35*INT((ROW()-15)/35)-12,2+INT((ROW()-15)/35), 1, 1, "Simulación"))</f>
        <v>0</v>
      </c>
      <c r="H270" s="63" t="n">
        <f aca="true">INDIRECT(ADDRESS(ROW()-35*INT((ROW()-15)/35)+168,2+INT((ROW()-15)/35), 1, 1, "Simulación"))</f>
        <v>0</v>
      </c>
      <c r="I270" s="64" t="n">
        <f aca="false">AO270+AQ270+AS270+AU270+AW270</f>
        <v>0.02206234539676</v>
      </c>
      <c r="J270" s="63" t="n">
        <f aca="false">ROUND(AP270+AR270+AT270+AV270+AX270,0)</f>
        <v>200416</v>
      </c>
      <c r="K270" s="64" t="n">
        <f aca="false">I270-DatosMinisterio!J270</f>
        <v>1.45716771982052E-016</v>
      </c>
      <c r="L270" s="63" t="n">
        <f aca="false">J270-DatosMinisterio!K270</f>
        <v>0</v>
      </c>
      <c r="M270" s="64" t="n">
        <f aca="false">P305/P$320</f>
        <v>0.0206731807556381</v>
      </c>
      <c r="N270" s="63" t="n">
        <f aca="false">ROUND((N$285*M270),0)</f>
        <v>3568140</v>
      </c>
      <c r="O270" s="63" t="n">
        <f aca="false">N270-DatosMinisterio!L270</f>
        <v>1</v>
      </c>
      <c r="P270" s="65" t="n">
        <f aca="false">N270+J270</f>
        <v>3768556</v>
      </c>
      <c r="Q270" s="63" t="n">
        <f aca="false">P270-DatosMinisterio!M270</f>
        <v>1</v>
      </c>
      <c r="S270" s="65" t="n">
        <f aca="false">B270+DatosMinisterio!B270</f>
        <v>7507</v>
      </c>
      <c r="T270" s="65" t="n">
        <f aca="false">C270+DatosMinisterio!C270</f>
        <v>37</v>
      </c>
      <c r="U270" s="65" t="n">
        <f aca="false">D270+DatosMinisterio!D270</f>
        <v>309.016044239448</v>
      </c>
      <c r="V270" s="65" t="n">
        <f aca="false">E270+DatosMinisterio!E270</f>
        <v>138.95979020979</v>
      </c>
      <c r="W270" s="65" t="n">
        <f aca="false">F270+DatosMinisterio!F270</f>
        <v>26</v>
      </c>
      <c r="X270" s="65" t="n">
        <f aca="false">G270+DatosMinisterio!G270</f>
        <v>111</v>
      </c>
      <c r="Y270" s="65" t="n">
        <f aca="false">H270+DatosMinisterio!H270</f>
        <v>8</v>
      </c>
      <c r="Z270" s="65" t="n">
        <f aca="false">X270+0.33*Y270</f>
        <v>113.64</v>
      </c>
      <c r="AC270" s="71" t="n">
        <f aca="false">IF(T270&gt;0,S270/T270,0)</f>
        <v>202.891891891892</v>
      </c>
      <c r="AD270" s="72" t="n">
        <f aca="false">EXP((((AC270-AC$285)/AC$286+2)/4-1.9)^3)</f>
        <v>0.0632472908325486</v>
      </c>
      <c r="AE270" s="73" t="n">
        <f aca="false">S270/U270</f>
        <v>24.2932370015812</v>
      </c>
      <c r="AF270" s="72" t="n">
        <f aca="false">EXP((((AE270-AE$285)/AE$286+2)/4-1.9)^3)</f>
        <v>0.197261201471597</v>
      </c>
      <c r="AG270" s="72" t="n">
        <f aca="false">V270/U270</f>
        <v>0.449684709904946</v>
      </c>
      <c r="AH270" s="72" t="n">
        <f aca="false">EXP((((AG270-AG$285)/AG$286+2)/4-1.9)^3)</f>
        <v>0.00907063845878687</v>
      </c>
      <c r="AI270" s="72" t="n">
        <f aca="false">W270/U270</f>
        <v>0.0841380261144412</v>
      </c>
      <c r="AJ270" s="72" t="n">
        <f aca="false">EXP((((AI270-AI$285)/AI$286+2)/4-1.9)^3)</f>
        <v>0.033578134515631</v>
      </c>
      <c r="AK270" s="72" t="n">
        <f aca="false">Z270/U270</f>
        <v>0.367747895678658</v>
      </c>
      <c r="AL270" s="72" t="n">
        <f aca="false">EXP((((AK270-AK$285)/AK$286+2)/4-1.9)^3)</f>
        <v>0.0623233346370367</v>
      </c>
      <c r="AM270" s="72" t="n">
        <f aca="false">0.01*AD270+0.15*AF270+0.24*AH270+0.25*AJ270+0.35*AL270</f>
        <v>0.0626063071110445</v>
      </c>
      <c r="AO270" s="64" t="n">
        <f aca="false">0.01*AD270/$AM$285</f>
        <v>0.000222882268599877</v>
      </c>
      <c r="AP270" s="63" t="n">
        <f aca="false">AO270*$J$285</f>
        <v>2024.68058142504</v>
      </c>
      <c r="AQ270" s="64" t="n">
        <f aca="false">0.15*AF270/$AM$285</f>
        <v>0.0104271717045865</v>
      </c>
      <c r="AR270" s="63" t="n">
        <f aca="false">AQ270*$J$285</f>
        <v>94721.272365372</v>
      </c>
      <c r="AS270" s="64" t="n">
        <f aca="false">0.24*AH270/$AM$285</f>
        <v>0.000767154241985006</v>
      </c>
      <c r="AT270" s="63" t="n">
        <f aca="false">AS270*$J$285</f>
        <v>6968.8912736854</v>
      </c>
      <c r="AU270" s="64" t="n">
        <f aca="false">0.25*AJ270/$AM$285</f>
        <v>0.00295821793221546</v>
      </c>
      <c r="AV270" s="63" t="n">
        <f aca="false">AU270*$J$285</f>
        <v>26872.6913118978</v>
      </c>
      <c r="AW270" s="64" t="n">
        <f aca="false">0.35*AL270/$AM$285</f>
        <v>0.00768691924937318</v>
      </c>
      <c r="AX270" s="63" t="n">
        <f aca="false">AW270*$J$285</f>
        <v>69828.5971017652</v>
      </c>
    </row>
    <row r="271" customFormat="false" ht="13.8" hidden="false" customHeight="false" outlineLevel="0" collapsed="false">
      <c r="A271" s="70" t="s">
        <v>90</v>
      </c>
      <c r="B271" s="63" t="n">
        <f aca="true">INDIRECT(ADDRESS(ROW()-35*INT((ROW()-15)/35)+138,2+INT((ROW()-15)/35), 1, 1, "Simulación"))</f>
        <v>0</v>
      </c>
      <c r="C271" s="63" t="n">
        <f aca="true">INDIRECT(ADDRESS(ROW()-35*INT((ROW()-15)/35)+108,2+INT((ROW()-15)/35), 1, 1, "Simulación"))</f>
        <v>0</v>
      </c>
      <c r="D271" s="63" t="n">
        <f aca="true">INDIRECT(ADDRESS(ROW()-35*INT((ROW()-15)/35)+78,2+INT((ROW()-15)/35), 1, 1, "Simulación"))</f>
        <v>0</v>
      </c>
      <c r="E271" s="63" t="n">
        <f aca="true">INDIRECT(ADDRESS(ROW()-35*INT((ROW()-15)/35)+48,2+INT((ROW()-15)/35), 1, 1, "Simulación"))</f>
        <v>0</v>
      </c>
      <c r="F271" s="63" t="n">
        <f aca="true">INDIRECT(ADDRESS(ROW()-35*INT((ROW()-15)/35)+18,2+INT((ROW()-15)/35), 1, 1, "Simulación"))</f>
        <v>0</v>
      </c>
      <c r="G271" s="63" t="n">
        <f aca="true">INDIRECT(ADDRESS(ROW()-35*INT((ROW()-15)/35)-12,2+INT((ROW()-15)/35), 1, 1, "Simulación"))</f>
        <v>0</v>
      </c>
      <c r="H271" s="63" t="n">
        <f aca="true">INDIRECT(ADDRESS(ROW()-35*INT((ROW()-15)/35)+168,2+INT((ROW()-15)/35), 1, 1, "Simulación"))</f>
        <v>0</v>
      </c>
      <c r="I271" s="64" t="n">
        <f aca="false">AO271+AQ271+AS271+AU271+AW271</f>
        <v>0.0416505873465859</v>
      </c>
      <c r="J271" s="63" t="n">
        <f aca="false">ROUND(AP271+AR271+AT271+AV271+AX271,0)</f>
        <v>378357</v>
      </c>
      <c r="K271" s="64" t="n">
        <f aca="false">I271-DatosMinisterio!J271</f>
        <v>-2.35922392732846E-016</v>
      </c>
      <c r="L271" s="63" t="n">
        <f aca="false">J271-DatosMinisterio!K271</f>
        <v>0</v>
      </c>
      <c r="M271" s="64" t="n">
        <f aca="false">P306/P$320</f>
        <v>0.0230282654636779</v>
      </c>
      <c r="N271" s="63" t="n">
        <f aca="false">ROUND((N$285*M271),0)</f>
        <v>3974622</v>
      </c>
      <c r="O271" s="63" t="n">
        <f aca="false">N271-DatosMinisterio!L271</f>
        <v>3</v>
      </c>
      <c r="P271" s="65" t="n">
        <f aca="false">N271+J271</f>
        <v>4352979</v>
      </c>
      <c r="Q271" s="63" t="n">
        <f aca="false">P271-DatosMinisterio!M271</f>
        <v>3</v>
      </c>
      <c r="S271" s="65" t="n">
        <f aca="false">B271+DatosMinisterio!B271</f>
        <v>10659</v>
      </c>
      <c r="T271" s="65" t="n">
        <f aca="false">C271+DatosMinisterio!C271</f>
        <v>55</v>
      </c>
      <c r="U271" s="65" t="n">
        <f aca="false">D271+DatosMinisterio!D271</f>
        <v>424.986300538114</v>
      </c>
      <c r="V271" s="65" t="n">
        <f aca="false">E271+DatosMinisterio!E271</f>
        <v>322.379133895233</v>
      </c>
      <c r="W271" s="65" t="n">
        <f aca="false">F271+DatosMinisterio!F271</f>
        <v>32</v>
      </c>
      <c r="X271" s="65" t="n">
        <f aca="false">G271+DatosMinisterio!G271</f>
        <v>97</v>
      </c>
      <c r="Y271" s="65" t="n">
        <f aca="false">H271+DatosMinisterio!H271</f>
        <v>10</v>
      </c>
      <c r="Z271" s="65" t="n">
        <f aca="false">X271+0.33*Y271</f>
        <v>100.3</v>
      </c>
      <c r="AC271" s="71" t="n">
        <f aca="false">IF(T271&gt;0,S271/T271,0)</f>
        <v>193.8</v>
      </c>
      <c r="AD271" s="72" t="n">
        <f aca="false">EXP((((AC271-AC$285)/AC$286+2)/4-1.9)^3)</f>
        <v>0.0524306419050345</v>
      </c>
      <c r="AE271" s="73" t="n">
        <f aca="false">S271/U271</f>
        <v>25.0808084554812</v>
      </c>
      <c r="AF271" s="72" t="n">
        <f aca="false">EXP((((AE271-AE$285)/AE$286+2)/4-1.9)^3)</f>
        <v>0.233436078750969</v>
      </c>
      <c r="AG271" s="72" t="n">
        <f aca="false">V271/U271</f>
        <v>0.758563590136998</v>
      </c>
      <c r="AH271" s="72" t="n">
        <f aca="false">EXP((((AG271-AG$285)/AG$286+2)/4-1.9)^3)</f>
        <v>0.27345608355167</v>
      </c>
      <c r="AI271" s="72" t="n">
        <f aca="false">W271/U271</f>
        <v>0.0752965447579884</v>
      </c>
      <c r="AJ271" s="72" t="n">
        <f aca="false">EXP((((AI271-AI$285)/AI$286+2)/4-1.9)^3)</f>
        <v>0.0288818284503308</v>
      </c>
      <c r="AK271" s="72" t="n">
        <f aca="false">Z271/U271</f>
        <v>0.23600760747582</v>
      </c>
      <c r="AL271" s="72" t="n">
        <f aca="false">EXP((((AK271-AK$285)/AK$286+2)/4-1.9)^3)</f>
        <v>0.0280063332648827</v>
      </c>
      <c r="AM271" s="72" t="n">
        <f aca="false">0.01*AD271+0.15*AF271+0.24*AH271+0.25*AJ271+0.35*AL271</f>
        <v>0.118191852039388</v>
      </c>
      <c r="AO271" s="64" t="n">
        <f aca="false">0.01*AD271/$AM$285</f>
        <v>0.000184764600319102</v>
      </c>
      <c r="AP271" s="63" t="n">
        <f aca="false">AO271*$J$285</f>
        <v>1678.41659523135</v>
      </c>
      <c r="AQ271" s="64" t="n">
        <f aca="false">0.15*AF271/$AM$285</f>
        <v>0.0123393655570541</v>
      </c>
      <c r="AR271" s="63" t="n">
        <f aca="false">AQ271*$J$285</f>
        <v>112091.796208889</v>
      </c>
      <c r="AS271" s="64" t="n">
        <f aca="false">0.24*AH271/$AM$285</f>
        <v>0.0231276988324951</v>
      </c>
      <c r="AT271" s="63" t="n">
        <f aca="false">AS271*$J$285</f>
        <v>210093.889537991</v>
      </c>
      <c r="AU271" s="64" t="n">
        <f aca="false">0.25*AJ271/$AM$285</f>
        <v>0.00254447556629945</v>
      </c>
      <c r="AV271" s="63" t="n">
        <f aca="false">AU271*$J$285</f>
        <v>23114.2221467851</v>
      </c>
      <c r="AW271" s="64" t="n">
        <f aca="false">0.35*AL271/$AM$285</f>
        <v>0.00345428279041815</v>
      </c>
      <c r="AX271" s="63" t="n">
        <f aca="false">AW271*$J$285</f>
        <v>31378.9846650645</v>
      </c>
    </row>
    <row r="272" customFormat="false" ht="13.8" hidden="false" customHeight="false" outlineLevel="0" collapsed="false">
      <c r="A272" s="70" t="s">
        <v>91</v>
      </c>
      <c r="B272" s="63" t="n">
        <f aca="true">INDIRECT(ADDRESS(ROW()-35*INT((ROW()-15)/35)+138,2+INT((ROW()-15)/35), 1, 1, "Simulación"))</f>
        <v>0</v>
      </c>
      <c r="C272" s="63" t="n">
        <f aca="true">INDIRECT(ADDRESS(ROW()-35*INT((ROW()-15)/35)+108,2+INT((ROW()-15)/35), 1, 1, "Simulación"))</f>
        <v>0</v>
      </c>
      <c r="D272" s="63" t="n">
        <f aca="true">INDIRECT(ADDRESS(ROW()-35*INT((ROW()-15)/35)+78,2+INT((ROW()-15)/35), 1, 1, "Simulación"))</f>
        <v>0</v>
      </c>
      <c r="E272" s="63" t="n">
        <f aca="true">INDIRECT(ADDRESS(ROW()-35*INT((ROW()-15)/35)+48,2+INT((ROW()-15)/35), 1, 1, "Simulación"))</f>
        <v>0</v>
      </c>
      <c r="F272" s="63" t="n">
        <f aca="true">INDIRECT(ADDRESS(ROW()-35*INT((ROW()-15)/35)+18,2+INT((ROW()-15)/35), 1, 1, "Simulación"))</f>
        <v>0</v>
      </c>
      <c r="G272" s="63" t="n">
        <f aca="true">INDIRECT(ADDRESS(ROW()-35*INT((ROW()-15)/35)-12,2+INT((ROW()-15)/35), 1, 1, "Simulación"))</f>
        <v>0</v>
      </c>
      <c r="H272" s="63" t="n">
        <f aca="true">INDIRECT(ADDRESS(ROW()-35*INT((ROW()-15)/35)+168,2+INT((ROW()-15)/35), 1, 1, "Simulación"))</f>
        <v>0</v>
      </c>
      <c r="I272" s="64" t="n">
        <f aca="false">AO272+AQ272+AS272+AU272+AW272</f>
        <v>0.109033932130603</v>
      </c>
      <c r="J272" s="63" t="n">
        <f aca="false">ROUND(AP272+AR272+AT272+AV272+AX272,0)</f>
        <v>990473</v>
      </c>
      <c r="K272" s="64" t="n">
        <f aca="false">I272-DatosMinisterio!J272</f>
        <v>0</v>
      </c>
      <c r="L272" s="63" t="n">
        <f aca="false">J272-DatosMinisterio!K272</f>
        <v>0</v>
      </c>
      <c r="M272" s="64" t="n">
        <f aca="false">P307/P$320</f>
        <v>0.0285621815655351</v>
      </c>
      <c r="N272" s="63" t="n">
        <f aca="false">ROUND((N$285*M272),0)</f>
        <v>4929762</v>
      </c>
      <c r="O272" s="63" t="n">
        <f aca="false">N272-DatosMinisterio!L272</f>
        <v>-2</v>
      </c>
      <c r="P272" s="65" t="n">
        <f aca="false">N272+J272</f>
        <v>5920235</v>
      </c>
      <c r="Q272" s="63" t="n">
        <f aca="false">P272-DatosMinisterio!M272</f>
        <v>-2</v>
      </c>
      <c r="S272" s="65" t="n">
        <f aca="false">B272+DatosMinisterio!B272</f>
        <v>8289</v>
      </c>
      <c r="T272" s="65" t="n">
        <f aca="false">C272+DatosMinisterio!C272</f>
        <v>50</v>
      </c>
      <c r="U272" s="65" t="n">
        <f aca="false">D272+DatosMinisterio!D272</f>
        <v>305.556417280862</v>
      </c>
      <c r="V272" s="65" t="n">
        <f aca="false">E272+DatosMinisterio!E272</f>
        <v>200.360606060606</v>
      </c>
      <c r="W272" s="65" t="n">
        <f aca="false">F272+DatosMinisterio!F272</f>
        <v>77</v>
      </c>
      <c r="X272" s="65" t="n">
        <f aca="false">G272+DatosMinisterio!G272</f>
        <v>254</v>
      </c>
      <c r="Y272" s="65" t="n">
        <f aca="false">H272+DatosMinisterio!H272</f>
        <v>47</v>
      </c>
      <c r="Z272" s="65" t="n">
        <f aca="false">X272+0.33*Y272</f>
        <v>269.51</v>
      </c>
      <c r="AC272" s="71" t="n">
        <f aca="false">IF(T272&gt;0,S272/T272,0)</f>
        <v>165.78</v>
      </c>
      <c r="AD272" s="72" t="n">
        <f aca="false">EXP((((AC272-AC$285)/AC$286+2)/4-1.9)^3)</f>
        <v>0.0278938906425878</v>
      </c>
      <c r="AE272" s="73" t="n">
        <f aca="false">S272/U272</f>
        <v>27.1275598587115</v>
      </c>
      <c r="AF272" s="72" t="n">
        <f aca="false">EXP((((AE272-AE$285)/AE$286+2)/4-1.9)^3)</f>
        <v>0.342128763155555</v>
      </c>
      <c r="AG272" s="72" t="n">
        <f aca="false">V272/U272</f>
        <v>0.655723770567836</v>
      </c>
      <c r="AH272" s="72" t="n">
        <f aca="false">EXP((((AG272-AG$285)/AG$286+2)/4-1.9)^3)</f>
        <v>0.119694338446638</v>
      </c>
      <c r="AI272" s="72" t="n">
        <f aca="false">W272/U272</f>
        <v>0.251999289313642</v>
      </c>
      <c r="AJ272" s="72" t="n">
        <f aca="false">EXP((((AI272-AI$285)/AI$286+2)/4-1.9)^3)</f>
        <v>0.27712452898959</v>
      </c>
      <c r="AK272" s="72" t="n">
        <f aca="false">Z272/U272</f>
        <v>0.882030239778179</v>
      </c>
      <c r="AL272" s="72" t="n">
        <f aca="false">EXP((((AK272-AK$285)/AK$286+2)/4-1.9)^3)</f>
        <v>0.456570030998667</v>
      </c>
      <c r="AM272" s="72" t="n">
        <f aca="false">0.01*AD272+0.15*AF272+0.24*AH272+0.25*AJ272+0.35*AL272</f>
        <v>0.309405537703883</v>
      </c>
      <c r="AO272" s="64" t="n">
        <f aca="false">0.01*AD272/$AM$285</f>
        <v>9.82975483164474E-005</v>
      </c>
      <c r="AP272" s="63" t="n">
        <f aca="false">AO272*$J$285</f>
        <v>892.942891008022</v>
      </c>
      <c r="AQ272" s="64" t="n">
        <f aca="false">0.15*AF272/$AM$285</f>
        <v>0.0180848303259192</v>
      </c>
      <c r="AR272" s="63" t="n">
        <f aca="false">AQ272*$J$285</f>
        <v>164284.063551906</v>
      </c>
      <c r="AS272" s="64" t="n">
        <f aca="false">0.24*AH272/$AM$285</f>
        <v>0.0101232145783494</v>
      </c>
      <c r="AT272" s="63" t="n">
        <f aca="false">AS272*$J$285</f>
        <v>91960.1012101064</v>
      </c>
      <c r="AU272" s="64" t="n">
        <f aca="false">0.25*AJ272/$AM$285</f>
        <v>0.0244145412763221</v>
      </c>
      <c r="AV272" s="63" t="n">
        <f aca="false">AU272*$J$285</f>
        <v>221783.670531953</v>
      </c>
      <c r="AW272" s="64" t="n">
        <f aca="false">0.35*AL272/$AM$285</f>
        <v>0.0563130484016962</v>
      </c>
      <c r="AX272" s="63" t="n">
        <f aca="false">AW272*$J$285</f>
        <v>511552.293037929</v>
      </c>
    </row>
    <row r="273" customFormat="false" ht="13.8" hidden="false" customHeight="false" outlineLevel="0" collapsed="false">
      <c r="A273" s="70" t="s">
        <v>92</v>
      </c>
      <c r="B273" s="63" t="n">
        <f aca="true">INDIRECT(ADDRESS(ROW()-35*INT((ROW()-15)/35)+138,2+INT((ROW()-15)/35), 1, 1, "Simulación"))</f>
        <v>0</v>
      </c>
      <c r="C273" s="63" t="n">
        <f aca="true">INDIRECT(ADDRESS(ROW()-35*INT((ROW()-15)/35)+108,2+INT((ROW()-15)/35), 1, 1, "Simulación"))</f>
        <v>0</v>
      </c>
      <c r="D273" s="63" t="n">
        <f aca="true">INDIRECT(ADDRESS(ROW()-35*INT((ROW()-15)/35)+78,2+INT((ROW()-15)/35), 1, 1, "Simulación"))</f>
        <v>0</v>
      </c>
      <c r="E273" s="63" t="n">
        <f aca="true">INDIRECT(ADDRESS(ROW()-35*INT((ROW()-15)/35)+48,2+INT((ROW()-15)/35), 1, 1, "Simulación"))</f>
        <v>0</v>
      </c>
      <c r="F273" s="63" t="n">
        <f aca="true">INDIRECT(ADDRESS(ROW()-35*INT((ROW()-15)/35)+18,2+INT((ROW()-15)/35), 1, 1, "Simulación"))</f>
        <v>0</v>
      </c>
      <c r="G273" s="63" t="n">
        <f aca="true">INDIRECT(ADDRESS(ROW()-35*INT((ROW()-15)/35)-12,2+INT((ROW()-15)/35), 1, 1, "Simulación"))</f>
        <v>0</v>
      </c>
      <c r="H273" s="63" t="n">
        <f aca="true">INDIRECT(ADDRESS(ROW()-35*INT((ROW()-15)/35)+168,2+INT((ROW()-15)/35), 1, 1, "Simulación"))</f>
        <v>0</v>
      </c>
      <c r="I273" s="64" t="n">
        <f aca="false">AO273+AQ273+AS273+AU273+AW273</f>
        <v>0.0088530232633254</v>
      </c>
      <c r="J273" s="63" t="n">
        <f aca="false">ROUND(AP273+AR273+AT273+AV273+AX273,0)</f>
        <v>80422</v>
      </c>
      <c r="K273" s="64" t="n">
        <f aca="false">I273-DatosMinisterio!J273</f>
        <v>5.89805981832114E-017</v>
      </c>
      <c r="L273" s="63" t="n">
        <f aca="false">J273-DatosMinisterio!K273</f>
        <v>0</v>
      </c>
      <c r="M273" s="64" t="n">
        <f aca="false">P308/P$320</f>
        <v>0.0101432797247189</v>
      </c>
      <c r="N273" s="63" t="n">
        <f aca="false">ROUND((N$285*M273),0)</f>
        <v>1750705</v>
      </c>
      <c r="O273" s="63" t="n">
        <f aca="false">N273-DatosMinisterio!L273</f>
        <v>1</v>
      </c>
      <c r="P273" s="65" t="n">
        <f aca="false">N273+J273</f>
        <v>1831127</v>
      </c>
      <c r="Q273" s="63" t="n">
        <f aca="false">P273-DatosMinisterio!M273</f>
        <v>1</v>
      </c>
      <c r="S273" s="65" t="n">
        <f aca="false">B273+DatosMinisterio!B273</f>
        <v>2583</v>
      </c>
      <c r="T273" s="65" t="n">
        <f aca="false">C273+DatosMinisterio!C273</f>
        <v>25</v>
      </c>
      <c r="U273" s="65" t="n">
        <f aca="false">D273+DatosMinisterio!D273</f>
        <v>167.113636363636</v>
      </c>
      <c r="V273" s="65" t="n">
        <f aca="false">E273+DatosMinisterio!E273</f>
        <v>67.6590909090909</v>
      </c>
      <c r="W273" s="65" t="n">
        <f aca="false">F273+DatosMinisterio!F273</f>
        <v>10</v>
      </c>
      <c r="X273" s="65" t="n">
        <f aca="false">G273+DatosMinisterio!G273</f>
        <v>47</v>
      </c>
      <c r="Y273" s="65" t="n">
        <f aca="false">H273+DatosMinisterio!H273</f>
        <v>21</v>
      </c>
      <c r="Z273" s="65" t="n">
        <f aca="false">X273+0.33*Y273</f>
        <v>53.93</v>
      </c>
      <c r="AC273" s="71" t="n">
        <f aca="false">IF(T273&gt;0,S273/T273,0)</f>
        <v>103.32</v>
      </c>
      <c r="AD273" s="72" t="n">
        <f aca="false">EXP((((AC273-AC$285)/AC$286+2)/4-1.9)^3)</f>
        <v>0.00500727957029387</v>
      </c>
      <c r="AE273" s="73" t="n">
        <f aca="false">S273/U273</f>
        <v>15.4565483476133</v>
      </c>
      <c r="AF273" s="72" t="n">
        <f aca="false">EXP((((AE273-AE$285)/AE$286+2)/4-1.9)^3)</f>
        <v>0.0113875895790582</v>
      </c>
      <c r="AG273" s="72" t="n">
        <f aca="false">V273/U273</f>
        <v>0.404868761049912</v>
      </c>
      <c r="AH273" s="72" t="n">
        <f aca="false">EXP((((AG273-AG$285)/AG$286+2)/4-1.9)^3)</f>
        <v>0.00427824719309021</v>
      </c>
      <c r="AI273" s="72" t="n">
        <f aca="false">W273/U273</f>
        <v>0.0598395212838299</v>
      </c>
      <c r="AJ273" s="72" t="n">
        <f aca="false">EXP((((AI273-AI$285)/AI$286+2)/4-1.9)^3)</f>
        <v>0.0219600470265145</v>
      </c>
      <c r="AK273" s="72" t="n">
        <f aca="false">Z273/U273</f>
        <v>0.322714538283694</v>
      </c>
      <c r="AL273" s="72" t="n">
        <f aca="false">EXP((((AK273-AK$285)/AK$286+2)/4-1.9)^3)</f>
        <v>0.0481349074771535</v>
      </c>
      <c r="AM273" s="72" t="n">
        <f aca="false">0.01*AD273+0.15*AF273+0.24*AH273+0.25*AJ273+0.35*AL273</f>
        <v>0.0251222199325357</v>
      </c>
      <c r="AO273" s="64" t="n">
        <f aca="false">0.01*AD273/$AM$285</f>
        <v>1.76455594453158E-005</v>
      </c>
      <c r="AP273" s="63" t="n">
        <f aca="false">AO273*$J$285</f>
        <v>160.293691291564</v>
      </c>
      <c r="AQ273" s="64" t="n">
        <f aca="false">0.15*AF273/$AM$285</f>
        <v>0.000601944786690844</v>
      </c>
      <c r="AR273" s="63" t="n">
        <f aca="false">AQ273*$J$285</f>
        <v>5468.11519982735</v>
      </c>
      <c r="AS273" s="64" t="n">
        <f aca="false">0.24*AH273/$AM$285</f>
        <v>0.000361835111977174</v>
      </c>
      <c r="AT273" s="63" t="n">
        <f aca="false">AS273*$J$285</f>
        <v>3286.93946584471</v>
      </c>
      <c r="AU273" s="64" t="n">
        <f aca="false">0.25*AJ273/$AM$285</f>
        <v>0.00193466986308871</v>
      </c>
      <c r="AV273" s="63" t="n">
        <f aca="false">AU273*$J$285</f>
        <v>17574.6977445567</v>
      </c>
      <c r="AW273" s="64" t="n">
        <f aca="false">0.35*AL273/$AM$285</f>
        <v>0.00593692794212336</v>
      </c>
      <c r="AX273" s="63" t="n">
        <f aca="false">AW273*$J$285</f>
        <v>53931.5343174119</v>
      </c>
    </row>
    <row r="274" customFormat="false" ht="13.8" hidden="false" customHeight="false" outlineLevel="0" collapsed="false">
      <c r="A274" s="70" t="s">
        <v>93</v>
      </c>
      <c r="B274" s="63" t="n">
        <f aca="true">INDIRECT(ADDRESS(ROW()-35*INT((ROW()-15)/35)+138,2+INT((ROW()-15)/35), 1, 1, "Simulación"))</f>
        <v>0</v>
      </c>
      <c r="C274" s="63" t="n">
        <f aca="true">INDIRECT(ADDRESS(ROW()-35*INT((ROW()-15)/35)+108,2+INT((ROW()-15)/35), 1, 1, "Simulación"))</f>
        <v>0</v>
      </c>
      <c r="D274" s="63" t="n">
        <f aca="true">INDIRECT(ADDRESS(ROW()-35*INT((ROW()-15)/35)+78,2+INT((ROW()-15)/35), 1, 1, "Simulación"))</f>
        <v>0</v>
      </c>
      <c r="E274" s="63" t="n">
        <f aca="true">INDIRECT(ADDRESS(ROW()-35*INT((ROW()-15)/35)+48,2+INT((ROW()-15)/35), 1, 1, "Simulación"))</f>
        <v>0</v>
      </c>
      <c r="F274" s="63" t="n">
        <f aca="true">INDIRECT(ADDRESS(ROW()-35*INT((ROW()-15)/35)+18,2+INT((ROW()-15)/35), 1, 1, "Simulación"))</f>
        <v>0</v>
      </c>
      <c r="G274" s="63" t="n">
        <f aca="true">INDIRECT(ADDRESS(ROW()-35*INT((ROW()-15)/35)-12,2+INT((ROW()-15)/35), 1, 1, "Simulación"))</f>
        <v>0</v>
      </c>
      <c r="H274" s="63" t="n">
        <f aca="true">INDIRECT(ADDRESS(ROW()-35*INT((ROW()-15)/35)+168,2+INT((ROW()-15)/35), 1, 1, "Simulación"))</f>
        <v>0</v>
      </c>
      <c r="I274" s="64" t="n">
        <f aca="false">AO274+AQ274+AS274+AU274+AW274</f>
        <v>0.0930129809383014</v>
      </c>
      <c r="J274" s="63" t="n">
        <f aca="false">ROUND(AP274+AR274+AT274+AV274+AX274,0)</f>
        <v>844937</v>
      </c>
      <c r="K274" s="64" t="n">
        <f aca="false">I274-DatosMinisterio!J274</f>
        <v>3.33066907387547E-016</v>
      </c>
      <c r="L274" s="63" t="n">
        <f aca="false">J274-DatosMinisterio!K274</f>
        <v>0</v>
      </c>
      <c r="M274" s="64" t="n">
        <f aca="false">P309/P$320</f>
        <v>0.0620694724668487</v>
      </c>
      <c r="N274" s="63" t="n">
        <f aca="false">ROUND((N$285*M274),0)</f>
        <v>10713039</v>
      </c>
      <c r="O274" s="63" t="n">
        <f aca="false">N274-DatosMinisterio!L274</f>
        <v>-19</v>
      </c>
      <c r="P274" s="65" t="n">
        <f aca="false">N274+J274</f>
        <v>11557976</v>
      </c>
      <c r="Q274" s="63" t="n">
        <f aca="false">P274-DatosMinisterio!M274</f>
        <v>-19</v>
      </c>
      <c r="S274" s="65" t="n">
        <f aca="false">B274+DatosMinisterio!B274</f>
        <v>7229</v>
      </c>
      <c r="T274" s="65" t="n">
        <f aca="false">C274+DatosMinisterio!C274</f>
        <v>26</v>
      </c>
      <c r="U274" s="65" t="n">
        <f aca="false">D274+DatosMinisterio!D274</f>
        <v>342.322528562325</v>
      </c>
      <c r="V274" s="65" t="n">
        <f aca="false">E274+DatosMinisterio!E274</f>
        <v>315.254346744144</v>
      </c>
      <c r="W274" s="65" t="n">
        <f aca="false">F274+DatosMinisterio!F274</f>
        <v>73</v>
      </c>
      <c r="X274" s="65" t="n">
        <f aca="false">G274+DatosMinisterio!G274</f>
        <v>171</v>
      </c>
      <c r="Y274" s="65" t="n">
        <f aca="false">H274+DatosMinisterio!H274</f>
        <v>47</v>
      </c>
      <c r="Z274" s="65" t="n">
        <f aca="false">X274+0.33*Y274</f>
        <v>186.51</v>
      </c>
      <c r="AC274" s="71" t="n">
        <f aca="false">IF(T274&gt;0,S274/T274,0)</f>
        <v>278.038461538462</v>
      </c>
      <c r="AD274" s="72" t="n">
        <f aca="false">EXP((((AC274-AC$285)/AC$286+2)/4-1.9)^3)</f>
        <v>0.222016463888511</v>
      </c>
      <c r="AE274" s="73" t="n">
        <f aca="false">S274/U274</f>
        <v>21.1175116938991</v>
      </c>
      <c r="AF274" s="72" t="n">
        <f aca="false">EXP((((AE274-AE$285)/AE$286+2)/4-1.9)^3)</f>
        <v>0.0877064600036789</v>
      </c>
      <c r="AG274" s="72" t="n">
        <f aca="false">V274/U274</f>
        <v>0.920927839801076</v>
      </c>
      <c r="AH274" s="72" t="n">
        <f aca="false">EXP((((AG274-AG$285)/AG$286+2)/4-1.9)^3)</f>
        <v>0.618794649653555</v>
      </c>
      <c r="AI274" s="72" t="n">
        <f aca="false">W274/U274</f>
        <v>0.213249184348407</v>
      </c>
      <c r="AJ274" s="72" t="n">
        <f aca="false">EXP((((AI274-AI$285)/AI$286+2)/4-1.9)^3)</f>
        <v>0.19117873619716</v>
      </c>
      <c r="AK274" s="72" t="n">
        <f aca="false">Z274/U274</f>
        <v>0.544837059901662</v>
      </c>
      <c r="AL274" s="72" t="n">
        <f aca="false">EXP((((AK274-AK$285)/AK$286+2)/4-1.9)^3)</f>
        <v>0.149318167050126</v>
      </c>
      <c r="AM274" s="72" t="n">
        <f aca="false">0.01*AD274+0.15*AF274+0.24*AH274+0.25*AJ274+0.35*AL274</f>
        <v>0.263942892073124</v>
      </c>
      <c r="AO274" s="64" t="n">
        <f aca="false">0.01*AD274/$AM$285</f>
        <v>0.000782381861525183</v>
      </c>
      <c r="AP274" s="63" t="n">
        <f aca="false">AO274*$J$285</f>
        <v>7107.22020302554</v>
      </c>
      <c r="AQ274" s="64" t="n">
        <f aca="false">0.15*AF274/$AM$285</f>
        <v>0.00463613884148165</v>
      </c>
      <c r="AR274" s="63" t="n">
        <f aca="false">AQ274*$J$285</f>
        <v>42115.0607632655</v>
      </c>
      <c r="AS274" s="64" t="n">
        <f aca="false">0.24*AH274/$AM$285</f>
        <v>0.0523348982054831</v>
      </c>
      <c r="AT274" s="63" t="n">
        <f aca="false">AS274*$J$285</f>
        <v>475414.454425363</v>
      </c>
      <c r="AU274" s="64" t="n">
        <f aca="false">0.25*AJ274/$AM$285</f>
        <v>0.0168427571642927</v>
      </c>
      <c r="AV274" s="63" t="n">
        <f aca="false">AU274*$J$285</f>
        <v>153000.970343765</v>
      </c>
      <c r="AW274" s="64" t="n">
        <f aca="false">0.35*AL274/$AM$285</f>
        <v>0.0184168048655188</v>
      </c>
      <c r="AX274" s="63" t="n">
        <f aca="false">AW274*$J$285</f>
        <v>167299.747159567</v>
      </c>
    </row>
    <row r="275" customFormat="false" ht="13.8" hidden="false" customHeight="false" outlineLevel="0" collapsed="false">
      <c r="A275" s="70" t="s">
        <v>94</v>
      </c>
      <c r="B275" s="63" t="n">
        <f aca="true">INDIRECT(ADDRESS(ROW()-35*INT((ROW()-15)/35)+138,2+INT((ROW()-15)/35), 1, 1, "Simulación"))</f>
        <v>0</v>
      </c>
      <c r="C275" s="63" t="n">
        <f aca="true">INDIRECT(ADDRESS(ROW()-35*INT((ROW()-15)/35)+108,2+INT((ROW()-15)/35), 1, 1, "Simulación"))</f>
        <v>0</v>
      </c>
      <c r="D275" s="63" t="n">
        <f aca="true">INDIRECT(ADDRESS(ROW()-35*INT((ROW()-15)/35)+78,2+INT((ROW()-15)/35), 1, 1, "Simulación"))</f>
        <v>0</v>
      </c>
      <c r="E275" s="63" t="n">
        <f aca="true">INDIRECT(ADDRESS(ROW()-35*INT((ROW()-15)/35)+48,2+INT((ROW()-15)/35), 1, 1, "Simulación"))</f>
        <v>0</v>
      </c>
      <c r="F275" s="63" t="n">
        <f aca="true">INDIRECT(ADDRESS(ROW()-35*INT((ROW()-15)/35)+18,2+INT((ROW()-15)/35), 1, 1, "Simulación"))</f>
        <v>0</v>
      </c>
      <c r="G275" s="63" t="n">
        <f aca="true">INDIRECT(ADDRESS(ROW()-35*INT((ROW()-15)/35)-12,2+INT((ROW()-15)/35), 1, 1, "Simulación"))</f>
        <v>0</v>
      </c>
      <c r="H275" s="63" t="n">
        <f aca="true">INDIRECT(ADDRESS(ROW()-35*INT((ROW()-15)/35)+168,2+INT((ROW()-15)/35), 1, 1, "Simulación"))</f>
        <v>0</v>
      </c>
      <c r="I275" s="64" t="n">
        <f aca="false">AO275+AQ275+AS275+AU275+AW275</f>
        <v>0.00375490856319918</v>
      </c>
      <c r="J275" s="63" t="n">
        <f aca="false">ROUND(AP275+AR275+AT275+AV275+AX275,0)</f>
        <v>34110</v>
      </c>
      <c r="K275" s="64" t="n">
        <f aca="false">I275-DatosMinisterio!J275</f>
        <v>-3.51281503885303E-017</v>
      </c>
      <c r="L275" s="63" t="n">
        <f aca="false">J275-DatosMinisterio!K275</f>
        <v>0</v>
      </c>
      <c r="M275" s="64" t="n">
        <f aca="false">P310/P$320</f>
        <v>0.00890983349230561</v>
      </c>
      <c r="N275" s="63" t="n">
        <f aca="false">ROUND((N$285*M275),0)</f>
        <v>1537815</v>
      </c>
      <c r="O275" s="63" t="n">
        <f aca="false">N275-DatosMinisterio!L275</f>
        <v>0</v>
      </c>
      <c r="P275" s="65" t="n">
        <f aca="false">N275+J275</f>
        <v>1571925</v>
      </c>
      <c r="Q275" s="63" t="n">
        <f aca="false">P275-DatosMinisterio!M275</f>
        <v>0</v>
      </c>
      <c r="S275" s="65" t="n">
        <f aca="false">B275+DatosMinisterio!B275</f>
        <v>2916</v>
      </c>
      <c r="T275" s="65" t="n">
        <f aca="false">C275+DatosMinisterio!C275</f>
        <v>24</v>
      </c>
      <c r="U275" s="65" t="n">
        <f aca="false">D275+DatosMinisterio!D275</f>
        <v>160.956442666591</v>
      </c>
      <c r="V275" s="65" t="n">
        <f aca="false">E275+DatosMinisterio!E275</f>
        <v>48.2368247694335</v>
      </c>
      <c r="W275" s="65" t="n">
        <f aca="false">F275+DatosMinisterio!F275</f>
        <v>3</v>
      </c>
      <c r="X275" s="65" t="n">
        <f aca="false">G275+DatosMinisterio!G275</f>
        <v>9</v>
      </c>
      <c r="Y275" s="65" t="n">
        <f aca="false">H275+DatosMinisterio!H275</f>
        <v>9</v>
      </c>
      <c r="Z275" s="65" t="n">
        <f aca="false">X275+0.33*Y275</f>
        <v>11.97</v>
      </c>
      <c r="AC275" s="71" t="n">
        <f aca="false">IF(T275&gt;0,S275/T275,0)</f>
        <v>121.5</v>
      </c>
      <c r="AD275" s="72" t="n">
        <f aca="false">EXP((((AC275-AC$285)/AC$286+2)/4-1.9)^3)</f>
        <v>0.00864855850249568</v>
      </c>
      <c r="AE275" s="73" t="n">
        <f aca="false">S275/U275</f>
        <v>18.1167025792206</v>
      </c>
      <c r="AF275" s="72" t="n">
        <f aca="false">EXP((((AE275-AE$285)/AE$286+2)/4-1.9)^3)</f>
        <v>0.0329368091689739</v>
      </c>
      <c r="AG275" s="72" t="n">
        <f aca="false">V275/U275</f>
        <v>0.299688685772911</v>
      </c>
      <c r="AH275" s="72" t="n">
        <f aca="false">EXP((((AG275-AG$285)/AG$286+2)/4-1.9)^3)</f>
        <v>0.000540405877315278</v>
      </c>
      <c r="AI275" s="72" t="n">
        <f aca="false">W275/U275</f>
        <v>0.0186385829004327</v>
      </c>
      <c r="AJ275" s="72" t="n">
        <f aca="false">EXP((((AI275-AI$285)/AI$286+2)/4-1.9)^3)</f>
        <v>0.00988217890103873</v>
      </c>
      <c r="AK275" s="72" t="n">
        <f aca="false">Z275/U275</f>
        <v>0.0743679457727265</v>
      </c>
      <c r="AL275" s="72" t="n">
        <f aca="false">EXP((((AK275-AK$285)/AK$286+2)/4-1.9)^3)</f>
        <v>0.00865158045697172</v>
      </c>
      <c r="AM275" s="72" t="n">
        <f aca="false">0.01*AD275+0.15*AF275+0.24*AH275+0.25*AJ275+0.35*AL275</f>
        <v>0.0106553022561265</v>
      </c>
      <c r="AO275" s="64" t="n">
        <f aca="false">0.01*AD275/$AM$285</f>
        <v>3.04773582201089E-005</v>
      </c>
      <c r="AP275" s="63" t="n">
        <f aca="false">AO275*$J$285</f>
        <v>276.858790737485</v>
      </c>
      <c r="AQ275" s="64" t="n">
        <f aca="false">0.15*AF275/$AM$285</f>
        <v>0.00174103048163549</v>
      </c>
      <c r="AR275" s="63" t="n">
        <f aca="false">AQ275*$J$285</f>
        <v>15815.6619186458</v>
      </c>
      <c r="AS275" s="64" t="n">
        <f aca="false">0.24*AH275/$AM$285</f>
        <v>4.57051246237733E-005</v>
      </c>
      <c r="AT275" s="63" t="n">
        <f aca="false">AS275*$J$285</f>
        <v>415.189054197451</v>
      </c>
      <c r="AU275" s="64" t="n">
        <f aca="false">0.25*AJ275/$AM$285</f>
        <v>0.000870615335131422</v>
      </c>
      <c r="AV275" s="63" t="n">
        <f aca="false">AU275*$J$285</f>
        <v>7908.74022417598</v>
      </c>
      <c r="AW275" s="64" t="n">
        <f aca="false">0.35*AL275/$AM$285</f>
        <v>0.00106708026358839</v>
      </c>
      <c r="AX275" s="63" t="n">
        <f aca="false">AW275*$J$285</f>
        <v>9693.4435479383</v>
      </c>
    </row>
    <row r="276" customFormat="false" ht="13.8" hidden="false" customHeight="false" outlineLevel="0" collapsed="false">
      <c r="A276" s="70" t="s">
        <v>95</v>
      </c>
      <c r="B276" s="63" t="n">
        <f aca="true">INDIRECT(ADDRESS(ROW()-35*INT((ROW()-15)/35)+138,2+INT((ROW()-15)/35), 1, 1, "Simulación"))</f>
        <v>0</v>
      </c>
      <c r="C276" s="63" t="n">
        <f aca="true">INDIRECT(ADDRESS(ROW()-35*INT((ROW()-15)/35)+108,2+INT((ROW()-15)/35), 1, 1, "Simulación"))</f>
        <v>0</v>
      </c>
      <c r="D276" s="63" t="n">
        <f aca="true">INDIRECT(ADDRESS(ROW()-35*INT((ROW()-15)/35)+78,2+INT((ROW()-15)/35), 1, 1, "Simulación"))</f>
        <v>0</v>
      </c>
      <c r="E276" s="63" t="n">
        <f aca="true">INDIRECT(ADDRESS(ROW()-35*INT((ROW()-15)/35)+48,2+INT((ROW()-15)/35), 1, 1, "Simulación"))</f>
        <v>0</v>
      </c>
      <c r="F276" s="63" t="n">
        <f aca="true">INDIRECT(ADDRESS(ROW()-35*INT((ROW()-15)/35)+18,2+INT((ROW()-15)/35), 1, 1, "Simulación"))</f>
        <v>0</v>
      </c>
      <c r="G276" s="63" t="n">
        <f aca="true">INDIRECT(ADDRESS(ROW()-35*INT((ROW()-15)/35)-12,2+INT((ROW()-15)/35), 1, 1, "Simulación"))</f>
        <v>0</v>
      </c>
      <c r="H276" s="63" t="n">
        <f aca="true">INDIRECT(ADDRESS(ROW()-35*INT((ROW()-15)/35)+168,2+INT((ROW()-15)/35), 1, 1, "Simulación"))</f>
        <v>0</v>
      </c>
      <c r="I276" s="64" t="n">
        <f aca="false">AO276+AQ276+AS276+AU276+AW276</f>
        <v>0.0470416054081573</v>
      </c>
      <c r="J276" s="63" t="n">
        <f aca="false">ROUND(AP276+AR276+AT276+AV276+AX276,0)</f>
        <v>427330</v>
      </c>
      <c r="K276" s="64" t="n">
        <f aca="false">I276-DatosMinisterio!J276</f>
        <v>-3.12250225675825E-016</v>
      </c>
      <c r="L276" s="63" t="n">
        <f aca="false">J276-DatosMinisterio!K276</f>
        <v>0</v>
      </c>
      <c r="M276" s="64" t="n">
        <f aca="false">P311/P$320</f>
        <v>0.0404530709170973</v>
      </c>
      <c r="N276" s="63" t="n">
        <f aca="false">ROUND((N$285*M276),0)</f>
        <v>6982101</v>
      </c>
      <c r="O276" s="63" t="n">
        <f aca="false">N276-DatosMinisterio!L276</f>
        <v>0</v>
      </c>
      <c r="P276" s="65" t="n">
        <f aca="false">N276+J276</f>
        <v>7409431</v>
      </c>
      <c r="Q276" s="63" t="n">
        <f aca="false">P276-DatosMinisterio!M276</f>
        <v>0</v>
      </c>
      <c r="S276" s="65" t="n">
        <f aca="false">B276+DatosMinisterio!B276</f>
        <v>7669</v>
      </c>
      <c r="T276" s="65" t="n">
        <f aca="false">C276+DatosMinisterio!C276</f>
        <v>76</v>
      </c>
      <c r="U276" s="65" t="n">
        <f aca="false">D276+DatosMinisterio!D276</f>
        <v>333.141774891775</v>
      </c>
      <c r="V276" s="65" t="n">
        <f aca="false">E276+DatosMinisterio!E276</f>
        <v>265.353896103896</v>
      </c>
      <c r="W276" s="65" t="n">
        <f aca="false">F276+DatosMinisterio!F276</f>
        <v>25</v>
      </c>
      <c r="X276" s="65" t="n">
        <f aca="false">G276+DatosMinisterio!G276</f>
        <v>113</v>
      </c>
      <c r="Y276" s="65" t="n">
        <f aca="false">H276+DatosMinisterio!H276</f>
        <v>21</v>
      </c>
      <c r="Z276" s="65" t="n">
        <f aca="false">X276+0.33*Y276</f>
        <v>119.93</v>
      </c>
      <c r="AC276" s="71" t="n">
        <f aca="false">IF(T276&gt;0,S276/T276,0)</f>
        <v>100.907894736842</v>
      </c>
      <c r="AD276" s="72" t="n">
        <f aca="false">EXP((((AC276-AC$285)/AC$286+2)/4-1.9)^3)</f>
        <v>0.00464309137452622</v>
      </c>
      <c r="AE276" s="73" t="n">
        <f aca="false">S276/U276</f>
        <v>23.0202291576653</v>
      </c>
      <c r="AF276" s="72" t="n">
        <f aca="false">EXP((((AE276-AE$285)/AE$286+2)/4-1.9)^3)</f>
        <v>0.146306962003656</v>
      </c>
      <c r="AG276" s="72" t="n">
        <f aca="false">V276/U276</f>
        <v>0.796519428372798</v>
      </c>
      <c r="AH276" s="72" t="n">
        <f aca="false">EXP((((AG276-AG$285)/AG$286+2)/4-1.9)^3)</f>
        <v>0.347588863891735</v>
      </c>
      <c r="AI276" s="72" t="n">
        <f aca="false">W276/U276</f>
        <v>0.0750431254324725</v>
      </c>
      <c r="AJ276" s="72" t="n">
        <f aca="false">EXP((((AI276-AI$285)/AI$286+2)/4-1.9)^3)</f>
        <v>0.0287555208263016</v>
      </c>
      <c r="AK276" s="72" t="n">
        <f aca="false">Z276/U276</f>
        <v>0.359996881324657</v>
      </c>
      <c r="AL276" s="72" t="n">
        <f aca="false">EXP((((AK276-AK$285)/AK$286+2)/4-1.9)^3)</f>
        <v>0.0596778819752269</v>
      </c>
      <c r="AM276" s="72" t="n">
        <f aca="false">0.01*AD276+0.15*AF276+0.24*AH276+0.25*AJ276+0.35*AL276</f>
        <v>0.133489941446215</v>
      </c>
      <c r="AO276" s="64" t="n">
        <f aca="false">0.01*AD276/$AM$285</f>
        <v>1.63621670627884E-005</v>
      </c>
      <c r="AP276" s="63" t="n">
        <f aca="false">AO276*$J$285</f>
        <v>148.635250933902</v>
      </c>
      <c r="AQ276" s="64" t="n">
        <f aca="false">0.15*AF276/$AM$285</f>
        <v>0.00773374491794421</v>
      </c>
      <c r="AR276" s="63" t="n">
        <f aca="false">AQ276*$J$285</f>
        <v>70253.9652679435</v>
      </c>
      <c r="AS276" s="64" t="n">
        <f aca="false">0.24*AH276/$AM$285</f>
        <v>0.0293975195475884</v>
      </c>
      <c r="AT276" s="63" t="n">
        <f aca="false">AS276*$J$285</f>
        <v>267049.448769376</v>
      </c>
      <c r="AU276" s="64" t="n">
        <f aca="false">0.25*AJ276/$AM$285</f>
        <v>0.00253334792374966</v>
      </c>
      <c r="AV276" s="63" t="n">
        <f aca="false">AU276*$J$285</f>
        <v>23013.1377405237</v>
      </c>
      <c r="AW276" s="64" t="n">
        <f aca="false">0.35*AL276/$AM$285</f>
        <v>0.00736063085181226</v>
      </c>
      <c r="AX276" s="63" t="n">
        <f aca="false">AW276*$J$285</f>
        <v>66864.5668689615</v>
      </c>
    </row>
    <row r="277" customFormat="false" ht="13.8" hidden="false" customHeight="false" outlineLevel="0" collapsed="false">
      <c r="A277" s="70" t="s">
        <v>96</v>
      </c>
      <c r="B277" s="63" t="n">
        <f aca="true">INDIRECT(ADDRESS(ROW()-35*INT((ROW()-15)/35)+138,2+INT((ROW()-15)/35), 1, 1, "Simulación"))</f>
        <v>0</v>
      </c>
      <c r="C277" s="63" t="n">
        <f aca="true">INDIRECT(ADDRESS(ROW()-35*INT((ROW()-15)/35)+108,2+INT((ROW()-15)/35), 1, 1, "Simulación"))</f>
        <v>0</v>
      </c>
      <c r="D277" s="63" t="n">
        <f aca="true">INDIRECT(ADDRESS(ROW()-35*INT((ROW()-15)/35)+78,2+INT((ROW()-15)/35), 1, 1, "Simulación"))</f>
        <v>0</v>
      </c>
      <c r="E277" s="63" t="n">
        <f aca="true">INDIRECT(ADDRESS(ROW()-35*INT((ROW()-15)/35)+48,2+INT((ROW()-15)/35), 1, 1, "Simulación"))</f>
        <v>0</v>
      </c>
      <c r="F277" s="63" t="n">
        <f aca="true">INDIRECT(ADDRESS(ROW()-35*INT((ROW()-15)/35)+18,2+INT((ROW()-15)/35), 1, 1, "Simulación"))</f>
        <v>0</v>
      </c>
      <c r="G277" s="63" t="n">
        <f aca="true">INDIRECT(ADDRESS(ROW()-35*INT((ROW()-15)/35)-12,2+INT((ROW()-15)/35), 1, 1, "Simulación"))</f>
        <v>0</v>
      </c>
      <c r="H277" s="63" t="n">
        <f aca="true">INDIRECT(ADDRESS(ROW()-35*INT((ROW()-15)/35)+168,2+INT((ROW()-15)/35), 1, 1, "Simulación"))</f>
        <v>0</v>
      </c>
      <c r="I277" s="64" t="n">
        <f aca="false">AO277+AQ277+AS277+AU277+AW277</f>
        <v>0.00624186371631796</v>
      </c>
      <c r="J277" s="63" t="n">
        <f aca="false">ROUND(AP277+AR277+AT277+AV277+AX277,0)</f>
        <v>56702</v>
      </c>
      <c r="K277" s="64" t="n">
        <f aca="false">I277-DatosMinisterio!J277</f>
        <v>3.03576608295941E-017</v>
      </c>
      <c r="L277" s="63" t="n">
        <f aca="false">J277-DatosMinisterio!K277</f>
        <v>0</v>
      </c>
      <c r="M277" s="64" t="n">
        <f aca="false">P312/P$320</f>
        <v>0.0130939694538628</v>
      </c>
      <c r="N277" s="63" t="n">
        <f aca="false">ROUND((N$285*M277),0)</f>
        <v>2259987</v>
      </c>
      <c r="O277" s="63" t="n">
        <f aca="false">N277-DatosMinisterio!L277</f>
        <v>2</v>
      </c>
      <c r="P277" s="65" t="n">
        <f aca="false">N277+J277</f>
        <v>2316689</v>
      </c>
      <c r="Q277" s="63" t="n">
        <f aca="false">P277-DatosMinisterio!M277</f>
        <v>2</v>
      </c>
      <c r="S277" s="65" t="n">
        <f aca="false">B277+DatosMinisterio!B277</f>
        <v>4207</v>
      </c>
      <c r="T277" s="65" t="n">
        <f aca="false">C277+DatosMinisterio!C277</f>
        <v>41</v>
      </c>
      <c r="U277" s="65" t="n">
        <f aca="false">D277+DatosMinisterio!D277</f>
        <v>280.220742590743</v>
      </c>
      <c r="V277" s="65" t="n">
        <f aca="false">E277+DatosMinisterio!E277</f>
        <v>147.692770562771</v>
      </c>
      <c r="W277" s="65" t="n">
        <f aca="false">F277+DatosMinisterio!F277</f>
        <v>15</v>
      </c>
      <c r="X277" s="65" t="n">
        <f aca="false">G277+DatosMinisterio!G277</f>
        <v>33</v>
      </c>
      <c r="Y277" s="65" t="n">
        <f aca="false">H277+DatosMinisterio!H277</f>
        <v>10</v>
      </c>
      <c r="Z277" s="65" t="n">
        <f aca="false">X277+0.33*Y277</f>
        <v>36.3</v>
      </c>
      <c r="AC277" s="71" t="n">
        <f aca="false">IF(T277&gt;0,S277/T277,0)</f>
        <v>102.609756097561</v>
      </c>
      <c r="AD277" s="72" t="n">
        <f aca="false">EXP((((AC277-AC$285)/AC$286+2)/4-1.9)^3)</f>
        <v>0.00489753570121412</v>
      </c>
      <c r="AE277" s="73" t="n">
        <f aca="false">S277/U277</f>
        <v>15.0131641259128</v>
      </c>
      <c r="AF277" s="72" t="n">
        <f aca="false">EXP((((AE277-AE$285)/AE$286+2)/4-1.9)^3)</f>
        <v>0.00936055097194893</v>
      </c>
      <c r="AG277" s="72" t="n">
        <f aca="false">V277/U277</f>
        <v>0.527058665241186</v>
      </c>
      <c r="AH277" s="72" t="n">
        <f aca="false">EXP((((AG277-AG$285)/AG$286+2)/4-1.9)^3)</f>
        <v>0.0280548816504858</v>
      </c>
      <c r="AI277" s="72" t="n">
        <f aca="false">W277/U277</f>
        <v>0.0535292279269533</v>
      </c>
      <c r="AJ277" s="72" t="n">
        <f aca="false">EXP((((AI277-AI$285)/AI$286+2)/4-1.9)^3)</f>
        <v>0.0195589198351079</v>
      </c>
      <c r="AK277" s="72" t="n">
        <f aca="false">Z277/U277</f>
        <v>0.129540731583227</v>
      </c>
      <c r="AL277" s="72" t="n">
        <f aca="false">EXP((((AK277-AK$285)/AK$286+2)/4-1.9)^3)</f>
        <v>0.0132473547477103</v>
      </c>
      <c r="AM277" s="72" t="n">
        <f aca="false">0.01*AD277+0.15*AF277+0.24*AH277+0.25*AJ277+0.35*AL277</f>
        <v>0.0177125337193967</v>
      </c>
      <c r="AO277" s="64" t="n">
        <f aca="false">0.01*AD277/$AM$285</f>
        <v>1.72588241056128E-005</v>
      </c>
      <c r="AP277" s="63" t="n">
        <f aca="false">AO277*$J$285</f>
        <v>156.780556140139</v>
      </c>
      <c r="AQ277" s="64" t="n">
        <f aca="false">0.15*AF277/$AM$285</f>
        <v>0.000494796095257989</v>
      </c>
      <c r="AR277" s="63" t="n">
        <f aca="false">AQ277*$J$285</f>
        <v>4494.76780780728</v>
      </c>
      <c r="AS277" s="64" t="n">
        <f aca="false">0.24*AH277/$AM$285</f>
        <v>0.00237275706273007</v>
      </c>
      <c r="AT277" s="63" t="n">
        <f aca="false">AS277*$J$285</f>
        <v>21554.317351162</v>
      </c>
      <c r="AU277" s="64" t="n">
        <f aca="false">0.25*AJ277/$AM$285</f>
        <v>0.00172313168154254</v>
      </c>
      <c r="AV277" s="63" t="n">
        <f aca="false">AU277*$J$285</f>
        <v>15653.0677687986</v>
      </c>
      <c r="AW277" s="64" t="n">
        <f aca="false">0.35*AL277/$AM$285</f>
        <v>0.00163392005268176</v>
      </c>
      <c r="AX277" s="63" t="n">
        <f aca="false">AW277*$J$285</f>
        <v>14842.6621060853</v>
      </c>
    </row>
    <row r="278" customFormat="false" ht="13.8" hidden="false" customHeight="false" outlineLevel="0" collapsed="false">
      <c r="A278" s="70" t="s">
        <v>97</v>
      </c>
      <c r="B278" s="63" t="n">
        <f aca="true">INDIRECT(ADDRESS(ROW()-35*INT((ROW()-15)/35)+138,2+INT((ROW()-15)/35), 1, 1, "Simulación"))</f>
        <v>0</v>
      </c>
      <c r="C278" s="63" t="n">
        <f aca="true">INDIRECT(ADDRESS(ROW()-35*INT((ROW()-15)/35)+108,2+INT((ROW()-15)/35), 1, 1, "Simulación"))</f>
        <v>0</v>
      </c>
      <c r="D278" s="63" t="n">
        <f aca="true">INDIRECT(ADDRESS(ROW()-35*INT((ROW()-15)/35)+78,2+INT((ROW()-15)/35), 1, 1, "Simulación"))</f>
        <v>0</v>
      </c>
      <c r="E278" s="63" t="n">
        <f aca="true">INDIRECT(ADDRESS(ROW()-35*INT((ROW()-15)/35)+48,2+INT((ROW()-15)/35), 1, 1, "Simulación"))</f>
        <v>0</v>
      </c>
      <c r="F278" s="63" t="n">
        <f aca="true">INDIRECT(ADDRESS(ROW()-35*INT((ROW()-15)/35)+18,2+INT((ROW()-15)/35), 1, 1, "Simulación"))</f>
        <v>0</v>
      </c>
      <c r="G278" s="63" t="n">
        <f aca="true">INDIRECT(ADDRESS(ROW()-35*INT((ROW()-15)/35)-12,2+INT((ROW()-15)/35), 1, 1, "Simulación"))</f>
        <v>0</v>
      </c>
      <c r="H278" s="63" t="n">
        <f aca="true">INDIRECT(ADDRESS(ROW()-35*INT((ROW()-15)/35)+168,2+INT((ROW()-15)/35), 1, 1, "Simulación"))</f>
        <v>0</v>
      </c>
      <c r="I278" s="64" t="n">
        <f aca="false">AO278+AQ278+AS278+AU278+AW278</f>
        <v>0.00521718612328377</v>
      </c>
      <c r="J278" s="63" t="n">
        <f aca="false">ROUND(AP278+AR278+AT278+AV278+AX278,0)</f>
        <v>47393</v>
      </c>
      <c r="K278" s="64" t="n">
        <f aca="false">I278-DatosMinisterio!J278</f>
        <v>7.80625564189563E-017</v>
      </c>
      <c r="L278" s="63" t="n">
        <f aca="false">J278-DatosMinisterio!K278</f>
        <v>0</v>
      </c>
      <c r="M278" s="64" t="n">
        <f aca="false">P313/P$320</f>
        <v>0.0235337376587768</v>
      </c>
      <c r="N278" s="63" t="n">
        <f aca="false">ROUND((N$285*M278),0)</f>
        <v>4061865</v>
      </c>
      <c r="O278" s="63" t="n">
        <f aca="false">N278-DatosMinisterio!L278</f>
        <v>3</v>
      </c>
      <c r="P278" s="65" t="n">
        <f aca="false">N278+J278</f>
        <v>4109258</v>
      </c>
      <c r="Q278" s="63" t="n">
        <f aca="false">P278-DatosMinisterio!M278</f>
        <v>3</v>
      </c>
      <c r="S278" s="65" t="n">
        <f aca="false">B278+DatosMinisterio!B278</f>
        <v>4694</v>
      </c>
      <c r="T278" s="65" t="n">
        <f aca="false">C278+DatosMinisterio!C278</f>
        <v>25</v>
      </c>
      <c r="U278" s="65" t="n">
        <f aca="false">D278+DatosMinisterio!D278</f>
        <v>257.833957290384</v>
      </c>
      <c r="V278" s="65" t="n">
        <f aca="false">E278+DatosMinisterio!E278</f>
        <v>119.735173551928</v>
      </c>
      <c r="W278" s="65" t="n">
        <f aca="false">F278+DatosMinisterio!F278</f>
        <v>9</v>
      </c>
      <c r="X278" s="65" t="n">
        <f aca="false">G278+DatosMinisterio!G278</f>
        <v>18</v>
      </c>
      <c r="Y278" s="65" t="n">
        <f aca="false">H278+DatosMinisterio!H278</f>
        <v>5</v>
      </c>
      <c r="Z278" s="65" t="n">
        <f aca="false">X278+0.33*Y278</f>
        <v>19.65</v>
      </c>
      <c r="AC278" s="71" t="n">
        <f aca="false">IF(T278&gt;0,S278/T278,0)</f>
        <v>187.76</v>
      </c>
      <c r="AD278" s="72" t="n">
        <f aca="false">EXP((((AC278-AC$285)/AC$286+2)/4-1.9)^3)</f>
        <v>0.0460766833946405</v>
      </c>
      <c r="AE278" s="73" t="n">
        <f aca="false">S278/U278</f>
        <v>18.205515089362</v>
      </c>
      <c r="AF278" s="72" t="n">
        <f aca="false">EXP((((AE278-AE$285)/AE$286+2)/4-1.9)^3)</f>
        <v>0.0340148688563527</v>
      </c>
      <c r="AG278" s="72" t="n">
        <f aca="false">V278/U278</f>
        <v>0.464388689566894</v>
      </c>
      <c r="AH278" s="72" t="n">
        <f aca="false">EXP((((AG278-AG$285)/AG$286+2)/4-1.9)^3)</f>
        <v>0.0114232709208836</v>
      </c>
      <c r="AI278" s="72" t="n">
        <f aca="false">W278/U278</f>
        <v>0.0349061857273664</v>
      </c>
      <c r="AJ278" s="72" t="n">
        <f aca="false">EXP((((AI278-AI$285)/AI$286+2)/4-1.9)^3)</f>
        <v>0.0137096633918572</v>
      </c>
      <c r="AK278" s="72" t="n">
        <f aca="false">Z278/U278</f>
        <v>0.0762118388380833</v>
      </c>
      <c r="AL278" s="72" t="n">
        <f aca="false">EXP((((AK278-AK$285)/AK$286+2)/4-1.9)^3)</f>
        <v>0.00877945304652362</v>
      </c>
      <c r="AM278" s="72" t="n">
        <f aca="false">0.01*AD278+0.15*AF278+0.24*AH278+0.25*AJ278+0.35*AL278</f>
        <v>0.0148048065976589</v>
      </c>
      <c r="AO278" s="64" t="n">
        <f aca="false">0.01*AD278/$AM$285</f>
        <v>0.000162373369505192</v>
      </c>
      <c r="AP278" s="63" t="n">
        <f aca="false">AO278*$J$285</f>
        <v>1475.01284082809</v>
      </c>
      <c r="AQ278" s="64" t="n">
        <f aca="false">0.15*AF278/$AM$285</f>
        <v>0.00179801641391326</v>
      </c>
      <c r="AR278" s="63" t="n">
        <f aca="false">AQ278*$J$285</f>
        <v>16333.3267433176</v>
      </c>
      <c r="AS278" s="64" t="n">
        <f aca="false">0.24*AH278/$AM$285</f>
        <v>0.000966129427836536</v>
      </c>
      <c r="AT278" s="63" t="n">
        <f aca="false">AS278*$J$285</f>
        <v>8776.39797895074</v>
      </c>
      <c r="AU278" s="64" t="n">
        <f aca="false">0.25*AJ278/$AM$285</f>
        <v>0.00120781492704874</v>
      </c>
      <c r="AV278" s="63" t="n">
        <f aca="false">AU278*$J$285</f>
        <v>10971.8886303199</v>
      </c>
      <c r="AW278" s="64" t="n">
        <f aca="false">0.35*AL278/$AM$285</f>
        <v>0.00108285198498004</v>
      </c>
      <c r="AX278" s="63" t="n">
        <f aca="false">AW278*$J$285</f>
        <v>9836.71514256945</v>
      </c>
    </row>
    <row r="279" customFormat="false" ht="13.8" hidden="false" customHeight="false" outlineLevel="0" collapsed="false">
      <c r="A279" s="70" t="s">
        <v>98</v>
      </c>
      <c r="B279" s="63" t="n">
        <f aca="true">INDIRECT(ADDRESS(ROW()-35*INT((ROW()-15)/35)+138,2+INT((ROW()-15)/35), 1, 1, "Simulación"))</f>
        <v>0</v>
      </c>
      <c r="C279" s="63" t="n">
        <f aca="true">INDIRECT(ADDRESS(ROW()-35*INT((ROW()-15)/35)+108,2+INT((ROW()-15)/35), 1, 1, "Simulación"))</f>
        <v>0</v>
      </c>
      <c r="D279" s="63" t="n">
        <f aca="true">INDIRECT(ADDRESS(ROW()-35*INT((ROW()-15)/35)+78,2+INT((ROW()-15)/35), 1, 1, "Simulación"))</f>
        <v>0</v>
      </c>
      <c r="E279" s="63" t="n">
        <f aca="true">INDIRECT(ADDRESS(ROW()-35*INT((ROW()-15)/35)+48,2+INT((ROW()-15)/35), 1, 1, "Simulación"))</f>
        <v>0</v>
      </c>
      <c r="F279" s="63" t="n">
        <f aca="true">INDIRECT(ADDRESS(ROW()-35*INT((ROW()-15)/35)+18,2+INT((ROW()-15)/35), 1, 1, "Simulación"))</f>
        <v>0</v>
      </c>
      <c r="G279" s="63" t="n">
        <f aca="true">INDIRECT(ADDRESS(ROW()-35*INT((ROW()-15)/35)-12,2+INT((ROW()-15)/35), 1, 1, "Simulación"))</f>
        <v>0</v>
      </c>
      <c r="H279" s="63" t="n">
        <f aca="true">INDIRECT(ADDRESS(ROW()-35*INT((ROW()-15)/35)+168,2+INT((ROW()-15)/35), 1, 1, "Simulación"))</f>
        <v>0</v>
      </c>
      <c r="I279" s="64" t="n">
        <f aca="false">AO279+AQ279+AS279+AU279+AW279</f>
        <v>0.0153774209197715</v>
      </c>
      <c r="J279" s="63" t="n">
        <f aca="false">ROUND(AP279+AR279+AT279+AV279+AX279,0)</f>
        <v>139690</v>
      </c>
      <c r="K279" s="64" t="n">
        <f aca="false">I279-DatosMinisterio!J279</f>
        <v>1.09287578986539E-016</v>
      </c>
      <c r="L279" s="63" t="n">
        <f aca="false">J279-DatosMinisterio!K279</f>
        <v>0</v>
      </c>
      <c r="M279" s="64" t="n">
        <f aca="false">P314/P$320</f>
        <v>0.0117015755580494</v>
      </c>
      <c r="N279" s="63" t="n">
        <f aca="false">ROUND((N$285*M279),0)</f>
        <v>2019663</v>
      </c>
      <c r="O279" s="63" t="n">
        <f aca="false">N279-DatosMinisterio!L279</f>
        <v>1</v>
      </c>
      <c r="P279" s="65" t="n">
        <f aca="false">N279+J279</f>
        <v>2159353</v>
      </c>
      <c r="Q279" s="63" t="n">
        <f aca="false">P279-DatosMinisterio!M279</f>
        <v>1</v>
      </c>
      <c r="S279" s="65" t="n">
        <f aca="false">B279+DatosMinisterio!B279</f>
        <v>7566</v>
      </c>
      <c r="T279" s="65" t="n">
        <f aca="false">C279+DatosMinisterio!C279</f>
        <v>50</v>
      </c>
      <c r="U279" s="65" t="n">
        <f aca="false">D279+DatosMinisterio!D279</f>
        <v>330.994906999121</v>
      </c>
      <c r="V279" s="65" t="n">
        <f aca="false">E279+DatosMinisterio!E279</f>
        <v>202.183098923218</v>
      </c>
      <c r="W279" s="65" t="n">
        <f aca="false">F279+DatosMinisterio!F279</f>
        <v>2</v>
      </c>
      <c r="X279" s="65" t="n">
        <f aca="false">G279+DatosMinisterio!G279</f>
        <v>10</v>
      </c>
      <c r="Y279" s="65" t="n">
        <f aca="false">H279+DatosMinisterio!H279</f>
        <v>2</v>
      </c>
      <c r="Z279" s="65" t="n">
        <f aca="false">X279+0.33*Y279</f>
        <v>10.66</v>
      </c>
      <c r="AC279" s="71" t="n">
        <f aca="false">IF(T279&gt;0,S279/T279,0)</f>
        <v>151.32</v>
      </c>
      <c r="AD279" s="72" t="n">
        <f aca="false">EXP((((AC279-AC$285)/AC$286+2)/4-1.9)^3)</f>
        <v>0.0194944871475109</v>
      </c>
      <c r="AE279" s="73" t="n">
        <f aca="false">S279/U279</f>
        <v>22.8583577572089</v>
      </c>
      <c r="AF279" s="72" t="n">
        <f aca="false">EXP((((AE279-AE$285)/AE$286+2)/4-1.9)^3)</f>
        <v>0.140508820132998</v>
      </c>
      <c r="AG279" s="72" t="n">
        <f aca="false">V279/U279</f>
        <v>0.610834471008205</v>
      </c>
      <c r="AH279" s="72" t="n">
        <f aca="false">EXP((((AG279-AG$285)/AG$286+2)/4-1.9)^3)</f>
        <v>0.0763417660283647</v>
      </c>
      <c r="AI279" s="72" t="n">
        <f aca="false">W279/U279</f>
        <v>0.0060423890449931</v>
      </c>
      <c r="AJ279" s="72" t="n">
        <f aca="false">EXP((((AI279-AI$285)/AI$286+2)/4-1.9)^3)</f>
        <v>0.00758451630088012</v>
      </c>
      <c r="AK279" s="72" t="n">
        <f aca="false">Z279/U279</f>
        <v>0.0322059336098132</v>
      </c>
      <c r="AL279" s="72" t="n">
        <f aca="false">EXP((((AK279-AK$285)/AK$286+2)/4-1.9)^3)</f>
        <v>0.00613451219121219</v>
      </c>
      <c r="AM279" s="72" t="n">
        <f aca="false">0.01*AD279+0.15*AF279+0.24*AH279+0.25*AJ279+0.35*AL279</f>
        <v>0.0436365000803766</v>
      </c>
      <c r="AO279" s="64" t="n">
        <f aca="false">0.01*AD279/$AM$285</f>
        <v>6.86982076771001E-005</v>
      </c>
      <c r="AP279" s="63" t="n">
        <f aca="false">AO279*$J$285</f>
        <v>624.060083093599</v>
      </c>
      <c r="AQ279" s="64" t="n">
        <f aca="false">0.15*AF279/$AM$285</f>
        <v>0.00742725676719851</v>
      </c>
      <c r="AR279" s="63" t="n">
        <f aca="false">AQ279*$J$285</f>
        <v>67469.8020810294</v>
      </c>
      <c r="AS279" s="64" t="n">
        <f aca="false">0.24*AH279/$AM$285</f>
        <v>0.00645664689595837</v>
      </c>
      <c r="AT279" s="63" t="n">
        <f aca="false">AS279*$J$285</f>
        <v>58652.7033912844</v>
      </c>
      <c r="AU279" s="64" t="n">
        <f aca="false">0.25*AJ279/$AM$285</f>
        <v>0.000668192335640312</v>
      </c>
      <c r="AV279" s="63" t="n">
        <f aca="false">AU279*$J$285</f>
        <v>6069.91330053578</v>
      </c>
      <c r="AW279" s="64" t="n">
        <f aca="false">0.35*AL279/$AM$285</f>
        <v>0.000756626713297212</v>
      </c>
      <c r="AX279" s="63" t="n">
        <f aca="false">AW279*$J$285</f>
        <v>6873.25835035565</v>
      </c>
    </row>
    <row r="280" customFormat="false" ht="13.8" hidden="false" customHeight="false" outlineLevel="0" collapsed="false">
      <c r="A280" s="70" t="s">
        <v>99</v>
      </c>
      <c r="B280" s="63" t="n">
        <f aca="true">INDIRECT(ADDRESS(ROW()-35*INT((ROW()-15)/35)+138,2+INT((ROW()-15)/35), 1, 1, "Simulación"))</f>
        <v>0</v>
      </c>
      <c r="C280" s="63" t="n">
        <f aca="true">INDIRECT(ADDRESS(ROW()-35*INT((ROW()-15)/35)+108,2+INT((ROW()-15)/35), 1, 1, "Simulación"))</f>
        <v>0</v>
      </c>
      <c r="D280" s="63" t="n">
        <f aca="true">INDIRECT(ADDRESS(ROW()-35*INT((ROW()-15)/35)+78,2+INT((ROW()-15)/35), 1, 1, "Simulación"))</f>
        <v>0</v>
      </c>
      <c r="E280" s="63" t="n">
        <f aca="true">INDIRECT(ADDRESS(ROW()-35*INT((ROW()-15)/35)+48,2+INT((ROW()-15)/35), 1, 1, "Simulación"))</f>
        <v>0</v>
      </c>
      <c r="F280" s="63" t="n">
        <f aca="true">INDIRECT(ADDRESS(ROW()-35*INT((ROW()-15)/35)+18,2+INT((ROW()-15)/35), 1, 1, "Simulación"))</f>
        <v>0</v>
      </c>
      <c r="G280" s="63" t="n">
        <f aca="true">INDIRECT(ADDRESS(ROW()-35*INT((ROW()-15)/35)-12,2+INT((ROW()-15)/35), 1, 1, "Simulación"))</f>
        <v>0</v>
      </c>
      <c r="H280" s="63" t="n">
        <f aca="true">INDIRECT(ADDRESS(ROW()-35*INT((ROW()-15)/35)+168,2+INT((ROW()-15)/35), 1, 1, "Simulación"))</f>
        <v>0</v>
      </c>
      <c r="I280" s="64" t="n">
        <f aca="false">AO280+AQ280+AS280+AU280+AW280</f>
        <v>0.0390822738705291</v>
      </c>
      <c r="J280" s="63" t="n">
        <f aca="false">ROUND(AP280+AR280+AT280+AV280+AX280,0)</f>
        <v>355027</v>
      </c>
      <c r="K280" s="64" t="n">
        <f aca="false">I280-DatosMinisterio!J280</f>
        <v>0</v>
      </c>
      <c r="L280" s="63" t="n">
        <f aca="false">J280-DatosMinisterio!K280</f>
        <v>0</v>
      </c>
      <c r="M280" s="64" t="n">
        <f aca="false">P315/P$320</f>
        <v>0.0177606813924748</v>
      </c>
      <c r="N280" s="63" t="n">
        <f aca="false">ROUND((N$285*M280),0)</f>
        <v>3065450</v>
      </c>
      <c r="O280" s="63" t="n">
        <f aca="false">N280-DatosMinisterio!L280</f>
        <v>1</v>
      </c>
      <c r="P280" s="65" t="n">
        <f aca="false">N280+J280</f>
        <v>3420477</v>
      </c>
      <c r="Q280" s="63" t="n">
        <f aca="false">P280-DatosMinisterio!M280</f>
        <v>1</v>
      </c>
      <c r="S280" s="65" t="n">
        <f aca="false">B280+DatosMinisterio!B280</f>
        <v>6744</v>
      </c>
      <c r="T280" s="65" t="n">
        <f aca="false">C280+DatosMinisterio!C280</f>
        <v>32</v>
      </c>
      <c r="U280" s="65" t="n">
        <f aca="false">D280+DatosMinisterio!D280</f>
        <v>220.654458305825</v>
      </c>
      <c r="V280" s="65" t="n">
        <f aca="false">E280+DatosMinisterio!E280</f>
        <v>138.878834868835</v>
      </c>
      <c r="W280" s="65" t="n">
        <f aca="false">F280+DatosMinisterio!F280</f>
        <v>5</v>
      </c>
      <c r="X280" s="65" t="n">
        <f aca="false">G280+DatosMinisterio!G280</f>
        <v>9</v>
      </c>
      <c r="Y280" s="65" t="n">
        <f aca="false">H280+DatosMinisterio!H280</f>
        <v>0</v>
      </c>
      <c r="Z280" s="65" t="n">
        <f aca="false">X280+0.33*Y280</f>
        <v>9</v>
      </c>
      <c r="AC280" s="71" t="n">
        <f aca="false">IF(T280&gt;0,S280/T280,0)</f>
        <v>210.75</v>
      </c>
      <c r="AD280" s="72" t="n">
        <f aca="false">EXP((((AC280-AC$285)/AC$286+2)/4-1.9)^3)</f>
        <v>0.0738920929789707</v>
      </c>
      <c r="AE280" s="73" t="n">
        <f aca="false">S280/U280</f>
        <v>30.5636244641515</v>
      </c>
      <c r="AF280" s="72" t="n">
        <f aca="false">EXP((((AE280-AE$285)/AE$286+2)/4-1.9)^3)</f>
        <v>0.553034234922802</v>
      </c>
      <c r="AG280" s="72" t="n">
        <f aca="false">V280/U280</f>
        <v>0.62939510008155</v>
      </c>
      <c r="AH280" s="72" t="n">
        <f aca="false">EXP((((AG280-AG$285)/AG$286+2)/4-1.9)^3)</f>
        <v>0.0925882731123439</v>
      </c>
      <c r="AI280" s="72" t="n">
        <f aca="false">W280/U280</f>
        <v>0.0226598639265654</v>
      </c>
      <c r="AJ280" s="72" t="n">
        <f aca="false">EXP((((AI280-AI$285)/AI$286+2)/4-1.9)^3)</f>
        <v>0.0107311778090198</v>
      </c>
      <c r="AK280" s="72" t="n">
        <f aca="false">Z280/U280</f>
        <v>0.0407877550678178</v>
      </c>
      <c r="AL280" s="72" t="n">
        <f aca="false">EXP((((AK280-AK$285)/AK$286+2)/4-1.9)^3)</f>
        <v>0.00658775409748449</v>
      </c>
      <c r="AM280" s="72" t="n">
        <f aca="false">0.01*AD280+0.15*AF280+0.24*AH280+0.25*AJ280+0.35*AL280</f>
        <v>0.110903750101547</v>
      </c>
      <c r="AO280" s="64" t="n">
        <f aca="false">0.01*AD280/$AM$285</f>
        <v>0.000260394352041883</v>
      </c>
      <c r="AP280" s="63" t="n">
        <f aca="false">AO280*$J$285</f>
        <v>2365.44338589098</v>
      </c>
      <c r="AQ280" s="64" t="n">
        <f aca="false">0.15*AF280/$AM$285</f>
        <v>0.0292332343260365</v>
      </c>
      <c r="AR280" s="63" t="n">
        <f aca="false">AQ280*$J$285</f>
        <v>265557.068509696</v>
      </c>
      <c r="AS280" s="64" t="n">
        <f aca="false">0.24*AH280/$AM$285</f>
        <v>0.00783070417798359</v>
      </c>
      <c r="AT280" s="63" t="n">
        <f aca="false">AS280*$J$285</f>
        <v>71134.7510398413</v>
      </c>
      <c r="AU280" s="64" t="n">
        <f aca="false">0.25*AJ280/$AM$285</f>
        <v>0.0009454117414908</v>
      </c>
      <c r="AV280" s="63" t="n">
        <f aca="false">AU280*$J$285</f>
        <v>8588.19683805349</v>
      </c>
      <c r="AW280" s="64" t="n">
        <f aca="false">0.35*AL280/$AM$285</f>
        <v>0.000812529272976307</v>
      </c>
      <c r="AX280" s="63" t="n">
        <f aca="false">AW280*$J$285</f>
        <v>7381.08173058788</v>
      </c>
    </row>
    <row r="281" customFormat="false" ht="13.8" hidden="false" customHeight="false" outlineLevel="0" collapsed="false">
      <c r="A281" s="70" t="s">
        <v>100</v>
      </c>
      <c r="B281" s="63" t="n">
        <f aca="true">INDIRECT(ADDRESS(ROW()-35*INT((ROW()-15)/35)+138,2+INT((ROW()-15)/35), 1, 1, "Simulación"))</f>
        <v>0</v>
      </c>
      <c r="C281" s="63" t="n">
        <f aca="true">INDIRECT(ADDRESS(ROW()-35*INT((ROW()-15)/35)+108,2+INT((ROW()-15)/35), 1, 1, "Simulación"))</f>
        <v>0</v>
      </c>
      <c r="D281" s="63" t="n">
        <f aca="true">INDIRECT(ADDRESS(ROW()-35*INT((ROW()-15)/35)+78,2+INT((ROW()-15)/35), 1, 1, "Simulación"))</f>
        <v>0</v>
      </c>
      <c r="E281" s="63" t="n">
        <f aca="true">INDIRECT(ADDRESS(ROW()-35*INT((ROW()-15)/35)+48,2+INT((ROW()-15)/35), 1, 1, "Simulación"))</f>
        <v>0</v>
      </c>
      <c r="F281" s="63" t="n">
        <f aca="true">INDIRECT(ADDRESS(ROW()-35*INT((ROW()-15)/35)+18,2+INT((ROW()-15)/35), 1, 1, "Simulación"))</f>
        <v>0</v>
      </c>
      <c r="G281" s="63" t="n">
        <f aca="true">INDIRECT(ADDRESS(ROW()-35*INT((ROW()-15)/35)-12,2+INT((ROW()-15)/35), 1, 1, "Simulación"))</f>
        <v>0</v>
      </c>
      <c r="H281" s="63" t="n">
        <f aca="true">INDIRECT(ADDRESS(ROW()-35*INT((ROW()-15)/35)+168,2+INT((ROW()-15)/35), 1, 1, "Simulación"))</f>
        <v>0</v>
      </c>
      <c r="I281" s="64" t="n">
        <f aca="false">AO281+AQ281+AS281+AU281+AW281</f>
        <v>0.00712143273703491</v>
      </c>
      <c r="J281" s="63" t="n">
        <f aca="false">ROUND(AP281+AR281+AT281+AV281+AX281,0)</f>
        <v>64692</v>
      </c>
      <c r="K281" s="64" t="n">
        <f aca="false">I281-DatosMinisterio!J281</f>
        <v>0</v>
      </c>
      <c r="L281" s="63" t="n">
        <f aca="false">J281-DatosMinisterio!K281</f>
        <v>0</v>
      </c>
      <c r="M281" s="64" t="n">
        <f aca="false">P316/P$320</f>
        <v>0.0137346888057892</v>
      </c>
      <c r="N281" s="63" t="n">
        <f aca="false">ROUND((N$285*M281),0)</f>
        <v>2370574</v>
      </c>
      <c r="O281" s="63" t="n">
        <f aca="false">N281-DatosMinisterio!L281</f>
        <v>3</v>
      </c>
      <c r="P281" s="65" t="n">
        <f aca="false">N281+J281</f>
        <v>2435266</v>
      </c>
      <c r="Q281" s="63" t="n">
        <f aca="false">P281-DatosMinisterio!M281</f>
        <v>3</v>
      </c>
      <c r="S281" s="65" t="n">
        <f aca="false">B281+DatosMinisterio!B281</f>
        <v>3851</v>
      </c>
      <c r="T281" s="65" t="n">
        <f aca="false">C281+DatosMinisterio!C281</f>
        <v>35</v>
      </c>
      <c r="U281" s="65" t="n">
        <f aca="false">D281+DatosMinisterio!D281</f>
        <v>308.046666666667</v>
      </c>
      <c r="V281" s="65" t="n">
        <f aca="false">E281+DatosMinisterio!E281</f>
        <v>155.727272727273</v>
      </c>
      <c r="W281" s="65" t="n">
        <f aca="false">F281+DatosMinisterio!F281</f>
        <v>28</v>
      </c>
      <c r="X281" s="65" t="n">
        <f aca="false">G281+DatosMinisterio!G281</f>
        <v>42</v>
      </c>
      <c r="Y281" s="65" t="n">
        <f aca="false">H281+DatosMinisterio!H281</f>
        <v>11</v>
      </c>
      <c r="Z281" s="65" t="n">
        <f aca="false">X281+0.33*Y281</f>
        <v>45.63</v>
      </c>
      <c r="AC281" s="71" t="n">
        <f aca="false">IF(T281&gt;0,S281/T281,0)</f>
        <v>110.028571428571</v>
      </c>
      <c r="AD281" s="72" t="n">
        <f aca="false">EXP((((AC281-AC$285)/AC$286+2)/4-1.9)^3)</f>
        <v>0.00615448391495599</v>
      </c>
      <c r="AE281" s="73" t="n">
        <f aca="false">S281/U281</f>
        <v>12.5013526089121</v>
      </c>
      <c r="AF281" s="72" t="n">
        <f aca="false">EXP((((AE281-AE$285)/AE$286+2)/4-1.9)^3)</f>
        <v>0.00276535243201979</v>
      </c>
      <c r="AG281" s="72" t="n">
        <f aca="false">V281/U281</f>
        <v>0.505531432663686</v>
      </c>
      <c r="AH281" s="72" t="n">
        <f aca="false">EXP((((AG281-AG$285)/AG$286+2)/4-1.9)^3)</f>
        <v>0.0209177575732864</v>
      </c>
      <c r="AI281" s="72" t="n">
        <f aca="false">W281/U281</f>
        <v>0.090895318891077</v>
      </c>
      <c r="AJ281" s="72" t="n">
        <f aca="false">EXP((((AI281-AI$285)/AI$286+2)/4-1.9)^3)</f>
        <v>0.0375659812486351</v>
      </c>
      <c r="AK281" s="72" t="n">
        <f aca="false">Z281/U281</f>
        <v>0.148126907178566</v>
      </c>
      <c r="AL281" s="72" t="n">
        <f aca="false">EXP((((AK281-AK$285)/AK$286+2)/4-1.9)^3)</f>
        <v>0.0152010899437514</v>
      </c>
      <c r="AM281" s="72" t="n">
        <f aca="false">0.01*AD281+0.15*AF281+0.24*AH281+0.25*AJ281+0.35*AL281</f>
        <v>0.020208486314013</v>
      </c>
      <c r="AO281" s="64" t="n">
        <f aca="false">0.01*AD281/$AM$285</f>
        <v>2.16882860747123E-005</v>
      </c>
      <c r="AP281" s="63" t="n">
        <f aca="false">AO281*$J$285</f>
        <v>197.018147453859</v>
      </c>
      <c r="AQ281" s="64" t="n">
        <f aca="false">0.15*AF281/$AM$285</f>
        <v>0.000146175752845742</v>
      </c>
      <c r="AR281" s="63" t="n">
        <f aca="false">AQ281*$J$285</f>
        <v>1327.8723790867</v>
      </c>
      <c r="AS281" s="64" t="n">
        <f aca="false">0.24*AH281/$AM$285</f>
        <v>0.00176913086416928</v>
      </c>
      <c r="AT281" s="63" t="n">
        <f aca="false">AS281*$J$285</f>
        <v>16070.9280697137</v>
      </c>
      <c r="AU281" s="64" t="n">
        <f aca="false">0.25*AJ281/$AM$285</f>
        <v>0.00330954536260049</v>
      </c>
      <c r="AV281" s="63" t="n">
        <f aca="false">AU281*$J$285</f>
        <v>30064.1781470373</v>
      </c>
      <c r="AW281" s="64" t="n">
        <f aca="false">0.35*AL281/$AM$285</f>
        <v>0.00187489247134468</v>
      </c>
      <c r="AX281" s="63" t="n">
        <f aca="false">AW281*$J$285</f>
        <v>17031.6750759853</v>
      </c>
    </row>
    <row r="282" customFormat="false" ht="13.8" hidden="false" customHeight="false" outlineLevel="0" collapsed="false">
      <c r="A282" s="70" t="s">
        <v>101</v>
      </c>
      <c r="B282" s="63" t="n">
        <f aca="true">INDIRECT(ADDRESS(ROW()-35*INT((ROW()-15)/35)+138,2+INT((ROW()-15)/35), 1, 1, "Simulación"))</f>
        <v>0</v>
      </c>
      <c r="C282" s="63" t="n">
        <f aca="true">INDIRECT(ADDRESS(ROW()-35*INT((ROW()-15)/35)+108,2+INT((ROW()-15)/35), 1, 1, "Simulación"))</f>
        <v>0</v>
      </c>
      <c r="D282" s="63" t="n">
        <f aca="true">INDIRECT(ADDRESS(ROW()-35*INT((ROW()-15)/35)+78,2+INT((ROW()-15)/35), 1, 1, "Simulación"))</f>
        <v>0</v>
      </c>
      <c r="E282" s="63" t="n">
        <f aca="true">INDIRECT(ADDRESS(ROW()-35*INT((ROW()-15)/35)+48,2+INT((ROW()-15)/35), 1, 1, "Simulación"))</f>
        <v>0</v>
      </c>
      <c r="F282" s="63" t="n">
        <f aca="true">INDIRECT(ADDRESS(ROW()-35*INT((ROW()-15)/35)+18,2+INT((ROW()-15)/35), 1, 1, "Simulación"))</f>
        <v>0</v>
      </c>
      <c r="G282" s="63" t="n">
        <f aca="true">INDIRECT(ADDRESS(ROW()-35*INT((ROW()-15)/35)-12,2+INT((ROW()-15)/35), 1, 1, "Simulación"))</f>
        <v>0</v>
      </c>
      <c r="H282" s="63" t="n">
        <f aca="true">INDIRECT(ADDRESS(ROW()-35*INT((ROW()-15)/35)+168,2+INT((ROW()-15)/35), 1, 1, "Simulación"))</f>
        <v>0</v>
      </c>
      <c r="I282" s="64" t="n">
        <f aca="false">AO282+AQ282+AS282+AU282+AW282</f>
        <v>0.0153479155235068</v>
      </c>
      <c r="J282" s="63" t="n">
        <f aca="false">ROUND(AP282+AR282+AT282+AV282+AX282,0)</f>
        <v>139422</v>
      </c>
      <c r="K282" s="64" t="n">
        <f aca="false">I282-DatosMinisterio!J282</f>
        <v>5.89805981832114E-017</v>
      </c>
      <c r="L282" s="63" t="n">
        <f aca="false">J282-DatosMinisterio!K282</f>
        <v>0</v>
      </c>
      <c r="M282" s="64" t="n">
        <f aca="false">P317/P$320</f>
        <v>0.00978035411588474</v>
      </c>
      <c r="N282" s="63" t="n">
        <f aca="false">ROUND((N$285*M282),0)</f>
        <v>1688065</v>
      </c>
      <c r="O282" s="63" t="n">
        <f aca="false">N282-DatosMinisterio!L282</f>
        <v>3</v>
      </c>
      <c r="P282" s="65" t="n">
        <f aca="false">N282+J282</f>
        <v>1827487</v>
      </c>
      <c r="Q282" s="63" t="n">
        <f aca="false">P282-DatosMinisterio!M282</f>
        <v>3</v>
      </c>
      <c r="S282" s="65" t="n">
        <f aca="false">B282+DatosMinisterio!B282</f>
        <v>5548</v>
      </c>
      <c r="T282" s="65" t="n">
        <f aca="false">C282+DatosMinisterio!C282</f>
        <v>20</v>
      </c>
      <c r="U282" s="65" t="n">
        <f aca="false">D282+DatosMinisterio!D282</f>
        <v>295.712737210443</v>
      </c>
      <c r="V282" s="65" t="n">
        <f aca="false">E282+DatosMinisterio!E282</f>
        <v>189.940009937716</v>
      </c>
      <c r="W282" s="65" t="n">
        <f aca="false">F282+DatosMinisterio!F282</f>
        <v>11</v>
      </c>
      <c r="X282" s="65" t="n">
        <f aca="false">G282+DatosMinisterio!G282</f>
        <v>48</v>
      </c>
      <c r="Y282" s="65" t="n">
        <f aca="false">H282+DatosMinisterio!H282</f>
        <v>8</v>
      </c>
      <c r="Z282" s="65" t="n">
        <f aca="false">X282+0.33*Y282</f>
        <v>50.64</v>
      </c>
      <c r="AC282" s="71" t="n">
        <f aca="false">IF(T282&gt;0,S282/T282,0)</f>
        <v>277.4</v>
      </c>
      <c r="AD282" s="72" t="n">
        <f aca="false">EXP((((AC282-AC$285)/AC$286+2)/4-1.9)^3)</f>
        <v>0.220112204086237</v>
      </c>
      <c r="AE282" s="73" t="n">
        <f aca="false">S282/U282</f>
        <v>18.7614509010878</v>
      </c>
      <c r="AF282" s="72" t="n">
        <f aca="false">EXP((((AE282-AE$285)/AE$286+2)/4-1.9)^3)</f>
        <v>0.0414218893228391</v>
      </c>
      <c r="AG282" s="72" t="n">
        <f aca="false">V282/U282</f>
        <v>0.642312575810848</v>
      </c>
      <c r="AH282" s="72" t="n">
        <f aca="false">EXP((((AG282-AG$285)/AG$286+2)/4-1.9)^3)</f>
        <v>0.105276114958319</v>
      </c>
      <c r="AI282" s="72" t="n">
        <f aca="false">W282/U282</f>
        <v>0.0371982624210464</v>
      </c>
      <c r="AJ282" s="72" t="n">
        <f aca="false">EXP((((AI282-AI$285)/AI$286+2)/4-1.9)^3)</f>
        <v>0.0143384296417458</v>
      </c>
      <c r="AK282" s="72" t="n">
        <f aca="false">Z282/U282</f>
        <v>0.171247273545617</v>
      </c>
      <c r="AL282" s="72" t="n">
        <f aca="false">EXP((((AK282-AK$285)/AK$286+2)/4-1.9)^3)</f>
        <v>0.0179642634046057</v>
      </c>
      <c r="AM282" s="72" t="n">
        <f aca="false">0.01*AD282+0.15*AF282+0.24*AH282+0.25*AJ282+0.35*AL282</f>
        <v>0.0435527726313332</v>
      </c>
      <c r="AO282" s="64" t="n">
        <f aca="false">0.01*AD282/$AM$285</f>
        <v>0.00077567128563889</v>
      </c>
      <c r="AP282" s="63" t="n">
        <f aca="false">AO282*$J$285</f>
        <v>7046.26078811782</v>
      </c>
      <c r="AQ282" s="64" t="n">
        <f aca="false">0.15*AF282/$AM$285</f>
        <v>0.00218954943534505</v>
      </c>
      <c r="AR282" s="63" t="n">
        <f aca="false">AQ282*$J$285</f>
        <v>19890.0444241787</v>
      </c>
      <c r="AS282" s="64" t="n">
        <f aca="false">0.24*AH282/$AM$285</f>
        <v>0.008903785388088</v>
      </c>
      <c r="AT282" s="63" t="n">
        <f aca="false">AS282*$J$285</f>
        <v>80882.7076720078</v>
      </c>
      <c r="AU282" s="64" t="n">
        <f aca="false">0.25*AJ282/$AM$285</f>
        <v>0.00126320893932559</v>
      </c>
      <c r="AV282" s="63" t="n">
        <f aca="false">AU282*$J$285</f>
        <v>11475.0923247578</v>
      </c>
      <c r="AW282" s="64" t="n">
        <f aca="false">0.35*AL282/$AM$285</f>
        <v>0.00221570047510923</v>
      </c>
      <c r="AX282" s="63" t="n">
        <f aca="false">AW282*$J$285</f>
        <v>20127.6025876307</v>
      </c>
    </row>
    <row r="283" customFormat="false" ht="13.8" hidden="false" customHeight="false" outlineLevel="0" collapsed="false">
      <c r="A283" s="70" t="s">
        <v>102</v>
      </c>
      <c r="B283" s="63" t="n">
        <f aca="true">INDIRECT(ADDRESS(ROW()-35*INT((ROW()-15)/35)+138,2+INT((ROW()-15)/35), 1, 1, "Simulación"))</f>
        <v>0</v>
      </c>
      <c r="C283" s="63" t="n">
        <f aca="true">INDIRECT(ADDRESS(ROW()-35*INT((ROW()-15)/35)+108,2+INT((ROW()-15)/35), 1, 1, "Simulación"))</f>
        <v>0</v>
      </c>
      <c r="D283" s="63" t="n">
        <f aca="true">INDIRECT(ADDRESS(ROW()-35*INT((ROW()-15)/35)+78,2+INT((ROW()-15)/35), 1, 1, "Simulación"))</f>
        <v>0</v>
      </c>
      <c r="E283" s="63" t="n">
        <f aca="true">INDIRECT(ADDRESS(ROW()-35*INT((ROW()-15)/35)+48,2+INT((ROW()-15)/35), 1, 1, "Simulación"))</f>
        <v>0</v>
      </c>
      <c r="F283" s="63" t="n">
        <f aca="true">INDIRECT(ADDRESS(ROW()-35*INT((ROW()-15)/35)+18,2+INT((ROW()-15)/35), 1, 1, "Simulación"))</f>
        <v>0</v>
      </c>
      <c r="G283" s="63" t="n">
        <f aca="true">INDIRECT(ADDRESS(ROW()-35*INT((ROW()-15)/35)-12,2+INT((ROW()-15)/35), 1, 1, "Simulación"))</f>
        <v>0</v>
      </c>
      <c r="H283" s="63" t="n">
        <f aca="true">INDIRECT(ADDRESS(ROW()-35*INT((ROW()-15)/35)+168,2+INT((ROW()-15)/35), 1, 1, "Simulación"))</f>
        <v>0</v>
      </c>
      <c r="I283" s="64" t="n">
        <f aca="false">AO283+AQ283+AS283+AU283+AW283</f>
        <v>0.0127221466370462</v>
      </c>
      <c r="J283" s="63" t="n">
        <f aca="false">ROUND(AP283+AR283+AT283+AV283+AX283,0)</f>
        <v>115569</v>
      </c>
      <c r="K283" s="64" t="n">
        <f aca="false">I283-DatosMinisterio!J283</f>
        <v>-6.41847686111419E-017</v>
      </c>
      <c r="L283" s="63" t="n">
        <f aca="false">J283-DatosMinisterio!K283</f>
        <v>0</v>
      </c>
      <c r="M283" s="64" t="n">
        <f aca="false">P318/P$320</f>
        <v>0.00654842325586189</v>
      </c>
      <c r="N283" s="63" t="n">
        <f aca="false">ROUND((N$285*M283),0)</f>
        <v>1130242</v>
      </c>
      <c r="O283" s="63" t="n">
        <f aca="false">N283-DatosMinisterio!L283</f>
        <v>0</v>
      </c>
      <c r="P283" s="65" t="n">
        <f aca="false">N283+J283</f>
        <v>1245811</v>
      </c>
      <c r="Q283" s="63" t="n">
        <f aca="false">P283-DatosMinisterio!M283</f>
        <v>0</v>
      </c>
      <c r="S283" s="65" t="n">
        <f aca="false">B283+DatosMinisterio!B283</f>
        <v>6796</v>
      </c>
      <c r="T283" s="65" t="n">
        <f aca="false">C283+DatosMinisterio!C283</f>
        <v>40</v>
      </c>
      <c r="U283" s="65" t="n">
        <f aca="false">D283+DatosMinisterio!D283</f>
        <v>353.046566418288</v>
      </c>
      <c r="V283" s="65" t="n">
        <f aca="false">E283+DatosMinisterio!E283</f>
        <v>204.801998850664</v>
      </c>
      <c r="W283" s="65" t="n">
        <f aca="false">F283+DatosMinisterio!F283</f>
        <v>30</v>
      </c>
      <c r="X283" s="65" t="n">
        <f aca="false">G283+DatosMinisterio!G283</f>
        <v>61</v>
      </c>
      <c r="Y283" s="65" t="n">
        <f aca="false">H283+DatosMinisterio!H283</f>
        <v>13</v>
      </c>
      <c r="Z283" s="65" t="n">
        <f aca="false">X283+0.33*Y283</f>
        <v>65.29</v>
      </c>
      <c r="AC283" s="71" t="n">
        <f aca="false">IF(T283&gt;0,S283/T283,0)</f>
        <v>169.9</v>
      </c>
      <c r="AD283" s="72" t="n">
        <f aca="false">EXP((((AC283-AC$285)/AC$286+2)/4-1.9)^3)</f>
        <v>0.0307642566903263</v>
      </c>
      <c r="AE283" s="73" t="n">
        <f aca="false">S283/U283</f>
        <v>19.2495853137632</v>
      </c>
      <c r="AF283" s="72" t="n">
        <f aca="false">EXP((((AE283-AE$285)/AE$286+2)/4-1.9)^3)</f>
        <v>0.0489281308770418</v>
      </c>
      <c r="AG283" s="72" t="n">
        <f aca="false">V283/U283</f>
        <v>0.5800991096682</v>
      </c>
      <c r="AH283" s="72" t="n">
        <f aca="false">EXP((((AG283-AG$285)/AG$286+2)/4-1.9)^3)</f>
        <v>0.0542312227727175</v>
      </c>
      <c r="AI283" s="72" t="n">
        <f aca="false">W283/U283</f>
        <v>0.0849746261643461</v>
      </c>
      <c r="AJ283" s="72" t="n">
        <f aca="false">EXP((((AI283-AI$285)/AI$286+2)/4-1.9)^3)</f>
        <v>0.0340525808721465</v>
      </c>
      <c r="AK283" s="72" t="n">
        <f aca="false">Z283/U283</f>
        <v>0.184933111409005</v>
      </c>
      <c r="AL283" s="72" t="n">
        <f aca="false">EXP((((AK283-AK$285)/AK$286+2)/4-1.9)^3)</f>
        <v>0.0197889389159449</v>
      </c>
      <c r="AM283" s="72" t="n">
        <f aca="false">0.01*AD283+0.15*AF283+0.24*AH283+0.25*AJ283+0.35*AL283</f>
        <v>0.0361016295025291</v>
      </c>
      <c r="AO283" s="64" t="n">
        <f aca="false">0.01*AD283/$AM$285</f>
        <v>0.000108412664521595</v>
      </c>
      <c r="AP283" s="63" t="n">
        <f aca="false">AO283*$J$285</f>
        <v>984.82942594</v>
      </c>
      <c r="AQ283" s="64" t="n">
        <f aca="false">0.15*AF283/$AM$285</f>
        <v>0.00258632725560508</v>
      </c>
      <c r="AR283" s="63" t="n">
        <f aca="false">AQ283*$J$285</f>
        <v>23494.4062824243</v>
      </c>
      <c r="AS283" s="64" t="n">
        <f aca="false">0.24*AH283/$AM$285</f>
        <v>0.00458663552595043</v>
      </c>
      <c r="AT283" s="63" t="n">
        <f aca="false">AS283*$J$285</f>
        <v>41665.3686352113</v>
      </c>
      <c r="AU283" s="64" t="n">
        <f aca="false">0.25*AJ283/$AM$285</f>
        <v>0.00300001643412643</v>
      </c>
      <c r="AV283" s="63" t="n">
        <f aca="false">AU283*$J$285</f>
        <v>27252.3922889357</v>
      </c>
      <c r="AW283" s="64" t="n">
        <f aca="false">0.35*AL283/$AM$285</f>
        <v>0.0024407547568427</v>
      </c>
      <c r="AX283" s="63" t="n">
        <f aca="false">AW283*$J$285</f>
        <v>22172.0139122944</v>
      </c>
    </row>
    <row r="284" customFormat="false" ht="13.8" hidden="false" customHeight="false" outlineLevel="0" collapsed="false">
      <c r="A284" s="74" t="s">
        <v>103</v>
      </c>
      <c r="B284" s="76" t="n">
        <f aca="true">INDIRECT(ADDRESS(ROW()-35*INT((ROW()-15)/35)+138,2+INT((ROW()-15)/35), 1, 1, "Simulación"))</f>
        <v>0</v>
      </c>
      <c r="C284" s="76" t="n">
        <f aca="true">INDIRECT(ADDRESS(ROW()-35*INT((ROW()-15)/35)+108,2+INT((ROW()-15)/35), 1, 1, "Simulación"))</f>
        <v>0</v>
      </c>
      <c r="D284" s="76" t="n">
        <f aca="true">INDIRECT(ADDRESS(ROW()-35*INT((ROW()-15)/35)+78,2+INT((ROW()-15)/35), 1, 1, "Simulación"))</f>
        <v>0</v>
      </c>
      <c r="E284" s="76" t="n">
        <f aca="true">INDIRECT(ADDRESS(ROW()-35*INT((ROW()-15)/35)+48,2+INT((ROW()-15)/35), 1, 1, "Simulación"))</f>
        <v>0</v>
      </c>
      <c r="F284" s="76" t="n">
        <f aca="true">INDIRECT(ADDRESS(ROW()-35*INT((ROW()-15)/35)+18,2+INT((ROW()-15)/35), 1, 1, "Simulación"))</f>
        <v>0</v>
      </c>
      <c r="G284" s="76" t="n">
        <f aca="true">INDIRECT(ADDRESS(ROW()-35*INT((ROW()-15)/35)-12,2+INT((ROW()-15)/35), 1, 1, "Simulación"))</f>
        <v>0</v>
      </c>
      <c r="H284" s="76" t="n">
        <f aca="true">INDIRECT(ADDRESS(ROW()-35*INT((ROW()-15)/35)+168,2+INT((ROW()-15)/35), 1, 1, "Simulación"))</f>
        <v>0</v>
      </c>
      <c r="I284" s="75" t="n">
        <f aca="false">AO284+AQ284+AS284+AU284+AW284</f>
        <v>0.00919227880262324</v>
      </c>
      <c r="J284" s="76" t="n">
        <f aca="false">ROUND(AP284+AR284+AT284+AV284+AX284,0)</f>
        <v>83503</v>
      </c>
      <c r="K284" s="64" t="n">
        <f aca="false">I284-DatosMinisterio!J284</f>
        <v>-4.5102810375397E-017</v>
      </c>
      <c r="L284" s="63" t="n">
        <f aca="false">J284-DatosMinisterio!K284</f>
        <v>0</v>
      </c>
      <c r="M284" s="64" t="n">
        <f aca="false">P319/P$320</f>
        <v>0.00665999493770775</v>
      </c>
      <c r="N284" s="63" t="n">
        <f aca="false">ROUND((N$285*M284),0)</f>
        <v>1149499</v>
      </c>
      <c r="O284" s="63" t="n">
        <f aca="false">N284-DatosMinisterio!L284</f>
        <v>1</v>
      </c>
      <c r="P284" s="65" t="n">
        <f aca="false">N284+J284</f>
        <v>1233002</v>
      </c>
      <c r="Q284" s="63" t="n">
        <f aca="false">P284-DatosMinisterio!M284</f>
        <v>1</v>
      </c>
      <c r="S284" s="77" t="n">
        <f aca="false">B284+DatosMinisterio!B284</f>
        <v>8097</v>
      </c>
      <c r="T284" s="77" t="n">
        <f aca="false">C284+DatosMinisterio!C284</f>
        <v>32</v>
      </c>
      <c r="U284" s="77" t="n">
        <f aca="false">D284+DatosMinisterio!D284</f>
        <v>385.386000903435</v>
      </c>
      <c r="V284" s="77" t="n">
        <f aca="false">E284+DatosMinisterio!E284</f>
        <v>193.597460747204</v>
      </c>
      <c r="W284" s="77" t="n">
        <f aca="false">F284+DatosMinisterio!F284</f>
        <v>6</v>
      </c>
      <c r="X284" s="77" t="n">
        <f aca="false">G284+DatosMinisterio!G284</f>
        <v>47</v>
      </c>
      <c r="Y284" s="77" t="n">
        <f aca="false">H284+DatosMinisterio!H284</f>
        <v>10</v>
      </c>
      <c r="Z284" s="77" t="n">
        <f aca="false">X284+0.33*Y284</f>
        <v>50.3</v>
      </c>
      <c r="AC284" s="71" t="n">
        <f aca="false">IF(T284&gt;0,S284/T284,0)</f>
        <v>253.03125</v>
      </c>
      <c r="AD284" s="72" t="n">
        <f aca="false">EXP((((AC284-AC$285)/AC$286+2)/4-1.9)^3)</f>
        <v>0.154509418056522</v>
      </c>
      <c r="AE284" s="73" t="n">
        <f aca="false">S284/U284</f>
        <v>21.0101041060618</v>
      </c>
      <c r="AF284" s="72" t="n">
        <f aca="false">EXP((((AE284-AE$285)/AE$286+2)/4-1.9)^3)</f>
        <v>0.0850021084237667</v>
      </c>
      <c r="AG284" s="72" t="n">
        <f aca="false">V284/U284</f>
        <v>0.502346894524882</v>
      </c>
      <c r="AH284" s="72" t="n">
        <f aca="false">EXP((((AG284-AG$285)/AG$286+2)/4-1.9)^3)</f>
        <v>0.020002396588298</v>
      </c>
      <c r="AI284" s="72" t="n">
        <f aca="false">W284/U284</f>
        <v>0.015568806303121</v>
      </c>
      <c r="AJ284" s="72" t="n">
        <f aca="false">EXP((((AI284-AI$285)/AI$286+2)/4-1.9)^3)</f>
        <v>0.00927337091411251</v>
      </c>
      <c r="AK284" s="72" t="n">
        <f aca="false">Z284/U284</f>
        <v>0.130518492841165</v>
      </c>
      <c r="AL284" s="72" t="n">
        <f aca="false">EXP((((AK284-AK$285)/AK$286+2)/4-1.9)^3)</f>
        <v>0.013344562463717</v>
      </c>
      <c r="AM284" s="72" t="n">
        <f aca="false">0.01*AD284+0.15*AF284+0.24*AH284+0.25*AJ284+0.35*AL284</f>
        <v>0.0260849252161508</v>
      </c>
      <c r="AO284" s="64" t="n">
        <f aca="false">0.01*AD284/$AM$285</f>
        <v>0.000544488296070416</v>
      </c>
      <c r="AP284" s="63" t="n">
        <f aca="false">AO284*$J$285</f>
        <v>4946.17578505564</v>
      </c>
      <c r="AQ284" s="64" t="n">
        <f aca="false">0.15*AF284/$AM$285</f>
        <v>0.00449318757654487</v>
      </c>
      <c r="AR284" s="63" t="n">
        <f aca="false">AQ284*$J$285</f>
        <v>40816.4798935273</v>
      </c>
      <c r="AS284" s="64" t="n">
        <f aca="false">0.24*AH284/$AM$285</f>
        <v>0.00169171370486213</v>
      </c>
      <c r="AT284" s="63" t="n">
        <f aca="false">AS284*$J$285</f>
        <v>15367.6643237776</v>
      </c>
      <c r="AU284" s="64" t="n">
        <f aca="false">0.25*AJ284/$AM$285</f>
        <v>0.000816979636478694</v>
      </c>
      <c r="AV284" s="63" t="n">
        <f aca="false">AU284*$J$285</f>
        <v>7421.50919312301</v>
      </c>
      <c r="AW284" s="64" t="n">
        <f aca="false">0.35*AL284/$AM$285</f>
        <v>0.00164590958866713</v>
      </c>
      <c r="AX284" s="63" t="n">
        <f aca="false">AW284*$J$285</f>
        <v>14951.5760221289</v>
      </c>
    </row>
    <row r="285" customFormat="false" ht="13.8" hidden="false" customHeight="false" outlineLevel="0" collapsed="false">
      <c r="A285" s="81" t="s">
        <v>49</v>
      </c>
      <c r="B285" s="84"/>
      <c r="C285" s="84"/>
      <c r="D285" s="84"/>
      <c r="E285" s="84"/>
      <c r="F285" s="84"/>
      <c r="G285" s="84"/>
      <c r="H285" s="84"/>
      <c r="I285" s="95" t="n">
        <f aca="false">SUM(I258:I284)</f>
        <v>1</v>
      </c>
      <c r="J285" s="84" t="n">
        <f aca="false">DatosMinisterio!K285</f>
        <v>9084081</v>
      </c>
      <c r="K285" s="82" t="n">
        <f aca="false">I285-DatosMinisterio!J285</f>
        <v>0</v>
      </c>
      <c r="L285" s="84" t="n">
        <f aca="false">J285-DatosMinisterio!K285</f>
        <v>0</v>
      </c>
      <c r="M285" s="82"/>
      <c r="N285" s="84" t="n">
        <f aca="false">DatosMinisterio!L285</f>
        <v>172597546</v>
      </c>
      <c r="O285" s="84"/>
      <c r="P285" s="86" t="n">
        <f aca="false">DatosMinisterio!M285</f>
        <v>181681627</v>
      </c>
      <c r="Q285" s="84"/>
      <c r="S285" s="86"/>
      <c r="T285" s="86"/>
      <c r="U285" s="86"/>
      <c r="V285" s="86"/>
      <c r="W285" s="86"/>
      <c r="X285" s="86"/>
      <c r="Y285" s="86"/>
      <c r="Z285" s="86"/>
      <c r="AB285" s="87" t="s">
        <v>232</v>
      </c>
      <c r="AC285" s="87" t="n">
        <f aca="false">AVERAGE(AC260:AC284)</f>
        <v>203.72130055195</v>
      </c>
      <c r="AD285" s="86"/>
      <c r="AE285" s="87" t="n">
        <f aca="false">AVERAGE(AE260:AE284)</f>
        <v>20.0914540571291</v>
      </c>
      <c r="AF285" s="86"/>
      <c r="AG285" s="89" t="n">
        <f aca="false">AVERAGE(AG260:AG284)</f>
        <v>0.595103914495848</v>
      </c>
      <c r="AH285" s="86"/>
      <c r="AI285" s="89" t="n">
        <f aca="false">AVERAGE(AI260:AI284)</f>
        <v>0.125606290594339</v>
      </c>
      <c r="AJ285" s="86"/>
      <c r="AK285" s="89" t="n">
        <f aca="false">AVERAGE(AK260:AK284)</f>
        <v>0.373413118066336</v>
      </c>
      <c r="AL285" s="86"/>
      <c r="AM285" s="89" t="n">
        <f aca="false">SUM(AM260:AM284)</f>
        <v>2.83769952764127</v>
      </c>
      <c r="AO285" s="82" t="n">
        <f aca="false">SUM(AO258:AO284)</f>
        <v>0.00990450545645664</v>
      </c>
      <c r="AP285" s="84" t="n">
        <f aca="false">SUM(AP258:AP284)</f>
        <v>89973.3298313941</v>
      </c>
      <c r="AQ285" s="82" t="n">
        <f aca="false">SUM(AQ258:AQ284)</f>
        <v>0.147950915790409</v>
      </c>
      <c r="AR285" s="84" t="n">
        <f aca="false">SUM(AR258:AR284)</f>
        <v>1343998.10306425</v>
      </c>
      <c r="AS285" s="82" t="n">
        <f aca="false">SUM(AS258:AS284)</f>
        <v>0.234480515688509</v>
      </c>
      <c r="AT285" s="84" t="n">
        <f aca="false">SUM(AT258:AT284)</f>
        <v>2130039.99743618</v>
      </c>
      <c r="AU285" s="82" t="n">
        <f aca="false">SUM(AU258:AU284)</f>
        <v>0.250817267967093</v>
      </c>
      <c r="AV285" s="84" t="n">
        <f aca="false">SUM(AV258:AV284)</f>
        <v>2278444.37841178</v>
      </c>
      <c r="AW285" s="82" t="n">
        <f aca="false">SUM(AW258:AW284)</f>
        <v>0.356846795097533</v>
      </c>
      <c r="AX285" s="84" t="n">
        <f aca="false">SUM(AX258:AX284)</f>
        <v>3241625.1912564</v>
      </c>
    </row>
    <row r="286" s="31" customFormat="true" ht="13.8" hidden="false" customHeight="false" outlineLevel="0" collapsed="false">
      <c r="A286" s="31" t="s">
        <v>50</v>
      </c>
      <c r="B286" s="97"/>
      <c r="C286" s="97"/>
      <c r="D286" s="97"/>
      <c r="E286" s="97"/>
      <c r="F286" s="97"/>
      <c r="G286" s="97"/>
      <c r="H286" s="97"/>
      <c r="J286" s="97"/>
      <c r="K286" s="98"/>
      <c r="L286" s="97"/>
      <c r="M286" s="98"/>
      <c r="N286" s="97"/>
      <c r="O286" s="97"/>
      <c r="Q286" s="97"/>
      <c r="AB286" s="87" t="s">
        <v>233</v>
      </c>
      <c r="AC286" s="87" t="n">
        <f aca="false">_xlfn.STDEV.P(AC260:AC284)</f>
        <v>73.1426899345754</v>
      </c>
      <c r="AD286" s="86"/>
      <c r="AE286" s="87" t="n">
        <f aca="false">_xlfn.STDEV.P(AE260:AE284)</f>
        <v>4.67362240916886</v>
      </c>
      <c r="AF286" s="86"/>
      <c r="AG286" s="89" t="n">
        <f aca="false">_xlfn.STDEV.P(AG260:AG284)</f>
        <v>0.132011638297646</v>
      </c>
      <c r="AH286" s="86"/>
      <c r="AI286" s="89" t="n">
        <f aca="false">_xlfn.STDEV.P(AI260:AI284)</f>
        <v>0.100854928276749</v>
      </c>
      <c r="AJ286" s="86"/>
      <c r="AK286" s="89" t="n">
        <f aca="false">_xlfn.STDEV.P(AK260:AK284)</f>
        <v>0.266064585382024</v>
      </c>
      <c r="AL286" s="86"/>
      <c r="AM286" s="89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MI286" s="106"/>
      <c r="AMJ286" s="106"/>
    </row>
    <row r="287" s="31" customFormat="true" ht="13.8" hidden="false" customHeight="false" outlineLevel="0" collapsed="false">
      <c r="A287" s="31" t="s">
        <v>51</v>
      </c>
      <c r="B287" s="97"/>
      <c r="C287" s="97"/>
      <c r="D287" s="97"/>
      <c r="E287" s="97"/>
      <c r="F287" s="97"/>
      <c r="G287" s="97"/>
      <c r="H287" s="97"/>
      <c r="J287" s="97"/>
      <c r="K287" s="98"/>
      <c r="L287" s="97"/>
      <c r="M287" s="98"/>
      <c r="N287" s="97"/>
      <c r="O287" s="97"/>
      <c r="Q287" s="97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MI287" s="106"/>
      <c r="AMJ287" s="106"/>
    </row>
    <row r="288" customFormat="false" ht="13.8" hidden="false" customHeight="false" outlineLevel="0" collapsed="false">
      <c r="A288" s="99"/>
      <c r="I288" s="25"/>
      <c r="S288" s="25"/>
      <c r="T288" s="25"/>
      <c r="U288" s="25"/>
      <c r="V288" s="25"/>
      <c r="W288" s="25"/>
      <c r="X288" s="25"/>
      <c r="Y288" s="25"/>
      <c r="Z288" s="25"/>
    </row>
    <row r="289" customFormat="false" ht="13.8" hidden="false" customHeight="false" outlineLevel="0" collapsed="false">
      <c r="A289" s="99"/>
      <c r="I289" s="25"/>
      <c r="S289" s="25"/>
      <c r="T289" s="25"/>
      <c r="U289" s="25"/>
      <c r="V289" s="25"/>
      <c r="W289" s="25"/>
      <c r="X289" s="25"/>
      <c r="Y289" s="25"/>
      <c r="Z289" s="25"/>
    </row>
    <row r="290" customFormat="false" ht="13.8" hidden="false" customHeight="false" outlineLevel="0" collapsed="false">
      <c r="A290" s="99"/>
      <c r="I290" s="25"/>
      <c r="S290" s="25"/>
      <c r="T290" s="25"/>
      <c r="U290" s="25"/>
      <c r="V290" s="25"/>
      <c r="W290" s="25"/>
      <c r="X290" s="25"/>
      <c r="Y290" s="25"/>
      <c r="Z290" s="25"/>
    </row>
    <row r="291" customFormat="false" ht="13.8" hidden="false" customHeight="false" outlineLevel="0" collapsed="false">
      <c r="A291" s="50" t="str">
        <f aca="false">"Tabla " &amp; TEXT((ROW()+24) / 35, "0")</f>
        <v>Tabla 9</v>
      </c>
      <c r="B291" s="50"/>
      <c r="C291" s="50"/>
      <c r="D291" s="50"/>
      <c r="E291" s="50"/>
      <c r="F291" s="50"/>
      <c r="G291" s="50"/>
      <c r="H291" s="50"/>
      <c r="I291" s="50"/>
      <c r="J291" s="50"/>
      <c r="S291" s="50"/>
      <c r="T291" s="50"/>
      <c r="U291" s="50"/>
      <c r="V291" s="50"/>
      <c r="W291" s="50"/>
      <c r="X291" s="50"/>
      <c r="Y291" s="50"/>
      <c r="Z291" s="50"/>
    </row>
    <row r="292" customFormat="false" ht="13.8" hidden="false" customHeight="false" outlineLevel="0" collapsed="false">
      <c r="A292" s="50" t="s">
        <v>141</v>
      </c>
      <c r="B292" s="50"/>
      <c r="C292" s="50"/>
      <c r="D292" s="50"/>
      <c r="E292" s="50"/>
      <c r="F292" s="50"/>
      <c r="G292" s="50"/>
      <c r="H292" s="50"/>
      <c r="I292" s="50"/>
      <c r="J292" s="50"/>
      <c r="S292" s="50"/>
      <c r="T292" s="50"/>
      <c r="U292" s="50"/>
      <c r="V292" s="50"/>
      <c r="W292" s="50"/>
      <c r="X292" s="50"/>
      <c r="Y292" s="50"/>
      <c r="Z292" s="50"/>
    </row>
    <row r="293" customFormat="false" ht="15.8" hidden="false" customHeight="true" outlineLevel="0" collapsed="false">
      <c r="A293" s="51" t="s">
        <v>8</v>
      </c>
      <c r="B293" s="101" t="s">
        <v>213</v>
      </c>
      <c r="C293" s="101"/>
      <c r="D293" s="101"/>
      <c r="E293" s="101"/>
      <c r="F293" s="101"/>
      <c r="G293" s="101"/>
      <c r="H293" s="101"/>
      <c r="I293" s="51" t="s">
        <v>10</v>
      </c>
      <c r="J293" s="53" t="s">
        <v>11</v>
      </c>
      <c r="K293" s="54" t="s">
        <v>214</v>
      </c>
      <c r="L293" s="53" t="s">
        <v>215</v>
      </c>
      <c r="M293" s="54" t="s">
        <v>216</v>
      </c>
      <c r="N293" s="53" t="s">
        <v>12</v>
      </c>
      <c r="O293" s="53" t="s">
        <v>217</v>
      </c>
      <c r="P293" s="51" t="s">
        <v>218</v>
      </c>
      <c r="Q293" s="53" t="s">
        <v>219</v>
      </c>
      <c r="S293" s="55" t="s">
        <v>213</v>
      </c>
      <c r="T293" s="55"/>
      <c r="U293" s="55"/>
      <c r="V293" s="55"/>
      <c r="W293" s="55"/>
      <c r="X293" s="55"/>
      <c r="Y293" s="55"/>
      <c r="Z293" s="55"/>
      <c r="AC293" s="56" t="s">
        <v>221</v>
      </c>
      <c r="AD293" s="56"/>
      <c r="AE293" s="56" t="s">
        <v>222</v>
      </c>
      <c r="AF293" s="56"/>
      <c r="AG293" s="56" t="s">
        <v>223</v>
      </c>
      <c r="AH293" s="56"/>
      <c r="AI293" s="56" t="s">
        <v>224</v>
      </c>
      <c r="AJ293" s="56"/>
      <c r="AK293" s="56" t="s">
        <v>225</v>
      </c>
      <c r="AL293" s="56"/>
      <c r="AM293" s="57" t="s">
        <v>226</v>
      </c>
      <c r="AO293" s="56" t="s">
        <v>221</v>
      </c>
      <c r="AP293" s="56"/>
      <c r="AQ293" s="56" t="s">
        <v>222</v>
      </c>
      <c r="AR293" s="56"/>
      <c r="AS293" s="56" t="s">
        <v>223</v>
      </c>
      <c r="AT293" s="56"/>
      <c r="AU293" s="56" t="s">
        <v>224</v>
      </c>
      <c r="AV293" s="56"/>
      <c r="AW293" s="57" t="s">
        <v>225</v>
      </c>
      <c r="AX293" s="57"/>
    </row>
    <row r="294" customFormat="false" ht="37.3" hidden="false" customHeight="false" outlineLevel="0" collapsed="false">
      <c r="A294" s="51"/>
      <c r="B294" s="102" t="s">
        <v>142</v>
      </c>
      <c r="C294" s="102" t="s">
        <v>143</v>
      </c>
      <c r="D294" s="102" t="s">
        <v>144</v>
      </c>
      <c r="E294" s="102" t="s">
        <v>145</v>
      </c>
      <c r="F294" s="102" t="s">
        <v>146</v>
      </c>
      <c r="G294" s="102" t="s">
        <v>147</v>
      </c>
      <c r="H294" s="102" t="s">
        <v>148</v>
      </c>
      <c r="I294" s="51"/>
      <c r="J294" s="53"/>
      <c r="K294" s="54"/>
      <c r="L294" s="53"/>
      <c r="M294" s="54"/>
      <c r="N294" s="53"/>
      <c r="O294" s="53"/>
      <c r="P294" s="51"/>
      <c r="Q294" s="53"/>
      <c r="S294" s="56" t="s">
        <v>142</v>
      </c>
      <c r="T294" s="56" t="s">
        <v>143</v>
      </c>
      <c r="U294" s="56" t="s">
        <v>144</v>
      </c>
      <c r="V294" s="56" t="s">
        <v>145</v>
      </c>
      <c r="W294" s="56" t="s">
        <v>146</v>
      </c>
      <c r="X294" s="56" t="s">
        <v>147</v>
      </c>
      <c r="Y294" s="56" t="s">
        <v>148</v>
      </c>
      <c r="Z294" s="51" t="s">
        <v>21</v>
      </c>
      <c r="AC294" s="56" t="s">
        <v>227</v>
      </c>
      <c r="AD294" s="56" t="s">
        <v>228</v>
      </c>
      <c r="AE294" s="56" t="s">
        <v>227</v>
      </c>
      <c r="AF294" s="56" t="s">
        <v>228</v>
      </c>
      <c r="AG294" s="56" t="s">
        <v>227</v>
      </c>
      <c r="AH294" s="56" t="s">
        <v>228</v>
      </c>
      <c r="AI294" s="56" t="s">
        <v>227</v>
      </c>
      <c r="AJ294" s="56" t="s">
        <v>228</v>
      </c>
      <c r="AK294" s="56" t="s">
        <v>227</v>
      </c>
      <c r="AL294" s="56" t="s">
        <v>228</v>
      </c>
      <c r="AM294" s="58" t="s">
        <v>229</v>
      </c>
      <c r="AO294" s="56" t="s">
        <v>230</v>
      </c>
      <c r="AP294" s="56" t="s">
        <v>231</v>
      </c>
      <c r="AQ294" s="56" t="s">
        <v>230</v>
      </c>
      <c r="AR294" s="56" t="s">
        <v>231</v>
      </c>
      <c r="AS294" s="56" t="s">
        <v>230</v>
      </c>
      <c r="AT294" s="56" t="s">
        <v>231</v>
      </c>
      <c r="AU294" s="56" t="s">
        <v>230</v>
      </c>
      <c r="AV294" s="56" t="s">
        <v>231</v>
      </c>
      <c r="AW294" s="56" t="s">
        <v>230</v>
      </c>
      <c r="AX294" s="58" t="s">
        <v>231</v>
      </c>
    </row>
    <row r="295" customFormat="false" ht="13.8" hidden="false" customHeight="false" outlineLevel="0" collapsed="false">
      <c r="A295" s="59" t="s">
        <v>79</v>
      </c>
      <c r="B295" s="62" t="n">
        <f aca="true">INDIRECT(ADDRESS(ROW()-35*INT((ROW()-15)/35)+138,2+INT((ROW()-15)/35), 1, 1, "Simulación"))</f>
        <v>0</v>
      </c>
      <c r="C295" s="62" t="n">
        <f aca="true">INDIRECT(ADDRESS(ROW()-35*INT((ROW()-15)/35)+108,2+INT((ROW()-15)/35), 1, 1, "Simulación"))</f>
        <v>0</v>
      </c>
      <c r="D295" s="62" t="n">
        <f aca="true">INDIRECT(ADDRESS(ROW()-35*INT((ROW()-15)/35)+78,2+INT((ROW()-15)/35), 1, 1, "Simulación"))</f>
        <v>0</v>
      </c>
      <c r="E295" s="62" t="n">
        <f aca="true">INDIRECT(ADDRESS(ROW()-35*INT((ROW()-15)/35)+48,2+INT((ROW()-15)/35), 1, 1, "Simulación"))</f>
        <v>0</v>
      </c>
      <c r="F295" s="62" t="n">
        <f aca="true">INDIRECT(ADDRESS(ROW()-35*INT((ROW()-15)/35)+18,2+INT((ROW()-15)/35), 1, 1, "Simulación"))</f>
        <v>0</v>
      </c>
      <c r="G295" s="62" t="n">
        <f aca="true">INDIRECT(ADDRESS(ROW()-35*INT((ROW()-15)/35)-12,2+INT((ROW()-15)/35), 1, 1, "Simulación"))</f>
        <v>0</v>
      </c>
      <c r="H295" s="62" t="n">
        <f aca="true">INDIRECT(ADDRESS(ROW()-35*INT((ROW()-15)/35)+168,2+INT((ROW()-15)/35), 1, 1, "Simulación"))</f>
        <v>0</v>
      </c>
      <c r="I295" s="61" t="n">
        <f aca="false">AO295+AQ295+AS295+AU295+AW295</f>
        <v>0.145811480585786</v>
      </c>
      <c r="J295" s="62" t="n">
        <f aca="false">AP295+AR295+AT295+AV295+AX295</f>
        <v>1225931.89474708</v>
      </c>
      <c r="K295" s="61" t="n">
        <f aca="false">I295-DatosMinisterio!J295</f>
        <v>0</v>
      </c>
      <c r="L295" s="62" t="n">
        <f aca="false">J295-DatosMinisterio!K295</f>
        <v>-0.105252916924655</v>
      </c>
      <c r="M295" s="64" t="n">
        <f aca="false">P330/P$355</f>
        <v>0.198942902384476</v>
      </c>
      <c r="N295" s="63" t="n">
        <f aca="false">ROUND((N$320*M295),0)</f>
        <v>31780205</v>
      </c>
      <c r="O295" s="63" t="n">
        <f aca="false">N295-DatosMinisterio!L295</f>
        <v>167</v>
      </c>
      <c r="P295" s="65" t="n">
        <f aca="false">N295+J295</f>
        <v>33006136.8947471</v>
      </c>
      <c r="Q295" s="63" t="n">
        <f aca="false">P295-DatosMinisterio!M295</f>
        <v>166.894747082144</v>
      </c>
      <c r="S295" s="66" t="n">
        <f aca="false">B295+DatosMinisterio!B295</f>
        <v>27024</v>
      </c>
      <c r="T295" s="66" t="n">
        <f aca="false">C295+DatosMinisterio!C295</f>
        <v>68</v>
      </c>
      <c r="U295" s="66" t="n">
        <f aca="false">D295+DatosMinisterio!D295</f>
        <v>1743.15519936718</v>
      </c>
      <c r="V295" s="66" t="n">
        <f aca="false">E295+DatosMinisterio!E295</f>
        <v>1065.9772287208</v>
      </c>
      <c r="W295" s="66" t="n">
        <f aca="false">F295+DatosMinisterio!F295</f>
        <v>657</v>
      </c>
      <c r="X295" s="66" t="n">
        <f aca="false">G295+DatosMinisterio!G295</f>
        <v>1384</v>
      </c>
      <c r="Y295" s="66" t="n">
        <f aca="false">H295+DatosMinisterio!H295</f>
        <v>174</v>
      </c>
      <c r="Z295" s="66" t="n">
        <f aca="false">X295+0.33*Y295</f>
        <v>1441.42</v>
      </c>
      <c r="AC295" s="67" t="n">
        <f aca="false">IF(T295&gt;0,S295/T295,0)</f>
        <v>397.411764705882</v>
      </c>
      <c r="AD295" s="68" t="n">
        <f aca="false">EXP((((AC295-AC$320)/AC$321+2)/4-1.9)^3)</f>
        <v>0.541702551126099</v>
      </c>
      <c r="AE295" s="69" t="n">
        <f aca="false">S295/U295</f>
        <v>15.5029225222232</v>
      </c>
      <c r="AF295" s="68" t="n">
        <f aca="false">EXP((((AE295-AE$320)/AE$321+2)/4-1.9)^3)</f>
        <v>0.016275480802633</v>
      </c>
      <c r="AG295" s="68" t="n">
        <f aca="false">V295/U295</f>
        <v>0.611521698760835</v>
      </c>
      <c r="AH295" s="68" t="n">
        <f aca="false">EXP((((AG295-AG$320)/AG$321+2)/4-1.9)^3)</f>
        <v>0.099674799462503</v>
      </c>
      <c r="AI295" s="68" t="n">
        <f aca="false">W295/U295</f>
        <v>0.376902756701475</v>
      </c>
      <c r="AJ295" s="68" t="n">
        <f aca="false">EXP((((AI295-AI$320)/AI$321+2)/4-1.9)^3)</f>
        <v>0.694302890991734</v>
      </c>
      <c r="AK295" s="68" t="n">
        <f aca="false">Z295/U295</f>
        <v>0.826902848652421</v>
      </c>
      <c r="AL295" s="68" t="n">
        <f aca="false">EXP((((AK295-AK$320)/AK$321+2)/4-1.9)^3)</f>
        <v>0.587701747931097</v>
      </c>
      <c r="AM295" s="68" t="n">
        <f aca="false">0.01*AD295+0.15*AF295+0.24*AH295+0.25*AJ295+0.35*AL295</f>
        <v>0.411051634026474</v>
      </c>
      <c r="AO295" s="61" t="n">
        <f aca="false">0.01*AD295/$AM$320</f>
        <v>0.00192157005296582</v>
      </c>
      <c r="AP295" s="62" t="n">
        <f aca="false">AO295*$J$320</f>
        <v>16155.8884558181</v>
      </c>
      <c r="AQ295" s="61" t="n">
        <f aca="false">0.15*AF295/$AM$320</f>
        <v>0.000866005055069778</v>
      </c>
      <c r="AR295" s="62" t="n">
        <f aca="false">AQ295*$J$320</f>
        <v>7281.06740125742</v>
      </c>
      <c r="AS295" s="61" t="n">
        <f aca="false">0.24*AH295/$AM$320</f>
        <v>0.00848578361468786</v>
      </c>
      <c r="AT295" s="62" t="n">
        <f aca="false">AS295*$J$320</f>
        <v>71345.4986080304</v>
      </c>
      <c r="AU295" s="61" t="n">
        <f aca="false">0.25*AJ295/$AM$320</f>
        <v>0.061572150631553</v>
      </c>
      <c r="AV295" s="62" t="n">
        <f aca="false">AU295*$J$320</f>
        <v>517677.092257376</v>
      </c>
      <c r="AW295" s="61" t="n">
        <f aca="false">0.35*AL295/$AM$320</f>
        <v>0.0729659712315095</v>
      </c>
      <c r="AX295" s="62" t="n">
        <f aca="false">AW295*$J$320</f>
        <v>613472.348024601</v>
      </c>
    </row>
    <row r="296" customFormat="false" ht="13.8" hidden="false" customHeight="false" outlineLevel="0" collapsed="false">
      <c r="A296" s="70" t="s">
        <v>80</v>
      </c>
      <c r="B296" s="63" t="n">
        <f aca="true">INDIRECT(ADDRESS(ROW()-35*INT((ROW()-15)/35)+138,2+INT((ROW()-15)/35), 1, 1, "Simulación"))</f>
        <v>0</v>
      </c>
      <c r="C296" s="63" t="n">
        <f aca="true">INDIRECT(ADDRESS(ROW()-35*INT((ROW()-15)/35)+108,2+INT((ROW()-15)/35), 1, 1, "Simulación"))</f>
        <v>0</v>
      </c>
      <c r="D296" s="63" t="n">
        <f aca="true">INDIRECT(ADDRESS(ROW()-35*INT((ROW()-15)/35)+78,2+INT((ROW()-15)/35), 1, 1, "Simulación"))</f>
        <v>0</v>
      </c>
      <c r="E296" s="63" t="n">
        <f aca="true">INDIRECT(ADDRESS(ROW()-35*INT((ROW()-15)/35)+48,2+INT((ROW()-15)/35), 1, 1, "Simulación"))</f>
        <v>0</v>
      </c>
      <c r="F296" s="63" t="n">
        <f aca="true">INDIRECT(ADDRESS(ROW()-35*INT((ROW()-15)/35)+18,2+INT((ROW()-15)/35), 1, 1, "Simulación"))</f>
        <v>0</v>
      </c>
      <c r="G296" s="63" t="n">
        <f aca="true">INDIRECT(ADDRESS(ROW()-35*INT((ROW()-15)/35)-12,2+INT((ROW()-15)/35), 1, 1, "Simulación"))</f>
        <v>0</v>
      </c>
      <c r="H296" s="63" t="n">
        <f aca="true">INDIRECT(ADDRESS(ROW()-35*INT((ROW()-15)/35)+168,2+INT((ROW()-15)/35), 1, 1, "Simulación"))</f>
        <v>0</v>
      </c>
      <c r="I296" s="64" t="n">
        <f aca="false">AO296+AQ296+AS296+AU296+AW296</f>
        <v>0.09861930542339</v>
      </c>
      <c r="J296" s="63" t="n">
        <f aca="false">AP296+AR296+AT296+AV296+AX296</f>
        <v>829156.603242965</v>
      </c>
      <c r="K296" s="64" t="n">
        <f aca="false">I296-DatosMinisterio!J296</f>
        <v>0</v>
      </c>
      <c r="L296" s="63" t="n">
        <f aca="false">J296-DatosMinisterio!K296</f>
        <v>-0.396757035050541</v>
      </c>
      <c r="M296" s="64" t="n">
        <f aca="false">P331/P$355</f>
        <v>0.126020189518423</v>
      </c>
      <c r="N296" s="63" t="n">
        <f aca="false">ROUND((N$320*M296),0)</f>
        <v>20131140</v>
      </c>
      <c r="O296" s="63" t="n">
        <f aca="false">N296-DatosMinisterio!L296</f>
        <v>-58</v>
      </c>
      <c r="P296" s="65" t="n">
        <f aca="false">N296+J296</f>
        <v>20960296.603243</v>
      </c>
      <c r="Q296" s="63" t="n">
        <f aca="false">P296-DatosMinisterio!M296</f>
        <v>-58.3967570364475</v>
      </c>
      <c r="S296" s="65" t="n">
        <f aca="false">B296+DatosMinisterio!B296</f>
        <v>19836</v>
      </c>
      <c r="T296" s="65" t="n">
        <f aca="false">C296+DatosMinisterio!C296</f>
        <v>43</v>
      </c>
      <c r="U296" s="65" t="n">
        <f aca="false">D296+DatosMinisterio!D296</f>
        <v>1802.94024678234</v>
      </c>
      <c r="V296" s="65" t="n">
        <f aca="false">E296+DatosMinisterio!E296</f>
        <v>1100.49545322856</v>
      </c>
      <c r="W296" s="65" t="n">
        <f aca="false">F296+DatosMinisterio!F296</f>
        <v>521</v>
      </c>
      <c r="X296" s="65" t="n">
        <f aca="false">G296+DatosMinisterio!G296</f>
        <v>1195</v>
      </c>
      <c r="Y296" s="65" t="n">
        <f aca="false">H296+DatosMinisterio!H296</f>
        <v>134</v>
      </c>
      <c r="Z296" s="65" t="n">
        <f aca="false">X296+0.33*Y296</f>
        <v>1239.22</v>
      </c>
      <c r="AC296" s="71" t="n">
        <f aca="false">IF(T296&gt;0,S296/T296,0)</f>
        <v>461.302325581395</v>
      </c>
      <c r="AD296" s="72" t="n">
        <f aca="false">EXP((((AC296-AC$320)/AC$321+2)/4-1.9)^3)</f>
        <v>0.746086389772055</v>
      </c>
      <c r="AE296" s="73" t="n">
        <f aca="false">S296/U296</f>
        <v>11.0020285117051</v>
      </c>
      <c r="AF296" s="72" t="n">
        <f aca="false">EXP((((AE296-AE$320)/AE$321+2)/4-1.9)^3)</f>
        <v>0.00299813235314852</v>
      </c>
      <c r="AG296" s="72" t="n">
        <f aca="false">V296/U296</f>
        <v>0.610389310013233</v>
      </c>
      <c r="AH296" s="72" t="n">
        <f aca="false">EXP((((AG296-AG$320)/AG$321+2)/4-1.9)^3)</f>
        <v>0.0986957006208901</v>
      </c>
      <c r="AI296" s="72" t="n">
        <f aca="false">W296/U296</f>
        <v>0.288972416545593</v>
      </c>
      <c r="AJ296" s="72" t="n">
        <f aca="false">EXP((((AI296-AI$320)/AI$321+2)/4-1.9)^3)</f>
        <v>0.429447879853917</v>
      </c>
      <c r="AK296" s="72" t="n">
        <f aca="false">Z296/U296</f>
        <v>0.687332817719058</v>
      </c>
      <c r="AL296" s="72" t="n">
        <f aca="false">EXP((((AK296-AK$320)/AK$321+2)/4-1.9)^3)</f>
        <v>0.397298385069744</v>
      </c>
      <c r="AM296" s="72" t="n">
        <f aca="false">0.01*AD296+0.15*AF296+0.24*AH296+0.25*AJ296+0.35*AL296</f>
        <v>0.278013956637596</v>
      </c>
      <c r="AO296" s="64" t="n">
        <f aca="false">0.01*AD296/$AM$320</f>
        <v>0.00264657654007916</v>
      </c>
      <c r="AP296" s="63" t="n">
        <f aca="false">AO296*$J$320</f>
        <v>22251.4892471966</v>
      </c>
      <c r="AQ296" s="64" t="n">
        <f aca="false">0.15*AF296/$AM$320</f>
        <v>0.000159528176468668</v>
      </c>
      <c r="AR296" s="63" t="n">
        <f aca="false">AQ296*$J$320</f>
        <v>1341.2570728868</v>
      </c>
      <c r="AS296" s="64" t="n">
        <f aca="false">0.24*AH296/$AM$320</f>
        <v>0.00840242833379318</v>
      </c>
      <c r="AT296" s="63" t="n">
        <f aca="false">AS296*$J$320</f>
        <v>70644.6765806162</v>
      </c>
      <c r="AU296" s="64" t="n">
        <f aca="false">0.25*AJ296/$AM$320</f>
        <v>0.0380842855327838</v>
      </c>
      <c r="AV296" s="63" t="n">
        <f aca="false">AU296*$J$320</f>
        <v>320199.34325971</v>
      </c>
      <c r="AW296" s="64" t="n">
        <f aca="false">0.35*AL296/$AM$320</f>
        <v>0.0493264868402652</v>
      </c>
      <c r="AX296" s="63" t="n">
        <f aca="false">AW296*$J$320</f>
        <v>414719.837082556</v>
      </c>
    </row>
    <row r="297" customFormat="false" ht="13.8" hidden="false" customHeight="false" outlineLevel="0" collapsed="false">
      <c r="A297" s="70" t="s">
        <v>81</v>
      </c>
      <c r="B297" s="63" t="n">
        <f aca="true">INDIRECT(ADDRESS(ROW()-35*INT((ROW()-15)/35)+138,2+INT((ROW()-15)/35), 1, 1, "Simulación"))</f>
        <v>0</v>
      </c>
      <c r="C297" s="63" t="n">
        <f aca="true">INDIRECT(ADDRESS(ROW()-35*INT((ROW()-15)/35)+108,2+INT((ROW()-15)/35), 1, 1, "Simulación"))</f>
        <v>0</v>
      </c>
      <c r="D297" s="63" t="n">
        <f aca="true">INDIRECT(ADDRESS(ROW()-35*INT((ROW()-15)/35)+78,2+INT((ROW()-15)/35), 1, 1, "Simulación"))</f>
        <v>0</v>
      </c>
      <c r="E297" s="63" t="n">
        <f aca="true">INDIRECT(ADDRESS(ROW()-35*INT((ROW()-15)/35)+48,2+INT((ROW()-15)/35), 1, 1, "Simulación"))</f>
        <v>0</v>
      </c>
      <c r="F297" s="63" t="n">
        <f aca="true">INDIRECT(ADDRESS(ROW()-35*INT((ROW()-15)/35)+18,2+INT((ROW()-15)/35), 1, 1, "Simulación"))</f>
        <v>0</v>
      </c>
      <c r="G297" s="63" t="n">
        <f aca="true">INDIRECT(ADDRESS(ROW()-35*INT((ROW()-15)/35)-12,2+INT((ROW()-15)/35), 1, 1, "Simulación"))</f>
        <v>0</v>
      </c>
      <c r="H297" s="63" t="n">
        <f aca="true">INDIRECT(ADDRESS(ROW()-35*INT((ROW()-15)/35)+168,2+INT((ROW()-15)/35), 1, 1, "Simulación"))</f>
        <v>0</v>
      </c>
      <c r="I297" s="64" t="n">
        <f aca="false">AO297+AQ297+AS297+AU297+AW297</f>
        <v>0.065078480641247</v>
      </c>
      <c r="J297" s="63" t="n">
        <f aca="false">AP297+AR297+AT297+AV297+AX297</f>
        <v>547157.08776338</v>
      </c>
      <c r="K297" s="64" t="n">
        <f aca="false">I297-DatosMinisterio!J297</f>
        <v>0</v>
      </c>
      <c r="L297" s="63" t="n">
        <f aca="false">J297-DatosMinisterio!K297</f>
        <v>0.0877633802592754</v>
      </c>
      <c r="M297" s="64" t="n">
        <f aca="false">P332/P$355</f>
        <v>0.0744207868580455</v>
      </c>
      <c r="N297" s="63" t="n">
        <f aca="false">ROUND((N$320*M297),0)</f>
        <v>11888375</v>
      </c>
      <c r="O297" s="63" t="n">
        <f aca="false">N297-DatosMinisterio!L297</f>
        <v>-44</v>
      </c>
      <c r="P297" s="65" t="n">
        <f aca="false">N297+J297</f>
        <v>12435532.0877634</v>
      </c>
      <c r="Q297" s="63" t="n">
        <f aca="false">P297-DatosMinisterio!M297</f>
        <v>-43.9122366197407</v>
      </c>
      <c r="S297" s="65" t="n">
        <f aca="false">B297+DatosMinisterio!B297</f>
        <v>23130</v>
      </c>
      <c r="T297" s="65" t="n">
        <f aca="false">C297+DatosMinisterio!C297</f>
        <v>104</v>
      </c>
      <c r="U297" s="65" t="n">
        <f aca="false">D297+DatosMinisterio!D297</f>
        <v>1294.59564182884</v>
      </c>
      <c r="V297" s="65" t="n">
        <f aca="false">E297+DatosMinisterio!E297</f>
        <v>908.902460010657</v>
      </c>
      <c r="W297" s="65" t="n">
        <f aca="false">F297+DatosMinisterio!F297</f>
        <v>274</v>
      </c>
      <c r="X297" s="65" t="n">
        <f aca="false">G297+DatosMinisterio!G297</f>
        <v>673</v>
      </c>
      <c r="Y297" s="65" t="n">
        <f aca="false">H297+DatosMinisterio!H297</f>
        <v>43</v>
      </c>
      <c r="Z297" s="65" t="n">
        <f aca="false">X297+0.33*Y297</f>
        <v>687.19</v>
      </c>
      <c r="AC297" s="71" t="n">
        <f aca="false">IF(T297&gt;0,S297/T297,0)</f>
        <v>222.403846153846</v>
      </c>
      <c r="AD297" s="72" t="n">
        <f aca="false">EXP((((AC297-AC$320)/AC$321+2)/4-1.9)^3)</f>
        <v>0.0820513591390768</v>
      </c>
      <c r="AE297" s="73" t="n">
        <f aca="false">S297/U297</f>
        <v>17.8665826244594</v>
      </c>
      <c r="AF297" s="72" t="n">
        <f aca="false">EXP((((AE297-AE$320)/AE$321+2)/4-1.9)^3)</f>
        <v>0.0340907776352111</v>
      </c>
      <c r="AG297" s="72" t="n">
        <f aca="false">V297/U297</f>
        <v>0.702074401182655</v>
      </c>
      <c r="AH297" s="72" t="n">
        <f aca="false">EXP((((AG297-AG$320)/AG$321+2)/4-1.9)^3)</f>
        <v>0.201091993747138</v>
      </c>
      <c r="AI297" s="72" t="n">
        <f aca="false">W297/U297</f>
        <v>0.211649098102113</v>
      </c>
      <c r="AJ297" s="72" t="n">
        <f aca="false">EXP((((AI297-AI$320)/AI$321+2)/4-1.9)^3)</f>
        <v>0.219746217060662</v>
      </c>
      <c r="AK297" s="72" t="n">
        <f aca="false">Z297/U297</f>
        <v>0.530814393156172</v>
      </c>
      <c r="AL297" s="72" t="n">
        <f aca="false">EXP((((AK297-AK$320)/AK$321+2)/4-1.9)^3)</f>
        <v>0.212364349018909</v>
      </c>
      <c r="AM297" s="72" t="n">
        <f aca="false">0.01*AD297+0.15*AF297+0.24*AH297+0.25*AJ297+0.35*AL297</f>
        <v>0.183460285157769</v>
      </c>
      <c r="AO297" s="64" t="n">
        <f aca="false">0.01*AD297/$AM$320</f>
        <v>0.000291059058516583</v>
      </c>
      <c r="AP297" s="63" t="n">
        <f aca="false">AO297*$J$320</f>
        <v>2447.12269333695</v>
      </c>
      <c r="AQ297" s="64" t="n">
        <f aca="false">0.15*AF297/$AM$320</f>
        <v>0.00181394246482576</v>
      </c>
      <c r="AR297" s="63" t="n">
        <f aca="false">AQ297*$J$320</f>
        <v>15250.9933643923</v>
      </c>
      <c r="AS297" s="64" t="n">
        <f aca="false">0.24*AH297/$AM$320</f>
        <v>0.0171199054804853</v>
      </c>
      <c r="AT297" s="63" t="n">
        <f aca="false">AS297*$J$320</f>
        <v>143938.173313002</v>
      </c>
      <c r="AU297" s="64" t="n">
        <f aca="false">0.25*AJ297/$AM$320</f>
        <v>0.0194875282144463</v>
      </c>
      <c r="AV297" s="63" t="n">
        <f aca="false">AU297*$J$320</f>
        <v>163844.316592189</v>
      </c>
      <c r="AW297" s="64" t="n">
        <f aca="false">0.35*AL297/$AM$320</f>
        <v>0.0263660454229731</v>
      </c>
      <c r="AX297" s="63" t="n">
        <f aca="false">AW297*$J$320</f>
        <v>221676.48180046</v>
      </c>
    </row>
    <row r="298" customFormat="false" ht="13.8" hidden="false" customHeight="false" outlineLevel="0" collapsed="false">
      <c r="A298" s="70" t="s">
        <v>82</v>
      </c>
      <c r="B298" s="63" t="n">
        <f aca="true">INDIRECT(ADDRESS(ROW()-35*INT((ROW()-15)/35)+138,2+INT((ROW()-15)/35), 1, 1, "Simulación"))</f>
        <v>0</v>
      </c>
      <c r="C298" s="63" t="n">
        <f aca="true">INDIRECT(ADDRESS(ROW()-35*INT((ROW()-15)/35)+108,2+INT((ROW()-15)/35), 1, 1, "Simulación"))</f>
        <v>0</v>
      </c>
      <c r="D298" s="63" t="n">
        <f aca="true">INDIRECT(ADDRESS(ROW()-35*INT((ROW()-15)/35)+78,2+INT((ROW()-15)/35), 1, 1, "Simulación"))</f>
        <v>0</v>
      </c>
      <c r="E298" s="63" t="n">
        <f aca="true">INDIRECT(ADDRESS(ROW()-35*INT((ROW()-15)/35)+48,2+INT((ROW()-15)/35), 1, 1, "Simulación"))</f>
        <v>0</v>
      </c>
      <c r="F298" s="63" t="n">
        <f aca="true">INDIRECT(ADDRESS(ROW()-35*INT((ROW()-15)/35)+18,2+INT((ROW()-15)/35), 1, 1, "Simulación"))</f>
        <v>0</v>
      </c>
      <c r="G298" s="63" t="n">
        <f aca="true">INDIRECT(ADDRESS(ROW()-35*INT((ROW()-15)/35)-12,2+INT((ROW()-15)/35), 1, 1, "Simulación"))</f>
        <v>0</v>
      </c>
      <c r="H298" s="63" t="n">
        <f aca="true">INDIRECT(ADDRESS(ROW()-35*INT((ROW()-15)/35)+168,2+INT((ROW()-15)/35), 1, 1, "Simulación"))</f>
        <v>0</v>
      </c>
      <c r="I298" s="64" t="n">
        <f aca="false">AO298+AQ298+AS298+AU298+AW298</f>
        <v>0.0551333555163614</v>
      </c>
      <c r="J298" s="63" t="n">
        <f aca="false">AP298+AR298+AT298+AV298+AX298</f>
        <v>463541.956507136</v>
      </c>
      <c r="K298" s="64" t="n">
        <f aca="false">I298-DatosMinisterio!J298</f>
        <v>0</v>
      </c>
      <c r="L298" s="63" t="n">
        <f aca="false">J298-DatosMinisterio!K298</f>
        <v>-0.0434928637114354</v>
      </c>
      <c r="M298" s="64" t="n">
        <f aca="false">P333/P$355</f>
        <v>0.0560629574977597</v>
      </c>
      <c r="N298" s="63" t="n">
        <f aca="false">ROUND((N$320*M298),0)</f>
        <v>8955797</v>
      </c>
      <c r="O298" s="63" t="n">
        <f aca="false">N298-DatosMinisterio!L298</f>
        <v>0</v>
      </c>
      <c r="P298" s="65" t="n">
        <f aca="false">N298+J298</f>
        <v>9419338.95650714</v>
      </c>
      <c r="Q298" s="63" t="n">
        <f aca="false">P298-DatosMinisterio!M298</f>
        <v>-0.0434928629547358</v>
      </c>
      <c r="S298" s="65" t="n">
        <f aca="false">B298+DatosMinisterio!B298</f>
        <v>13293</v>
      </c>
      <c r="T298" s="65" t="n">
        <f aca="false">C298+DatosMinisterio!C298</f>
        <v>58</v>
      </c>
      <c r="U298" s="65" t="n">
        <f aca="false">D298+DatosMinisterio!D298</f>
        <v>550.409533711333</v>
      </c>
      <c r="V298" s="65" t="n">
        <f aca="false">E298+DatosMinisterio!E298</f>
        <v>394.908055118092</v>
      </c>
      <c r="W298" s="65" t="n">
        <f aca="false">F298+DatosMinisterio!F298</f>
        <v>95</v>
      </c>
      <c r="X298" s="65" t="n">
        <f aca="false">G298+DatosMinisterio!G298</f>
        <v>220</v>
      </c>
      <c r="Y298" s="65" t="n">
        <f aca="false">H298+DatosMinisterio!H298</f>
        <v>39</v>
      </c>
      <c r="Z298" s="65" t="n">
        <f aca="false">X298+0.33*Y298</f>
        <v>232.87</v>
      </c>
      <c r="AC298" s="71" t="n">
        <f aca="false">IF(T298&gt;0,S298/T298,0)</f>
        <v>229.189655172414</v>
      </c>
      <c r="AD298" s="72" t="n">
        <f aca="false">EXP((((AC298-AC$320)/AC$321+2)/4-1.9)^3)</f>
        <v>0.0913399936005098</v>
      </c>
      <c r="AE298" s="73" t="n">
        <f aca="false">S298/U298</f>
        <v>24.151107831231</v>
      </c>
      <c r="AF298" s="72" t="n">
        <f aca="false">EXP((((AE298-AE$320)/AE$321+2)/4-1.9)^3)</f>
        <v>0.156596551607744</v>
      </c>
      <c r="AG298" s="72" t="n">
        <f aca="false">V298/U298</f>
        <v>0.717480404918286</v>
      </c>
      <c r="AH298" s="72" t="n">
        <f aca="false">EXP((((AG298-AG$320)/AG$321+2)/4-1.9)^3)</f>
        <v>0.222908726249728</v>
      </c>
      <c r="AI298" s="72" t="n">
        <f aca="false">W298/U298</f>
        <v>0.172598754529974</v>
      </c>
      <c r="AJ298" s="72" t="n">
        <f aca="false">EXP((((AI298-AI$320)/AI$321+2)/4-1.9)^3)</f>
        <v>0.141065260578712</v>
      </c>
      <c r="AK298" s="72" t="n">
        <f aca="false">Z298/U298</f>
        <v>0.423084968077843</v>
      </c>
      <c r="AL298" s="72" t="n">
        <f aca="false">EXP((((AK298-AK$320)/AK$321+2)/4-1.9)^3)</f>
        <v>0.120734476196809</v>
      </c>
      <c r="AM298" s="72" t="n">
        <f aca="false">0.01*AD298+0.15*AF298+0.24*AH298+0.25*AJ298+0.35*AL298</f>
        <v>0.155424358790662</v>
      </c>
      <c r="AO298" s="64" t="n">
        <f aca="false">0.01*AD298/$AM$320</f>
        <v>0.000324008435950622</v>
      </c>
      <c r="AP298" s="63" t="n">
        <f aca="false">AO298*$J$320</f>
        <v>2724.14952652025</v>
      </c>
      <c r="AQ298" s="64" t="n">
        <f aca="false">0.15*AF298/$AM$320</f>
        <v>0.00833237475091135</v>
      </c>
      <c r="AR298" s="63" t="n">
        <f aca="false">AQ298*$J$320</f>
        <v>70055.6905744998</v>
      </c>
      <c r="AS298" s="64" t="n">
        <f aca="false">0.24*AH298/$AM$320</f>
        <v>0.0189772663399486</v>
      </c>
      <c r="AT298" s="63" t="n">
        <f aca="false">AS298*$J$320</f>
        <v>159554.213343069</v>
      </c>
      <c r="AU298" s="64" t="n">
        <f aca="false">0.25*AJ298/$AM$320</f>
        <v>0.0125099457109061</v>
      </c>
      <c r="AV298" s="63" t="n">
        <f aca="false">AU298*$J$320</f>
        <v>105179.245056299</v>
      </c>
      <c r="AW298" s="64" t="n">
        <f aca="false">0.35*AL298/$AM$320</f>
        <v>0.0149897602786448</v>
      </c>
      <c r="AX298" s="63" t="n">
        <f aca="false">AW298*$J$320</f>
        <v>126028.658006748</v>
      </c>
    </row>
    <row r="299" customFormat="false" ht="13.8" hidden="false" customHeight="false" outlineLevel="0" collapsed="false">
      <c r="A299" s="70" t="s">
        <v>83</v>
      </c>
      <c r="B299" s="63" t="n">
        <f aca="true">INDIRECT(ADDRESS(ROW()-35*INT((ROW()-15)/35)+138,2+INT((ROW()-15)/35), 1, 1, "Simulación"))</f>
        <v>0</v>
      </c>
      <c r="C299" s="63" t="n">
        <f aca="true">INDIRECT(ADDRESS(ROW()-35*INT((ROW()-15)/35)+108,2+INT((ROW()-15)/35), 1, 1, "Simulación"))</f>
        <v>0</v>
      </c>
      <c r="D299" s="63" t="n">
        <f aca="true">INDIRECT(ADDRESS(ROW()-35*INT((ROW()-15)/35)+78,2+INT((ROW()-15)/35), 1, 1, "Simulación"))</f>
        <v>0</v>
      </c>
      <c r="E299" s="63" t="n">
        <f aca="true">INDIRECT(ADDRESS(ROW()-35*INT((ROW()-15)/35)+48,2+INT((ROW()-15)/35), 1, 1, "Simulación"))</f>
        <v>0</v>
      </c>
      <c r="F299" s="63" t="n">
        <f aca="true">INDIRECT(ADDRESS(ROW()-35*INT((ROW()-15)/35)+18,2+INT((ROW()-15)/35), 1, 1, "Simulación"))</f>
        <v>0</v>
      </c>
      <c r="G299" s="63" t="n">
        <f aca="true">INDIRECT(ADDRESS(ROW()-35*INT((ROW()-15)/35)-12,2+INT((ROW()-15)/35), 1, 1, "Simulación"))</f>
        <v>0</v>
      </c>
      <c r="H299" s="63" t="n">
        <f aca="true">INDIRECT(ADDRESS(ROW()-35*INT((ROW()-15)/35)+168,2+INT((ROW()-15)/35), 1, 1, "Simulación"))</f>
        <v>0</v>
      </c>
      <c r="I299" s="64" t="n">
        <f aca="false">AO299+AQ299+AS299+AU299+AW299</f>
        <v>0.0793283157204554</v>
      </c>
      <c r="J299" s="63" t="n">
        <f aca="false">AP299+AR299+AT299+AV299+AX299</f>
        <v>666964.713667087</v>
      </c>
      <c r="K299" s="64" t="n">
        <f aca="false">I299-DatosMinisterio!J299</f>
        <v>0</v>
      </c>
      <c r="L299" s="63" t="n">
        <f aca="false">J299-DatosMinisterio!K299</f>
        <v>-0.286332913208753</v>
      </c>
      <c r="M299" s="64" t="n">
        <f aca="false">P334/P$355</f>
        <v>0.0539754093587941</v>
      </c>
      <c r="N299" s="63" t="n">
        <f aca="false">ROUND((N$320*M299),0)</f>
        <v>8622321</v>
      </c>
      <c r="O299" s="63" t="n">
        <f aca="false">N299-DatosMinisterio!L299</f>
        <v>-34</v>
      </c>
      <c r="P299" s="65" t="n">
        <f aca="false">N299+J299</f>
        <v>9289285.71366709</v>
      </c>
      <c r="Q299" s="63" t="n">
        <f aca="false">P299-DatosMinisterio!M299</f>
        <v>-34.2863329127431</v>
      </c>
      <c r="S299" s="65" t="n">
        <f aca="false">B299+DatosMinisterio!B299</f>
        <v>16506</v>
      </c>
      <c r="T299" s="65" t="n">
        <f aca="false">C299+DatosMinisterio!C299</f>
        <v>103</v>
      </c>
      <c r="U299" s="65" t="n">
        <f aca="false">D299+DatosMinisterio!D299</f>
        <v>492.310418314822</v>
      </c>
      <c r="V299" s="65" t="n">
        <f aca="false">E299+DatosMinisterio!E299</f>
        <v>258.781512298075</v>
      </c>
      <c r="W299" s="65" t="n">
        <f aca="false">F299+DatosMinisterio!F299</f>
        <v>102</v>
      </c>
      <c r="X299" s="65" t="n">
        <f aca="false">G299+DatosMinisterio!G299</f>
        <v>260</v>
      </c>
      <c r="Y299" s="65" t="n">
        <f aca="false">H299+DatosMinisterio!H299</f>
        <v>5</v>
      </c>
      <c r="Z299" s="65" t="n">
        <f aca="false">X299+0.33*Y299</f>
        <v>261.65</v>
      </c>
      <c r="AC299" s="71" t="n">
        <f aca="false">IF(T299&gt;0,S299/T299,0)</f>
        <v>160.252427184466</v>
      </c>
      <c r="AD299" s="72" t="n">
        <f aca="false">EXP((((AC299-AC$320)/AC$321+2)/4-1.9)^3)</f>
        <v>0.0263754474551936</v>
      </c>
      <c r="AE299" s="73" t="n">
        <f aca="false">S299/U299</f>
        <v>33.5276268507581</v>
      </c>
      <c r="AF299" s="72" t="n">
        <f aca="false">EXP((((AE299-AE$320)/AE$321+2)/4-1.9)^3)</f>
        <v>0.573130347673605</v>
      </c>
      <c r="AG299" s="72" t="n">
        <f aca="false">V299/U299</f>
        <v>0.525647036241654</v>
      </c>
      <c r="AH299" s="72" t="n">
        <f aca="false">EXP((((AG299-AG$320)/AG$321+2)/4-1.9)^3)</f>
        <v>0.0434096509263839</v>
      </c>
      <c r="AI299" s="72" t="n">
        <f aca="false">W299/U299</f>
        <v>0.207186352767317</v>
      </c>
      <c r="AJ299" s="72" t="n">
        <f aca="false">EXP((((AI299-AI$320)/AI$321+2)/4-1.9)^3)</f>
        <v>0.209685441596072</v>
      </c>
      <c r="AK299" s="72" t="n">
        <f aca="false">Z299/U299</f>
        <v>0.53147361962322</v>
      </c>
      <c r="AL299" s="72" t="n">
        <f aca="false">EXP((((AK299-AK$320)/AK$321+2)/4-1.9)^3)</f>
        <v>0.213024209757678</v>
      </c>
      <c r="AM299" s="72" t="n">
        <f aca="false">0.01*AD299+0.15*AF299+0.24*AH299+0.25*AJ299+0.35*AL299</f>
        <v>0.22363145666213</v>
      </c>
      <c r="AO299" s="64" t="n">
        <f aca="false">0.01*AD299/$AM$320</f>
        <v>9.35610693693697E-005</v>
      </c>
      <c r="AP299" s="63" t="n">
        <f aca="false">AO299*$J$320</f>
        <v>786.628724883381</v>
      </c>
      <c r="AQ299" s="64" t="n">
        <f aca="false">0.15*AF299/$AM$320</f>
        <v>0.0304957982082437</v>
      </c>
      <c r="AR299" s="63" t="n">
        <f aca="false">AQ299*$J$320</f>
        <v>256397.99780554</v>
      </c>
      <c r="AS299" s="64" t="n">
        <f aca="false">0.24*AH299/$AM$320</f>
        <v>0.00369566737567408</v>
      </c>
      <c r="AT299" s="63" t="n">
        <f aca="false">AS299*$J$320</f>
        <v>31071.8778110861</v>
      </c>
      <c r="AU299" s="64" t="n">
        <f aca="false">0.25*AJ299/$AM$320</f>
        <v>0.0185953187905576</v>
      </c>
      <c r="AV299" s="63" t="n">
        <f aca="false">AU299*$J$320</f>
        <v>156342.932029432</v>
      </c>
      <c r="AW299" s="64" t="n">
        <f aca="false">0.35*AL299/$AM$320</f>
        <v>0.0264479702766107</v>
      </c>
      <c r="AX299" s="63" t="n">
        <f aca="false">AW299*$J$320</f>
        <v>222365.277296146</v>
      </c>
    </row>
    <row r="300" customFormat="false" ht="13.8" hidden="false" customHeight="false" outlineLevel="0" collapsed="false">
      <c r="A300" s="70" t="s">
        <v>84</v>
      </c>
      <c r="B300" s="63" t="n">
        <f aca="true">INDIRECT(ADDRESS(ROW()-35*INT((ROW()-15)/35)+138,2+INT((ROW()-15)/35), 1, 1, "Simulación"))</f>
        <v>0</v>
      </c>
      <c r="C300" s="63" t="n">
        <f aca="true">INDIRECT(ADDRESS(ROW()-35*INT((ROW()-15)/35)+108,2+INT((ROW()-15)/35), 1, 1, "Simulación"))</f>
        <v>0</v>
      </c>
      <c r="D300" s="63" t="n">
        <f aca="true">INDIRECT(ADDRESS(ROW()-35*INT((ROW()-15)/35)+78,2+INT((ROW()-15)/35), 1, 1, "Simulación"))</f>
        <v>0</v>
      </c>
      <c r="E300" s="63" t="n">
        <f aca="true">INDIRECT(ADDRESS(ROW()-35*INT((ROW()-15)/35)+48,2+INT((ROW()-15)/35), 1, 1, "Simulación"))</f>
        <v>0</v>
      </c>
      <c r="F300" s="63" t="n">
        <f aca="true">INDIRECT(ADDRESS(ROW()-35*INT((ROW()-15)/35)+18,2+INT((ROW()-15)/35), 1, 1, "Simulación"))</f>
        <v>0</v>
      </c>
      <c r="G300" s="63" t="n">
        <f aca="true">INDIRECT(ADDRESS(ROW()-35*INT((ROW()-15)/35)-12,2+INT((ROW()-15)/35), 1, 1, "Simulación"))</f>
        <v>0</v>
      </c>
      <c r="H300" s="63" t="n">
        <f aca="true">INDIRECT(ADDRESS(ROW()-35*INT((ROW()-15)/35)+168,2+INT((ROW()-15)/35), 1, 1, "Simulación"))</f>
        <v>0</v>
      </c>
      <c r="I300" s="64" t="n">
        <f aca="false">AO300+AQ300+AS300+AU300+AW300</f>
        <v>0.044780572839197</v>
      </c>
      <c r="J300" s="63" t="n">
        <f aca="false">AP300+AR300+AT300+AV300+AX300</f>
        <v>376499.383231475</v>
      </c>
      <c r="K300" s="64" t="n">
        <f aca="false">I300-DatosMinisterio!J300</f>
        <v>0</v>
      </c>
      <c r="L300" s="63" t="n">
        <f aca="false">J300-DatosMinisterio!K300</f>
        <v>0.383231474959757</v>
      </c>
      <c r="M300" s="64" t="n">
        <f aca="false">P335/P$355</f>
        <v>0.0636737234211338</v>
      </c>
      <c r="N300" s="63" t="n">
        <f aca="false">ROUND((N$320*M300),0)</f>
        <v>10171582</v>
      </c>
      <c r="O300" s="63" t="n">
        <f aca="false">N300-DatosMinisterio!L300</f>
        <v>-3</v>
      </c>
      <c r="P300" s="65" t="n">
        <f aca="false">N300+J300</f>
        <v>10548081.3832315</v>
      </c>
      <c r="Q300" s="63" t="n">
        <f aca="false">P300-DatosMinisterio!M300</f>
        <v>-2.61676852591336</v>
      </c>
      <c r="S300" s="65" t="n">
        <f aca="false">B300+DatosMinisterio!B300</f>
        <v>19664</v>
      </c>
      <c r="T300" s="65" t="n">
        <f aca="false">C300+DatosMinisterio!C300</f>
        <v>64</v>
      </c>
      <c r="U300" s="65" t="n">
        <f aca="false">D300+DatosMinisterio!D300</f>
        <v>875.963553819899</v>
      </c>
      <c r="V300" s="65" t="n">
        <f aca="false">E300+DatosMinisterio!E300</f>
        <v>593.486216691619</v>
      </c>
      <c r="W300" s="65" t="n">
        <f aca="false">F300+DatosMinisterio!F300</f>
        <v>154</v>
      </c>
      <c r="X300" s="65" t="n">
        <f aca="false">G300+DatosMinisterio!G300</f>
        <v>313</v>
      </c>
      <c r="Y300" s="65" t="n">
        <f aca="false">H300+DatosMinisterio!H300</f>
        <v>25</v>
      </c>
      <c r="Z300" s="65" t="n">
        <f aca="false">X300+0.33*Y300</f>
        <v>321.25</v>
      </c>
      <c r="AC300" s="71" t="n">
        <f aca="false">IF(T300&gt;0,S300/T300,0)</f>
        <v>307.25</v>
      </c>
      <c r="AD300" s="72" t="n">
        <f aca="false">EXP((((AC300-AC$320)/AC$321+2)/4-1.9)^3)</f>
        <v>0.253672982733765</v>
      </c>
      <c r="AE300" s="73" t="n">
        <f aca="false">S300/U300</f>
        <v>22.4484225562231</v>
      </c>
      <c r="AF300" s="72" t="n">
        <f aca="false">EXP((((AE300-AE$320)/AE$321+2)/4-1.9)^3)</f>
        <v>0.109895473141503</v>
      </c>
      <c r="AG300" s="72" t="n">
        <f aca="false">V300/U300</f>
        <v>0.677523869690179</v>
      </c>
      <c r="AH300" s="72" t="n">
        <f aca="false">EXP((((AG300-AG$320)/AG$321+2)/4-1.9)^3)</f>
        <v>0.169027694500965</v>
      </c>
      <c r="AI300" s="72" t="n">
        <f aca="false">W300/U300</f>
        <v>0.175806401223472</v>
      </c>
      <c r="AJ300" s="72" t="n">
        <f aca="false">EXP((((AI300-AI$320)/AI$321+2)/4-1.9)^3)</f>
        <v>0.146719215285959</v>
      </c>
      <c r="AK300" s="72" t="n">
        <f aca="false">Z300/U300</f>
        <v>0.366739002552211</v>
      </c>
      <c r="AL300" s="72" t="n">
        <f aca="false">EXP((((AK300-AK$320)/AK$321+2)/4-1.9)^3)</f>
        <v>0.0856334832140378</v>
      </c>
      <c r="AM300" s="72" t="n">
        <f aca="false">0.01*AD300+0.15*AF300+0.24*AH300+0.25*AJ300+0.35*AL300</f>
        <v>0.126239220425198</v>
      </c>
      <c r="AO300" s="64" t="n">
        <f aca="false">0.01*AD300/$AM$320</f>
        <v>0.000899848830053319</v>
      </c>
      <c r="AP300" s="63" t="n">
        <f aca="false">AO300*$J$320</f>
        <v>7565.61401599779</v>
      </c>
      <c r="AQ300" s="64" t="n">
        <f aca="false">0.15*AF300/$AM$320</f>
        <v>0.00584744846704808</v>
      </c>
      <c r="AR300" s="63" t="n">
        <f aca="false">AQ300*$J$320</f>
        <v>49163.3001039768</v>
      </c>
      <c r="AS300" s="64" t="n">
        <f aca="false">0.24*AH300/$AM$320</f>
        <v>0.014390121155592</v>
      </c>
      <c r="AT300" s="63" t="n">
        <f aca="false">AS300*$J$320</f>
        <v>120987.102133813</v>
      </c>
      <c r="AU300" s="64" t="n">
        <f aca="false">0.25*AJ300/$AM$320</f>
        <v>0.013011349572845</v>
      </c>
      <c r="AV300" s="63" t="n">
        <f aca="false">AU300*$J$320</f>
        <v>109394.87323613</v>
      </c>
      <c r="AW300" s="64" t="n">
        <f aca="false">0.35*AL300/$AM$320</f>
        <v>0.0106318048136586</v>
      </c>
      <c r="AX300" s="63" t="n">
        <f aca="false">AW300*$J$320</f>
        <v>89388.493741557</v>
      </c>
    </row>
    <row r="301" customFormat="false" ht="13.8" hidden="false" customHeight="false" outlineLevel="0" collapsed="false">
      <c r="A301" s="70" t="s">
        <v>85</v>
      </c>
      <c r="B301" s="63" t="n">
        <f aca="true">INDIRECT(ADDRESS(ROW()-35*INT((ROW()-15)/35)+138,2+INT((ROW()-15)/35), 1, 1, "Simulación"))</f>
        <v>0</v>
      </c>
      <c r="C301" s="63" t="n">
        <f aca="true">INDIRECT(ADDRESS(ROW()-35*INT((ROW()-15)/35)+108,2+INT((ROW()-15)/35), 1, 1, "Simulación"))</f>
        <v>0</v>
      </c>
      <c r="D301" s="63" t="n">
        <f aca="true">INDIRECT(ADDRESS(ROW()-35*INT((ROW()-15)/35)+78,2+INT((ROW()-15)/35), 1, 1, "Simulación"))</f>
        <v>0</v>
      </c>
      <c r="E301" s="63" t="n">
        <f aca="true">INDIRECT(ADDRESS(ROW()-35*INT((ROW()-15)/35)+48,2+INT((ROW()-15)/35), 1, 1, "Simulación"))</f>
        <v>0</v>
      </c>
      <c r="F301" s="63" t="n">
        <f aca="true">INDIRECT(ADDRESS(ROW()-35*INT((ROW()-15)/35)+18,2+INT((ROW()-15)/35), 1, 1, "Simulación"))</f>
        <v>0</v>
      </c>
      <c r="G301" s="63" t="n">
        <f aca="true">INDIRECT(ADDRESS(ROW()-35*INT((ROW()-15)/35)-12,2+INT((ROW()-15)/35), 1, 1, "Simulación"))</f>
        <v>0</v>
      </c>
      <c r="H301" s="63" t="n">
        <f aca="true">INDIRECT(ADDRESS(ROW()-35*INT((ROW()-15)/35)+168,2+INT((ROW()-15)/35), 1, 1, "Simulación"))</f>
        <v>0</v>
      </c>
      <c r="I301" s="64" t="n">
        <f aca="false">AO301+AQ301+AS301+AU301+AW301</f>
        <v>0.032969055321625</v>
      </c>
      <c r="J301" s="63" t="n">
        <f aca="false">AP301+AR301+AT301+AV301+AX301</f>
        <v>277192.27797486</v>
      </c>
      <c r="K301" s="64" t="n">
        <f aca="false">I301-DatosMinisterio!J301</f>
        <v>0</v>
      </c>
      <c r="L301" s="63" t="n">
        <f aca="false">J301-DatosMinisterio!K301</f>
        <v>0.277974860218819</v>
      </c>
      <c r="M301" s="64" t="n">
        <f aca="false">P336/P$355</f>
        <v>0.0489816860111022</v>
      </c>
      <c r="N301" s="63" t="n">
        <f aca="false">ROUND((N$320*M301),0)</f>
        <v>7824597</v>
      </c>
      <c r="O301" s="63" t="n">
        <f aca="false">N301-DatosMinisterio!L301</f>
        <v>-18</v>
      </c>
      <c r="P301" s="65" t="n">
        <f aca="false">N301+J301</f>
        <v>8101789.27797486</v>
      </c>
      <c r="Q301" s="63" t="n">
        <f aca="false">P301-DatosMinisterio!M301</f>
        <v>-17.7220251401886</v>
      </c>
      <c r="S301" s="65" t="n">
        <f aca="false">B301+DatosMinisterio!B301</f>
        <v>11850</v>
      </c>
      <c r="T301" s="65" t="n">
        <f aca="false">C301+DatosMinisterio!C301</f>
        <v>60</v>
      </c>
      <c r="U301" s="65" t="n">
        <f aca="false">D301+DatosMinisterio!D301</f>
        <v>802.196793743891</v>
      </c>
      <c r="V301" s="65" t="n">
        <f aca="false">E301+DatosMinisterio!E301</f>
        <v>409.698005865103</v>
      </c>
      <c r="W301" s="65" t="n">
        <f aca="false">F301+DatosMinisterio!F301</f>
        <v>143</v>
      </c>
      <c r="X301" s="65" t="n">
        <f aca="false">G301+DatosMinisterio!G301</f>
        <v>335</v>
      </c>
      <c r="Y301" s="65" t="n">
        <f aca="false">H301+DatosMinisterio!H301</f>
        <v>29</v>
      </c>
      <c r="Z301" s="65" t="n">
        <f aca="false">X301+0.33*Y301</f>
        <v>344.57</v>
      </c>
      <c r="AC301" s="71" t="n">
        <f aca="false">IF(T301&gt;0,S301/T301,0)</f>
        <v>197.5</v>
      </c>
      <c r="AD301" s="72" t="n">
        <f aca="false">EXP((((AC301-AC$320)/AC$321+2)/4-1.9)^3)</f>
        <v>0.0538585360005932</v>
      </c>
      <c r="AE301" s="73" t="n">
        <f aca="false">S301/U301</f>
        <v>14.771936378224</v>
      </c>
      <c r="AF301" s="72" t="n">
        <f aca="false">EXP((((AE301-AE$320)/AE$321+2)/4-1.9)^3)</f>
        <v>0.012691322263047</v>
      </c>
      <c r="AG301" s="72" t="n">
        <f aca="false">V301/U301</f>
        <v>0.51072007400207</v>
      </c>
      <c r="AH301" s="72" t="n">
        <f aca="false">EXP((((AG301-AG$320)/AG$321+2)/4-1.9)^3)</f>
        <v>0.0369077567349862</v>
      </c>
      <c r="AI301" s="72" t="n">
        <f aca="false">W301/U301</f>
        <v>0.178260498066331</v>
      </c>
      <c r="AJ301" s="72" t="n">
        <f aca="false">EXP((((AI301-AI$320)/AI$321+2)/4-1.9)^3)</f>
        <v>0.151143415437916</v>
      </c>
      <c r="AK301" s="72" t="n">
        <f aca="false">Z301/U301</f>
        <v>0.429533005725285</v>
      </c>
      <c r="AL301" s="72" t="n">
        <f aca="false">EXP((((AK301-AK$320)/AK$321+2)/4-1.9)^3)</f>
        <v>0.125302338937613</v>
      </c>
      <c r="AM301" s="72" t="n">
        <f aca="false">0.01*AD301+0.15*AF301+0.24*AH301+0.25*AJ301+0.35*AL301</f>
        <v>0.0929418178035033</v>
      </c>
      <c r="AO301" s="64" t="n">
        <f aca="false">0.01*AD301/$AM$320</f>
        <v>0.000191051250654402</v>
      </c>
      <c r="AP301" s="63" t="n">
        <f aca="false">AO301*$J$320</f>
        <v>1606.29204756448</v>
      </c>
      <c r="AQ301" s="64" t="n">
        <f aca="false">0.15*AF301/$AM$320</f>
        <v>0.000675294903333377</v>
      </c>
      <c r="AR301" s="63" t="n">
        <f aca="false">AQ301*$J$320</f>
        <v>5677.64319401087</v>
      </c>
      <c r="AS301" s="64" t="n">
        <f aca="false">0.24*AH301/$AM$320</f>
        <v>0.00314213059916366</v>
      </c>
      <c r="AT301" s="63" t="n">
        <f aca="false">AS301*$J$320</f>
        <v>26417.9343320583</v>
      </c>
      <c r="AU301" s="64" t="n">
        <f aca="false">0.25*AJ301/$AM$320</f>
        <v>0.0134036963738086</v>
      </c>
      <c r="AV301" s="63" t="n">
        <f aca="false">AU301*$J$320</f>
        <v>112693.587817252</v>
      </c>
      <c r="AW301" s="64" t="n">
        <f aca="false">0.35*AL301/$AM$320</f>
        <v>0.0155568821946649</v>
      </c>
      <c r="AX301" s="63" t="n">
        <f aca="false">AW301*$J$320</f>
        <v>130796.820583974</v>
      </c>
    </row>
    <row r="302" customFormat="false" ht="13.8" hidden="false" customHeight="false" outlineLevel="0" collapsed="false">
      <c r="A302" s="70" t="s">
        <v>86</v>
      </c>
      <c r="B302" s="63" t="n">
        <f aca="true">INDIRECT(ADDRESS(ROW()-35*INT((ROW()-15)/35)+138,2+INT((ROW()-15)/35), 1, 1, "Simulación"))</f>
        <v>0</v>
      </c>
      <c r="C302" s="63" t="n">
        <f aca="true">INDIRECT(ADDRESS(ROW()-35*INT((ROW()-15)/35)+108,2+INT((ROW()-15)/35), 1, 1, "Simulación"))</f>
        <v>0</v>
      </c>
      <c r="D302" s="63" t="n">
        <f aca="true">INDIRECT(ADDRESS(ROW()-35*INT((ROW()-15)/35)+78,2+INT((ROW()-15)/35), 1, 1, "Simulación"))</f>
        <v>0</v>
      </c>
      <c r="E302" s="63" t="n">
        <f aca="true">INDIRECT(ADDRESS(ROW()-35*INT((ROW()-15)/35)+48,2+INT((ROW()-15)/35), 1, 1, "Simulación"))</f>
        <v>0</v>
      </c>
      <c r="F302" s="63" t="n">
        <f aca="true">INDIRECT(ADDRESS(ROW()-35*INT((ROW()-15)/35)+18,2+INT((ROW()-15)/35), 1, 1, "Simulación"))</f>
        <v>0</v>
      </c>
      <c r="G302" s="63" t="n">
        <f aca="true">INDIRECT(ADDRESS(ROW()-35*INT((ROW()-15)/35)-12,2+INT((ROW()-15)/35), 1, 1, "Simulación"))</f>
        <v>0</v>
      </c>
      <c r="H302" s="63" t="n">
        <f aca="true">INDIRECT(ADDRESS(ROW()-35*INT((ROW()-15)/35)+168,2+INT((ROW()-15)/35), 1, 1, "Simulación"))</f>
        <v>0</v>
      </c>
      <c r="I302" s="64" t="n">
        <f aca="false">AO302+AQ302+AS302+AU302+AW302</f>
        <v>0.0313699061161301</v>
      </c>
      <c r="J302" s="63" t="n">
        <f aca="false">AP302+AR302+AT302+AV302+AX302</f>
        <v>263747.191157281</v>
      </c>
      <c r="K302" s="64" t="n">
        <f aca="false">I302-DatosMinisterio!J302</f>
        <v>0</v>
      </c>
      <c r="L302" s="63" t="n">
        <f aca="false">J302-DatosMinisterio!K302</f>
        <v>0.191157281049527</v>
      </c>
      <c r="M302" s="64" t="n">
        <f aca="false">P337/P$355</f>
        <v>0.0477305733242425</v>
      </c>
      <c r="N302" s="63" t="n">
        <f aca="false">ROUND((N$320*M302),0)</f>
        <v>7624737</v>
      </c>
      <c r="O302" s="63" t="n">
        <f aca="false">N302-DatosMinisterio!L302</f>
        <v>-10</v>
      </c>
      <c r="P302" s="65" t="n">
        <f aca="false">N302+J302</f>
        <v>7888484.19115728</v>
      </c>
      <c r="Q302" s="63" t="n">
        <f aca="false">P302-DatosMinisterio!M302</f>
        <v>-9.80884271860123</v>
      </c>
      <c r="S302" s="65" t="n">
        <f aca="false">B302+DatosMinisterio!B302</f>
        <v>9342</v>
      </c>
      <c r="T302" s="65" t="n">
        <f aca="false">C302+DatosMinisterio!C302</f>
        <v>46</v>
      </c>
      <c r="U302" s="65" t="n">
        <f aca="false">D302+DatosMinisterio!D302</f>
        <v>483.823716682601</v>
      </c>
      <c r="V302" s="65" t="n">
        <f aca="false">E302+DatosMinisterio!E302</f>
        <v>283.780832479891</v>
      </c>
      <c r="W302" s="65" t="n">
        <f aca="false">F302+DatosMinisterio!F302</f>
        <v>54</v>
      </c>
      <c r="X302" s="65" t="n">
        <f aca="false">G302+DatosMinisterio!G302</f>
        <v>206</v>
      </c>
      <c r="Y302" s="65" t="n">
        <f aca="false">H302+DatosMinisterio!H302</f>
        <v>18</v>
      </c>
      <c r="Z302" s="65" t="n">
        <f aca="false">X302+0.33*Y302</f>
        <v>211.94</v>
      </c>
      <c r="AC302" s="71" t="n">
        <f aca="false">IF(T302&gt;0,S302/T302,0)</f>
        <v>203.086956521739</v>
      </c>
      <c r="AD302" s="72" t="n">
        <f aca="false">EXP((((AC302-AC$320)/AC$321+2)/4-1.9)^3)</f>
        <v>0.0594194222649933</v>
      </c>
      <c r="AE302" s="73" t="n">
        <f aca="false">S302/U302</f>
        <v>19.3086855354149</v>
      </c>
      <c r="AF302" s="72" t="n">
        <f aca="false">EXP((((AE302-AE$320)/AE$321+2)/4-1.9)^3)</f>
        <v>0.0510812483959005</v>
      </c>
      <c r="AG302" s="72" t="n">
        <f aca="false">V302/U302</f>
        <v>0.586537663812081</v>
      </c>
      <c r="AH302" s="72" t="n">
        <f aca="false">EXP((((AG302-AG$320)/AG$321+2)/4-1.9)^3)</f>
        <v>0.0796400818780655</v>
      </c>
      <c r="AI302" s="72" t="n">
        <f aca="false">W302/U302</f>
        <v>0.111610899048641</v>
      </c>
      <c r="AJ302" s="72" t="n">
        <f aca="false">EXP((((AI302-AI$320)/AI$321+2)/4-1.9)^3)</f>
        <v>0.0601335177761155</v>
      </c>
      <c r="AK302" s="72" t="n">
        <f aca="false">Z302/U302</f>
        <v>0.438052110080906</v>
      </c>
      <c r="AL302" s="72" t="n">
        <f aca="false">EXP((((AK302-AK$320)/AK$321+2)/4-1.9)^3)</f>
        <v>0.131515246116477</v>
      </c>
      <c r="AM302" s="72" t="n">
        <f aca="false">0.01*AD302+0.15*AF302+0.24*AH302+0.25*AJ302+0.35*AL302</f>
        <v>0.0884337167175666</v>
      </c>
      <c r="AO302" s="64" t="n">
        <f aca="false">0.01*AD302/$AM$320</f>
        <v>0.000210777265404391</v>
      </c>
      <c r="AP302" s="63" t="n">
        <f aca="false">AO302*$J$320</f>
        <v>1772.14147547723</v>
      </c>
      <c r="AQ302" s="64" t="n">
        <f aca="false">0.15*AF302/$AM$320</f>
        <v>0.00271799155223532</v>
      </c>
      <c r="AR302" s="63" t="n">
        <f aca="false">AQ302*$J$320</f>
        <v>22851.9216741513</v>
      </c>
      <c r="AS302" s="64" t="n">
        <f aca="false">0.24*AH302/$AM$320</f>
        <v>0.00678013405111011</v>
      </c>
      <c r="AT302" s="63" t="n">
        <f aca="false">AS302*$J$320</f>
        <v>57004.9940548159</v>
      </c>
      <c r="AU302" s="64" t="n">
        <f aca="false">0.25*AJ302/$AM$320</f>
        <v>0.00533275903435672</v>
      </c>
      <c r="AV302" s="63" t="n">
        <f aca="false">AU302*$J$320</f>
        <v>44835.9714952092</v>
      </c>
      <c r="AW302" s="64" t="n">
        <f aca="false">0.35*AL302/$AM$320</f>
        <v>0.0163282442130235</v>
      </c>
      <c r="AX302" s="63" t="n">
        <f aca="false">AW302*$J$320</f>
        <v>137282.162457627</v>
      </c>
    </row>
    <row r="303" customFormat="false" ht="13.8" hidden="false" customHeight="false" outlineLevel="0" collapsed="false">
      <c r="A303" s="70" t="s">
        <v>87</v>
      </c>
      <c r="B303" s="63" t="n">
        <f aca="true">INDIRECT(ADDRESS(ROW()-35*INT((ROW()-15)/35)+138,2+INT((ROW()-15)/35), 1, 1, "Simulación"))</f>
        <v>0</v>
      </c>
      <c r="C303" s="63" t="n">
        <f aca="true">INDIRECT(ADDRESS(ROW()-35*INT((ROW()-15)/35)+108,2+INT((ROW()-15)/35), 1, 1, "Simulación"))</f>
        <v>0</v>
      </c>
      <c r="D303" s="63" t="n">
        <f aca="true">INDIRECT(ADDRESS(ROW()-35*INT((ROW()-15)/35)+78,2+INT((ROW()-15)/35), 1, 1, "Simulación"))</f>
        <v>0</v>
      </c>
      <c r="E303" s="63" t="n">
        <f aca="true">INDIRECT(ADDRESS(ROW()-35*INT((ROW()-15)/35)+48,2+INT((ROW()-15)/35), 1, 1, "Simulación"))</f>
        <v>0</v>
      </c>
      <c r="F303" s="63" t="n">
        <f aca="true">INDIRECT(ADDRESS(ROW()-35*INT((ROW()-15)/35)+18,2+INT((ROW()-15)/35), 1, 1, "Simulación"))</f>
        <v>0</v>
      </c>
      <c r="G303" s="63" t="n">
        <f aca="true">INDIRECT(ADDRESS(ROW()-35*INT((ROW()-15)/35)-12,2+INT((ROW()-15)/35), 1, 1, "Simulación"))</f>
        <v>0</v>
      </c>
      <c r="H303" s="63" t="n">
        <f aca="true">INDIRECT(ADDRESS(ROW()-35*INT((ROW()-15)/35)+168,2+INT((ROW()-15)/35), 1, 1, "Simulación"))</f>
        <v>0</v>
      </c>
      <c r="I303" s="64" t="n">
        <f aca="false">AO303+AQ303+AS303+AU303+AW303</f>
        <v>0.0140929778810488</v>
      </c>
      <c r="J303" s="63" t="n">
        <f aca="false">AP303+AR303+AT303+AV303+AX303</f>
        <v>118488.8254816</v>
      </c>
      <c r="K303" s="64" t="n">
        <f aca="false">I303-DatosMinisterio!J303</f>
        <v>0</v>
      </c>
      <c r="L303" s="63" t="n">
        <f aca="false">J303-DatosMinisterio!K303</f>
        <v>-0.174518399842782</v>
      </c>
      <c r="M303" s="64" t="n">
        <f aca="false">P338/P$355</f>
        <v>0.0203843000120011</v>
      </c>
      <c r="N303" s="63" t="n">
        <f aca="false">ROUND((N$320*M303),0)</f>
        <v>3256297</v>
      </c>
      <c r="O303" s="63" t="n">
        <f aca="false">N303-DatosMinisterio!L303</f>
        <v>0</v>
      </c>
      <c r="P303" s="65" t="n">
        <f aca="false">N303+J303</f>
        <v>3374785.8254816</v>
      </c>
      <c r="Q303" s="63" t="n">
        <f aca="false">P303-DatosMinisterio!M303</f>
        <v>-0.174518399871886</v>
      </c>
      <c r="S303" s="65" t="n">
        <f aca="false">B303+DatosMinisterio!B303</f>
        <v>15169</v>
      </c>
      <c r="T303" s="65" t="n">
        <f aca="false">C303+DatosMinisterio!C303</f>
        <v>66</v>
      </c>
      <c r="U303" s="65" t="n">
        <f aca="false">D303+DatosMinisterio!D303</f>
        <v>714.724093585078</v>
      </c>
      <c r="V303" s="65" t="n">
        <f aca="false">E303+DatosMinisterio!E303</f>
        <v>282.043782193336</v>
      </c>
      <c r="W303" s="65" t="n">
        <f aca="false">F303+DatosMinisterio!F303</f>
        <v>68</v>
      </c>
      <c r="X303" s="65" t="n">
        <f aca="false">G303+DatosMinisterio!G303</f>
        <v>169</v>
      </c>
      <c r="Y303" s="65" t="n">
        <f aca="false">H303+DatosMinisterio!H303</f>
        <v>22</v>
      </c>
      <c r="Z303" s="65" t="n">
        <f aca="false">X303+0.33*Y303</f>
        <v>176.26</v>
      </c>
      <c r="AC303" s="71" t="n">
        <f aca="false">IF(T303&gt;0,S303/T303,0)</f>
        <v>229.833333333333</v>
      </c>
      <c r="AD303" s="72" t="n">
        <f aca="false">EXP((((AC303-AC$320)/AC$321+2)/4-1.9)^3)</f>
        <v>0.0922589407497531</v>
      </c>
      <c r="AE303" s="73" t="n">
        <f aca="false">S303/U303</f>
        <v>21.2235744340335</v>
      </c>
      <c r="AF303" s="72" t="n">
        <f aca="false">EXP((((AE303-AE$320)/AE$321+2)/4-1.9)^3)</f>
        <v>0.0829850947636177</v>
      </c>
      <c r="AG303" s="72" t="n">
        <f aca="false">V303/U303</f>
        <v>0.394619105085147</v>
      </c>
      <c r="AH303" s="72" t="n">
        <f aca="false">EXP((((AG303-AG$320)/AG$321+2)/4-1.9)^3)</f>
        <v>0.00859791824331301</v>
      </c>
      <c r="AI303" s="72" t="n">
        <f aca="false">W303/U303</f>
        <v>0.0951416086435675</v>
      </c>
      <c r="AJ303" s="72" t="n">
        <f aca="false">EXP((((AI303-AI$320)/AI$321+2)/4-1.9)^3)</f>
        <v>0.0460664429598317</v>
      </c>
      <c r="AK303" s="72" t="n">
        <f aca="false">Z303/U303</f>
        <v>0.246612646169341</v>
      </c>
      <c r="AL303" s="72" t="n">
        <f aca="false">EXP((((AK303-AK$320)/AK$321+2)/4-1.9)^3)</f>
        <v>0.0365100473285652</v>
      </c>
      <c r="AM303" s="72" t="n">
        <f aca="false">0.01*AD303+0.15*AF303+0.24*AH303+0.25*AJ303+0.35*AL303</f>
        <v>0.039728981305391</v>
      </c>
      <c r="AO303" s="64" t="n">
        <f aca="false">0.01*AD303/$AM$320</f>
        <v>0.00032726819782284</v>
      </c>
      <c r="AP303" s="63" t="n">
        <f aca="false">AO303*$J$320</f>
        <v>2751.5564634252</v>
      </c>
      <c r="AQ303" s="64" t="n">
        <f aca="false">0.15*AF303/$AM$320</f>
        <v>0.00441556918853734</v>
      </c>
      <c r="AR303" s="63" t="n">
        <f aca="false">AQ303*$J$320</f>
        <v>37124.560288006</v>
      </c>
      <c r="AS303" s="64" t="n">
        <f aca="false">0.24*AH303/$AM$320</f>
        <v>0.000731981144110338</v>
      </c>
      <c r="AT303" s="63" t="n">
        <f aca="false">AS303*$J$320</f>
        <v>6154.24126627928</v>
      </c>
      <c r="AU303" s="64" t="n">
        <f aca="false">0.25*AJ303/$AM$320</f>
        <v>0.00408526307723003</v>
      </c>
      <c r="AV303" s="63" t="n">
        <f aca="false">AU303*$J$320</f>
        <v>34347.4621112731</v>
      </c>
      <c r="AW303" s="64" t="n">
        <f aca="false">0.35*AL303/$AM$320</f>
        <v>0.00453289627334827</v>
      </c>
      <c r="AX303" s="63" t="n">
        <f aca="false">AW303*$J$320</f>
        <v>38111.0053526166</v>
      </c>
    </row>
    <row r="304" customFormat="false" ht="13.8" hidden="false" customHeight="false" outlineLevel="0" collapsed="false">
      <c r="A304" s="70" t="s">
        <v>88</v>
      </c>
      <c r="B304" s="63" t="n">
        <f aca="true">INDIRECT(ADDRESS(ROW()-35*INT((ROW()-15)/35)+138,2+INT((ROW()-15)/35), 1, 1, "Simulación"))</f>
        <v>0</v>
      </c>
      <c r="C304" s="63" t="n">
        <f aca="true">INDIRECT(ADDRESS(ROW()-35*INT((ROW()-15)/35)+108,2+INT((ROW()-15)/35), 1, 1, "Simulación"))</f>
        <v>0</v>
      </c>
      <c r="D304" s="63" t="n">
        <f aca="true">INDIRECT(ADDRESS(ROW()-35*INT((ROW()-15)/35)+78,2+INT((ROW()-15)/35), 1, 1, "Simulación"))</f>
        <v>0</v>
      </c>
      <c r="E304" s="63" t="n">
        <f aca="true">INDIRECT(ADDRESS(ROW()-35*INT((ROW()-15)/35)+48,2+INT((ROW()-15)/35), 1, 1, "Simulación"))</f>
        <v>0</v>
      </c>
      <c r="F304" s="63" t="n">
        <f aca="true">INDIRECT(ADDRESS(ROW()-35*INT((ROW()-15)/35)+18,2+INT((ROW()-15)/35), 1, 1, "Simulación"))</f>
        <v>0</v>
      </c>
      <c r="G304" s="63" t="n">
        <f aca="true">INDIRECT(ADDRESS(ROW()-35*INT((ROW()-15)/35)-12,2+INT((ROW()-15)/35), 1, 1, "Simulación"))</f>
        <v>0</v>
      </c>
      <c r="H304" s="63" t="n">
        <f aca="true">INDIRECT(ADDRESS(ROW()-35*INT((ROW()-15)/35)+168,2+INT((ROW()-15)/35), 1, 1, "Simulación"))</f>
        <v>0</v>
      </c>
      <c r="I304" s="64" t="n">
        <f aca="false">AO304+AQ304+AS304+AU304+AW304</f>
        <v>0.0131041981540367</v>
      </c>
      <c r="J304" s="63" t="n">
        <f aca="false">AP304+AR304+AT304+AV304+AX304</f>
        <v>110175.511609787</v>
      </c>
      <c r="K304" s="64" t="n">
        <f aca="false">I304-DatosMinisterio!J304</f>
        <v>0</v>
      </c>
      <c r="L304" s="63" t="n">
        <f aca="false">J304-DatosMinisterio!K304</f>
        <v>-0.488390212995</v>
      </c>
      <c r="M304" s="64" t="n">
        <f aca="false">P339/P$355</f>
        <v>0.0196315909198615</v>
      </c>
      <c r="N304" s="63" t="n">
        <f aca="false">ROUND((N$320*M304),0)</f>
        <v>3136055</v>
      </c>
      <c r="O304" s="63" t="n">
        <f aca="false">N304-DatosMinisterio!L304</f>
        <v>2</v>
      </c>
      <c r="P304" s="65" t="n">
        <f aca="false">N304+J304</f>
        <v>3246230.51160979</v>
      </c>
      <c r="Q304" s="63" t="n">
        <f aca="false">P304-DatosMinisterio!M304</f>
        <v>1.51160978712142</v>
      </c>
      <c r="S304" s="65" t="n">
        <f aca="false">B304+DatosMinisterio!B304</f>
        <v>6546</v>
      </c>
      <c r="T304" s="65" t="n">
        <f aca="false">C304+DatosMinisterio!C304</f>
        <v>46</v>
      </c>
      <c r="U304" s="65" t="n">
        <f aca="false">D304+DatosMinisterio!D304</f>
        <v>334.063185195971</v>
      </c>
      <c r="V304" s="65" t="n">
        <f aca="false">E304+DatosMinisterio!E304</f>
        <v>164.164233836771</v>
      </c>
      <c r="W304" s="65" t="n">
        <f aca="false">F304+DatosMinisterio!F304</f>
        <v>25</v>
      </c>
      <c r="X304" s="65" t="n">
        <f aca="false">G304+DatosMinisterio!G304</f>
        <v>82</v>
      </c>
      <c r="Y304" s="65" t="n">
        <f aca="false">H304+DatosMinisterio!H304</f>
        <v>6</v>
      </c>
      <c r="Z304" s="65" t="n">
        <f aca="false">X304+0.33*Y304</f>
        <v>83.98</v>
      </c>
      <c r="AC304" s="71" t="n">
        <f aca="false">IF(T304&gt;0,S304/T304,0)</f>
        <v>142.304347826087</v>
      </c>
      <c r="AD304" s="72" t="n">
        <f aca="false">EXP((((AC304-AC$320)/AC$321+2)/4-1.9)^3)</f>
        <v>0.018000815385285</v>
      </c>
      <c r="AE304" s="73" t="n">
        <f aca="false">S304/U304</f>
        <v>19.5950954492634</v>
      </c>
      <c r="AF304" s="72" t="n">
        <f aca="false">EXP((((AE304-AE$320)/AE$321+2)/4-1.9)^3)</f>
        <v>0.0551293854537675</v>
      </c>
      <c r="AG304" s="72" t="n">
        <f aca="false">V304/U304</f>
        <v>0.491416717290975</v>
      </c>
      <c r="AH304" s="72" t="n">
        <f aca="false">EXP((((AG304-AG$320)/AG$321+2)/4-1.9)^3)</f>
        <v>0.0296783991521079</v>
      </c>
      <c r="AI304" s="72" t="n">
        <f aca="false">W304/U304</f>
        <v>0.0748361421068721</v>
      </c>
      <c r="AJ304" s="72" t="n">
        <f aca="false">EXP((((AI304-AI$320)/AI$321+2)/4-1.9)^3)</f>
        <v>0.032427288972965</v>
      </c>
      <c r="AK304" s="72" t="n">
        <f aca="false">Z304/U304</f>
        <v>0.251389568565405</v>
      </c>
      <c r="AL304" s="72" t="n">
        <f aca="false">EXP((((AK304-AK$320)/AK$321+2)/4-1.9)^3)</f>
        <v>0.0378928449596667</v>
      </c>
      <c r="AM304" s="72" t="n">
        <f aca="false">0.01*AD304+0.15*AF304+0.24*AH304+0.25*AJ304+0.35*AL304</f>
        <v>0.0369415497475485</v>
      </c>
      <c r="AO304" s="64" t="n">
        <f aca="false">0.01*AD304/$AM$320</f>
        <v>6.38539133726141E-005</v>
      </c>
      <c r="AP304" s="63" t="n">
        <f aca="false">AO304*$J$320</f>
        <v>536.861354767259</v>
      </c>
      <c r="AQ304" s="64" t="n">
        <f aca="false">0.15*AF304/$AM$320</f>
        <v>0.00293338962239009</v>
      </c>
      <c r="AR304" s="63" t="n">
        <f aca="false">AQ304*$J$320</f>
        <v>24662.9132586881</v>
      </c>
      <c r="AS304" s="64" t="n">
        <f aca="false">0.24*AH304/$AM$320</f>
        <v>0.002526661448964</v>
      </c>
      <c r="AT304" s="63" t="n">
        <f aca="false">AS304*$J$320</f>
        <v>21243.2851313821</v>
      </c>
      <c r="AU304" s="64" t="n">
        <f aca="false">0.25*AJ304/$AM$320</f>
        <v>0.00287571598378966</v>
      </c>
      <c r="AV304" s="63" t="n">
        <f aca="false">AU304*$J$320</f>
        <v>24178.0134911091</v>
      </c>
      <c r="AW304" s="64" t="n">
        <f aca="false">0.35*AL304/$AM$320</f>
        <v>0.00470457718552038</v>
      </c>
      <c r="AX304" s="63" t="n">
        <f aca="false">AW304*$J$320</f>
        <v>39554.4383738404</v>
      </c>
    </row>
    <row r="305" customFormat="false" ht="13.8" hidden="false" customHeight="false" outlineLevel="0" collapsed="false">
      <c r="A305" s="70" t="s">
        <v>89</v>
      </c>
      <c r="B305" s="63" t="n">
        <f aca="true">INDIRECT(ADDRESS(ROW()-35*INT((ROW()-15)/35)+138,2+INT((ROW()-15)/35), 1, 1, "Simulación"))</f>
        <v>0</v>
      </c>
      <c r="C305" s="63" t="n">
        <f aca="true">INDIRECT(ADDRESS(ROW()-35*INT((ROW()-15)/35)+108,2+INT((ROW()-15)/35), 1, 1, "Simulación"))</f>
        <v>0</v>
      </c>
      <c r="D305" s="63" t="n">
        <f aca="true">INDIRECT(ADDRESS(ROW()-35*INT((ROW()-15)/35)+78,2+INT((ROW()-15)/35), 1, 1, "Simulación"))</f>
        <v>0</v>
      </c>
      <c r="E305" s="63" t="n">
        <f aca="true">INDIRECT(ADDRESS(ROW()-35*INT((ROW()-15)/35)+48,2+INT((ROW()-15)/35), 1, 1, "Simulación"))</f>
        <v>0</v>
      </c>
      <c r="F305" s="63" t="n">
        <f aca="true">INDIRECT(ADDRESS(ROW()-35*INT((ROW()-15)/35)+18,2+INT((ROW()-15)/35), 1, 1, "Simulación"))</f>
        <v>0</v>
      </c>
      <c r="G305" s="63" t="n">
        <f aca="true">INDIRECT(ADDRESS(ROW()-35*INT((ROW()-15)/35)-12,2+INT((ROW()-15)/35), 1, 1, "Simulación"))</f>
        <v>0</v>
      </c>
      <c r="H305" s="63" t="n">
        <f aca="true">INDIRECT(ADDRESS(ROW()-35*INT((ROW()-15)/35)+168,2+INT((ROW()-15)/35), 1, 1, "Simulación"))</f>
        <v>0</v>
      </c>
      <c r="I305" s="64" t="n">
        <f aca="false">AO305+AQ305+AS305+AU305+AW305</f>
        <v>0.0224852922004038</v>
      </c>
      <c r="J305" s="63" t="n">
        <f aca="false">AP305+AR305+AT305+AV305+AX305</f>
        <v>189048.466968725</v>
      </c>
      <c r="K305" s="64" t="n">
        <f aca="false">I305-DatosMinisterio!J305</f>
        <v>-1.59594559789866E-016</v>
      </c>
      <c r="L305" s="63" t="n">
        <f aca="false">J305-DatosMinisterio!K305</f>
        <v>0.466968725348124</v>
      </c>
      <c r="M305" s="64" t="n">
        <f aca="false">P340/P$355</f>
        <v>0.0205778040713557</v>
      </c>
      <c r="N305" s="63" t="n">
        <f aca="false">ROUND((N$320*M305),0)</f>
        <v>3287209</v>
      </c>
      <c r="O305" s="63" t="n">
        <f aca="false">N305-DatosMinisterio!L305</f>
        <v>1</v>
      </c>
      <c r="P305" s="65" t="n">
        <f aca="false">N305+J305</f>
        <v>3476257.46696873</v>
      </c>
      <c r="Q305" s="63" t="n">
        <f aca="false">P305-DatosMinisterio!M305</f>
        <v>1.46696872543544</v>
      </c>
      <c r="S305" s="65" t="n">
        <f aca="false">B305+DatosMinisterio!B305</f>
        <v>7922</v>
      </c>
      <c r="T305" s="65" t="n">
        <f aca="false">C305+DatosMinisterio!C305</f>
        <v>36</v>
      </c>
      <c r="U305" s="65" t="n">
        <f aca="false">D305+DatosMinisterio!D305</f>
        <v>303.046995606922</v>
      </c>
      <c r="V305" s="65" t="n">
        <f aca="false">E305+DatosMinisterio!E305</f>
        <v>121.311558441558</v>
      </c>
      <c r="W305" s="65" t="n">
        <f aca="false">F305+DatosMinisterio!F305</f>
        <v>18</v>
      </c>
      <c r="X305" s="65" t="n">
        <f aca="false">G305+DatosMinisterio!G305</f>
        <v>92</v>
      </c>
      <c r="Y305" s="65" t="n">
        <f aca="false">H305+DatosMinisterio!H305</f>
        <v>6</v>
      </c>
      <c r="Z305" s="65" t="n">
        <f aca="false">X305+0.33*Y305</f>
        <v>93.98</v>
      </c>
      <c r="AC305" s="71" t="n">
        <f aca="false">IF(T305&gt;0,S305/T305,0)</f>
        <v>220.055555555556</v>
      </c>
      <c r="AD305" s="72" t="n">
        <f aca="false">EXP((((AC305-AC$320)/AC$321+2)/4-1.9)^3)</f>
        <v>0.0790041113387522</v>
      </c>
      <c r="AE305" s="73" t="n">
        <f aca="false">S305/U305</f>
        <v>26.1411600010565</v>
      </c>
      <c r="AF305" s="72" t="n">
        <f aca="false">EXP((((AE305-AE$320)/AE$321+2)/4-1.9)^3)</f>
        <v>0.225203440597597</v>
      </c>
      <c r="AG305" s="72" t="n">
        <f aca="false">V305/U305</f>
        <v>0.400306091794784</v>
      </c>
      <c r="AH305" s="72" t="n">
        <f aca="false">EXP((((AG305-AG$320)/AG$321+2)/4-1.9)^3)</f>
        <v>0.00931185441272943</v>
      </c>
      <c r="AI305" s="72" t="n">
        <f aca="false">W305/U305</f>
        <v>0.0593967281013653</v>
      </c>
      <c r="AJ305" s="72" t="n">
        <f aca="false">EXP((((AI305-AI$320)/AI$321+2)/4-1.9)^3)</f>
        <v>0.024407176849366</v>
      </c>
      <c r="AK305" s="72" t="n">
        <f aca="false">Z305/U305</f>
        <v>0.310116917053684</v>
      </c>
      <c r="AL305" s="72" t="n">
        <f aca="false">EXP((((AK305-AK$320)/AK$321+2)/4-1.9)^3)</f>
        <v>0.0585149741260972</v>
      </c>
      <c r="AM305" s="72" t="n">
        <f aca="false">0.01*AD305+0.15*AF305+0.24*AH305+0.25*AJ305+0.35*AL305</f>
        <v>0.0633874374185576</v>
      </c>
      <c r="AO305" s="64" t="n">
        <f aca="false">0.01*AD305/$AM$320</f>
        <v>0.000280249620560462</v>
      </c>
      <c r="AP305" s="63" t="n">
        <f aca="false">AO305*$J$320</f>
        <v>2356.24072230517</v>
      </c>
      <c r="AQ305" s="64" t="n">
        <f aca="false">0.15*AF305/$AM$320</f>
        <v>0.011982891340763</v>
      </c>
      <c r="AR305" s="63" t="n">
        <f aca="false">AQ305*$J$320</f>
        <v>100747.956381166</v>
      </c>
      <c r="AS305" s="64" t="n">
        <f aca="false">0.24*AH305/$AM$320</f>
        <v>0.000792761881879928</v>
      </c>
      <c r="AT305" s="63" t="n">
        <f aca="false">AS305*$J$320</f>
        <v>6665.26443618778</v>
      </c>
      <c r="AU305" s="64" t="n">
        <f aca="false">0.25*AJ305/$AM$320</f>
        <v>0.00216447661238099</v>
      </c>
      <c r="AV305" s="63" t="n">
        <f aca="false">AU305*$J$320</f>
        <v>18198.161790085</v>
      </c>
      <c r="AW305" s="64" t="n">
        <f aca="false">0.35*AL305/$AM$320</f>
        <v>0.00726491274481951</v>
      </c>
      <c r="AX305" s="63" t="n">
        <f aca="false">AW305*$J$320</f>
        <v>61080.8436389817</v>
      </c>
    </row>
    <row r="306" customFormat="false" ht="13.8" hidden="false" customHeight="false" outlineLevel="0" collapsed="false">
      <c r="A306" s="70" t="s">
        <v>90</v>
      </c>
      <c r="B306" s="63" t="n">
        <f aca="true">INDIRECT(ADDRESS(ROW()-35*INT((ROW()-15)/35)+138,2+INT((ROW()-15)/35), 1, 1, "Simulación"))</f>
        <v>0</v>
      </c>
      <c r="C306" s="63" t="n">
        <f aca="true">INDIRECT(ADDRESS(ROW()-35*INT((ROW()-15)/35)+108,2+INT((ROW()-15)/35), 1, 1, "Simulación"))</f>
        <v>0</v>
      </c>
      <c r="D306" s="63" t="n">
        <f aca="true">INDIRECT(ADDRESS(ROW()-35*INT((ROW()-15)/35)+78,2+INT((ROW()-15)/35), 1, 1, "Simulación"))</f>
        <v>0</v>
      </c>
      <c r="E306" s="63" t="n">
        <f aca="true">INDIRECT(ADDRESS(ROW()-35*INT((ROW()-15)/35)+48,2+INT((ROW()-15)/35), 1, 1, "Simulación"))</f>
        <v>0</v>
      </c>
      <c r="F306" s="63" t="n">
        <f aca="true">INDIRECT(ADDRESS(ROW()-35*INT((ROW()-15)/35)+18,2+INT((ROW()-15)/35), 1, 1, "Simulación"))</f>
        <v>0</v>
      </c>
      <c r="G306" s="63" t="n">
        <f aca="true">INDIRECT(ADDRESS(ROW()-35*INT((ROW()-15)/35)-12,2+INT((ROW()-15)/35), 1, 1, "Simulación"))</f>
        <v>0</v>
      </c>
      <c r="H306" s="63" t="n">
        <f aca="true">INDIRECT(ADDRESS(ROW()-35*INT((ROW()-15)/35)+168,2+INT((ROW()-15)/35), 1, 1, "Simulación"))</f>
        <v>0</v>
      </c>
      <c r="I306" s="64" t="n">
        <f aca="false">AO306+AQ306+AS306+AU306+AW306</f>
        <v>0.0357533957354511</v>
      </c>
      <c r="J306" s="63" t="n">
        <f aca="false">AP306+AR306+AT306+AV306+AX306</f>
        <v>300602.037655166</v>
      </c>
      <c r="K306" s="64" t="n">
        <f aca="false">I306-DatosMinisterio!J306</f>
        <v>0</v>
      </c>
      <c r="L306" s="63" t="n">
        <f aca="false">J306-DatosMinisterio!K306</f>
        <v>0.0376551655936055</v>
      </c>
      <c r="M306" s="64" t="n">
        <f aca="false">P341/P$355</f>
        <v>0.0223585203306566</v>
      </c>
      <c r="N306" s="63" t="n">
        <f aca="false">ROUND((N$320*M306),0)</f>
        <v>3571670</v>
      </c>
      <c r="O306" s="63" t="n">
        <f aca="false">N306-DatosMinisterio!L306</f>
        <v>3</v>
      </c>
      <c r="P306" s="65" t="n">
        <f aca="false">N306+J306</f>
        <v>3872272.03765517</v>
      </c>
      <c r="Q306" s="63" t="n">
        <f aca="false">P306-DatosMinisterio!M306</f>
        <v>3.03765516541898</v>
      </c>
      <c r="S306" s="65" t="n">
        <f aca="false">B306+DatosMinisterio!B306</f>
        <v>10284</v>
      </c>
      <c r="T306" s="65" t="n">
        <f aca="false">C306+DatosMinisterio!C306</f>
        <v>41</v>
      </c>
      <c r="U306" s="65" t="n">
        <f aca="false">D306+DatosMinisterio!D306</f>
        <v>427.436413251261</v>
      </c>
      <c r="V306" s="65" t="n">
        <f aca="false">E306+DatosMinisterio!E306</f>
        <v>314.096467598249</v>
      </c>
      <c r="W306" s="65" t="n">
        <f aca="false">F306+DatosMinisterio!F306</f>
        <v>29</v>
      </c>
      <c r="X306" s="65" t="n">
        <f aca="false">G306+DatosMinisterio!G306</f>
        <v>88</v>
      </c>
      <c r="Y306" s="65" t="n">
        <f aca="false">H306+DatosMinisterio!H306</f>
        <v>6</v>
      </c>
      <c r="Z306" s="65" t="n">
        <f aca="false">X306+0.33*Y306</f>
        <v>89.98</v>
      </c>
      <c r="AC306" s="71" t="n">
        <f aca="false">IF(T306&gt;0,S306/T306,0)</f>
        <v>250.829268292683</v>
      </c>
      <c r="AD306" s="72" t="n">
        <f aca="false">EXP((((AC306-AC$320)/AC$321+2)/4-1.9)^3)</f>
        <v>0.125967725395801</v>
      </c>
      <c r="AE306" s="73" t="n">
        <f aca="false">S306/U306</f>
        <v>24.0597190159247</v>
      </c>
      <c r="AF306" s="72" t="n">
        <f aca="false">EXP((((AE306-AE$320)/AE$321+2)/4-1.9)^3)</f>
        <v>0.153807702049791</v>
      </c>
      <c r="AG306" s="72" t="n">
        <f aca="false">V306/U306</f>
        <v>0.73483787964881</v>
      </c>
      <c r="AH306" s="72" t="n">
        <f aca="false">EXP((((AG306-AG$320)/AG$321+2)/4-1.9)^3)</f>
        <v>0.248990650450547</v>
      </c>
      <c r="AI306" s="72" t="n">
        <f aca="false">W306/U306</f>
        <v>0.0678463488391497</v>
      </c>
      <c r="AJ306" s="72" t="n">
        <f aca="false">EXP((((AI306-AI$320)/AI$321+2)/4-1.9)^3)</f>
        <v>0.0285665955153694</v>
      </c>
      <c r="AK306" s="72" t="n">
        <f aca="false">Z306/U306</f>
        <v>0.210510843742989</v>
      </c>
      <c r="AL306" s="72" t="n">
        <f aca="false">EXP((((AK306-AK$320)/AK$321+2)/4-1.9)^3)</f>
        <v>0.0273165973787638</v>
      </c>
      <c r="AM306" s="72" t="n">
        <f aca="false">0.01*AD306+0.15*AF306+0.24*AH306+0.25*AJ306+0.35*AL306</f>
        <v>0.100791046630967</v>
      </c>
      <c r="AO306" s="64" t="n">
        <f aca="false">0.01*AD306/$AM$320</f>
        <v>0.000446842659791067</v>
      </c>
      <c r="AP306" s="63" t="n">
        <f aca="false">AO306*$J$320</f>
        <v>3756.89668859236</v>
      </c>
      <c r="AQ306" s="64" t="n">
        <f aca="false">0.15*AF306/$AM$320</f>
        <v>0.00818398234123051</v>
      </c>
      <c r="AR306" s="63" t="n">
        <f aca="false">AQ306*$J$320</f>
        <v>68808.0591312467</v>
      </c>
      <c r="AS306" s="64" t="n">
        <f aca="false">0.24*AH306/$AM$320</f>
        <v>0.021197742992185</v>
      </c>
      <c r="AT306" s="63" t="n">
        <f aca="false">AS306*$J$320</f>
        <v>178223.203868245</v>
      </c>
      <c r="AU306" s="64" t="n">
        <f aca="false">0.25*AJ306/$AM$320</f>
        <v>0.00253334206860433</v>
      </c>
      <c r="AV306" s="63" t="n">
        <f aca="false">AU306*$J$320</f>
        <v>21299.4534431012</v>
      </c>
      <c r="AW306" s="64" t="n">
        <f aca="false">0.35*AL306/$AM$320</f>
        <v>0.00339148567364017</v>
      </c>
      <c r="AX306" s="63" t="n">
        <f aca="false">AW306*$J$320</f>
        <v>28514.4245239808</v>
      </c>
    </row>
    <row r="307" customFormat="false" ht="13.8" hidden="false" customHeight="false" outlineLevel="0" collapsed="false">
      <c r="A307" s="70" t="s">
        <v>91</v>
      </c>
      <c r="B307" s="63" t="n">
        <f aca="true">INDIRECT(ADDRESS(ROW()-35*INT((ROW()-15)/35)+138,2+INT((ROW()-15)/35), 1, 1, "Simulación"))</f>
        <v>0</v>
      </c>
      <c r="C307" s="63" t="n">
        <f aca="true">INDIRECT(ADDRESS(ROW()-35*INT((ROW()-15)/35)+108,2+INT((ROW()-15)/35), 1, 1, "Simulación"))</f>
        <v>0</v>
      </c>
      <c r="D307" s="63" t="n">
        <f aca="true">INDIRECT(ADDRESS(ROW()-35*INT((ROW()-15)/35)+78,2+INT((ROW()-15)/35), 1, 1, "Simulación"))</f>
        <v>0</v>
      </c>
      <c r="E307" s="63" t="n">
        <f aca="true">INDIRECT(ADDRESS(ROW()-35*INT((ROW()-15)/35)+48,2+INT((ROW()-15)/35), 1, 1, "Simulación"))</f>
        <v>0</v>
      </c>
      <c r="F307" s="63" t="n">
        <f aca="true">INDIRECT(ADDRESS(ROW()-35*INT((ROW()-15)/35)+18,2+INT((ROW()-15)/35), 1, 1, "Simulación"))</f>
        <v>0</v>
      </c>
      <c r="G307" s="63" t="n">
        <f aca="true">INDIRECT(ADDRESS(ROW()-35*INT((ROW()-15)/35)-12,2+INT((ROW()-15)/35), 1, 1, "Simulación"))</f>
        <v>0</v>
      </c>
      <c r="H307" s="63" t="n">
        <f aca="true">INDIRECT(ADDRESS(ROW()-35*INT((ROW()-15)/35)+168,2+INT((ROW()-15)/35), 1, 1, "Simulación"))</f>
        <v>0</v>
      </c>
      <c r="I307" s="64" t="n">
        <f aca="false">AO307+AQ307+AS307+AU307+AW307</f>
        <v>0.0950187816572211</v>
      </c>
      <c r="J307" s="63" t="n">
        <f aca="false">AP307+AR307+AT307+AV307+AX307</f>
        <v>798884.659600335</v>
      </c>
      <c r="K307" s="64" t="n">
        <f aca="false">I307-DatosMinisterio!J307</f>
        <v>0</v>
      </c>
      <c r="L307" s="63" t="n">
        <f aca="false">J307-DatosMinisterio!K307</f>
        <v>-0.340399664826691</v>
      </c>
      <c r="M307" s="64" t="n">
        <f aca="false">P342/P$355</f>
        <v>0.0250644635835979</v>
      </c>
      <c r="N307" s="63" t="n">
        <f aca="false">ROUND((N$320*M307),0)</f>
        <v>4003932</v>
      </c>
      <c r="O307" s="63" t="n">
        <f aca="false">N307-DatosMinisterio!L307</f>
        <v>-1</v>
      </c>
      <c r="P307" s="65" t="n">
        <f aca="false">N307+J307</f>
        <v>4802816.65960034</v>
      </c>
      <c r="Q307" s="63" t="n">
        <f aca="false">P307-DatosMinisterio!M307</f>
        <v>-1.34039966482669</v>
      </c>
      <c r="S307" s="65" t="n">
        <f aca="false">B307+DatosMinisterio!B307</f>
        <v>7536</v>
      </c>
      <c r="T307" s="65" t="n">
        <f aca="false">C307+DatosMinisterio!C307</f>
        <v>48</v>
      </c>
      <c r="U307" s="65" t="n">
        <f aca="false">D307+DatosMinisterio!D307</f>
        <v>309.103207570185</v>
      </c>
      <c r="V307" s="65" t="n">
        <f aca="false">E307+DatosMinisterio!E307</f>
        <v>193.135497835498</v>
      </c>
      <c r="W307" s="65" t="n">
        <f aca="false">F307+DatosMinisterio!F307</f>
        <v>74</v>
      </c>
      <c r="X307" s="65" t="n">
        <f aca="false">G307+DatosMinisterio!G307</f>
        <v>206</v>
      </c>
      <c r="Y307" s="65" t="n">
        <f aca="false">H307+DatosMinisterio!H307</f>
        <v>30</v>
      </c>
      <c r="Z307" s="65" t="n">
        <f aca="false">X307+0.33*Y307</f>
        <v>215.9</v>
      </c>
      <c r="AC307" s="71" t="n">
        <f aca="false">IF(T307&gt;0,S307/T307,0)</f>
        <v>157</v>
      </c>
      <c r="AD307" s="72" t="n">
        <f aca="false">EXP((((AC307-AC$320)/AC$321+2)/4-1.9)^3)</f>
        <v>0.024657670918035</v>
      </c>
      <c r="AE307" s="73" t="n">
        <f aca="false">S307/U307</f>
        <v>24.3802064017368</v>
      </c>
      <c r="AF307" s="72" t="n">
        <f aca="false">EXP((((AE307-AE$320)/AE$321+2)/4-1.9)^3)</f>
        <v>0.16372918721342</v>
      </c>
      <c r="AG307" s="72" t="n">
        <f aca="false">V307/U307</f>
        <v>0.624825278759505</v>
      </c>
      <c r="AH307" s="72" t="n">
        <f aca="false">EXP((((AG307-AG$320)/AG$321+2)/4-1.9)^3)</f>
        <v>0.11169730600125</v>
      </c>
      <c r="AI307" s="72" t="n">
        <f aca="false">W307/U307</f>
        <v>0.239402239082872</v>
      </c>
      <c r="AJ307" s="72" t="n">
        <f aca="false">EXP((((AI307-AI$320)/AI$321+2)/4-1.9)^3)</f>
        <v>0.288023879754001</v>
      </c>
      <c r="AK307" s="72" t="n">
        <f aca="false">Z307/U307</f>
        <v>0.698472208351244</v>
      </c>
      <c r="AL307" s="72" t="n">
        <f aca="false">EXP((((AK307-AK$320)/AK$321+2)/4-1.9)^3)</f>
        <v>0.412127365711164</v>
      </c>
      <c r="AM307" s="72" t="n">
        <f aca="false">0.01*AD307+0.15*AF307+0.24*AH307+0.25*AJ307+0.35*AL307</f>
        <v>0.267863856168901</v>
      </c>
      <c r="AO307" s="64" t="n">
        <f aca="false">0.01*AD307/$AM$320</f>
        <v>8.74676368303697E-005</v>
      </c>
      <c r="AP307" s="63" t="n">
        <f aca="false">AO307*$J$320</f>
        <v>735.397276796858</v>
      </c>
      <c r="AQ307" s="64" t="n">
        <f aca="false">0.15*AF307/$AM$320</f>
        <v>0.00871189647229034</v>
      </c>
      <c r="AR307" s="63" t="n">
        <f aca="false">AQ307*$J$320</f>
        <v>73246.5763752519</v>
      </c>
      <c r="AS307" s="64" t="n">
        <f aca="false">0.24*AH307/$AM$320</f>
        <v>0.00950931603756834</v>
      </c>
      <c r="AT307" s="63" t="n">
        <f aca="false">AS307*$J$320</f>
        <v>79951.0009832614</v>
      </c>
      <c r="AU307" s="64" t="n">
        <f aca="false">0.25*AJ307/$AM$320</f>
        <v>0.0255425260931382</v>
      </c>
      <c r="AV307" s="63" t="n">
        <f aca="false">AU307*$J$320</f>
        <v>214752.619506974</v>
      </c>
      <c r="AW307" s="64" t="n">
        <f aca="false">0.35*AL307/$AM$320</f>
        <v>0.0511675754173938</v>
      </c>
      <c r="AX307" s="63" t="n">
        <f aca="false">AW307*$J$320</f>
        <v>430199.065458051</v>
      </c>
    </row>
    <row r="308" customFormat="false" ht="13.8" hidden="false" customHeight="false" outlineLevel="0" collapsed="false">
      <c r="A308" s="70" t="s">
        <v>92</v>
      </c>
      <c r="B308" s="63" t="n">
        <f aca="true">INDIRECT(ADDRESS(ROW()-35*INT((ROW()-15)/35)+138,2+INT((ROW()-15)/35), 1, 1, "Simulación"))</f>
        <v>0</v>
      </c>
      <c r="C308" s="63" t="n">
        <f aca="true">INDIRECT(ADDRESS(ROW()-35*INT((ROW()-15)/35)+108,2+INT((ROW()-15)/35), 1, 1, "Simulación"))</f>
        <v>0</v>
      </c>
      <c r="D308" s="63" t="n">
        <f aca="true">INDIRECT(ADDRESS(ROW()-35*INT((ROW()-15)/35)+78,2+INT((ROW()-15)/35), 1, 1, "Simulación"))</f>
        <v>0</v>
      </c>
      <c r="E308" s="63" t="n">
        <f aca="true">INDIRECT(ADDRESS(ROW()-35*INT((ROW()-15)/35)+48,2+INT((ROW()-15)/35), 1, 1, "Simulación"))</f>
        <v>0</v>
      </c>
      <c r="F308" s="63" t="n">
        <f aca="true">INDIRECT(ADDRESS(ROW()-35*INT((ROW()-15)/35)+18,2+INT((ROW()-15)/35), 1, 1, "Simulación"))</f>
        <v>0</v>
      </c>
      <c r="G308" s="63" t="n">
        <f aca="true">INDIRECT(ADDRESS(ROW()-35*INT((ROW()-15)/35)-12,2+INT((ROW()-15)/35), 1, 1, "Simulación"))</f>
        <v>0</v>
      </c>
      <c r="H308" s="63" t="n">
        <f aca="true">INDIRECT(ADDRESS(ROW()-35*INT((ROW()-15)/35)+168,2+INT((ROW()-15)/35), 1, 1, "Simulación"))</f>
        <v>0</v>
      </c>
      <c r="I308" s="64" t="n">
        <f aca="false">AO308+AQ308+AS308+AU308+AW308</f>
        <v>0.00746260444560039</v>
      </c>
      <c r="J308" s="63" t="n">
        <f aca="false">AP308+AR308+AT308+AV308+AX308</f>
        <v>62742.9662670521</v>
      </c>
      <c r="K308" s="64" t="n">
        <f aca="false">I308-DatosMinisterio!J308</f>
        <v>0</v>
      </c>
      <c r="L308" s="63" t="n">
        <f aca="false">J308-DatosMinisterio!K308</f>
        <v>-0.0337329479225446</v>
      </c>
      <c r="M308" s="64" t="n">
        <f aca="false">P343/P$355</f>
        <v>0.010284366483361</v>
      </c>
      <c r="N308" s="63" t="n">
        <f aca="false">ROUND((N$320*M308),0)</f>
        <v>1642880</v>
      </c>
      <c r="O308" s="63" t="n">
        <f aca="false">N308-DatosMinisterio!L308</f>
        <v>1</v>
      </c>
      <c r="P308" s="65" t="n">
        <f aca="false">N308+J308</f>
        <v>1705622.96626705</v>
      </c>
      <c r="Q308" s="63" t="n">
        <f aca="false">P308-DatosMinisterio!M308</f>
        <v>0.966267052106559</v>
      </c>
      <c r="S308" s="65" t="n">
        <f aca="false">B308+DatosMinisterio!B308</f>
        <v>2104</v>
      </c>
      <c r="T308" s="65" t="n">
        <f aca="false">C308+DatosMinisterio!C308</f>
        <v>23</v>
      </c>
      <c r="U308" s="65" t="n">
        <f aca="false">D308+DatosMinisterio!D308</f>
        <v>194.694993412385</v>
      </c>
      <c r="V308" s="65" t="n">
        <f aca="false">E308+DatosMinisterio!E308</f>
        <v>64.7404479578393</v>
      </c>
      <c r="W308" s="65" t="n">
        <f aca="false">F308+DatosMinisterio!F308</f>
        <v>10</v>
      </c>
      <c r="X308" s="65" t="n">
        <f aca="false">G308+DatosMinisterio!G308</f>
        <v>43</v>
      </c>
      <c r="Y308" s="65" t="n">
        <f aca="false">H308+DatosMinisterio!H308</f>
        <v>25</v>
      </c>
      <c r="Z308" s="65" t="n">
        <f aca="false">X308+0.33*Y308</f>
        <v>51.25</v>
      </c>
      <c r="AC308" s="71" t="n">
        <f aca="false">IF(T308&gt;0,S308/T308,0)</f>
        <v>91.4782608695652</v>
      </c>
      <c r="AD308" s="72" t="n">
        <f aca="false">EXP((((AC308-AC$320)/AC$321+2)/4-1.9)^3)</f>
        <v>0.0052880921420175</v>
      </c>
      <c r="AE308" s="73" t="n">
        <f aca="false">S308/U308</f>
        <v>10.8066466585687</v>
      </c>
      <c r="AF308" s="72" t="n">
        <f aca="false">EXP((((AE308-AE$320)/AE$321+2)/4-1.9)^3)</f>
        <v>0.00276102558108433</v>
      </c>
      <c r="AG308" s="72" t="n">
        <f aca="false">V308/U308</f>
        <v>0.332522407603528</v>
      </c>
      <c r="AH308" s="72" t="n">
        <f aca="false">EXP((((AG308-AG$320)/AG$321+2)/4-1.9)^3)</f>
        <v>0.00338969563176378</v>
      </c>
      <c r="AI308" s="72" t="n">
        <f aca="false">W308/U308</f>
        <v>0.0513623890616382</v>
      </c>
      <c r="AJ308" s="72" t="n">
        <f aca="false">EXP((((AI308-AI$320)/AI$321+2)/4-1.9)^3)</f>
        <v>0.0209263126443101</v>
      </c>
      <c r="AK308" s="72" t="n">
        <f aca="false">Z308/U308</f>
        <v>0.263232243940896</v>
      </c>
      <c r="AL308" s="72" t="n">
        <f aca="false">EXP((((AK308-AK$320)/AK$321+2)/4-1.9)^3)</f>
        <v>0.0415011607852412</v>
      </c>
      <c r="AM308" s="72" t="n">
        <f aca="false">0.01*AD308+0.15*AF308+0.24*AH308+0.25*AJ308+0.35*AL308</f>
        <v>0.0210375461461181</v>
      </c>
      <c r="AO308" s="64" t="n">
        <f aca="false">0.01*AD308/$AM$320</f>
        <v>1.87583379038939E-005</v>
      </c>
      <c r="AP308" s="63" t="n">
        <f aca="false">AO308*$J$320</f>
        <v>157.713539677673</v>
      </c>
      <c r="AQ308" s="64" t="n">
        <f aca="false">0.15*AF308/$AM$320</f>
        <v>0.000146911918571965</v>
      </c>
      <c r="AR308" s="63" t="n">
        <f aca="false">AQ308*$J$320</f>
        <v>1235.18399218158</v>
      </c>
      <c r="AS308" s="64" t="n">
        <f aca="false">0.24*AH308/$AM$320</f>
        <v>0.000288580702503655</v>
      </c>
      <c r="AT308" s="63" t="n">
        <f aca="false">AS308*$J$320</f>
        <v>2426.28554340486</v>
      </c>
      <c r="AU308" s="64" t="n">
        <f aca="false">0.25*AJ308/$AM$320</f>
        <v>0.00185578670493217</v>
      </c>
      <c r="AV308" s="63" t="n">
        <f aca="false">AU308*$J$320</f>
        <v>15602.805089723</v>
      </c>
      <c r="AW308" s="64" t="n">
        <f aca="false">0.35*AL308/$AM$320</f>
        <v>0.0051525667816887</v>
      </c>
      <c r="AX308" s="63" t="n">
        <f aca="false">AW308*$J$320</f>
        <v>43320.978102065</v>
      </c>
    </row>
    <row r="309" customFormat="false" ht="13.8" hidden="false" customHeight="false" outlineLevel="0" collapsed="false">
      <c r="A309" s="70" t="s">
        <v>93</v>
      </c>
      <c r="B309" s="63" t="n">
        <f aca="true">INDIRECT(ADDRESS(ROW()-35*INT((ROW()-15)/35)+138,2+INT((ROW()-15)/35), 1, 1, "Simulación"))</f>
        <v>0</v>
      </c>
      <c r="C309" s="63" t="n">
        <f aca="true">INDIRECT(ADDRESS(ROW()-35*INT((ROW()-15)/35)+108,2+INT((ROW()-15)/35), 1, 1, "Simulación"))</f>
        <v>0</v>
      </c>
      <c r="D309" s="63" t="n">
        <f aca="true">INDIRECT(ADDRESS(ROW()-35*INT((ROW()-15)/35)+78,2+INT((ROW()-15)/35), 1, 1, "Simulación"))</f>
        <v>0</v>
      </c>
      <c r="E309" s="63" t="n">
        <f aca="true">INDIRECT(ADDRESS(ROW()-35*INT((ROW()-15)/35)+48,2+INT((ROW()-15)/35), 1, 1, "Simulación"))</f>
        <v>0</v>
      </c>
      <c r="F309" s="63" t="n">
        <f aca="true">INDIRECT(ADDRESS(ROW()-35*INT((ROW()-15)/35)+18,2+INT((ROW()-15)/35), 1, 1, "Simulación"))</f>
        <v>0</v>
      </c>
      <c r="G309" s="63" t="n">
        <f aca="true">INDIRECT(ADDRESS(ROW()-35*INT((ROW()-15)/35)-12,2+INT((ROW()-15)/35), 1, 1, "Simulación"))</f>
        <v>0</v>
      </c>
      <c r="H309" s="63" t="n">
        <f aca="true">INDIRECT(ADDRESS(ROW()-35*INT((ROW()-15)/35)+168,2+INT((ROW()-15)/35), 1, 1, "Simulación"))</f>
        <v>0</v>
      </c>
      <c r="I309" s="64" t="n">
        <f aca="false">AO309+AQ309+AS309+AU309+AW309</f>
        <v>0.0897418796055223</v>
      </c>
      <c r="J309" s="63" t="n">
        <f aca="false">AP309+AR309+AT309+AV309+AX309</f>
        <v>754518.31406537</v>
      </c>
      <c r="K309" s="64" t="n">
        <f aca="false">I309-DatosMinisterio!J309</f>
        <v>-3.88578058618805E-016</v>
      </c>
      <c r="L309" s="63" t="n">
        <f aca="false">J309-DatosMinisterio!K309</f>
        <v>0.314065369777381</v>
      </c>
      <c r="M309" s="64" t="n">
        <f aca="false">P344/P$355</f>
        <v>0.060613031285707</v>
      </c>
      <c r="N309" s="63" t="n">
        <f aca="false">ROUND((N$320*M309),0)</f>
        <v>9682650</v>
      </c>
      <c r="O309" s="63" t="n">
        <f aca="false">N309-DatosMinisterio!L309</f>
        <v>-19</v>
      </c>
      <c r="P309" s="65" t="n">
        <f aca="false">N309+J309</f>
        <v>10437168.3140654</v>
      </c>
      <c r="Q309" s="63" t="n">
        <f aca="false">P309-DatosMinisterio!M309</f>
        <v>-18.6859346292913</v>
      </c>
      <c r="S309" s="65" t="n">
        <f aca="false">B309+DatosMinisterio!B309</f>
        <v>7221</v>
      </c>
      <c r="T309" s="65" t="n">
        <f aca="false">C309+DatosMinisterio!C309</f>
        <v>26</v>
      </c>
      <c r="U309" s="65" t="n">
        <f aca="false">D309+DatosMinisterio!D309</f>
        <v>324.954338406309</v>
      </c>
      <c r="V309" s="65" t="n">
        <f aca="false">E309+DatosMinisterio!E309</f>
        <v>290.590702042672</v>
      </c>
      <c r="W309" s="65" t="n">
        <f aca="false">F309+DatosMinisterio!F309</f>
        <v>61</v>
      </c>
      <c r="X309" s="65" t="n">
        <f aca="false">G309+DatosMinisterio!G309</f>
        <v>147</v>
      </c>
      <c r="Y309" s="65" t="n">
        <f aca="false">H309+DatosMinisterio!H309</f>
        <v>46</v>
      </c>
      <c r="Z309" s="65" t="n">
        <f aca="false">X309+0.33*Y309</f>
        <v>162.18</v>
      </c>
      <c r="AC309" s="71" t="n">
        <f aca="false">IF(T309&gt;0,S309/T309,0)</f>
        <v>277.730769230769</v>
      </c>
      <c r="AD309" s="72" t="n">
        <f aca="false">EXP((((AC309-AC$320)/AC$321+2)/4-1.9)^3)</f>
        <v>0.180142459206891</v>
      </c>
      <c r="AE309" s="73" t="n">
        <f aca="false">S309/U309</f>
        <v>22.2215836089905</v>
      </c>
      <c r="AF309" s="72" t="n">
        <f aca="false">EXP((((AE309-AE$320)/AE$321+2)/4-1.9)^3)</f>
        <v>0.104501082679785</v>
      </c>
      <c r="AG309" s="72" t="n">
        <f aca="false">V309/U309</f>
        <v>0.894250876808821</v>
      </c>
      <c r="AH309" s="72" t="n">
        <f aca="false">EXP((((AG309-AG$320)/AG$321+2)/4-1.9)^3)</f>
        <v>0.539839991898233</v>
      </c>
      <c r="AI309" s="72" t="n">
        <f aca="false">W309/U309</f>
        <v>0.187718681643598</v>
      </c>
      <c r="AJ309" s="72" t="n">
        <f aca="false">EXP((((AI309-AI$320)/AI$321+2)/4-1.9)^3)</f>
        <v>0.168993214191383</v>
      </c>
      <c r="AK309" s="72" t="n">
        <f aca="false">Z309/U309</f>
        <v>0.499085504737029</v>
      </c>
      <c r="AL309" s="72" t="n">
        <f aca="false">EXP((((AK309-AK$320)/AK$321+2)/4-1.9)^3)</f>
        <v>0.182004149817515</v>
      </c>
      <c r="AM309" s="72" t="n">
        <f aca="false">0.01*AD309+0.15*AF309+0.24*AH309+0.25*AJ309+0.35*AL309</f>
        <v>0.252987941033589</v>
      </c>
      <c r="AO309" s="64" t="n">
        <f aca="false">0.01*AD309/$AM$320</f>
        <v>0.000639015552280461</v>
      </c>
      <c r="AP309" s="63" t="n">
        <f aca="false">AO309*$J$320</f>
        <v>5372.61910813082</v>
      </c>
      <c r="AQ309" s="64" t="n">
        <f aca="false">0.15*AF309/$AM$320</f>
        <v>0.00556041735162243</v>
      </c>
      <c r="AR309" s="63" t="n">
        <f aca="false">AQ309*$J$320</f>
        <v>46750.0429463683</v>
      </c>
      <c r="AS309" s="64" t="n">
        <f aca="false">0.24*AH309/$AM$320</f>
        <v>0.0459591128600824</v>
      </c>
      <c r="AT309" s="63" t="n">
        <f aca="false">AS309*$J$320</f>
        <v>386408.135238072</v>
      </c>
      <c r="AU309" s="64" t="n">
        <f aca="false">0.25*AJ309/$AM$320</f>
        <v>0.0149866517551718</v>
      </c>
      <c r="AV309" s="63" t="n">
        <f aca="false">AU309*$J$320</f>
        <v>126002.52262937</v>
      </c>
      <c r="AW309" s="64" t="n">
        <f aca="false">0.35*AL309/$AM$320</f>
        <v>0.0225966820863652</v>
      </c>
      <c r="AX309" s="63" t="n">
        <f aca="false">AW309*$J$320</f>
        <v>189984.994143429</v>
      </c>
    </row>
    <row r="310" customFormat="false" ht="13.8" hidden="false" customHeight="false" outlineLevel="0" collapsed="false">
      <c r="A310" s="70" t="s">
        <v>94</v>
      </c>
      <c r="B310" s="63" t="n">
        <f aca="true">INDIRECT(ADDRESS(ROW()-35*INT((ROW()-15)/35)+138,2+INT((ROW()-15)/35), 1, 1, "Simulación"))</f>
        <v>0</v>
      </c>
      <c r="C310" s="63" t="n">
        <f aca="true">INDIRECT(ADDRESS(ROW()-35*INT((ROW()-15)/35)+108,2+INT((ROW()-15)/35), 1, 1, "Simulación"))</f>
        <v>0</v>
      </c>
      <c r="D310" s="63" t="n">
        <f aca="true">INDIRECT(ADDRESS(ROW()-35*INT((ROW()-15)/35)+78,2+INT((ROW()-15)/35), 1, 1, "Simulación"))</f>
        <v>0</v>
      </c>
      <c r="E310" s="63" t="n">
        <f aca="true">INDIRECT(ADDRESS(ROW()-35*INT((ROW()-15)/35)+48,2+INT((ROW()-15)/35), 1, 1, "Simulación"))</f>
        <v>0</v>
      </c>
      <c r="F310" s="63" t="n">
        <f aca="true">INDIRECT(ADDRESS(ROW()-35*INT((ROW()-15)/35)+18,2+INT((ROW()-15)/35), 1, 1, "Simulación"))</f>
        <v>0</v>
      </c>
      <c r="G310" s="63" t="n">
        <f aca="true">INDIRECT(ADDRESS(ROW()-35*INT((ROW()-15)/35)-12,2+INT((ROW()-15)/35), 1, 1, "Simulación"))</f>
        <v>0</v>
      </c>
      <c r="H310" s="63" t="n">
        <f aca="true">INDIRECT(ADDRESS(ROW()-35*INT((ROW()-15)/35)+168,2+INT((ROW()-15)/35), 1, 1, "Simulación"))</f>
        <v>0</v>
      </c>
      <c r="I310" s="64" t="n">
        <f aca="false">AO310+AQ310+AS310+AU310+AW310</f>
        <v>0.00212642959457549</v>
      </c>
      <c r="J310" s="63" t="n">
        <f aca="false">AP310+AR310+AT310+AV310+AX310</f>
        <v>17878.2757808326</v>
      </c>
      <c r="K310" s="64" t="n">
        <f aca="false">I310-DatosMinisterio!J310</f>
        <v>0</v>
      </c>
      <c r="L310" s="63" t="n">
        <f aca="false">J310-DatosMinisterio!K310</f>
        <v>-0.724219167372212</v>
      </c>
      <c r="M310" s="64" t="n">
        <f aca="false">P345/P$355</f>
        <v>0.00926685560500089</v>
      </c>
      <c r="N310" s="63" t="n">
        <f aca="false">ROUND((N$320*M310),0)</f>
        <v>1480337</v>
      </c>
      <c r="O310" s="63" t="n">
        <f aca="false">N310-DatosMinisterio!L310</f>
        <v>1</v>
      </c>
      <c r="P310" s="65" t="n">
        <f aca="false">N310+J310</f>
        <v>1498215.27578083</v>
      </c>
      <c r="Q310" s="63" t="n">
        <f aca="false">P310-DatosMinisterio!M310</f>
        <v>0.275780832627788</v>
      </c>
      <c r="S310" s="65" t="n">
        <f aca="false">B310+DatosMinisterio!B310</f>
        <v>2907</v>
      </c>
      <c r="T310" s="65" t="n">
        <f aca="false">C310+DatosMinisterio!C310</f>
        <v>27</v>
      </c>
      <c r="U310" s="65" t="n">
        <f aca="false">D310+DatosMinisterio!D310</f>
        <v>226.662878787879</v>
      </c>
      <c r="V310" s="65" t="n">
        <f aca="false">E310+DatosMinisterio!E310</f>
        <v>41.8787878787879</v>
      </c>
      <c r="W310" s="65" t="n">
        <f aca="false">F310+DatosMinisterio!F310</f>
        <v>2</v>
      </c>
      <c r="X310" s="65" t="n">
        <f aca="false">G310+DatosMinisterio!G310</f>
        <v>16</v>
      </c>
      <c r="Y310" s="65" t="n">
        <f aca="false">H310+DatosMinisterio!H310</f>
        <v>3</v>
      </c>
      <c r="Z310" s="65" t="n">
        <f aca="false">X310+0.33*Y310</f>
        <v>16.99</v>
      </c>
      <c r="AC310" s="71" t="n">
        <f aca="false">IF(T310&gt;0,S310/T310,0)</f>
        <v>107.666666666667</v>
      </c>
      <c r="AD310" s="72" t="n">
        <f aca="false">EXP((((AC310-AC$320)/AC$321+2)/4-1.9)^3)</f>
        <v>0.00799884965849854</v>
      </c>
      <c r="AE310" s="73" t="n">
        <f aca="false">S310/U310</f>
        <v>12.8252143251057</v>
      </c>
      <c r="AF310" s="72" t="n">
        <f aca="false">EXP((((AE310-AE$320)/AE$321+2)/4-1.9)^3)</f>
        <v>0.00623433189341675</v>
      </c>
      <c r="AG310" s="72" t="n">
        <f aca="false">V310/U310</f>
        <v>0.184762445896489</v>
      </c>
      <c r="AH310" s="72" t="n">
        <f aca="false">EXP((((AG310-AG$320)/AG$321+2)/4-1.9)^3)</f>
        <v>0.000231030810437748</v>
      </c>
      <c r="AI310" s="72" t="n">
        <f aca="false">W310/U310</f>
        <v>0.00882367686625778</v>
      </c>
      <c r="AJ310" s="72" t="n">
        <f aca="false">EXP((((AI310-AI$320)/AI$321+2)/4-1.9)^3)</f>
        <v>0.00862877041718283</v>
      </c>
      <c r="AK310" s="72" t="n">
        <f aca="false">Z310/U310</f>
        <v>0.0749571349788599</v>
      </c>
      <c r="AL310" s="72" t="n">
        <f aca="false">EXP((((AK310-AK$320)/AK$321+2)/4-1.9)^3)</f>
        <v>0.00790502578006063</v>
      </c>
      <c r="AM310" s="72" t="n">
        <f aca="false">0.01*AD310+0.15*AF310+0.24*AH310+0.25*AJ310+0.35*AL310</f>
        <v>0.00599453730241949</v>
      </c>
      <c r="AO310" s="64" t="n">
        <f aca="false">0.01*AD310/$AM$320</f>
        <v>2.83741509616201E-005</v>
      </c>
      <c r="AP310" s="63" t="n">
        <f aca="false">AO310*$J$320</f>
        <v>238.559930332465</v>
      </c>
      <c r="AQ310" s="64" t="n">
        <f aca="false">0.15*AF310/$AM$320</f>
        <v>0.000331723713735584</v>
      </c>
      <c r="AR310" s="63" t="n">
        <f aca="false">AQ310*$J$320</f>
        <v>2789.01688178899</v>
      </c>
      <c r="AS310" s="64" t="n">
        <f aca="false">0.24*AH310/$AM$320</f>
        <v>1.96687374970663E-005</v>
      </c>
      <c r="AT310" s="63" t="n">
        <f aca="false">AS310*$J$320</f>
        <v>165.36786081721</v>
      </c>
      <c r="AU310" s="64" t="n">
        <f aca="false">0.25*AJ310/$AM$320</f>
        <v>0.000765216390116105</v>
      </c>
      <c r="AV310" s="63" t="n">
        <f aca="false">AU310*$J$320</f>
        <v>6433.67158235967</v>
      </c>
      <c r="AW310" s="64" t="n">
        <f aca="false">0.35*AL310/$AM$320</f>
        <v>0.000981446602265116</v>
      </c>
      <c r="AX310" s="63" t="n">
        <f aca="false">AW310*$J$320</f>
        <v>8251.6595255343</v>
      </c>
    </row>
    <row r="311" customFormat="false" ht="13.8" hidden="false" customHeight="false" outlineLevel="0" collapsed="false">
      <c r="A311" s="70" t="s">
        <v>95</v>
      </c>
      <c r="B311" s="63" t="n">
        <f aca="true">INDIRECT(ADDRESS(ROW()-35*INT((ROW()-15)/35)+138,2+INT((ROW()-15)/35), 1, 1, "Simulación"))</f>
        <v>0</v>
      </c>
      <c r="C311" s="63" t="n">
        <f aca="true">INDIRECT(ADDRESS(ROW()-35*INT((ROW()-15)/35)+108,2+INT((ROW()-15)/35), 1, 1, "Simulación"))</f>
        <v>0</v>
      </c>
      <c r="D311" s="63" t="n">
        <f aca="true">INDIRECT(ADDRESS(ROW()-35*INT((ROW()-15)/35)+78,2+INT((ROW()-15)/35), 1, 1, "Simulación"))</f>
        <v>0</v>
      </c>
      <c r="E311" s="63" t="n">
        <f aca="true">INDIRECT(ADDRESS(ROW()-35*INT((ROW()-15)/35)+48,2+INT((ROW()-15)/35), 1, 1, "Simulación"))</f>
        <v>0</v>
      </c>
      <c r="F311" s="63" t="n">
        <f aca="true">INDIRECT(ADDRESS(ROW()-35*INT((ROW()-15)/35)+18,2+INT((ROW()-15)/35), 1, 1, "Simulación"))</f>
        <v>0</v>
      </c>
      <c r="G311" s="63" t="n">
        <f aca="true">INDIRECT(ADDRESS(ROW()-35*INT((ROW()-15)/35)-12,2+INT((ROW()-15)/35), 1, 1, "Simulación"))</f>
        <v>0</v>
      </c>
      <c r="H311" s="63" t="n">
        <f aca="true">INDIRECT(ADDRESS(ROW()-35*INT((ROW()-15)/35)+168,2+INT((ROW()-15)/35), 1, 1, "Simulación"))</f>
        <v>0</v>
      </c>
      <c r="I311" s="64" t="n">
        <f aca="false">AO311+AQ311+AS311+AU311+AW311</f>
        <v>0.0560183209562747</v>
      </c>
      <c r="J311" s="63" t="n">
        <f aca="false">AP311+AR311+AT311+AV311+AX311</f>
        <v>470982.436188023</v>
      </c>
      <c r="K311" s="64" t="n">
        <f aca="false">I311-DatosMinisterio!J311</f>
        <v>0</v>
      </c>
      <c r="L311" s="63" t="n">
        <f aca="false">J311-DatosMinisterio!K311</f>
        <v>0.436188023188151</v>
      </c>
      <c r="M311" s="64" t="n">
        <f aca="false">P346/P$355</f>
        <v>0.0396338452787455</v>
      </c>
      <c r="N311" s="63" t="n">
        <f aca="false">ROUND((N$320*M311),0)</f>
        <v>6331323</v>
      </c>
      <c r="O311" s="63" t="n">
        <f aca="false">N311-DatosMinisterio!L311</f>
        <v>-1</v>
      </c>
      <c r="P311" s="65" t="n">
        <f aca="false">N311+J311</f>
        <v>6802305.43618802</v>
      </c>
      <c r="Q311" s="63" t="n">
        <f aca="false">P311-DatosMinisterio!M311</f>
        <v>-0.563811976462603</v>
      </c>
      <c r="S311" s="65" t="n">
        <f aca="false">B311+DatosMinisterio!B311</f>
        <v>8820</v>
      </c>
      <c r="T311" s="65" t="n">
        <f aca="false">C311+DatosMinisterio!C311</f>
        <v>84</v>
      </c>
      <c r="U311" s="65" t="n">
        <f aca="false">D311+DatosMinisterio!D311</f>
        <v>324.775974025974</v>
      </c>
      <c r="V311" s="65" t="n">
        <f aca="false">E311+DatosMinisterio!E311</f>
        <v>258.957792207792</v>
      </c>
      <c r="W311" s="65" t="n">
        <f aca="false">F311+DatosMinisterio!F311</f>
        <v>22</v>
      </c>
      <c r="X311" s="65" t="n">
        <f aca="false">G311+DatosMinisterio!G311</f>
        <v>105</v>
      </c>
      <c r="Y311" s="65" t="n">
        <f aca="false">H311+DatosMinisterio!H311</f>
        <v>20</v>
      </c>
      <c r="Z311" s="65" t="n">
        <f aca="false">X311+0.33*Y311</f>
        <v>111.6</v>
      </c>
      <c r="AC311" s="71" t="n">
        <f aca="false">IF(T311&gt;0,S311/T311,0)</f>
        <v>105</v>
      </c>
      <c r="AD311" s="72" t="n">
        <f aca="false">EXP((((AC311-AC$320)/AC$321+2)/4-1.9)^3)</f>
        <v>0.00748336784531907</v>
      </c>
      <c r="AE311" s="73" t="n">
        <f aca="false">S311/U311</f>
        <v>27.1571812738051</v>
      </c>
      <c r="AF311" s="72" t="n">
        <f aca="false">EXP((((AE311-AE$320)/AE$321+2)/4-1.9)^3)</f>
        <v>0.265774279808345</v>
      </c>
      <c r="AG311" s="72" t="n">
        <f aca="false">V311/U311</f>
        <v>0.797342823724645</v>
      </c>
      <c r="AH311" s="72" t="n">
        <f aca="false">EXP((((AG311-AG$320)/AG$321+2)/4-1.9)^3)</f>
        <v>0.354504213430323</v>
      </c>
      <c r="AI311" s="72" t="n">
        <f aca="false">W311/U311</f>
        <v>0.067739000909718</v>
      </c>
      <c r="AJ311" s="72" t="n">
        <f aca="false">EXP((((AI311-AI$320)/AI$321+2)/4-1.9)^3)</f>
        <v>0.0285103530376262</v>
      </c>
      <c r="AK311" s="72" t="n">
        <f aca="false">Z311/U311</f>
        <v>0.343621477342024</v>
      </c>
      <c r="AL311" s="72" t="n">
        <f aca="false">EXP((((AK311-AK$320)/AK$321+2)/4-1.9)^3)</f>
        <v>0.0736273036656558</v>
      </c>
      <c r="AM311" s="72" t="n">
        <f aca="false">0.01*AD311+0.15*AF311+0.24*AH311+0.25*AJ311+0.35*AL311</f>
        <v>0.157919131415369</v>
      </c>
      <c r="AO311" s="64" t="n">
        <f aca="false">0.01*AD311/$AM$320</f>
        <v>2.65455931802417E-005</v>
      </c>
      <c r="AP311" s="63" t="n">
        <f aca="false">AO311*$J$320</f>
        <v>223.186056501859</v>
      </c>
      <c r="AQ311" s="64" t="n">
        <f aca="false">0.15*AF311/$AM$320</f>
        <v>0.0141416325952301</v>
      </c>
      <c r="AR311" s="63" t="n">
        <f aca="false">AQ311*$J$320</f>
        <v>118897.897289286</v>
      </c>
      <c r="AS311" s="64" t="n">
        <f aca="false">0.24*AH311/$AM$320</f>
        <v>0.030180607955941</v>
      </c>
      <c r="AT311" s="63" t="n">
        <f aca="false">AS311*$J$320</f>
        <v>253747.988480768</v>
      </c>
      <c r="AU311" s="64" t="n">
        <f aca="false">0.25*AJ311/$AM$320</f>
        <v>0.00252835437467936</v>
      </c>
      <c r="AV311" s="63" t="n">
        <f aca="false">AU311*$J$320</f>
        <v>21257.5186582729</v>
      </c>
      <c r="AW311" s="64" t="n">
        <f aca="false">0.35*AL311/$AM$320</f>
        <v>0.00914118043724401</v>
      </c>
      <c r="AX311" s="63" t="n">
        <f aca="false">AW311*$J$320</f>
        <v>76855.8457031946</v>
      </c>
    </row>
    <row r="312" customFormat="false" ht="13.8" hidden="false" customHeight="false" outlineLevel="0" collapsed="false">
      <c r="A312" s="70" t="s">
        <v>96</v>
      </c>
      <c r="B312" s="63" t="n">
        <f aca="true">INDIRECT(ADDRESS(ROW()-35*INT((ROW()-15)/35)+138,2+INT((ROW()-15)/35), 1, 1, "Simulación"))</f>
        <v>0</v>
      </c>
      <c r="C312" s="63" t="n">
        <f aca="true">INDIRECT(ADDRESS(ROW()-35*INT((ROW()-15)/35)+108,2+INT((ROW()-15)/35), 1, 1, "Simulación"))</f>
        <v>0</v>
      </c>
      <c r="D312" s="63" t="n">
        <f aca="true">INDIRECT(ADDRESS(ROW()-35*INT((ROW()-15)/35)+78,2+INT((ROW()-15)/35), 1, 1, "Simulación"))</f>
        <v>0</v>
      </c>
      <c r="E312" s="63" t="n">
        <f aca="true">INDIRECT(ADDRESS(ROW()-35*INT((ROW()-15)/35)+48,2+INT((ROW()-15)/35), 1, 1, "Simulación"))</f>
        <v>0</v>
      </c>
      <c r="F312" s="63" t="n">
        <f aca="true">INDIRECT(ADDRESS(ROW()-35*INT((ROW()-15)/35)+18,2+INT((ROW()-15)/35), 1, 1, "Simulación"))</f>
        <v>0</v>
      </c>
      <c r="G312" s="63" t="n">
        <f aca="true">INDIRECT(ADDRESS(ROW()-35*INT((ROW()-15)/35)-12,2+INT((ROW()-15)/35), 1, 1, "Simulación"))</f>
        <v>0</v>
      </c>
      <c r="H312" s="63" t="n">
        <f aca="true">INDIRECT(ADDRESS(ROW()-35*INT((ROW()-15)/35)+168,2+INT((ROW()-15)/35), 1, 1, "Simulación"))</f>
        <v>0</v>
      </c>
      <c r="I312" s="64" t="n">
        <f aca="false">AO312+AQ312+AS312+AU312+AW312</f>
        <v>0.00774821871096333</v>
      </c>
      <c r="J312" s="63" t="n">
        <f aca="false">AP312+AR312+AT312+AV312+AX312</f>
        <v>65144.3110452308</v>
      </c>
      <c r="K312" s="64" t="n">
        <f aca="false">I312-DatosMinisterio!J312</f>
        <v>0</v>
      </c>
      <c r="L312" s="63" t="n">
        <f aca="false">J312-DatosMinisterio!K312</f>
        <v>0.311045230788295</v>
      </c>
      <c r="M312" s="64" t="n">
        <f aca="false">P347/P$355</f>
        <v>0.0133753277329759</v>
      </c>
      <c r="N312" s="63" t="n">
        <f aca="false">ROUND((N$320*M312),0)</f>
        <v>2136646</v>
      </c>
      <c r="O312" s="63" t="n">
        <f aca="false">N312-DatosMinisterio!L312</f>
        <v>2</v>
      </c>
      <c r="P312" s="65" t="n">
        <f aca="false">N312+J312</f>
        <v>2201790.31104523</v>
      </c>
      <c r="Q312" s="63" t="n">
        <f aca="false">P312-DatosMinisterio!M312</f>
        <v>2.31104523083195</v>
      </c>
      <c r="S312" s="65" t="n">
        <f aca="false">B312+DatosMinisterio!B312</f>
        <v>4666</v>
      </c>
      <c r="T312" s="65" t="n">
        <f aca="false">C312+DatosMinisterio!C312</f>
        <v>46</v>
      </c>
      <c r="U312" s="65" t="n">
        <f aca="false">D312+DatosMinisterio!D312</f>
        <v>331.068770378558</v>
      </c>
      <c r="V312" s="65" t="n">
        <f aca="false">E312+DatosMinisterio!E312</f>
        <v>171.442077922078</v>
      </c>
      <c r="W312" s="65" t="n">
        <f aca="false">F312+DatosMinisterio!F312</f>
        <v>16</v>
      </c>
      <c r="X312" s="65" t="n">
        <f aca="false">G312+DatosMinisterio!G312</f>
        <v>49</v>
      </c>
      <c r="Y312" s="65" t="n">
        <f aca="false">H312+DatosMinisterio!H312</f>
        <v>4</v>
      </c>
      <c r="Z312" s="65" t="n">
        <f aca="false">X312+0.33*Y312</f>
        <v>50.32</v>
      </c>
      <c r="AC312" s="71" t="n">
        <f aca="false">IF(T312&gt;0,S312/T312,0)</f>
        <v>101.434782608696</v>
      </c>
      <c r="AD312" s="72" t="n">
        <f aca="false">EXP((((AC312-AC$320)/AC$321+2)/4-1.9)^3)</f>
        <v>0.00683918506633874</v>
      </c>
      <c r="AE312" s="73" t="n">
        <f aca="false">S312/U312</f>
        <v>14.09374854253</v>
      </c>
      <c r="AF312" s="72" t="n">
        <f aca="false">EXP((((AE312-AE$320)/AE$321+2)/4-1.9)^3)</f>
        <v>0.00998781665324886</v>
      </c>
      <c r="AG312" s="72" t="n">
        <f aca="false">V312/U312</f>
        <v>0.517844306867253</v>
      </c>
      <c r="AH312" s="72" t="n">
        <f aca="false">EXP((((AG312-AG$320)/AG$321+2)/4-1.9)^3)</f>
        <v>0.0399067143794263</v>
      </c>
      <c r="AI312" s="72" t="n">
        <f aca="false">W312/U312</f>
        <v>0.0483283276211916</v>
      </c>
      <c r="AJ312" s="72" t="n">
        <f aca="false">EXP((((AI312-AI$320)/AI$321+2)/4-1.9)^3)</f>
        <v>0.0197235361873561</v>
      </c>
      <c r="AK312" s="72" t="n">
        <f aca="false">Z312/U312</f>
        <v>0.151992590368648</v>
      </c>
      <c r="AL312" s="72" t="n">
        <f aca="false">EXP((((AK312-AK$320)/AK$321+2)/4-1.9)^3)</f>
        <v>0.0164790019438896</v>
      </c>
      <c r="AM312" s="72" t="n">
        <f aca="false">0.01*AD312+0.15*AF312+0.24*AH312+0.25*AJ312+0.35*AL312</f>
        <v>0.0218427105269134</v>
      </c>
      <c r="AO312" s="64" t="n">
        <f aca="false">0.01*AD312/$AM$320</f>
        <v>2.42604971729372E-005</v>
      </c>
      <c r="AP312" s="63" t="n">
        <f aca="false">AO312*$J$320</f>
        <v>203.973769056045</v>
      </c>
      <c r="AQ312" s="64" t="n">
        <f aca="false">0.15*AF312/$AM$320</f>
        <v>0.000531443575505574</v>
      </c>
      <c r="AR312" s="63" t="n">
        <f aca="false">AQ312*$J$320</f>
        <v>4468.19157759944</v>
      </c>
      <c r="AS312" s="64" t="n">
        <f aca="false">0.24*AH312/$AM$320</f>
        <v>0.00339744594243562</v>
      </c>
      <c r="AT312" s="63" t="n">
        <f aca="false">AS312*$J$320</f>
        <v>28564.5363779188</v>
      </c>
      <c r="AU312" s="64" t="n">
        <f aca="false">0.25*AJ312/$AM$320</f>
        <v>0.00174912211496068</v>
      </c>
      <c r="AV312" s="63" t="n">
        <f aca="false">AU312*$J$320</f>
        <v>14706.0065498491</v>
      </c>
      <c r="AW312" s="64" t="n">
        <f aca="false">0.35*AL312/$AM$320</f>
        <v>0.00204594658088852</v>
      </c>
      <c r="AX312" s="63" t="n">
        <f aca="false">AW312*$J$320</f>
        <v>17201.6027708074</v>
      </c>
    </row>
    <row r="313" customFormat="false" ht="13.8" hidden="false" customHeight="false" outlineLevel="0" collapsed="false">
      <c r="A313" s="70" t="s">
        <v>97</v>
      </c>
      <c r="B313" s="63" t="n">
        <f aca="true">INDIRECT(ADDRESS(ROW()-35*INT((ROW()-15)/35)+138,2+INT((ROW()-15)/35), 1, 1, "Simulación"))</f>
        <v>0</v>
      </c>
      <c r="C313" s="63" t="n">
        <f aca="true">INDIRECT(ADDRESS(ROW()-35*INT((ROW()-15)/35)+108,2+INT((ROW()-15)/35), 1, 1, "Simulación"))</f>
        <v>0</v>
      </c>
      <c r="D313" s="63" t="n">
        <f aca="true">INDIRECT(ADDRESS(ROW()-35*INT((ROW()-15)/35)+78,2+INT((ROW()-15)/35), 1, 1, "Simulación"))</f>
        <v>0</v>
      </c>
      <c r="E313" s="63" t="n">
        <f aca="true">INDIRECT(ADDRESS(ROW()-35*INT((ROW()-15)/35)+48,2+INT((ROW()-15)/35), 1, 1, "Simulación"))</f>
        <v>0</v>
      </c>
      <c r="F313" s="63" t="n">
        <f aca="true">INDIRECT(ADDRESS(ROW()-35*INT((ROW()-15)/35)+18,2+INT((ROW()-15)/35), 1, 1, "Simulación"))</f>
        <v>0</v>
      </c>
      <c r="G313" s="63" t="n">
        <f aca="true">INDIRECT(ADDRESS(ROW()-35*INT((ROW()-15)/35)-12,2+INT((ROW()-15)/35), 1, 1, "Simulación"))</f>
        <v>0</v>
      </c>
      <c r="H313" s="63" t="n">
        <f aca="true">INDIRECT(ADDRESS(ROW()-35*INT((ROW()-15)/35)+168,2+INT((ROW()-15)/35), 1, 1, "Simulación"))</f>
        <v>0</v>
      </c>
      <c r="I313" s="64" t="n">
        <f aca="false">AO313+AQ313+AS313+AU313+AW313</f>
        <v>0.0108004860103573</v>
      </c>
      <c r="J313" s="63" t="n">
        <f aca="false">AP313+AR313+AT313+AV313+AX313</f>
        <v>90806.7062049803</v>
      </c>
      <c r="K313" s="64" t="n">
        <f aca="false">I313-DatosMinisterio!J313</f>
        <v>0</v>
      </c>
      <c r="L313" s="63" t="n">
        <f aca="false">J313-DatosMinisterio!K313</f>
        <v>-0.293795019737445</v>
      </c>
      <c r="M313" s="64" t="n">
        <f aca="false">P348/P$355</f>
        <v>0.0242039091363691</v>
      </c>
      <c r="N313" s="63" t="n">
        <f aca="false">ROUND((N$320*M313),0)</f>
        <v>3866462</v>
      </c>
      <c r="O313" s="63" t="n">
        <f aca="false">N313-DatosMinisterio!L313</f>
        <v>4</v>
      </c>
      <c r="P313" s="65" t="n">
        <f aca="false">N313+J313</f>
        <v>3957268.70620498</v>
      </c>
      <c r="Q313" s="63" t="n">
        <f aca="false">P313-DatosMinisterio!M313</f>
        <v>3.70620498014614</v>
      </c>
      <c r="S313" s="65" t="n">
        <f aca="false">B313+DatosMinisterio!B313</f>
        <v>4895</v>
      </c>
      <c r="T313" s="65" t="n">
        <f aca="false">C313+DatosMinisterio!C313</f>
        <v>26</v>
      </c>
      <c r="U313" s="65" t="n">
        <f aca="false">D313+DatosMinisterio!D313</f>
        <v>246.245346145179</v>
      </c>
      <c r="V313" s="65" t="n">
        <f aca="false">E313+DatosMinisterio!E313</f>
        <v>137.863822477058</v>
      </c>
      <c r="W313" s="65" t="n">
        <f aca="false">F313+DatosMinisterio!F313</f>
        <v>7</v>
      </c>
      <c r="X313" s="65" t="n">
        <f aca="false">G313+DatosMinisterio!G313</f>
        <v>17</v>
      </c>
      <c r="Y313" s="65" t="n">
        <f aca="false">H313+DatosMinisterio!H313</f>
        <v>10</v>
      </c>
      <c r="Z313" s="65" t="n">
        <f aca="false">X313+0.33*Y313</f>
        <v>20.3</v>
      </c>
      <c r="AC313" s="71" t="n">
        <f aca="false">IF(T313&gt;0,S313/T313,0)</f>
        <v>188.269230769231</v>
      </c>
      <c r="AD313" s="72" t="n">
        <f aca="false">EXP((((AC313-AC$320)/AC$321+2)/4-1.9)^3)</f>
        <v>0.0455615802686389</v>
      </c>
      <c r="AE313" s="73" t="n">
        <f aca="false">S313/U313</f>
        <v>19.8785482715846</v>
      </c>
      <c r="AF313" s="72" t="n">
        <f aca="false">EXP((((AE313-AE$320)/AE$321+2)/4-1.9)^3)</f>
        <v>0.0593745794896398</v>
      </c>
      <c r="AG313" s="72" t="n">
        <f aca="false">V313/U313</f>
        <v>0.55986366701029</v>
      </c>
      <c r="AH313" s="72" t="n">
        <f aca="false">EXP((((AG313-AG$320)/AG$321+2)/4-1.9)^3)</f>
        <v>0.0617049472777506</v>
      </c>
      <c r="AI313" s="72" t="n">
        <f aca="false">W313/U313</f>
        <v>0.0284269331769341</v>
      </c>
      <c r="AJ313" s="72" t="n">
        <f aca="false">EXP((((AI313-AI$320)/AI$321+2)/4-1.9)^3)</f>
        <v>0.0131772824171244</v>
      </c>
      <c r="AK313" s="72" t="n">
        <f aca="false">Z313/U313</f>
        <v>0.0824381062131088</v>
      </c>
      <c r="AL313" s="72" t="n">
        <f aca="false">EXP((((AK313-AK$320)/AK$321+2)/4-1.9)^3)</f>
        <v>0.00851980352630588</v>
      </c>
      <c r="AM313" s="72" t="n">
        <f aca="false">0.01*AD313+0.15*AF313+0.24*AH313+0.25*AJ313+0.35*AL313</f>
        <v>0.0304472419112807</v>
      </c>
      <c r="AO313" s="64" t="n">
        <f aca="false">0.01*AD313/$AM$320</f>
        <v>0.000161619634295639</v>
      </c>
      <c r="AP313" s="63" t="n">
        <f aca="false">AO313*$J$320</f>
        <v>1358.84131828573</v>
      </c>
      <c r="AQ313" s="64" t="n">
        <f aca="false">0.15*AF313/$AM$320</f>
        <v>0.00315927293357453</v>
      </c>
      <c r="AR313" s="63" t="n">
        <f aca="false">AQ313*$J$320</f>
        <v>26562.0610799679</v>
      </c>
      <c r="AS313" s="64" t="n">
        <f aca="false">0.24*AH313/$AM$320</f>
        <v>0.00525323184373895</v>
      </c>
      <c r="AT313" s="63" t="n">
        <f aca="false">AS313*$J$320</f>
        <v>44167.3347110118</v>
      </c>
      <c r="AU313" s="64" t="n">
        <f aca="false">0.25*AJ313/$AM$320</f>
        <v>0.00116858741109773</v>
      </c>
      <c r="AV313" s="63" t="n">
        <f aca="false">AU313*$J$320</f>
        <v>9825.07394691583</v>
      </c>
      <c r="AW313" s="64" t="n">
        <f aca="false">0.35*AL313/$AM$320</f>
        <v>0.00105777418765042</v>
      </c>
      <c r="AX313" s="63" t="n">
        <f aca="false">AW313*$J$320</f>
        <v>8893.39514879905</v>
      </c>
    </row>
    <row r="314" customFormat="false" ht="13.8" hidden="false" customHeight="false" outlineLevel="0" collapsed="false">
      <c r="A314" s="70" t="s">
        <v>98</v>
      </c>
      <c r="B314" s="63" t="n">
        <f aca="true">INDIRECT(ADDRESS(ROW()-35*INT((ROW()-15)/35)+138,2+INT((ROW()-15)/35), 1, 1, "Simulación"))</f>
        <v>0</v>
      </c>
      <c r="C314" s="63" t="n">
        <f aca="true">INDIRECT(ADDRESS(ROW()-35*INT((ROW()-15)/35)+108,2+INT((ROW()-15)/35), 1, 1, "Simulación"))</f>
        <v>0</v>
      </c>
      <c r="D314" s="63" t="n">
        <f aca="true">INDIRECT(ADDRESS(ROW()-35*INT((ROW()-15)/35)+78,2+INT((ROW()-15)/35), 1, 1, "Simulación"))</f>
        <v>0</v>
      </c>
      <c r="E314" s="63" t="n">
        <f aca="true">INDIRECT(ADDRESS(ROW()-35*INT((ROW()-15)/35)+48,2+INT((ROW()-15)/35), 1, 1, "Simulación"))</f>
        <v>0</v>
      </c>
      <c r="F314" s="63" t="n">
        <f aca="true">INDIRECT(ADDRESS(ROW()-35*INT((ROW()-15)/35)+18,2+INT((ROW()-15)/35), 1, 1, "Simulación"))</f>
        <v>0</v>
      </c>
      <c r="G314" s="63" t="n">
        <f aca="true">INDIRECT(ADDRESS(ROW()-35*INT((ROW()-15)/35)-12,2+INT((ROW()-15)/35), 1, 1, "Simulación"))</f>
        <v>0</v>
      </c>
      <c r="H314" s="63" t="n">
        <f aca="true">INDIRECT(ADDRESS(ROW()-35*INT((ROW()-15)/35)+168,2+INT((ROW()-15)/35), 1, 1, "Simulación"))</f>
        <v>0</v>
      </c>
      <c r="I314" s="64" t="n">
        <f aca="false">AO314+AQ314+AS314+AU314+AW314</f>
        <v>0.0120830545182733</v>
      </c>
      <c r="J314" s="63" t="n">
        <f aca="false">AP314+AR314+AT314+AV314+AX314</f>
        <v>101590.093320561</v>
      </c>
      <c r="K314" s="64" t="n">
        <f aca="false">I314-DatosMinisterio!J314</f>
        <v>-9.8879238130678E-017</v>
      </c>
      <c r="L314" s="63" t="n">
        <f aca="false">J314-DatosMinisterio!K314</f>
        <v>0.0933205605251715</v>
      </c>
      <c r="M314" s="64" t="n">
        <f aca="false">P349/P$355</f>
        <v>0.0116814963499043</v>
      </c>
      <c r="N314" s="63" t="n">
        <f aca="false">ROUND((N$320*M314),0)</f>
        <v>1866065</v>
      </c>
      <c r="O314" s="63" t="n">
        <f aca="false">N314-DatosMinisterio!L314</f>
        <v>1</v>
      </c>
      <c r="P314" s="65" t="n">
        <f aca="false">N314+J314</f>
        <v>1967655.09332056</v>
      </c>
      <c r="Q314" s="63" t="n">
        <f aca="false">P314-DatosMinisterio!M314</f>
        <v>1.09332056064159</v>
      </c>
      <c r="S314" s="65" t="n">
        <f aca="false">B314+DatosMinisterio!B314</f>
        <v>6984</v>
      </c>
      <c r="T314" s="65" t="n">
        <f aca="false">C314+DatosMinisterio!C314</f>
        <v>45</v>
      </c>
      <c r="U314" s="65" t="n">
        <f aca="false">D314+DatosMinisterio!D314</f>
        <v>331.969091871413</v>
      </c>
      <c r="V314" s="65" t="n">
        <f aca="false">E314+DatosMinisterio!E314</f>
        <v>193.070677979999</v>
      </c>
      <c r="W314" s="65" t="n">
        <f aca="false">F314+DatosMinisterio!F314</f>
        <v>1</v>
      </c>
      <c r="X314" s="65" t="n">
        <f aca="false">G314+DatosMinisterio!G314</f>
        <v>8</v>
      </c>
      <c r="Y314" s="65" t="n">
        <f aca="false">H314+DatosMinisterio!H314</f>
        <v>8</v>
      </c>
      <c r="Z314" s="65" t="n">
        <f aca="false">X314+0.33*Y314</f>
        <v>10.64</v>
      </c>
      <c r="AC314" s="71" t="n">
        <f aca="false">IF(T314&gt;0,S314/T314,0)</f>
        <v>155.2</v>
      </c>
      <c r="AD314" s="72" t="n">
        <f aca="false">EXP((((AC314-AC$320)/AC$321+2)/4-1.9)^3)</f>
        <v>0.0237471331136842</v>
      </c>
      <c r="AE314" s="73" t="n">
        <f aca="false">S314/U314</f>
        <v>21.0381031578242</v>
      </c>
      <c r="AF314" s="72" t="n">
        <f aca="false">EXP((((AE314-AE$320)/AE$321+2)/4-1.9)^3)</f>
        <v>0.0793731359663516</v>
      </c>
      <c r="AG314" s="72" t="n">
        <f aca="false">V314/U314</f>
        <v>0.581592331055881</v>
      </c>
      <c r="AH314" s="72" t="n">
        <f aca="false">EXP((((AG314-AG$320)/AG$321+2)/4-1.9)^3)</f>
        <v>0.0760538805340605</v>
      </c>
      <c r="AI314" s="72" t="n">
        <f aca="false">W314/U314</f>
        <v>0.00301232863084539</v>
      </c>
      <c r="AJ314" s="72" t="n">
        <f aca="false">EXP((((AI314-AI$320)/AI$321+2)/4-1.9)^3)</f>
        <v>0.00757221942781165</v>
      </c>
      <c r="AK314" s="72" t="n">
        <f aca="false">Z314/U314</f>
        <v>0.0320511766321949</v>
      </c>
      <c r="AL314" s="72" t="n">
        <f aca="false">EXP((((AK314-AK$320)/AK$321+2)/4-1.9)^3)</f>
        <v>0.00506701259002951</v>
      </c>
      <c r="AM314" s="72" t="n">
        <f aca="false">0.01*AD314+0.15*AF314+0.24*AH314+0.25*AJ314+0.35*AL314</f>
        <v>0.0340628823177273</v>
      </c>
      <c r="AO314" s="64" t="n">
        <f aca="false">0.01*AD314/$AM$320</f>
        <v>8.42377052502124E-005</v>
      </c>
      <c r="AP314" s="63" t="n">
        <f aca="false">AO314*$J$320</f>
        <v>708.241142546949</v>
      </c>
      <c r="AQ314" s="64" t="n">
        <f aca="false">0.15*AF314/$AM$320</f>
        <v>0.00422337980777077</v>
      </c>
      <c r="AR314" s="63" t="n">
        <f aca="false">AQ314*$J$320</f>
        <v>35508.6992408039</v>
      </c>
      <c r="AS314" s="64" t="n">
        <f aca="false">0.24*AH314/$AM$320</f>
        <v>0.00647482389480147</v>
      </c>
      <c r="AT314" s="63" t="n">
        <f aca="false">AS314*$J$320</f>
        <v>54438.0531191276</v>
      </c>
      <c r="AU314" s="64" t="n">
        <f aca="false">0.25*AJ314/$AM$320</f>
        <v>0.000671519363196691</v>
      </c>
      <c r="AV314" s="63" t="n">
        <f aca="false">AU314*$J$320</f>
        <v>5645.89977398066</v>
      </c>
      <c r="AW314" s="64" t="n">
        <f aca="false">0.35*AL314/$AM$320</f>
        <v>0.000629093747254152</v>
      </c>
      <c r="AX314" s="63" t="n">
        <f aca="false">AW314*$J$320</f>
        <v>5289.20004410137</v>
      </c>
    </row>
    <row r="315" customFormat="false" ht="13.8" hidden="false" customHeight="false" outlineLevel="0" collapsed="false">
      <c r="A315" s="70" t="s">
        <v>99</v>
      </c>
      <c r="B315" s="63" t="n">
        <f aca="true">INDIRECT(ADDRESS(ROW()-35*INT((ROW()-15)/35)+138,2+INT((ROW()-15)/35), 1, 1, "Simulación"))</f>
        <v>0</v>
      </c>
      <c r="C315" s="63" t="n">
        <f aca="true">INDIRECT(ADDRESS(ROW()-35*INT((ROW()-15)/35)+108,2+INT((ROW()-15)/35), 1, 1, "Simulación"))</f>
        <v>0</v>
      </c>
      <c r="D315" s="63" t="n">
        <f aca="true">INDIRECT(ADDRESS(ROW()-35*INT((ROW()-15)/35)+78,2+INT((ROW()-15)/35), 1, 1, "Simulación"))</f>
        <v>0</v>
      </c>
      <c r="E315" s="63" t="n">
        <f aca="true">INDIRECT(ADDRESS(ROW()-35*INT((ROW()-15)/35)+48,2+INT((ROW()-15)/35), 1, 1, "Simulación"))</f>
        <v>0</v>
      </c>
      <c r="F315" s="63" t="n">
        <f aca="true">INDIRECT(ADDRESS(ROW()-35*INT((ROW()-15)/35)+18,2+INT((ROW()-15)/35), 1, 1, "Simulación"))</f>
        <v>0</v>
      </c>
      <c r="G315" s="63" t="n">
        <f aca="true">INDIRECT(ADDRESS(ROW()-35*INT((ROW()-15)/35)-12,2+INT((ROW()-15)/35), 1, 1, "Simulación"))</f>
        <v>0</v>
      </c>
      <c r="H315" s="63" t="n">
        <f aca="true">INDIRECT(ADDRESS(ROW()-35*INT((ROW()-15)/35)+168,2+INT((ROW()-15)/35), 1, 1, "Simulación"))</f>
        <v>0</v>
      </c>
      <c r="I315" s="64" t="n">
        <f aca="false">AO315+AQ315+AS315+AU315+AW315</f>
        <v>0.0250232760631349</v>
      </c>
      <c r="J315" s="63" t="n">
        <f aca="false">AP315+AR315+AT315+AV315+AX315</f>
        <v>210386.946992216</v>
      </c>
      <c r="K315" s="64" t="n">
        <f aca="false">I315-DatosMinisterio!J315</f>
        <v>2.67147415300428E-016</v>
      </c>
      <c r="L315" s="63" t="n">
        <f aca="false">J315-DatosMinisterio!K315</f>
        <v>-0.0530077841540333</v>
      </c>
      <c r="M315" s="64" t="n">
        <f aca="false">P350/P$355</f>
        <v>0.017378438948532</v>
      </c>
      <c r="N315" s="63" t="n">
        <f aca="false">ROUND((N$320*M315),0)</f>
        <v>2776125</v>
      </c>
      <c r="O315" s="63" t="n">
        <f aca="false">N315-DatosMinisterio!L315</f>
        <v>1</v>
      </c>
      <c r="P315" s="65" t="n">
        <f aca="false">N315+J315</f>
        <v>2986511.94699222</v>
      </c>
      <c r="Q315" s="63" t="n">
        <f aca="false">P315-DatosMinisterio!M315</f>
        <v>0.946992215700448</v>
      </c>
      <c r="S315" s="65" t="n">
        <f aca="false">B315+DatosMinisterio!B315</f>
        <v>7010</v>
      </c>
      <c r="T315" s="65" t="n">
        <f aca="false">C315+DatosMinisterio!C315</f>
        <v>28</v>
      </c>
      <c r="U315" s="65" t="n">
        <f aca="false">D315+DatosMinisterio!D315</f>
        <v>255.557132404213</v>
      </c>
      <c r="V315" s="65" t="n">
        <f aca="false">E315+DatosMinisterio!E315</f>
        <v>156.013133725444</v>
      </c>
      <c r="W315" s="65" t="n">
        <f aca="false">F315+DatosMinisterio!F315</f>
        <v>2</v>
      </c>
      <c r="X315" s="65" t="n">
        <f aca="false">G315+DatosMinisterio!G315</f>
        <v>9</v>
      </c>
      <c r="Y315" s="65" t="n">
        <f aca="false">H315+DatosMinisterio!H315</f>
        <v>2</v>
      </c>
      <c r="Z315" s="65" t="n">
        <f aca="false">X315+0.33*Y315</f>
        <v>9.66</v>
      </c>
      <c r="AC315" s="71" t="n">
        <f aca="false">IF(T315&gt;0,S315/T315,0)</f>
        <v>250.357142857143</v>
      </c>
      <c r="AD315" s="72" t="n">
        <f aca="false">EXP((((AC315-AC$320)/AC$321+2)/4-1.9)^3)</f>
        <v>0.125128334743806</v>
      </c>
      <c r="AE315" s="73" t="n">
        <f aca="false">S315/U315</f>
        <v>27.4302655302624</v>
      </c>
      <c r="AF315" s="72" t="n">
        <f aca="false">EXP((((AE315-AE$320)/AE$321+2)/4-1.9)^3)</f>
        <v>0.277264990943849</v>
      </c>
      <c r="AG315" s="72" t="n">
        <f aca="false">V315/U315</f>
        <v>0.610482408601608</v>
      </c>
      <c r="AH315" s="72" t="n">
        <f aca="false">EXP((((AG315-AG$320)/AG$321+2)/4-1.9)^3)</f>
        <v>0.0987759372279418</v>
      </c>
      <c r="AI315" s="72" t="n">
        <f aca="false">W315/U315</f>
        <v>0.00782603866769257</v>
      </c>
      <c r="AJ315" s="72" t="n">
        <f aca="false">EXP((((AI315-AI$320)/AI$321+2)/4-1.9)^3)</f>
        <v>0.00843885635973346</v>
      </c>
      <c r="AK315" s="72" t="n">
        <f aca="false">Z315/U315</f>
        <v>0.0377997667649551</v>
      </c>
      <c r="AL315" s="72" t="n">
        <f aca="false">EXP((((AK315-AK$320)/AK$321+2)/4-1.9)^3)</f>
        <v>0.00538628797180781</v>
      </c>
      <c r="AM315" s="72" t="n">
        <f aca="false">0.01*AD315+0.15*AF315+0.24*AH315+0.25*AJ315+0.35*AL315</f>
        <v>0.0705421718037876</v>
      </c>
      <c r="AO315" s="64" t="n">
        <f aca="false">0.01*AD315/$AM$320</f>
        <v>0.000443865107006314</v>
      </c>
      <c r="AP315" s="63" t="n">
        <f aca="false">AO315*$J$320</f>
        <v>3731.86246692164</v>
      </c>
      <c r="AQ315" s="64" t="n">
        <f aca="false">0.15*AF315/$AM$320</f>
        <v>0.0147530439599919</v>
      </c>
      <c r="AR315" s="63" t="n">
        <f aca="false">AQ315*$J$320</f>
        <v>124038.430050226</v>
      </c>
      <c r="AS315" s="64" t="n">
        <f aca="false">0.24*AH315/$AM$320</f>
        <v>0.00840925925283278</v>
      </c>
      <c r="AT315" s="63" t="n">
        <f aca="false">AS315*$J$320</f>
        <v>70702.1085570796</v>
      </c>
      <c r="AU315" s="64" t="n">
        <f aca="false">0.25*AJ315/$AM$320</f>
        <v>0.000748374436691974</v>
      </c>
      <c r="AV315" s="63" t="n">
        <f aca="false">AU315*$J$320</f>
        <v>6292.07033265327</v>
      </c>
      <c r="AW315" s="64" t="n">
        <f aca="false">0.35*AL315/$AM$320</f>
        <v>0.000668733306611897</v>
      </c>
      <c r="AX315" s="63" t="n">
        <f aca="false">AW315*$J$320</f>
        <v>5622.47558533552</v>
      </c>
    </row>
    <row r="316" customFormat="false" ht="13.8" hidden="false" customHeight="false" outlineLevel="0" collapsed="false">
      <c r="A316" s="70" t="s">
        <v>100</v>
      </c>
      <c r="B316" s="63" t="n">
        <f aca="true">INDIRECT(ADDRESS(ROW()-35*INT((ROW()-15)/35)+138,2+INT((ROW()-15)/35), 1, 1, "Simulación"))</f>
        <v>0</v>
      </c>
      <c r="C316" s="63" t="n">
        <f aca="true">INDIRECT(ADDRESS(ROW()-35*INT((ROW()-15)/35)+108,2+INT((ROW()-15)/35), 1, 1, "Simulación"))</f>
        <v>0</v>
      </c>
      <c r="D316" s="63" t="n">
        <f aca="true">INDIRECT(ADDRESS(ROW()-35*INT((ROW()-15)/35)+78,2+INT((ROW()-15)/35), 1, 1, "Simulación"))</f>
        <v>0</v>
      </c>
      <c r="E316" s="63" t="n">
        <f aca="true">INDIRECT(ADDRESS(ROW()-35*INT((ROW()-15)/35)+48,2+INT((ROW()-15)/35), 1, 1, "Simulación"))</f>
        <v>0</v>
      </c>
      <c r="F316" s="63" t="n">
        <f aca="true">INDIRECT(ADDRESS(ROW()-35*INT((ROW()-15)/35)+18,2+INT((ROW()-15)/35), 1, 1, "Simulación"))</f>
        <v>0</v>
      </c>
      <c r="G316" s="63" t="n">
        <f aca="true">INDIRECT(ADDRESS(ROW()-35*INT((ROW()-15)/35)-12,2+INT((ROW()-15)/35), 1, 1, "Simulación"))</f>
        <v>0</v>
      </c>
      <c r="H316" s="63" t="n">
        <f aca="true">INDIRECT(ADDRESS(ROW()-35*INT((ROW()-15)/35)+168,2+INT((ROW()-15)/35), 1, 1, "Simulación"))</f>
        <v>0</v>
      </c>
      <c r="I316" s="64" t="n">
        <f aca="false">AO316+AQ316+AS316+AU316+AW316</f>
        <v>0.0050266359129261</v>
      </c>
      <c r="J316" s="63" t="n">
        <f aca="false">AP316+AR316+AT316+AV316+AX316</f>
        <v>42262.1954333131</v>
      </c>
      <c r="K316" s="64" t="n">
        <f aca="false">I316-DatosMinisterio!J316</f>
        <v>2.86229373536173E-017</v>
      </c>
      <c r="L316" s="63" t="n">
        <f aca="false">J316-DatosMinisterio!K316</f>
        <v>0.195433313114336</v>
      </c>
      <c r="M316" s="64" t="n">
        <f aca="false">P351/P$355</f>
        <v>0.0141930046799581</v>
      </c>
      <c r="N316" s="63" t="n">
        <f aca="false">ROUND((N$320*M316),0)</f>
        <v>2267267</v>
      </c>
      <c r="O316" s="63" t="n">
        <f aca="false">N316-DatosMinisterio!L316</f>
        <v>2</v>
      </c>
      <c r="P316" s="65" t="n">
        <f aca="false">N316+J316</f>
        <v>2309529.19543331</v>
      </c>
      <c r="Q316" s="63" t="n">
        <f aca="false">P316-DatosMinisterio!M316</f>
        <v>2.19543331302702</v>
      </c>
      <c r="S316" s="65" t="n">
        <f aca="false">B316+DatosMinisterio!B316</f>
        <v>4089</v>
      </c>
      <c r="T316" s="65" t="n">
        <f aca="false">C316+DatosMinisterio!C316</f>
        <v>29</v>
      </c>
      <c r="U316" s="65" t="n">
        <f aca="false">D316+DatosMinisterio!D316</f>
        <v>418.304242424242</v>
      </c>
      <c r="V316" s="65" t="n">
        <f aca="false">E316+DatosMinisterio!E316</f>
        <v>170.838744588745</v>
      </c>
      <c r="W316" s="65" t="n">
        <f aca="false">F316+DatosMinisterio!F316</f>
        <v>28</v>
      </c>
      <c r="X316" s="65" t="n">
        <f aca="false">G316+DatosMinisterio!G316</f>
        <v>47</v>
      </c>
      <c r="Y316" s="65" t="n">
        <f aca="false">H316+DatosMinisterio!H316</f>
        <v>7</v>
      </c>
      <c r="Z316" s="65" t="n">
        <f aca="false">X316+0.33*Y316</f>
        <v>49.31</v>
      </c>
      <c r="AC316" s="71" t="n">
        <f aca="false">IF(T316&gt;0,S316/T316,0)</f>
        <v>141</v>
      </c>
      <c r="AD316" s="72" t="n">
        <f aca="false">EXP((((AC316-AC$320)/AC$321+2)/4-1.9)^3)</f>
        <v>0.0174904777927175</v>
      </c>
      <c r="AE316" s="73" t="n">
        <f aca="false">S316/U316</f>
        <v>9.77518175838379</v>
      </c>
      <c r="AF316" s="72" t="n">
        <f aca="false">EXP((((AE316-AE$320)/AE$321+2)/4-1.9)^3)</f>
        <v>0.00176425035214429</v>
      </c>
      <c r="AG316" s="72" t="n">
        <f aca="false">V316/U316</f>
        <v>0.408407869828586</v>
      </c>
      <c r="AH316" s="72" t="n">
        <f aca="false">EXP((((AG316-AG$320)/AG$321+2)/4-1.9)^3)</f>
        <v>0.0104163797508428</v>
      </c>
      <c r="AI316" s="72" t="n">
        <f aca="false">W316/U316</f>
        <v>0.0669369257116033</v>
      </c>
      <c r="AJ316" s="72" t="n">
        <f aca="false">EXP((((AI316-AI$320)/AI$321+2)/4-1.9)^3)</f>
        <v>0.0280929662738169</v>
      </c>
      <c r="AK316" s="72" t="n">
        <f aca="false">Z316/U316</f>
        <v>0.117880707387113</v>
      </c>
      <c r="AL316" s="72" t="n">
        <f aca="false">EXP((((AK316-AK$320)/AK$321+2)/4-1.9)^3)</f>
        <v>0.0120219550937507</v>
      </c>
      <c r="AM316" s="72" t="n">
        <f aca="false">0.01*AD316+0.15*AF316+0.24*AH316+0.25*AJ316+0.35*AL316</f>
        <v>0.014170399322218</v>
      </c>
      <c r="AO316" s="64" t="n">
        <f aca="false">0.01*AD316/$AM$320</f>
        <v>6.20436035766906E-005</v>
      </c>
      <c r="AP316" s="63" t="n">
        <f aca="false">AO316*$J$320</f>
        <v>521.640903611563</v>
      </c>
      <c r="AQ316" s="64" t="n">
        <f aca="false">0.15*AF316/$AM$320</f>
        <v>9.38743218644831E-005</v>
      </c>
      <c r="AR316" s="63" t="n">
        <f aca="false">AQ316*$J$320</f>
        <v>789.262442223922</v>
      </c>
      <c r="AS316" s="64" t="n">
        <f aca="false">0.24*AH316/$AM$320</f>
        <v>0.000886795309252872</v>
      </c>
      <c r="AT316" s="63" t="n">
        <f aca="false">AS316*$J$320</f>
        <v>7455.86458183991</v>
      </c>
      <c r="AU316" s="64" t="n">
        <f aca="false">0.25*AJ316/$AM$320</f>
        <v>0.00249133969272092</v>
      </c>
      <c r="AV316" s="63" t="n">
        <f aca="false">AU316*$J$320</f>
        <v>20946.312167505</v>
      </c>
      <c r="AW316" s="64" t="n">
        <f aca="false">0.35*AL316/$AM$320</f>
        <v>0.00149258298551114</v>
      </c>
      <c r="AX316" s="63" t="n">
        <f aca="false">AW316*$J$320</f>
        <v>12549.1153381327</v>
      </c>
    </row>
    <row r="317" customFormat="false" ht="13.8" hidden="false" customHeight="false" outlineLevel="0" collapsed="false">
      <c r="A317" s="70" t="s">
        <v>101</v>
      </c>
      <c r="B317" s="63" t="n">
        <f aca="true">INDIRECT(ADDRESS(ROW()-35*INT((ROW()-15)/35)+138,2+INT((ROW()-15)/35), 1, 1, "Simulación"))</f>
        <v>0</v>
      </c>
      <c r="C317" s="63" t="n">
        <f aca="true">INDIRECT(ADDRESS(ROW()-35*INT((ROW()-15)/35)+108,2+INT((ROW()-15)/35), 1, 1, "Simulación"))</f>
        <v>0</v>
      </c>
      <c r="D317" s="63" t="n">
        <f aca="true">INDIRECT(ADDRESS(ROW()-35*INT((ROW()-15)/35)+78,2+INT((ROW()-15)/35), 1, 1, "Simulación"))</f>
        <v>0</v>
      </c>
      <c r="E317" s="63" t="n">
        <f aca="true">INDIRECT(ADDRESS(ROW()-35*INT((ROW()-15)/35)+48,2+INT((ROW()-15)/35), 1, 1, "Simulación"))</f>
        <v>0</v>
      </c>
      <c r="F317" s="63" t="n">
        <f aca="true">INDIRECT(ADDRESS(ROW()-35*INT((ROW()-15)/35)+18,2+INT((ROW()-15)/35), 1, 1, "Simulación"))</f>
        <v>0</v>
      </c>
      <c r="G317" s="63" t="n">
        <f aca="true">INDIRECT(ADDRESS(ROW()-35*INT((ROW()-15)/35)-12,2+INT((ROW()-15)/35), 1, 1, "Simulación"))</f>
        <v>0</v>
      </c>
      <c r="H317" s="63" t="n">
        <f aca="true">INDIRECT(ADDRESS(ROW()-35*INT((ROW()-15)/35)+168,2+INT((ROW()-15)/35), 1, 1, "Simulación"))</f>
        <v>0</v>
      </c>
      <c r="I317" s="64" t="n">
        <f aca="false">AO317+AQ317+AS317+AU317+AW317</f>
        <v>0.018700104613077</v>
      </c>
      <c r="J317" s="63" t="n">
        <f aca="false">AP317+AR317+AT317+AV317+AX317</f>
        <v>157223.934550137</v>
      </c>
      <c r="K317" s="64" t="n">
        <f aca="false">I317-DatosMinisterio!J317</f>
        <v>0</v>
      </c>
      <c r="L317" s="63" t="n">
        <f aca="false">J317-DatosMinisterio!K317</f>
        <v>-0.065449863061076</v>
      </c>
      <c r="M317" s="64" t="n">
        <f aca="false">P352/P$355</f>
        <v>0.00931089507972628</v>
      </c>
      <c r="N317" s="63" t="n">
        <f aca="false">ROUND((N$320*M317),0)</f>
        <v>1487372</v>
      </c>
      <c r="O317" s="63" t="n">
        <f aca="false">N317-DatosMinisterio!L317</f>
        <v>3</v>
      </c>
      <c r="P317" s="65" t="n">
        <f aca="false">N317+J317</f>
        <v>1644595.93455014</v>
      </c>
      <c r="Q317" s="63" t="n">
        <f aca="false">P317-DatosMinisterio!M317</f>
        <v>2.93455013702624</v>
      </c>
      <c r="S317" s="65" t="n">
        <f aca="false">B317+DatosMinisterio!B317</f>
        <v>5430</v>
      </c>
      <c r="T317" s="65" t="n">
        <f aca="false">C317+DatosMinisterio!C317</f>
        <v>24</v>
      </c>
      <c r="U317" s="65" t="n">
        <f aca="false">D317+DatosMinisterio!D317</f>
        <v>260.60512019895</v>
      </c>
      <c r="V317" s="65" t="n">
        <f aca="false">E317+DatosMinisterio!E317</f>
        <v>167.446029289859</v>
      </c>
      <c r="W317" s="65" t="n">
        <f aca="false">F317+DatosMinisterio!F317</f>
        <v>8</v>
      </c>
      <c r="X317" s="65" t="n">
        <f aca="false">G317+DatosMinisterio!G317</f>
        <v>38</v>
      </c>
      <c r="Y317" s="65" t="n">
        <f aca="false">H317+DatosMinisterio!H317</f>
        <v>9</v>
      </c>
      <c r="Z317" s="65" t="n">
        <f aca="false">X317+0.33*Y317</f>
        <v>40.97</v>
      </c>
      <c r="AC317" s="71" t="n">
        <f aca="false">IF(T317&gt;0,S317/T317,0)</f>
        <v>226.25</v>
      </c>
      <c r="AD317" s="72" t="n">
        <f aca="false">EXP((((AC317-AC$320)/AC$321+2)/4-1.9)^3)</f>
        <v>0.0872270842834893</v>
      </c>
      <c r="AE317" s="73" t="n">
        <f aca="false">S317/U317</f>
        <v>20.8361216995839</v>
      </c>
      <c r="AF317" s="72" t="n">
        <f aca="false">EXP((((AE317-AE$320)/AE$321+2)/4-1.9)^3)</f>
        <v>0.0755728959029576</v>
      </c>
      <c r="AG317" s="72" t="n">
        <f aca="false">V317/U317</f>
        <v>0.642527779815025</v>
      </c>
      <c r="AH317" s="72" t="n">
        <f aca="false">EXP((((AG317-AG$320)/AG$321+2)/4-1.9)^3)</f>
        <v>0.129208384375418</v>
      </c>
      <c r="AI317" s="72" t="n">
        <f aca="false">W317/U317</f>
        <v>0.0306977851927571</v>
      </c>
      <c r="AJ317" s="72" t="n">
        <f aca="false">EXP((((AI317-AI$320)/AI$321+2)/4-1.9)^3)</f>
        <v>0.013816303612215</v>
      </c>
      <c r="AK317" s="72" t="n">
        <f aca="false">Z317/U317</f>
        <v>0.157211032418407</v>
      </c>
      <c r="AL317" s="72" t="n">
        <f aca="false">EXP((((AK317-AK$320)/AK$321+2)/4-1.9)^3)</f>
        <v>0.0172698993414486</v>
      </c>
      <c r="AM317" s="72" t="n">
        <f aca="false">0.01*AD317+0.15*AF317+0.24*AH317+0.25*AJ317+0.35*AL317</f>
        <v>0.0527167581509397</v>
      </c>
      <c r="AO317" s="64" t="n">
        <f aca="false">0.01*AD317/$AM$320</f>
        <v>0.000309418799335987</v>
      </c>
      <c r="AP317" s="63" t="n">
        <f aca="false">AO317*$J$320</f>
        <v>2601.48496823721</v>
      </c>
      <c r="AQ317" s="64" t="n">
        <f aca="false">0.15*AF317/$AM$320</f>
        <v>0.00402117213444382</v>
      </c>
      <c r="AR317" s="63" t="n">
        <f aca="false">AQ317*$J$320</f>
        <v>33808.6078961566</v>
      </c>
      <c r="AS317" s="64" t="n">
        <f aca="false">0.24*AH317/$AM$320</f>
        <v>0.0110001163476199</v>
      </c>
      <c r="AT317" s="63" t="n">
        <f aca="false">AS317*$J$320</f>
        <v>92485.1282100667</v>
      </c>
      <c r="AU317" s="64" t="n">
        <f aca="false">0.25*AJ317/$AM$320</f>
        <v>0.00122525707183423</v>
      </c>
      <c r="AV317" s="63" t="n">
        <f aca="false">AU317*$J$320</f>
        <v>10301.532620007</v>
      </c>
      <c r="AW317" s="64" t="n">
        <f aca="false">0.35*AL317/$AM$320</f>
        <v>0.00214414025984305</v>
      </c>
      <c r="AX317" s="63" t="n">
        <f aca="false">AW317*$J$320</f>
        <v>18027.1808556695</v>
      </c>
    </row>
    <row r="318" customFormat="false" ht="13.8" hidden="false" customHeight="false" outlineLevel="0" collapsed="false">
      <c r="A318" s="70" t="s">
        <v>102</v>
      </c>
      <c r="B318" s="63" t="n">
        <f aca="true">INDIRECT(ADDRESS(ROW()-35*INT((ROW()-15)/35)+138,2+INT((ROW()-15)/35), 1, 1, "Simulación"))</f>
        <v>0</v>
      </c>
      <c r="C318" s="63" t="n">
        <f aca="true">INDIRECT(ADDRESS(ROW()-35*INT((ROW()-15)/35)+108,2+INT((ROW()-15)/35), 1, 1, "Simulación"))</f>
        <v>0</v>
      </c>
      <c r="D318" s="63" t="n">
        <f aca="true">INDIRECT(ADDRESS(ROW()-35*INT((ROW()-15)/35)+78,2+INT((ROW()-15)/35), 1, 1, "Simulación"))</f>
        <v>0</v>
      </c>
      <c r="E318" s="63" t="n">
        <f aca="true">INDIRECT(ADDRESS(ROW()-35*INT((ROW()-15)/35)+48,2+INT((ROW()-15)/35), 1, 1, "Simulación"))</f>
        <v>0</v>
      </c>
      <c r="F318" s="63" t="n">
        <f aca="true">INDIRECT(ADDRESS(ROW()-35*INT((ROW()-15)/35)+18,2+INT((ROW()-15)/35), 1, 1, "Simulación"))</f>
        <v>0</v>
      </c>
      <c r="G318" s="63" t="n">
        <f aca="true">INDIRECT(ADDRESS(ROW()-35*INT((ROW()-15)/35)-12,2+INT((ROW()-15)/35), 1, 1, "Simulación"))</f>
        <v>0</v>
      </c>
      <c r="H318" s="63" t="n">
        <f aca="true">INDIRECT(ADDRESS(ROW()-35*INT((ROW()-15)/35)+168,2+INT((ROW()-15)/35), 1, 1, "Simulación"))</f>
        <v>0</v>
      </c>
      <c r="I318" s="64" t="n">
        <f aca="false">AO318+AQ318+AS318+AU318+AW318</f>
        <v>0.0240496510303188</v>
      </c>
      <c r="J318" s="63" t="n">
        <f aca="false">AP318+AR318+AT318+AV318+AX318</f>
        <v>202201.04848506</v>
      </c>
      <c r="K318" s="64" t="n">
        <f aca="false">I318-DatosMinisterio!J318</f>
        <v>0</v>
      </c>
      <c r="L318" s="63" t="n">
        <f aca="false">J318-DatosMinisterio!K318</f>
        <v>0.0484850601351354</v>
      </c>
      <c r="M318" s="64" t="n">
        <f aca="false">P353/P$355</f>
        <v>0.00562730758662382</v>
      </c>
      <c r="N318" s="63" t="n">
        <f aca="false">ROUND((N$320*M318),0)</f>
        <v>898936</v>
      </c>
      <c r="O318" s="63" t="n">
        <f aca="false">N318-DatosMinisterio!L318</f>
        <v>0</v>
      </c>
      <c r="P318" s="65" t="n">
        <f aca="false">N318+J318</f>
        <v>1101137.04848506</v>
      </c>
      <c r="Q318" s="63" t="n">
        <f aca="false">P318-DatosMinisterio!M318</f>
        <v>0.0484850602224469</v>
      </c>
      <c r="S318" s="65" t="n">
        <f aca="false">B318+DatosMinisterio!B318</f>
        <v>6456</v>
      </c>
      <c r="T318" s="65" t="n">
        <f aca="false">C318+DatosMinisterio!C318</f>
        <v>42</v>
      </c>
      <c r="U318" s="65" t="n">
        <f aca="false">D318+DatosMinisterio!D318</f>
        <v>252.85342658284</v>
      </c>
      <c r="V318" s="65" t="n">
        <f aca="false">E318+DatosMinisterio!E318</f>
        <v>129.292348438739</v>
      </c>
      <c r="W318" s="65" t="n">
        <f aca="false">F318+DatosMinisterio!F318</f>
        <v>28</v>
      </c>
      <c r="X318" s="65" t="n">
        <f aca="false">G318+DatosMinisterio!G318</f>
        <v>60</v>
      </c>
      <c r="Y318" s="65" t="n">
        <f aca="false">H318+DatosMinisterio!H318</f>
        <v>12</v>
      </c>
      <c r="Z318" s="65" t="n">
        <f aca="false">X318+0.33*Y318</f>
        <v>63.96</v>
      </c>
      <c r="AC318" s="71" t="n">
        <f aca="false">IF(T318&gt;0,S318/T318,0)</f>
        <v>153.714285714286</v>
      </c>
      <c r="AD318" s="72" t="n">
        <f aca="false">EXP((((AC318-AC$320)/AC$321+2)/4-1.9)^3)</f>
        <v>0.0230165585809031</v>
      </c>
      <c r="AE318" s="73" t="n">
        <f aca="false">S318/U318</f>
        <v>25.5325786454584</v>
      </c>
      <c r="AF318" s="72" t="n">
        <f aca="false">EXP((((AE318-AE$320)/AE$321+2)/4-1.9)^3)</f>
        <v>0.202647823676657</v>
      </c>
      <c r="AG318" s="72" t="n">
        <f aca="false">V318/U318</f>
        <v>0.51133318692195</v>
      </c>
      <c r="AH318" s="72" t="n">
        <f aca="false">EXP((((AG318-AG$320)/AG$321+2)/4-1.9)^3)</f>
        <v>0.0371585592798903</v>
      </c>
      <c r="AI318" s="72" t="n">
        <f aca="false">W318/U318</f>
        <v>0.110736090779559</v>
      </c>
      <c r="AJ318" s="72" t="n">
        <f aca="false">EXP((((AI318-AI$320)/AI$321+2)/4-1.9)^3)</f>
        <v>0.0593122120795798</v>
      </c>
      <c r="AK318" s="72" t="n">
        <f aca="false">Z318/U318</f>
        <v>0.252952870223593</v>
      </c>
      <c r="AL318" s="72" t="n">
        <f aca="false">EXP((((AK318-AK$320)/AK$321+2)/4-1.9)^3)</f>
        <v>0.038354331106316</v>
      </c>
      <c r="AM318" s="72" t="n">
        <f aca="false">0.01*AD318+0.15*AF318+0.24*AH318+0.25*AJ318+0.35*AL318</f>
        <v>0.0677974622715868</v>
      </c>
      <c r="AO318" s="64" t="n">
        <f aca="false">0.01*AD318/$AM$320</f>
        <v>8.1646153593804E-005</v>
      </c>
      <c r="AP318" s="63" t="n">
        <f aca="false">AO318*$J$320</f>
        <v>686.452283262946</v>
      </c>
      <c r="AQ318" s="64" t="n">
        <f aca="false">0.15*AF318/$AM$320</f>
        <v>0.0107827253665208</v>
      </c>
      <c r="AR318" s="63" t="n">
        <f aca="false">AQ318*$J$320</f>
        <v>90657.3809278288</v>
      </c>
      <c r="AS318" s="64" t="n">
        <f aca="false">0.24*AH318/$AM$320</f>
        <v>0.00316348259723684</v>
      </c>
      <c r="AT318" s="63" t="n">
        <f aca="false">AS318*$J$320</f>
        <v>26597.4544586584</v>
      </c>
      <c r="AU318" s="64" t="n">
        <f aca="false">0.25*AJ318/$AM$320</f>
        <v>0.00525992402428004</v>
      </c>
      <c r="AV318" s="63" t="n">
        <f aca="false">AU318*$J$320</f>
        <v>44223.6002227381</v>
      </c>
      <c r="AW318" s="64" t="n">
        <f aca="false">0.35*AL318/$AM$320</f>
        <v>0.00476187288868732</v>
      </c>
      <c r="AX318" s="63" t="n">
        <f aca="false">AW318*$J$320</f>
        <v>40036.160592572</v>
      </c>
    </row>
    <row r="319" customFormat="false" ht="13.8" hidden="false" customHeight="false" outlineLevel="0" collapsed="false">
      <c r="A319" s="74" t="s">
        <v>103</v>
      </c>
      <c r="B319" s="76" t="n">
        <f aca="true">INDIRECT(ADDRESS(ROW()-35*INT((ROW()-15)/35)+138,2+INT((ROW()-15)/35), 1, 1, "Simulación"))</f>
        <v>0</v>
      </c>
      <c r="C319" s="76" t="n">
        <f aca="true">INDIRECT(ADDRESS(ROW()-35*INT((ROW()-15)/35)+108,2+INT((ROW()-15)/35), 1, 1, "Simulación"))</f>
        <v>0</v>
      </c>
      <c r="D319" s="76" t="n">
        <f aca="true">INDIRECT(ADDRESS(ROW()-35*INT((ROW()-15)/35)+78,2+INT((ROW()-15)/35), 1, 1, "Simulación"))</f>
        <v>0</v>
      </c>
      <c r="E319" s="76" t="n">
        <f aca="true">INDIRECT(ADDRESS(ROW()-35*INT((ROW()-15)/35)+48,2+INT((ROW()-15)/35), 1, 1, "Simulación"))</f>
        <v>0</v>
      </c>
      <c r="F319" s="76" t="n">
        <f aca="true">INDIRECT(ADDRESS(ROW()-35*INT((ROW()-15)/35)+18,2+INT((ROW()-15)/35), 1, 1, "Simulación"))</f>
        <v>0</v>
      </c>
      <c r="G319" s="76" t="n">
        <f aca="true">INDIRECT(ADDRESS(ROW()-35*INT((ROW()-15)/35)-12,2+INT((ROW()-15)/35), 1, 1, "Simulación"))</f>
        <v>0</v>
      </c>
      <c r="H319" s="76" t="n">
        <f aca="true">INDIRECT(ADDRESS(ROW()-35*INT((ROW()-15)/35)+168,2+INT((ROW()-15)/35), 1, 1, "Simulación"))</f>
        <v>0</v>
      </c>
      <c r="I319" s="75" t="n">
        <f aca="false">AO319+AQ319+AS319+AU319+AW319</f>
        <v>0.00767422074662307</v>
      </c>
      <c r="J319" s="76" t="n">
        <f aca="false">AP319+AR319+AT319+AV319+AX319</f>
        <v>64522.1620603455</v>
      </c>
      <c r="K319" s="64" t="n">
        <f aca="false">I319-DatosMinisterio!J319</f>
        <v>0</v>
      </c>
      <c r="L319" s="63" t="n">
        <f aca="false">J319-DatosMinisterio!K319</f>
        <v>0.162060345464852</v>
      </c>
      <c r="M319" s="64" t="n">
        <f aca="false">P354/P$355</f>
        <v>0.0066066145416471</v>
      </c>
      <c r="N319" s="63" t="n">
        <f aca="false">ROUND((N$320*M319),0)</f>
        <v>1055376</v>
      </c>
      <c r="O319" s="63" t="n">
        <f aca="false">N319-DatosMinisterio!L319</f>
        <v>1</v>
      </c>
      <c r="P319" s="65" t="n">
        <f aca="false">N319+J319</f>
        <v>1119898.16206035</v>
      </c>
      <c r="Q319" s="63" t="n">
        <f aca="false">P319-DatosMinisterio!M319</f>
        <v>1.16206034552306</v>
      </c>
      <c r="S319" s="77" t="n">
        <f aca="false">B319+DatosMinisterio!B319</f>
        <v>7112</v>
      </c>
      <c r="T319" s="77" t="n">
        <f aca="false">C319+DatosMinisterio!C319</f>
        <v>33</v>
      </c>
      <c r="U319" s="77" t="n">
        <f aca="false">D319+DatosMinisterio!D319</f>
        <v>371.170140447192</v>
      </c>
      <c r="V319" s="77" t="n">
        <f aca="false">E319+DatosMinisterio!E319</f>
        <v>175.596403900051</v>
      </c>
      <c r="W319" s="77" t="n">
        <f aca="false">F319+DatosMinisterio!F319</f>
        <v>10</v>
      </c>
      <c r="X319" s="77" t="n">
        <f aca="false">G319+DatosMinisterio!G319</f>
        <v>44</v>
      </c>
      <c r="Y319" s="77" t="n">
        <f aca="false">H319+DatosMinisterio!H319</f>
        <v>10</v>
      </c>
      <c r="Z319" s="77" t="n">
        <f aca="false">X319+0.33*Y319</f>
        <v>47.3</v>
      </c>
      <c r="AC319" s="71" t="n">
        <f aca="false">IF(T319&gt;0,S319/T319,0)</f>
        <v>215.515151515151</v>
      </c>
      <c r="AD319" s="72" t="n">
        <f aca="false">EXP((((AC319-AC$320)/AC$321+2)/4-1.9)^3)</f>
        <v>0.0733503048652793</v>
      </c>
      <c r="AE319" s="73" t="n">
        <f aca="false">S319/U319</f>
        <v>19.1610240830023</v>
      </c>
      <c r="AF319" s="72" t="n">
        <f aca="false">EXP((((AE319-AE$320)/AE$321+2)/4-1.9)^3)</f>
        <v>0.0490863312252027</v>
      </c>
      <c r="AG319" s="72" t="n">
        <f aca="false">V319/U319</f>
        <v>0.473088712600883</v>
      </c>
      <c r="AH319" s="72" t="n">
        <f aca="false">EXP((((AG319-AG$320)/AG$321+2)/4-1.9)^3)</f>
        <v>0.0239205574824317</v>
      </c>
      <c r="AI319" s="72" t="n">
        <f aca="false">W319/U319</f>
        <v>0.0269418223889234</v>
      </c>
      <c r="AJ319" s="72" t="n">
        <f aca="false">EXP((((AI319-AI$320)/AI$321+2)/4-1.9)^3)</f>
        <v>0.012773039242877</v>
      </c>
      <c r="AK319" s="72" t="n">
        <f aca="false">Z319/U319</f>
        <v>0.127434819899608</v>
      </c>
      <c r="AL319" s="72" t="n">
        <f aca="false">EXP((((AK319-AK$320)/AK$321+2)/4-1.9)^3)</f>
        <v>0.0131527409240926</v>
      </c>
      <c r="AM319" s="72" t="n">
        <f aca="false">0.01*AD319+0.15*AF319+0.24*AH319+0.25*AJ319+0.35*AL319</f>
        <v>0.0216341056623685</v>
      </c>
      <c r="AO319" s="64" t="n">
        <f aca="false">0.01*AD319/$AM$320</f>
        <v>0.000260193991909452</v>
      </c>
      <c r="AP319" s="63" t="n">
        <f aca="false">AO319*$J$320</f>
        <v>2187.6200160775</v>
      </c>
      <c r="AQ319" s="64" t="n">
        <f aca="false">0.15*AF319/$AM$320</f>
        <v>0.00261184363714637</v>
      </c>
      <c r="AR319" s="63" t="n">
        <f aca="false">AQ319*$J$320</f>
        <v>21959.4671558537</v>
      </c>
      <c r="AS319" s="64" t="n">
        <f aca="false">0.24*AH319/$AM$320</f>
        <v>0.00203646935668007</v>
      </c>
      <c r="AT319" s="63" t="n">
        <f aca="false">AS319*$J$320</f>
        <v>17121.9215866912</v>
      </c>
      <c r="AU319" s="64" t="n">
        <f aca="false">0.25*AJ319/$AM$320</f>
        <v>0.00113273832860149</v>
      </c>
      <c r="AV319" s="63" t="n">
        <f aca="false">AU319*$J$320</f>
        <v>9523.66740846636</v>
      </c>
      <c r="AW319" s="64" t="n">
        <f aca="false">0.35*AL319/$AM$320</f>
        <v>0.00163297543228569</v>
      </c>
      <c r="AX319" s="63" t="n">
        <f aca="false">AW319*$J$320</f>
        <v>13729.4858932567</v>
      </c>
    </row>
    <row r="320" customFormat="false" ht="13.8" hidden="false" customHeight="false" outlineLevel="0" collapsed="false">
      <c r="A320" s="81" t="s">
        <v>49</v>
      </c>
      <c r="B320" s="84"/>
      <c r="C320" s="84"/>
      <c r="D320" s="84"/>
      <c r="E320" s="84"/>
      <c r="F320" s="84"/>
      <c r="G320" s="84"/>
      <c r="H320" s="84"/>
      <c r="I320" s="95" t="n">
        <f aca="false">SUM(I293:I319)</f>
        <v>1</v>
      </c>
      <c r="J320" s="84" t="n">
        <f aca="false">DatosMinisterio!K320</f>
        <v>8407650</v>
      </c>
      <c r="K320" s="82" t="n">
        <f aca="false">I320-DatosMinisterio!J320</f>
        <v>0</v>
      </c>
      <c r="L320" s="84" t="n">
        <f aca="false">J320-DatosMinisterio!K320</f>
        <v>0</v>
      </c>
      <c r="M320" s="82"/>
      <c r="N320" s="84" t="n">
        <f aca="false">DatosMinisterio!L320</f>
        <v>159745355</v>
      </c>
      <c r="O320" s="84"/>
      <c r="P320" s="86" t="n">
        <f aca="false">DatosMinisterio!M320</f>
        <v>168153005</v>
      </c>
      <c r="Q320" s="84"/>
      <c r="S320" s="86"/>
      <c r="T320" s="86"/>
      <c r="U320" s="86"/>
      <c r="V320" s="86"/>
      <c r="W320" s="86"/>
      <c r="X320" s="86"/>
      <c r="Y320" s="86"/>
      <c r="Z320" s="86"/>
      <c r="AB320" s="87" t="s">
        <v>232</v>
      </c>
      <c r="AC320" s="87" t="n">
        <f aca="false">AVERAGE(AC295:AC319)</f>
        <v>207.681430822356</v>
      </c>
      <c r="AD320" s="86"/>
      <c r="AE320" s="87" t="n">
        <f aca="false">AVERAGE(AE295:AE319)</f>
        <v>20.1894106266941</v>
      </c>
      <c r="AF320" s="86"/>
      <c r="AG320" s="89" t="n">
        <f aca="false">AVERAGE(AG295:AG319)</f>
        <v>0.564076733917407</v>
      </c>
      <c r="AH320" s="86"/>
      <c r="AI320" s="89" t="n">
        <f aca="false">AVERAGE(AI295:AI319)</f>
        <v>0.115926409776378</v>
      </c>
      <c r="AJ320" s="86"/>
      <c r="AK320" s="89" t="n">
        <f aca="false">AVERAGE(AK295:AK319)</f>
        <v>0.323667695215049</v>
      </c>
      <c r="AL320" s="86"/>
      <c r="AM320" s="89" t="n">
        <f aca="false">SUM(AM295:AM319)</f>
        <v>2.81906220535658</v>
      </c>
      <c r="AO320" s="82" t="n">
        <f aca="false">SUM(AO293:AO319)</f>
        <v>0.00992411365783828</v>
      </c>
      <c r="AP320" s="84" t="n">
        <f aca="false">SUM(AP293:AP319)</f>
        <v>83438.474195324</v>
      </c>
      <c r="AQ320" s="82" t="n">
        <f aca="false">SUM(AQ293:AQ319)</f>
        <v>0.147493553859326</v>
      </c>
      <c r="AR320" s="84" t="n">
        <f aca="false">SUM(AR293:AR319)</f>
        <v>1240074.17810536</v>
      </c>
      <c r="AS320" s="82" t="n">
        <f aca="false">SUM(AS293:AS319)</f>
        <v>0.232821495255785</v>
      </c>
      <c r="AT320" s="84" t="n">
        <f aca="false">SUM(AT293:AT319)</f>
        <v>1957481.6445873</v>
      </c>
      <c r="AU320" s="82" t="n">
        <f aca="false">SUM(AU293:AU319)</f>
        <v>0.253781229364683</v>
      </c>
      <c r="AV320" s="84" t="n">
        <f aca="false">SUM(AV293:AV319)</f>
        <v>2133703.75306798</v>
      </c>
      <c r="AW320" s="82" t="n">
        <f aca="false">SUM(AW293:AW319)</f>
        <v>0.355979607862368</v>
      </c>
      <c r="AX320" s="84" t="n">
        <f aca="false">SUM(AX293:AX319)</f>
        <v>2992951.95004404</v>
      </c>
    </row>
    <row r="321" s="31" customFormat="true" ht="13.8" hidden="false" customHeight="false" outlineLevel="0" collapsed="false">
      <c r="A321" s="31" t="s">
        <v>50</v>
      </c>
      <c r="B321" s="97"/>
      <c r="C321" s="97"/>
      <c r="D321" s="97"/>
      <c r="E321" s="97"/>
      <c r="F321" s="97"/>
      <c r="G321" s="97"/>
      <c r="H321" s="97"/>
      <c r="J321" s="97"/>
      <c r="K321" s="98"/>
      <c r="L321" s="97"/>
      <c r="M321" s="98"/>
      <c r="N321" s="97"/>
      <c r="O321" s="97"/>
      <c r="Q321" s="97"/>
      <c r="AB321" s="87" t="s">
        <v>233</v>
      </c>
      <c r="AC321" s="87" t="n">
        <f aca="false">_xlfn.STDEV.P(AC295:AC319)</f>
        <v>86.162466459519</v>
      </c>
      <c r="AD321" s="86"/>
      <c r="AE321" s="87" t="n">
        <f aca="false">_xlfn.STDEV.P(AE295:AE319)</f>
        <v>5.77518235953144</v>
      </c>
      <c r="AF321" s="86"/>
      <c r="AG321" s="89" t="n">
        <f aca="false">_xlfn.STDEV.P(AG295:AG319)</f>
        <v>0.150376153497596</v>
      </c>
      <c r="AH321" s="86"/>
      <c r="AI321" s="89" t="n">
        <f aca="false">_xlfn.STDEV.P(AI295:AI319)</f>
        <v>0.0951852926371923</v>
      </c>
      <c r="AJ321" s="86"/>
      <c r="AK321" s="89" t="n">
        <f aca="false">_xlfn.STDEV.P(AK295:AK319)</f>
        <v>0.213252621913767</v>
      </c>
      <c r="AL321" s="86"/>
      <c r="AM321" s="89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MI321" s="106"/>
      <c r="AMJ321" s="106"/>
    </row>
    <row r="322" s="31" customFormat="true" ht="13.8" hidden="false" customHeight="false" outlineLevel="0" collapsed="false">
      <c r="A322" s="31" t="s">
        <v>51</v>
      </c>
      <c r="B322" s="97"/>
      <c r="C322" s="97"/>
      <c r="D322" s="97"/>
      <c r="E322" s="97"/>
      <c r="F322" s="97"/>
      <c r="G322" s="97"/>
      <c r="H322" s="97"/>
      <c r="J322" s="97"/>
      <c r="K322" s="98"/>
      <c r="L322" s="97"/>
      <c r="M322" s="98"/>
      <c r="N322" s="97"/>
      <c r="O322" s="97"/>
      <c r="Q322" s="97"/>
      <c r="AMI322" s="106"/>
      <c r="AMJ322" s="106"/>
    </row>
    <row r="323" customFormat="false" ht="13.8" hidden="false" customHeight="false" outlineLevel="0" collapsed="false">
      <c r="A323" s="94"/>
      <c r="I323" s="25"/>
      <c r="S323" s="25"/>
      <c r="T323" s="25"/>
      <c r="U323" s="25"/>
      <c r="V323" s="25"/>
      <c r="W323" s="25"/>
      <c r="X323" s="25"/>
      <c r="Y323" s="25"/>
      <c r="Z323" s="25"/>
    </row>
    <row r="324" customFormat="false" ht="13.8" hidden="false" customHeight="false" outlineLevel="0" collapsed="false">
      <c r="A324" s="94"/>
      <c r="I324" s="25"/>
      <c r="S324" s="25"/>
      <c r="T324" s="25"/>
      <c r="U324" s="25"/>
      <c r="V324" s="25"/>
      <c r="W324" s="25"/>
      <c r="X324" s="25"/>
      <c r="Y324" s="25"/>
      <c r="Z324" s="25"/>
    </row>
    <row r="325" customFormat="false" ht="13.8" hidden="false" customHeight="false" outlineLevel="0" collapsed="false">
      <c r="A325" s="94"/>
      <c r="I325" s="25"/>
      <c r="S325" s="25"/>
      <c r="T325" s="25"/>
      <c r="U325" s="25"/>
      <c r="V325" s="25"/>
      <c r="W325" s="25"/>
      <c r="X325" s="25"/>
      <c r="Y325" s="25"/>
      <c r="Z325" s="25"/>
    </row>
    <row r="326" customFormat="false" ht="13.8" hidden="false" customHeight="false" outlineLevel="0" collapsed="false">
      <c r="A326" s="50" t="str">
        <f aca="false">"Tabla " &amp; TEXT((ROW()+24) / 35, "0")</f>
        <v>Tabla 10</v>
      </c>
      <c r="B326" s="50"/>
      <c r="C326" s="50"/>
      <c r="D326" s="50"/>
      <c r="E326" s="50"/>
      <c r="F326" s="50"/>
      <c r="G326" s="50"/>
      <c r="H326" s="50"/>
      <c r="I326" s="50"/>
      <c r="J326" s="50"/>
      <c r="S326" s="50"/>
      <c r="T326" s="50"/>
      <c r="U326" s="50"/>
      <c r="V326" s="50"/>
      <c r="W326" s="50"/>
      <c r="X326" s="50"/>
      <c r="Y326" s="50"/>
      <c r="Z326" s="50"/>
    </row>
    <row r="327" customFormat="false" ht="13.8" hidden="false" customHeight="false" outlineLevel="0" collapsed="false">
      <c r="A327" s="50" t="s">
        <v>150</v>
      </c>
      <c r="B327" s="50"/>
      <c r="C327" s="50"/>
      <c r="D327" s="50"/>
      <c r="E327" s="50"/>
      <c r="F327" s="50"/>
      <c r="G327" s="50"/>
      <c r="H327" s="50"/>
      <c r="I327" s="50"/>
      <c r="J327" s="50"/>
      <c r="S327" s="50"/>
      <c r="T327" s="50"/>
      <c r="U327" s="50"/>
      <c r="V327" s="50"/>
      <c r="W327" s="50"/>
      <c r="X327" s="50"/>
      <c r="Y327" s="50"/>
      <c r="Z327" s="50"/>
    </row>
    <row r="328" customFormat="false" ht="15.8" hidden="false" customHeight="true" outlineLevel="0" collapsed="false">
      <c r="A328" s="51" t="s">
        <v>8</v>
      </c>
      <c r="B328" s="101" t="s">
        <v>213</v>
      </c>
      <c r="C328" s="101"/>
      <c r="D328" s="101"/>
      <c r="E328" s="101"/>
      <c r="F328" s="101"/>
      <c r="G328" s="101"/>
      <c r="H328" s="101"/>
      <c r="I328" s="51" t="s">
        <v>10</v>
      </c>
      <c r="J328" s="53" t="s">
        <v>11</v>
      </c>
      <c r="K328" s="54" t="s">
        <v>214</v>
      </c>
      <c r="L328" s="53" t="s">
        <v>215</v>
      </c>
      <c r="M328" s="54" t="s">
        <v>216</v>
      </c>
      <c r="N328" s="53" t="s">
        <v>12</v>
      </c>
      <c r="O328" s="53" t="s">
        <v>217</v>
      </c>
      <c r="P328" s="51" t="s">
        <v>218</v>
      </c>
      <c r="Q328" s="53" t="s">
        <v>219</v>
      </c>
      <c r="S328" s="55" t="s">
        <v>213</v>
      </c>
      <c r="T328" s="55"/>
      <c r="U328" s="55"/>
      <c r="V328" s="55"/>
      <c r="W328" s="55"/>
      <c r="X328" s="55"/>
      <c r="Y328" s="55"/>
      <c r="Z328" s="55"/>
      <c r="AC328" s="56" t="s">
        <v>221</v>
      </c>
      <c r="AD328" s="56"/>
      <c r="AE328" s="56" t="s">
        <v>222</v>
      </c>
      <c r="AF328" s="56"/>
      <c r="AG328" s="56" t="s">
        <v>223</v>
      </c>
      <c r="AH328" s="56"/>
      <c r="AI328" s="56" t="s">
        <v>224</v>
      </c>
      <c r="AJ328" s="56"/>
      <c r="AK328" s="56" t="s">
        <v>225</v>
      </c>
      <c r="AL328" s="56"/>
      <c r="AM328" s="57" t="s">
        <v>226</v>
      </c>
      <c r="AO328" s="56" t="s">
        <v>221</v>
      </c>
      <c r="AP328" s="56"/>
      <c r="AQ328" s="56" t="s">
        <v>222</v>
      </c>
      <c r="AR328" s="56"/>
      <c r="AS328" s="56" t="s">
        <v>223</v>
      </c>
      <c r="AT328" s="56"/>
      <c r="AU328" s="56" t="s">
        <v>224</v>
      </c>
      <c r="AV328" s="56"/>
      <c r="AW328" s="57" t="s">
        <v>225</v>
      </c>
      <c r="AX328" s="57"/>
    </row>
    <row r="329" customFormat="false" ht="37.3" hidden="false" customHeight="false" outlineLevel="0" collapsed="false">
      <c r="A329" s="51"/>
      <c r="B329" s="102" t="s">
        <v>151</v>
      </c>
      <c r="C329" s="102" t="s">
        <v>152</v>
      </c>
      <c r="D329" s="102" t="s">
        <v>153</v>
      </c>
      <c r="E329" s="102" t="s">
        <v>154</v>
      </c>
      <c r="F329" s="102" t="s">
        <v>155</v>
      </c>
      <c r="G329" s="102" t="s">
        <v>156</v>
      </c>
      <c r="H329" s="102" t="s">
        <v>157</v>
      </c>
      <c r="I329" s="51"/>
      <c r="J329" s="53"/>
      <c r="K329" s="54"/>
      <c r="L329" s="53"/>
      <c r="M329" s="54"/>
      <c r="N329" s="53"/>
      <c r="O329" s="53"/>
      <c r="P329" s="51"/>
      <c r="Q329" s="53"/>
      <c r="S329" s="56" t="s">
        <v>151</v>
      </c>
      <c r="T329" s="56" t="s">
        <v>152</v>
      </c>
      <c r="U329" s="56" t="s">
        <v>153</v>
      </c>
      <c r="V329" s="56" t="s">
        <v>154</v>
      </c>
      <c r="W329" s="56" t="s">
        <v>155</v>
      </c>
      <c r="X329" s="56" t="s">
        <v>156</v>
      </c>
      <c r="Y329" s="56" t="s">
        <v>157</v>
      </c>
      <c r="Z329" s="51" t="s">
        <v>21</v>
      </c>
      <c r="AC329" s="56" t="s">
        <v>227</v>
      </c>
      <c r="AD329" s="56" t="s">
        <v>228</v>
      </c>
      <c r="AE329" s="56" t="s">
        <v>227</v>
      </c>
      <c r="AF329" s="56" t="s">
        <v>228</v>
      </c>
      <c r="AG329" s="56" t="s">
        <v>227</v>
      </c>
      <c r="AH329" s="56" t="s">
        <v>228</v>
      </c>
      <c r="AI329" s="56" t="s">
        <v>227</v>
      </c>
      <c r="AJ329" s="56" t="s">
        <v>228</v>
      </c>
      <c r="AK329" s="56" t="s">
        <v>227</v>
      </c>
      <c r="AL329" s="56" t="s">
        <v>228</v>
      </c>
      <c r="AM329" s="58" t="s">
        <v>229</v>
      </c>
      <c r="AO329" s="56" t="s">
        <v>230</v>
      </c>
      <c r="AP329" s="56" t="s">
        <v>231</v>
      </c>
      <c r="AQ329" s="56" t="s">
        <v>230</v>
      </c>
      <c r="AR329" s="56" t="s">
        <v>231</v>
      </c>
      <c r="AS329" s="56" t="s">
        <v>230</v>
      </c>
      <c r="AT329" s="56" t="s">
        <v>231</v>
      </c>
      <c r="AU329" s="56" t="s">
        <v>230</v>
      </c>
      <c r="AV329" s="56" t="s">
        <v>231</v>
      </c>
      <c r="AW329" s="56" t="s">
        <v>230</v>
      </c>
      <c r="AX329" s="58" t="s">
        <v>231</v>
      </c>
    </row>
    <row r="330" customFormat="false" ht="13.8" hidden="false" customHeight="false" outlineLevel="0" collapsed="false">
      <c r="A330" s="59" t="s">
        <v>79</v>
      </c>
      <c r="B330" s="62" t="n">
        <f aca="true">INDIRECT(ADDRESS(ROW()-35*INT((ROW()-15)/35)+138,2+INT((ROW()-15)/35), 1, 1, "Simulación"))</f>
        <v>0</v>
      </c>
      <c r="C330" s="62" t="n">
        <f aca="true">INDIRECT(ADDRESS(ROW()-35*INT((ROW()-15)/35)+108,2+INT((ROW()-15)/35), 1, 1, "Simulación"))</f>
        <v>0</v>
      </c>
      <c r="D330" s="62" t="n">
        <f aca="true">INDIRECT(ADDRESS(ROW()-35*INT((ROW()-15)/35)+78,2+INT((ROW()-15)/35), 1, 1, "Simulación"))</f>
        <v>0</v>
      </c>
      <c r="E330" s="62" t="n">
        <f aca="true">INDIRECT(ADDRESS(ROW()-35*INT((ROW()-15)/35)+48,2+INT((ROW()-15)/35), 1, 1, "Simulación"))</f>
        <v>0</v>
      </c>
      <c r="F330" s="62" t="n">
        <f aca="true">INDIRECT(ADDRESS(ROW()-35*INT((ROW()-15)/35)+18,2+INT((ROW()-15)/35), 1, 1, "Simulación"))</f>
        <v>0</v>
      </c>
      <c r="G330" s="62" t="n">
        <f aca="true">INDIRECT(ADDRESS(ROW()-35*INT((ROW()-15)/35)-12,2+INT((ROW()-15)/35), 1, 1, "Simulación"))</f>
        <v>0</v>
      </c>
      <c r="H330" s="62" t="n">
        <f aca="true">INDIRECT(ADDRESS(ROW()-35*INT((ROW()-15)/35)+168,2+INT((ROW()-15)/35), 1, 1, "Simulación"))</f>
        <v>0</v>
      </c>
      <c r="I330" s="61" t="n">
        <f aca="false">AO330+AQ330+AS330+AU330+AW330</f>
        <v>0.138891954258684</v>
      </c>
      <c r="J330" s="62" t="n">
        <f aca="false">ROUND(AP330+AR330+AT330+AV330+AX330,0)</f>
        <v>1081755</v>
      </c>
      <c r="K330" s="61" t="n">
        <f aca="false">I330-DatosMinisterio!J330</f>
        <v>0</v>
      </c>
      <c r="L330" s="62" t="n">
        <f aca="false">J330-DatosMinisterio!K330</f>
        <v>1</v>
      </c>
      <c r="M330" s="64" t="n">
        <f aca="false">P365/P$390</f>
        <v>0.202103481253895</v>
      </c>
      <c r="N330" s="63" t="n">
        <f aca="false">ROUND((N$355*M330),0)</f>
        <v>29907450</v>
      </c>
      <c r="O330" s="63" t="n">
        <f aca="false">N330-DatosMinisterio!L330</f>
        <v>160</v>
      </c>
      <c r="P330" s="65" t="n">
        <f aca="false">N330+J330</f>
        <v>30989205</v>
      </c>
      <c r="Q330" s="63" t="n">
        <f aca="false">P330-DatosMinisterio!M330</f>
        <v>161</v>
      </c>
      <c r="S330" s="66" t="n">
        <f aca="false">B330+DatosMinisterio!B330</f>
        <v>25457</v>
      </c>
      <c r="T330" s="66" t="n">
        <f aca="false">C330+DatosMinisterio!C330</f>
        <v>70</v>
      </c>
      <c r="U330" s="66" t="n">
        <f aca="false">D330+DatosMinisterio!D330</f>
        <v>1744.4929355732</v>
      </c>
      <c r="V330" s="66" t="n">
        <f aca="false">E330+DatosMinisterio!E330</f>
        <v>1029.12391473063</v>
      </c>
      <c r="W330" s="66" t="n">
        <f aca="false">F330+DatosMinisterio!F330</f>
        <v>566</v>
      </c>
      <c r="X330" s="66" t="n">
        <f aca="false">G330+DatosMinisterio!G330</f>
        <v>1351</v>
      </c>
      <c r="Y330" s="66" t="n">
        <f aca="false">H330+DatosMinisterio!H330</f>
        <v>91</v>
      </c>
      <c r="Z330" s="66" t="n">
        <f aca="false">X330+0.33*Y330</f>
        <v>1381.03</v>
      </c>
      <c r="AC330" s="67" t="n">
        <f aca="false">IF(T330&gt;0,S330/T330,0)</f>
        <v>363.671428571429</v>
      </c>
      <c r="AD330" s="68" t="n">
        <f aca="false">EXP((((AC330-AC$355)/AC$356+2)/4-1.9)^3)</f>
        <v>0.508791658296376</v>
      </c>
      <c r="AE330" s="69" t="n">
        <f aca="false">S330/U330</f>
        <v>14.5927790711491</v>
      </c>
      <c r="AF330" s="68" t="n">
        <f aca="false">EXP((((AE330-AE$355)/AE$356+2)/4-1.9)^3)</f>
        <v>0.00646027996260929</v>
      </c>
      <c r="AG330" s="68" t="n">
        <f aca="false">V330/U330</f>
        <v>0.589927246906554</v>
      </c>
      <c r="AH330" s="68" t="n">
        <f aca="false">EXP((((AG330-AG$355)/AG$356+2)/4-1.9)^3)</f>
        <v>0.0766558226873913</v>
      </c>
      <c r="AI330" s="68" t="n">
        <f aca="false">W330/U330</f>
        <v>0.324449579851136</v>
      </c>
      <c r="AJ330" s="68" t="n">
        <f aca="false">EXP((((AI330-AI$355)/AI$356+2)/4-1.9)^3)</f>
        <v>0.587159058991515</v>
      </c>
      <c r="AK330" s="68" t="n">
        <f aca="false">Z330/U330</f>
        <v>0.79165124251204</v>
      </c>
      <c r="AL330" s="68" t="n">
        <f aca="false">EXP((((AK330-AK$355)/AK$356+2)/4-1.9)^3)</f>
        <v>0.63864395261161</v>
      </c>
      <c r="AM330" s="68" t="n">
        <f aca="false">0.01*AD330+0.15*AF330+0.24*AH330+0.25*AJ330+0.35*AL330</f>
        <v>0.394769504184271</v>
      </c>
      <c r="AO330" s="61" t="n">
        <f aca="false">0.01*AD330/$AM$355</f>
        <v>0.001790084263913</v>
      </c>
      <c r="AP330" s="62" t="n">
        <f aca="false">AO330*$J$355</f>
        <v>13942.0122167057</v>
      </c>
      <c r="AQ330" s="61" t="n">
        <f aca="false">0.15*AF330/$AM$355</f>
        <v>0.000340938534849258</v>
      </c>
      <c r="AR330" s="62" t="n">
        <f aca="false">AQ330*$J$355</f>
        <v>2655.3885277018</v>
      </c>
      <c r="AS330" s="61" t="n">
        <f aca="false">0.24*AH330/$AM$355</f>
        <v>0.00647276564507223</v>
      </c>
      <c r="AT330" s="62" t="n">
        <f aca="false">AS330*$J$355</f>
        <v>50412.9216253788</v>
      </c>
      <c r="AU330" s="61" t="n">
        <f aca="false">0.25*AJ330/$AM$355</f>
        <v>0.0516451171504085</v>
      </c>
      <c r="AV330" s="62" t="n">
        <f aca="false">AU330*$J$355</f>
        <v>402236.290637091</v>
      </c>
      <c r="AW330" s="61" t="n">
        <f aca="false">0.35*AL330/$AM$355</f>
        <v>0.0786430486644411</v>
      </c>
      <c r="AX330" s="62" t="n">
        <f aca="false">AW330*$J$355</f>
        <v>612508.789302394</v>
      </c>
    </row>
    <row r="331" customFormat="false" ht="13.8" hidden="false" customHeight="false" outlineLevel="0" collapsed="false">
      <c r="A331" s="70" t="s">
        <v>80</v>
      </c>
      <c r="B331" s="63" t="n">
        <f aca="true">INDIRECT(ADDRESS(ROW()-35*INT((ROW()-15)/35)+138,2+INT((ROW()-15)/35), 1, 1, "Simulación"))</f>
        <v>0</v>
      </c>
      <c r="C331" s="63" t="n">
        <f aca="true">INDIRECT(ADDRESS(ROW()-35*INT((ROW()-15)/35)+108,2+INT((ROW()-15)/35), 1, 1, "Simulación"))</f>
        <v>0</v>
      </c>
      <c r="D331" s="63" t="n">
        <f aca="true">INDIRECT(ADDRESS(ROW()-35*INT((ROW()-15)/35)+78,2+INT((ROW()-15)/35), 1, 1, "Simulación"))</f>
        <v>0</v>
      </c>
      <c r="E331" s="63" t="n">
        <f aca="true">INDIRECT(ADDRESS(ROW()-35*INT((ROW()-15)/35)+48,2+INT((ROW()-15)/35), 1, 1, "Simulación"))</f>
        <v>0</v>
      </c>
      <c r="F331" s="63" t="n">
        <f aca="true">INDIRECT(ADDRESS(ROW()-35*INT((ROW()-15)/35)+18,2+INT((ROW()-15)/35), 1, 1, "Simulación"))</f>
        <v>0</v>
      </c>
      <c r="G331" s="63" t="n">
        <f aca="true">INDIRECT(ADDRESS(ROW()-35*INT((ROW()-15)/35)-12,2+INT((ROW()-15)/35), 1, 1, "Simulación"))</f>
        <v>0</v>
      </c>
      <c r="H331" s="63" t="n">
        <f aca="true">INDIRECT(ADDRESS(ROW()-35*INT((ROW()-15)/35)+168,2+INT((ROW()-15)/35), 1, 1, "Simulación"))</f>
        <v>0</v>
      </c>
      <c r="I331" s="64" t="n">
        <f aca="false">AO331+AQ331+AS331+AU331+AW331</f>
        <v>0.0987651853213132</v>
      </c>
      <c r="J331" s="63" t="n">
        <f aca="false">ROUND(AP331+AR331+AT331+AV331+AX331,0)</f>
        <v>769229</v>
      </c>
      <c r="K331" s="64" t="n">
        <f aca="false">I331-DatosMinisterio!J331</f>
        <v>0</v>
      </c>
      <c r="L331" s="63" t="n">
        <f aca="false">J331-DatosMinisterio!K331</f>
        <v>0</v>
      </c>
      <c r="M331" s="64" t="n">
        <f aca="false">P366/P$390</f>
        <v>0.127454667756928</v>
      </c>
      <c r="N331" s="63" t="n">
        <f aca="false">ROUND((N$355*M331),0)</f>
        <v>18860853</v>
      </c>
      <c r="O331" s="63" t="n">
        <f aca="false">N331-DatosMinisterio!L331</f>
        <v>-57</v>
      </c>
      <c r="P331" s="65" t="n">
        <f aca="false">N331+J331</f>
        <v>19630082</v>
      </c>
      <c r="Q331" s="63" t="n">
        <f aca="false">P331-DatosMinisterio!M331</f>
        <v>-57</v>
      </c>
      <c r="S331" s="65" t="n">
        <f aca="false">B331+DatosMinisterio!B331</f>
        <v>19281</v>
      </c>
      <c r="T331" s="65" t="n">
        <f aca="false">C331+DatosMinisterio!C331</f>
        <v>45</v>
      </c>
      <c r="U331" s="65" t="n">
        <f aca="false">D331+DatosMinisterio!D331</f>
        <v>1720.85697881263</v>
      </c>
      <c r="V331" s="65" t="n">
        <f aca="false">E331+DatosMinisterio!E331</f>
        <v>1052.38017622207</v>
      </c>
      <c r="W331" s="65" t="n">
        <f aca="false">F331+DatosMinisterio!F331</f>
        <v>462</v>
      </c>
      <c r="X331" s="65" t="n">
        <f aca="false">G331+DatosMinisterio!G331</f>
        <v>1077</v>
      </c>
      <c r="Y331" s="65" t="n">
        <f aca="false">H331+DatosMinisterio!H331</f>
        <v>93</v>
      </c>
      <c r="Z331" s="65" t="n">
        <f aca="false">X331+0.33*Y331</f>
        <v>1107.69</v>
      </c>
      <c r="AC331" s="71" t="n">
        <f aca="false">IF(T331&gt;0,S331/T331,0)</f>
        <v>428.466666666667</v>
      </c>
      <c r="AD331" s="72" t="n">
        <f aca="false">EXP((((AC331-AC$355)/AC$356+2)/4-1.9)^3)</f>
        <v>0.725460660216948</v>
      </c>
      <c r="AE331" s="73" t="n">
        <f aca="false">S331/U331</f>
        <v>11.204301250708</v>
      </c>
      <c r="AF331" s="72" t="n">
        <f aca="false">EXP((((AE331-AE$355)/AE$356+2)/4-1.9)^3)</f>
        <v>0.00168370328945901</v>
      </c>
      <c r="AG331" s="72" t="n">
        <f aca="false">V331/U331</f>
        <v>0.611544241723214</v>
      </c>
      <c r="AH331" s="72" t="n">
        <f aca="false">EXP((((AG331-AG$355)/AG$356+2)/4-1.9)^3)</f>
        <v>0.0972411207927431</v>
      </c>
      <c r="AI331" s="72" t="n">
        <f aca="false">W331/U331</f>
        <v>0.26847088728941</v>
      </c>
      <c r="AJ331" s="72" t="n">
        <f aca="false">EXP((((AI331-AI$355)/AI$356+2)/4-1.9)^3)</f>
        <v>0.40565958681377</v>
      </c>
      <c r="AK331" s="72" t="n">
        <f aca="false">Z331/U331</f>
        <v>0.643685102038109</v>
      </c>
      <c r="AL331" s="72" t="n">
        <f aca="false">EXP((((AK331-AK$355)/AK$356+2)/4-1.9)^3)</f>
        <v>0.424166159726716</v>
      </c>
      <c r="AM331" s="72" t="n">
        <f aca="false">0.01*AD331+0.15*AF331+0.24*AH331+0.25*AJ331+0.35*AL331</f>
        <v>0.28071808369364</v>
      </c>
      <c r="AO331" s="64" t="n">
        <f aca="false">0.01*AD331/$AM$355</f>
        <v>0.00255239190888195</v>
      </c>
      <c r="AP331" s="63" t="n">
        <f aca="false">AO331*$J$355</f>
        <v>19879.220153394</v>
      </c>
      <c r="AQ331" s="64" t="n">
        <f aca="false">0.15*AF331/$AM$355</f>
        <v>8.88567269454959E-005</v>
      </c>
      <c r="AR331" s="63" t="n">
        <f aca="false">AQ331*$J$355</f>
        <v>692.057685543005</v>
      </c>
      <c r="AS331" s="64" t="n">
        <f aca="false">0.24*AH331/$AM$355</f>
        <v>0.00821097424682804</v>
      </c>
      <c r="AT331" s="63" t="n">
        <f aca="false">AS331*$J$355</f>
        <v>63950.9019592701</v>
      </c>
      <c r="AU331" s="64" t="n">
        <f aca="false">0.25*AJ331/$AM$355</f>
        <v>0.0356808543841035</v>
      </c>
      <c r="AV331" s="63" t="n">
        <f aca="false">AU331*$J$355</f>
        <v>277899.156902395</v>
      </c>
      <c r="AW331" s="64" t="n">
        <f aca="false">0.35*AL331/$AM$355</f>
        <v>0.0522321080545542</v>
      </c>
      <c r="AX331" s="63" t="n">
        <f aca="false">AW331*$J$355</f>
        <v>406808.04992333</v>
      </c>
    </row>
    <row r="332" customFormat="false" ht="13.8" hidden="false" customHeight="false" outlineLevel="0" collapsed="false">
      <c r="A332" s="70" t="s">
        <v>81</v>
      </c>
      <c r="B332" s="63" t="n">
        <f aca="true">INDIRECT(ADDRESS(ROW()-35*INT((ROW()-15)/35)+138,2+INT((ROW()-15)/35), 1, 1, "Simulación"))</f>
        <v>0</v>
      </c>
      <c r="C332" s="63" t="n">
        <f aca="true">INDIRECT(ADDRESS(ROW()-35*INT((ROW()-15)/35)+108,2+INT((ROW()-15)/35), 1, 1, "Simulación"))</f>
        <v>0</v>
      </c>
      <c r="D332" s="63" t="n">
        <f aca="true">INDIRECT(ADDRESS(ROW()-35*INT((ROW()-15)/35)+78,2+INT((ROW()-15)/35), 1, 1, "Simulación"))</f>
        <v>0</v>
      </c>
      <c r="E332" s="63" t="n">
        <f aca="true">INDIRECT(ADDRESS(ROW()-35*INT((ROW()-15)/35)+48,2+INT((ROW()-15)/35), 1, 1, "Simulación"))</f>
        <v>0</v>
      </c>
      <c r="F332" s="63" t="n">
        <f aca="true">INDIRECT(ADDRESS(ROW()-35*INT((ROW()-15)/35)+18,2+INT((ROW()-15)/35), 1, 1, "Simulación"))</f>
        <v>0</v>
      </c>
      <c r="G332" s="63" t="n">
        <f aca="true">INDIRECT(ADDRESS(ROW()-35*INT((ROW()-15)/35)-12,2+INT((ROW()-15)/35), 1, 1, "Simulación"))</f>
        <v>0</v>
      </c>
      <c r="H332" s="63" t="n">
        <f aca="true">INDIRECT(ADDRESS(ROW()-35*INT((ROW()-15)/35)+168,2+INT((ROW()-15)/35), 1, 1, "Simulación"))</f>
        <v>0</v>
      </c>
      <c r="I332" s="64" t="n">
        <f aca="false">AO332+AQ332+AS332+AU332+AW332</f>
        <v>0.0653669485561048</v>
      </c>
      <c r="J332" s="63" t="n">
        <f aca="false">ROUND(AP332+AR332+AT332+AV332+AX332,0)</f>
        <v>509108</v>
      </c>
      <c r="K332" s="64" t="n">
        <f aca="false">I332-DatosMinisterio!J332</f>
        <v>-4.30211422042248E-016</v>
      </c>
      <c r="L332" s="63" t="n">
        <f aca="false">J332-DatosMinisterio!K332</f>
        <v>0</v>
      </c>
      <c r="M332" s="64" t="n">
        <f aca="false">P367/P$390</f>
        <v>0.0748973061889469</v>
      </c>
      <c r="N332" s="63" t="n">
        <f aca="false">ROUND((N$355*M332),0)</f>
        <v>11083369</v>
      </c>
      <c r="O332" s="63" t="n">
        <f aca="false">N332-DatosMinisterio!L332</f>
        <v>-43</v>
      </c>
      <c r="P332" s="65" t="n">
        <f aca="false">N332+J332</f>
        <v>11592477</v>
      </c>
      <c r="Q332" s="63" t="n">
        <f aca="false">P332-DatosMinisterio!M332</f>
        <v>-43</v>
      </c>
      <c r="S332" s="65" t="n">
        <f aca="false">B332+DatosMinisterio!B332</f>
        <v>22623</v>
      </c>
      <c r="T332" s="65" t="n">
        <f aca="false">C332+DatosMinisterio!C332</f>
        <v>100</v>
      </c>
      <c r="U332" s="65" t="n">
        <f aca="false">D332+DatosMinisterio!D332</f>
        <v>1303.2596362657</v>
      </c>
      <c r="V332" s="65" t="n">
        <f aca="false">E332+DatosMinisterio!E332</f>
        <v>902.310871690121</v>
      </c>
      <c r="W332" s="65" t="n">
        <f aca="false">F332+DatosMinisterio!F332</f>
        <v>259</v>
      </c>
      <c r="X332" s="65" t="n">
        <f aca="false">G332+DatosMinisterio!G332</f>
        <v>634</v>
      </c>
      <c r="Y332" s="65" t="n">
        <f aca="false">H332+DatosMinisterio!H332</f>
        <v>23</v>
      </c>
      <c r="Z332" s="65" t="n">
        <f aca="false">X332+0.33*Y332</f>
        <v>641.59</v>
      </c>
      <c r="AC332" s="71" t="n">
        <f aca="false">IF(T332&gt;0,S332/T332,0)</f>
        <v>226.23</v>
      </c>
      <c r="AD332" s="72" t="n">
        <f aca="false">EXP((((AC332-AC$355)/AC$356+2)/4-1.9)^3)</f>
        <v>0.118875946654926</v>
      </c>
      <c r="AE332" s="73" t="n">
        <f aca="false">S332/U332</f>
        <v>17.3587820649636</v>
      </c>
      <c r="AF332" s="72" t="n">
        <f aca="false">EXP((((AE332-AE$355)/AE$356+2)/4-1.9)^3)</f>
        <v>0.0166399720243833</v>
      </c>
      <c r="AG332" s="72" t="n">
        <f aca="false">V332/U332</f>
        <v>0.692349280666407</v>
      </c>
      <c r="AH332" s="72" t="n">
        <f aca="false">EXP((((AG332-AG$355)/AG$356+2)/4-1.9)^3)</f>
        <v>0.207710250964366</v>
      </c>
      <c r="AI332" s="72" t="n">
        <f aca="false">W332/U332</f>
        <v>0.198732464961569</v>
      </c>
      <c r="AJ332" s="72" t="n">
        <f aca="false">EXP((((AI332-AI$355)/AI$356+2)/4-1.9)^3)</f>
        <v>0.209649318181856</v>
      </c>
      <c r="AK332" s="72" t="n">
        <f aca="false">Z332/U332</f>
        <v>0.492296379130088</v>
      </c>
      <c r="AL332" s="72" t="n">
        <f aca="false">EXP((((AK332-AK$355)/AK$356+2)/4-1.9)^3)</f>
        <v>0.228124214562878</v>
      </c>
      <c r="AM332" s="72" t="n">
        <f aca="false">0.01*AD332+0.15*AF332+0.24*AH332+0.25*AJ332+0.35*AL332</f>
        <v>0.185791020144126</v>
      </c>
      <c r="AO332" s="64" t="n">
        <f aca="false">0.01*AD332/$AM$355</f>
        <v>0.000418241844171094</v>
      </c>
      <c r="AP332" s="63" t="n">
        <f aca="false">AO332*$J$355</f>
        <v>3257.46280134571</v>
      </c>
      <c r="AQ332" s="64" t="n">
        <f aca="false">0.15*AF332/$AM$355</f>
        <v>0.000878167465614678</v>
      </c>
      <c r="AR332" s="63" t="n">
        <f aca="false">AQ332*$J$355</f>
        <v>6839.57832641355</v>
      </c>
      <c r="AS332" s="64" t="n">
        <f aca="false">0.24*AH332/$AM$355</f>
        <v>0.0175389126283896</v>
      </c>
      <c r="AT332" s="63" t="n">
        <f aca="false">AS332*$J$355</f>
        <v>136601.242222096</v>
      </c>
      <c r="AU332" s="64" t="n">
        <f aca="false">0.25*AJ332/$AM$355</f>
        <v>0.0184402564044604</v>
      </c>
      <c r="AV332" s="63" t="n">
        <f aca="false">AU332*$J$355</f>
        <v>143621.328477679</v>
      </c>
      <c r="AW332" s="64" t="n">
        <f aca="false">0.35*AL332/$AM$355</f>
        <v>0.028091370213469</v>
      </c>
      <c r="AX332" s="63" t="n">
        <f aca="false">AW332*$J$355</f>
        <v>218788.709892386</v>
      </c>
    </row>
    <row r="333" customFormat="false" ht="13.8" hidden="false" customHeight="false" outlineLevel="0" collapsed="false">
      <c r="A333" s="70" t="s">
        <v>82</v>
      </c>
      <c r="B333" s="63" t="n">
        <f aca="true">INDIRECT(ADDRESS(ROW()-35*INT((ROW()-15)/35)+138,2+INT((ROW()-15)/35), 1, 1, "Simulación"))</f>
        <v>0</v>
      </c>
      <c r="C333" s="63" t="n">
        <f aca="true">INDIRECT(ADDRESS(ROW()-35*INT((ROW()-15)/35)+108,2+INT((ROW()-15)/35), 1, 1, "Simulación"))</f>
        <v>0</v>
      </c>
      <c r="D333" s="63" t="n">
        <f aca="true">INDIRECT(ADDRESS(ROW()-35*INT((ROW()-15)/35)+78,2+INT((ROW()-15)/35), 1, 1, "Simulación"))</f>
        <v>0</v>
      </c>
      <c r="E333" s="63" t="n">
        <f aca="true">INDIRECT(ADDRESS(ROW()-35*INT((ROW()-15)/35)+48,2+INT((ROW()-15)/35), 1, 1, "Simulación"))</f>
        <v>0</v>
      </c>
      <c r="F333" s="63" t="n">
        <f aca="true">INDIRECT(ADDRESS(ROW()-35*INT((ROW()-15)/35)+18,2+INT((ROW()-15)/35), 1, 1, "Simulación"))</f>
        <v>0</v>
      </c>
      <c r="G333" s="63" t="n">
        <f aca="true">INDIRECT(ADDRESS(ROW()-35*INT((ROW()-15)/35)-12,2+INT((ROW()-15)/35), 1, 1, "Simulación"))</f>
        <v>0</v>
      </c>
      <c r="H333" s="63" t="n">
        <f aca="true">INDIRECT(ADDRESS(ROW()-35*INT((ROW()-15)/35)+168,2+INT((ROW()-15)/35), 1, 1, "Simulación"))</f>
        <v>0</v>
      </c>
      <c r="I333" s="64" t="n">
        <f aca="false">AO333+AQ333+AS333+AU333+AW333</f>
        <v>0.0454129815971322</v>
      </c>
      <c r="J333" s="63" t="n">
        <f aca="false">ROUND(AP333+AR333+AT333+AV333+AX333,0)</f>
        <v>353698</v>
      </c>
      <c r="K333" s="64" t="n">
        <f aca="false">I333-DatosMinisterio!J333</f>
        <v>3.05311331771918E-016</v>
      </c>
      <c r="L333" s="63" t="n">
        <f aca="false">J333-DatosMinisterio!K333</f>
        <v>0</v>
      </c>
      <c r="M333" s="64" t="n">
        <f aca="false">P368/P$390</f>
        <v>0.0566234808239023</v>
      </c>
      <c r="N333" s="63" t="n">
        <f aca="false">ROUND((N$355*M333),0)</f>
        <v>8379192</v>
      </c>
      <c r="O333" s="63" t="n">
        <f aca="false">N333-DatosMinisterio!L333</f>
        <v>0</v>
      </c>
      <c r="P333" s="65" t="n">
        <f aca="false">N333+J333</f>
        <v>8732890</v>
      </c>
      <c r="Q333" s="63" t="n">
        <f aca="false">P333-DatosMinisterio!M333</f>
        <v>0</v>
      </c>
      <c r="S333" s="65" t="n">
        <f aca="false">B333+DatosMinisterio!B333</f>
        <v>13317</v>
      </c>
      <c r="T333" s="65" t="n">
        <f aca="false">C333+DatosMinisterio!C333</f>
        <v>57</v>
      </c>
      <c r="U333" s="65" t="n">
        <f aca="false">D333+DatosMinisterio!D333</f>
        <v>541.310438810126</v>
      </c>
      <c r="V333" s="65" t="n">
        <f aca="false">E333+DatosMinisterio!E333</f>
        <v>376.406805484069</v>
      </c>
      <c r="W333" s="65" t="n">
        <f aca="false">F333+DatosMinisterio!F333</f>
        <v>84</v>
      </c>
      <c r="X333" s="65" t="n">
        <f aca="false">G333+DatosMinisterio!G333</f>
        <v>165</v>
      </c>
      <c r="Y333" s="65" t="n">
        <f aca="false">H333+DatosMinisterio!H333</f>
        <v>27</v>
      </c>
      <c r="Z333" s="65" t="n">
        <f aca="false">X333+0.33*Y333</f>
        <v>173.91</v>
      </c>
      <c r="AC333" s="71" t="n">
        <f aca="false">IF(T333&gt;0,S333/T333,0)</f>
        <v>233.631578947368</v>
      </c>
      <c r="AD333" s="72" t="n">
        <f aca="false">EXP((((AC333-AC$355)/AC$356+2)/4-1.9)^3)</f>
        <v>0.132371616674365</v>
      </c>
      <c r="AE333" s="73" t="n">
        <f aca="false">S333/U333</f>
        <v>24.6014099215832</v>
      </c>
      <c r="AF333" s="72" t="n">
        <f aca="false">EXP((((AE333-AE$355)/AE$356+2)/4-1.9)^3)</f>
        <v>0.111427790085313</v>
      </c>
      <c r="AG333" s="72" t="n">
        <f aca="false">V333/U333</f>
        <v>0.695362177591591</v>
      </c>
      <c r="AH333" s="72" t="n">
        <f aca="false">EXP((((AG333-AG$355)/AG$356+2)/4-1.9)^3)</f>
        <v>0.212871456256184</v>
      </c>
      <c r="AI333" s="72" t="n">
        <f aca="false">W333/U333</f>
        <v>0.155178976752496</v>
      </c>
      <c r="AJ333" s="72" t="n">
        <f aca="false">EXP((((AI333-AI$355)/AI$356+2)/4-1.9)^3)</f>
        <v>0.121872815202277</v>
      </c>
      <c r="AK333" s="72" t="n">
        <f aca="false">Z333/U333</f>
        <v>0.321275902940793</v>
      </c>
      <c r="AL333" s="72" t="n">
        <f aca="false">EXP((((AK333-AK$355)/AK$356+2)/4-1.9)^3)</f>
        <v>0.0842316196142074</v>
      </c>
      <c r="AM333" s="72" t="n">
        <f aca="false">0.01*AD333+0.15*AF333+0.24*AH333+0.25*AJ333+0.35*AL333</f>
        <v>0.129076304846567</v>
      </c>
      <c r="AO333" s="64" t="n">
        <f aca="false">0.01*AD333/$AM$355</f>
        <v>0.000465723728236668</v>
      </c>
      <c r="AP333" s="63" t="n">
        <f aca="false">AO333*$J$355</f>
        <v>3627.27388848826</v>
      </c>
      <c r="AQ333" s="64" t="n">
        <f aca="false">0.15*AF333/$AM$355</f>
        <v>0.005880554358798</v>
      </c>
      <c r="AR333" s="63" t="n">
        <f aca="false">AQ333*$J$355</f>
        <v>45800.5035652043</v>
      </c>
      <c r="AS333" s="64" t="n">
        <f aca="false">0.24*AH333/$AM$355</f>
        <v>0.0179747213005668</v>
      </c>
      <c r="AT333" s="63" t="n">
        <f aca="false">AS333*$J$355</f>
        <v>139995.523683662</v>
      </c>
      <c r="AU333" s="64" t="n">
        <f aca="false">0.25*AJ333/$AM$355</f>
        <v>0.0107196435483466</v>
      </c>
      <c r="AV333" s="63" t="n">
        <f aca="false">AU333*$J$355</f>
        <v>83489.5900280607</v>
      </c>
      <c r="AW333" s="64" t="n">
        <f aca="false">0.35*AL333/$AM$355</f>
        <v>0.0103723386611841</v>
      </c>
      <c r="AX333" s="63" t="n">
        <f aca="false">AW333*$J$355</f>
        <v>80784.6173754563</v>
      </c>
    </row>
    <row r="334" customFormat="false" ht="13.8" hidden="false" customHeight="false" outlineLevel="0" collapsed="false">
      <c r="A334" s="70" t="s">
        <v>83</v>
      </c>
      <c r="B334" s="63" t="n">
        <f aca="true">INDIRECT(ADDRESS(ROW()-35*INT((ROW()-15)/35)+138,2+INT((ROW()-15)/35), 1, 1, "Simulación"))</f>
        <v>0</v>
      </c>
      <c r="C334" s="63" t="n">
        <f aca="true">INDIRECT(ADDRESS(ROW()-35*INT((ROW()-15)/35)+108,2+INT((ROW()-15)/35), 1, 1, "Simulación"))</f>
        <v>0</v>
      </c>
      <c r="D334" s="63" t="n">
        <f aca="true">INDIRECT(ADDRESS(ROW()-35*INT((ROW()-15)/35)+78,2+INT((ROW()-15)/35), 1, 1, "Simulación"))</f>
        <v>0</v>
      </c>
      <c r="E334" s="63" t="n">
        <f aca="true">INDIRECT(ADDRESS(ROW()-35*INT((ROW()-15)/35)+48,2+INT((ROW()-15)/35), 1, 1, "Simulación"))</f>
        <v>0</v>
      </c>
      <c r="F334" s="63" t="n">
        <f aca="true">INDIRECT(ADDRESS(ROW()-35*INT((ROW()-15)/35)+18,2+INT((ROW()-15)/35), 1, 1, "Simulación"))</f>
        <v>0</v>
      </c>
      <c r="G334" s="63" t="n">
        <f aca="true">INDIRECT(ADDRESS(ROW()-35*INT((ROW()-15)/35)-12,2+INT((ROW()-15)/35), 1, 1, "Simulación"))</f>
        <v>0</v>
      </c>
      <c r="H334" s="63" t="n">
        <f aca="true">INDIRECT(ADDRESS(ROW()-35*INT((ROW()-15)/35)+168,2+INT((ROW()-15)/35), 1, 1, "Simulación"))</f>
        <v>0</v>
      </c>
      <c r="I334" s="64" t="n">
        <f aca="false">AO334+AQ334+AS334+AU334+AW334</f>
        <v>0.102356759791446</v>
      </c>
      <c r="J334" s="63" t="n">
        <f aca="false">ROUND(AP334+AR334+AT334+AV334+AX334,0)</f>
        <v>797202</v>
      </c>
      <c r="K334" s="64" t="n">
        <f aca="false">I334-DatosMinisterio!J334</f>
        <v>0</v>
      </c>
      <c r="L334" s="63" t="n">
        <f aca="false">J334-DatosMinisterio!K334</f>
        <v>0</v>
      </c>
      <c r="M334" s="64" t="n">
        <f aca="false">P369/P$390</f>
        <v>0.0514290213163306</v>
      </c>
      <c r="N334" s="63" t="n">
        <f aca="false">ROUND((N$355*M334),0)</f>
        <v>7610512</v>
      </c>
      <c r="O334" s="63" t="n">
        <f aca="false">N334-DatosMinisterio!L334</f>
        <v>-33</v>
      </c>
      <c r="P334" s="65" t="n">
        <f aca="false">N334+J334</f>
        <v>8407714</v>
      </c>
      <c r="Q334" s="63" t="n">
        <f aca="false">P334-DatosMinisterio!M334</f>
        <v>-33</v>
      </c>
      <c r="S334" s="65" t="n">
        <f aca="false">B334+DatosMinisterio!B334</f>
        <v>14571</v>
      </c>
      <c r="T334" s="65" t="n">
        <f aca="false">C334+DatosMinisterio!C334</f>
        <v>103</v>
      </c>
      <c r="U334" s="65" t="n">
        <f aca="false">D334+DatosMinisterio!D334</f>
        <v>379.913526444372</v>
      </c>
      <c r="V334" s="65" t="n">
        <f aca="false">E334+DatosMinisterio!E334</f>
        <v>220.158331639177</v>
      </c>
      <c r="W334" s="65" t="n">
        <f aca="false">F334+DatosMinisterio!F334</f>
        <v>101</v>
      </c>
      <c r="X334" s="65" t="n">
        <f aca="false">G334+DatosMinisterio!G334</f>
        <v>180</v>
      </c>
      <c r="Y334" s="65" t="n">
        <f aca="false">H334+DatosMinisterio!H334</f>
        <v>1</v>
      </c>
      <c r="Z334" s="65" t="n">
        <f aca="false">X334+0.33*Y334</f>
        <v>180.33</v>
      </c>
      <c r="AC334" s="71" t="n">
        <f aca="false">IF(T334&gt;0,S334/T334,0)</f>
        <v>141.466019417476</v>
      </c>
      <c r="AD334" s="72" t="n">
        <f aca="false">EXP((((AC334-AC$355)/AC$356+2)/4-1.9)^3)</f>
        <v>0.0261422553122293</v>
      </c>
      <c r="AE334" s="73" t="n">
        <f aca="false">S334/U334</f>
        <v>38.3534646327828</v>
      </c>
      <c r="AF334" s="72" t="n">
        <f aca="false">EXP((((AE334-AE$355)/AE$356+2)/4-1.9)^3)</f>
        <v>0.678931369925785</v>
      </c>
      <c r="AG334" s="72" t="n">
        <f aca="false">V334/U334</f>
        <v>0.579495901869167</v>
      </c>
      <c r="AH334" s="72" t="n">
        <f aca="false">EXP((((AG334-AG$355)/AG$356+2)/4-1.9)^3)</f>
        <v>0.0679635345645805</v>
      </c>
      <c r="AI334" s="72" t="n">
        <f aca="false">W334/U334</f>
        <v>0.26584997103226</v>
      </c>
      <c r="AJ334" s="72" t="n">
        <f aca="false">EXP((((AI334-AI$355)/AI$356+2)/4-1.9)^3)</f>
        <v>0.397394792665556</v>
      </c>
      <c r="AK334" s="72" t="n">
        <f aca="false">Z334/U334</f>
        <v>0.47466064629948</v>
      </c>
      <c r="AL334" s="72" t="n">
        <f aca="false">EXP((((AK334-AK$355)/AK$356+2)/4-1.9)^3)</f>
        <v>0.209043603460418</v>
      </c>
      <c r="AM334" s="72" t="n">
        <f aca="false">0.01*AD334+0.15*AF334+0.24*AH334+0.25*AJ334+0.35*AL334</f>
        <v>0.290926335715025</v>
      </c>
      <c r="AO334" s="64" t="n">
        <f aca="false">0.01*AD334/$AM$355</f>
        <v>9.19764290442795E-005</v>
      </c>
      <c r="AP334" s="63" t="n">
        <f aca="false">AO334*$J$355</f>
        <v>716.355382389212</v>
      </c>
      <c r="AQ334" s="64" t="n">
        <f aca="false">0.15*AF334/$AM$355</f>
        <v>0.0358303150738695</v>
      </c>
      <c r="AR334" s="63" t="n">
        <f aca="false">AQ334*$J$355</f>
        <v>279063.226552435</v>
      </c>
      <c r="AS334" s="64" t="n">
        <f aca="false">0.24*AH334/$AM$355</f>
        <v>0.0057387947350235</v>
      </c>
      <c r="AT334" s="63" t="n">
        <f aca="false">AS334*$J$355</f>
        <v>44696.4134135043</v>
      </c>
      <c r="AU334" s="64" t="n">
        <f aca="false">0.25*AJ334/$AM$355</f>
        <v>0.0349539027081102</v>
      </c>
      <c r="AV334" s="63" t="n">
        <f aca="false">AU334*$J$355</f>
        <v>272237.317763327</v>
      </c>
      <c r="AW334" s="64" t="n">
        <f aca="false">0.35*AL334/$AM$355</f>
        <v>0.0257417708453988</v>
      </c>
      <c r="AX334" s="63" t="n">
        <f aca="false">AW334*$J$355</f>
        <v>200488.932750951</v>
      </c>
    </row>
    <row r="335" customFormat="false" ht="13.8" hidden="false" customHeight="false" outlineLevel="0" collapsed="false">
      <c r="A335" s="70" t="s">
        <v>84</v>
      </c>
      <c r="B335" s="63" t="n">
        <f aca="true">INDIRECT(ADDRESS(ROW()-35*INT((ROW()-15)/35)+138,2+INT((ROW()-15)/35), 1, 1, "Simulación"))</f>
        <v>0</v>
      </c>
      <c r="C335" s="63" t="n">
        <f aca="true">INDIRECT(ADDRESS(ROW()-35*INT((ROW()-15)/35)+108,2+INT((ROW()-15)/35), 1, 1, "Simulación"))</f>
        <v>0</v>
      </c>
      <c r="D335" s="63" t="n">
        <f aca="true">INDIRECT(ADDRESS(ROW()-35*INT((ROW()-15)/35)+78,2+INT((ROW()-15)/35), 1, 1, "Simulación"))</f>
        <v>0</v>
      </c>
      <c r="E335" s="63" t="n">
        <f aca="true">INDIRECT(ADDRESS(ROW()-35*INT((ROW()-15)/35)+48,2+INT((ROW()-15)/35), 1, 1, "Simulación"))</f>
        <v>0</v>
      </c>
      <c r="F335" s="63" t="n">
        <f aca="true">INDIRECT(ADDRESS(ROW()-35*INT((ROW()-15)/35)+18,2+INT((ROW()-15)/35), 1, 1, "Simulación"))</f>
        <v>0</v>
      </c>
      <c r="G335" s="63" t="n">
        <f aca="true">INDIRECT(ADDRESS(ROW()-35*INT((ROW()-15)/35)-12,2+INT((ROW()-15)/35), 1, 1, "Simulación"))</f>
        <v>0</v>
      </c>
      <c r="H335" s="63" t="n">
        <f aca="true">INDIRECT(ADDRESS(ROW()-35*INT((ROW()-15)/35)+168,2+INT((ROW()-15)/35), 1, 1, "Simulación"))</f>
        <v>0</v>
      </c>
      <c r="I335" s="64" t="n">
        <f aca="false">AO335+AQ335+AS335+AU335+AW335</f>
        <v>0.0379038025451716</v>
      </c>
      <c r="J335" s="63" t="n">
        <f aca="false">ROUND(AP335+AR335+AT335+AV335+AX335,0)</f>
        <v>295213</v>
      </c>
      <c r="K335" s="64" t="n">
        <f aca="false">I335-DatosMinisterio!J335</f>
        <v>0</v>
      </c>
      <c r="L335" s="63" t="n">
        <f aca="false">J335-DatosMinisterio!K335</f>
        <v>0</v>
      </c>
      <c r="M335" s="64" t="n">
        <f aca="false">P370/P$390</f>
        <v>0.0650300288473947</v>
      </c>
      <c r="N335" s="63" t="n">
        <f aca="false">ROUND((N$355*M335),0)</f>
        <v>9623201</v>
      </c>
      <c r="O335" s="63" t="n">
        <f aca="false">N335-DatosMinisterio!L335</f>
        <v>-3</v>
      </c>
      <c r="P335" s="65" t="n">
        <f aca="false">N335+J335</f>
        <v>9918414</v>
      </c>
      <c r="Q335" s="63" t="n">
        <f aca="false">P335-DatosMinisterio!M335</f>
        <v>-3</v>
      </c>
      <c r="S335" s="65" t="n">
        <f aca="false">B335+DatosMinisterio!B335</f>
        <v>17621</v>
      </c>
      <c r="T335" s="65" t="n">
        <f aca="false">C335+DatosMinisterio!C335</f>
        <v>98</v>
      </c>
      <c r="U335" s="65" t="n">
        <f aca="false">D335+DatosMinisterio!D335</f>
        <v>871.863377171075</v>
      </c>
      <c r="V335" s="65" t="n">
        <f aca="false">E335+DatosMinisterio!E335</f>
        <v>564.204535449114</v>
      </c>
      <c r="W335" s="65" t="n">
        <f aca="false">F335+DatosMinisterio!F335</f>
        <v>142</v>
      </c>
      <c r="X335" s="65" t="n">
        <f aca="false">G335+DatosMinisterio!G335</f>
        <v>295</v>
      </c>
      <c r="Y335" s="65" t="n">
        <f aca="false">H335+DatosMinisterio!H335</f>
        <v>13</v>
      </c>
      <c r="Z335" s="65" t="n">
        <f aca="false">X335+0.33*Y335</f>
        <v>299.29</v>
      </c>
      <c r="AC335" s="71" t="n">
        <f aca="false">IF(T335&gt;0,S335/T335,0)</f>
        <v>179.80612244898</v>
      </c>
      <c r="AD335" s="72" t="n">
        <f aca="false">EXP((((AC335-AC$355)/AC$356+2)/4-1.9)^3)</f>
        <v>0.0554571623481813</v>
      </c>
      <c r="AE335" s="73" t="n">
        <f aca="false">S335/U335</f>
        <v>20.2107353759653</v>
      </c>
      <c r="AF335" s="72" t="n">
        <f aca="false">EXP((((AE335-AE$355)/AE$356+2)/4-1.9)^3)</f>
        <v>0.0386691295292874</v>
      </c>
      <c r="AG335" s="72" t="n">
        <f aca="false">V335/U335</f>
        <v>0.647124939781026</v>
      </c>
      <c r="AH335" s="72" t="n">
        <f aca="false">EXP((((AG335-AG$355)/AG$356+2)/4-1.9)^3)</f>
        <v>0.139203731928585</v>
      </c>
      <c r="AI335" s="72" t="n">
        <f aca="false">W335/U335</f>
        <v>0.162869554701042</v>
      </c>
      <c r="AJ335" s="72" t="n">
        <f aca="false">EXP((((AI335-AI$355)/AI$356+2)/4-1.9)^3)</f>
        <v>0.135188565425274</v>
      </c>
      <c r="AK335" s="72" t="n">
        <f aca="false">Z335/U335</f>
        <v>0.343276260749824</v>
      </c>
      <c r="AL335" s="72" t="n">
        <f aca="false">EXP((((AK335-AK$355)/AK$356+2)/4-1.9)^3)</f>
        <v>0.097634727474326</v>
      </c>
      <c r="AM335" s="72" t="n">
        <f aca="false">0.01*AD335+0.15*AF335+0.24*AH335+0.25*AJ335+0.35*AL335</f>
        <v>0.107733132688068</v>
      </c>
      <c r="AO335" s="64" t="n">
        <f aca="false">0.01*AD335/$AM$355</f>
        <v>0.000195115214689547</v>
      </c>
      <c r="AP335" s="63" t="n">
        <f aca="false">AO335*$J$355</f>
        <v>1519.64841080745</v>
      </c>
      <c r="AQ335" s="64" t="n">
        <f aca="false">0.15*AF335/$AM$355</f>
        <v>0.00204074690909936</v>
      </c>
      <c r="AR335" s="63" t="n">
        <f aca="false">AQ335*$J$355</f>
        <v>15894.2899568724</v>
      </c>
      <c r="AS335" s="64" t="n">
        <f aca="false">0.24*AH335/$AM$355</f>
        <v>0.0117542686531156</v>
      </c>
      <c r="AT335" s="63" t="n">
        <f aca="false">AS335*$J$355</f>
        <v>91547.7335139251</v>
      </c>
      <c r="AU335" s="64" t="n">
        <f aca="false">0.25*AJ335/$AM$355</f>
        <v>0.011890865331748</v>
      </c>
      <c r="AV335" s="63" t="n">
        <f aca="false">AU335*$J$355</f>
        <v>92611.6122377631</v>
      </c>
      <c r="AW335" s="64" t="n">
        <f aca="false">0.35*AL335/$AM$355</f>
        <v>0.0120228064365191</v>
      </c>
      <c r="AX335" s="63" t="n">
        <f aca="false">AW335*$J$355</f>
        <v>93639.2311782167</v>
      </c>
    </row>
    <row r="336" customFormat="false" ht="13.8" hidden="false" customHeight="false" outlineLevel="0" collapsed="false">
      <c r="A336" s="70" t="s">
        <v>85</v>
      </c>
      <c r="B336" s="63" t="n">
        <f aca="true">INDIRECT(ADDRESS(ROW()-35*INT((ROW()-15)/35)+138,2+INT((ROW()-15)/35), 1, 1, "Simulación"))</f>
        <v>0</v>
      </c>
      <c r="C336" s="63" t="n">
        <f aca="true">INDIRECT(ADDRESS(ROW()-35*INT((ROW()-15)/35)+108,2+INT((ROW()-15)/35), 1, 1, "Simulación"))</f>
        <v>0</v>
      </c>
      <c r="D336" s="63" t="n">
        <f aca="true">INDIRECT(ADDRESS(ROW()-35*INT((ROW()-15)/35)+78,2+INT((ROW()-15)/35), 1, 1, "Simulación"))</f>
        <v>0</v>
      </c>
      <c r="E336" s="63" t="n">
        <f aca="true">INDIRECT(ADDRESS(ROW()-35*INT((ROW()-15)/35)+48,2+INT((ROW()-15)/35), 1, 1, "Simulación"))</f>
        <v>0</v>
      </c>
      <c r="F336" s="63" t="n">
        <f aca="true">INDIRECT(ADDRESS(ROW()-35*INT((ROW()-15)/35)+18,2+INT((ROW()-15)/35), 1, 1, "Simulación"))</f>
        <v>0</v>
      </c>
      <c r="G336" s="63" t="n">
        <f aca="true">INDIRECT(ADDRESS(ROW()-35*INT((ROW()-15)/35)-12,2+INT((ROW()-15)/35), 1, 1, "Simulación"))</f>
        <v>0</v>
      </c>
      <c r="H336" s="63" t="n">
        <f aca="true">INDIRECT(ADDRESS(ROW()-35*INT((ROW()-15)/35)+168,2+INT((ROW()-15)/35), 1, 1, "Simulación"))</f>
        <v>0</v>
      </c>
      <c r="I336" s="64" t="n">
        <f aca="false">AO336+AQ336+AS336+AU336+AW336</f>
        <v>0.0409868344121498</v>
      </c>
      <c r="J336" s="63" t="n">
        <f aca="false">ROUND(AP336+AR336+AT336+AV336+AX336,0)</f>
        <v>319225</v>
      </c>
      <c r="K336" s="64" t="n">
        <f aca="false">I336-DatosMinisterio!J336</f>
        <v>0</v>
      </c>
      <c r="L336" s="63" t="n">
        <f aca="false">J336-DatosMinisterio!K336</f>
        <v>0</v>
      </c>
      <c r="M336" s="64" t="n">
        <f aca="false">P371/P$390</f>
        <v>0.0494024639723894</v>
      </c>
      <c r="N336" s="63" t="n">
        <f aca="false">ROUND((N$355*M336),0)</f>
        <v>7310620</v>
      </c>
      <c r="O336" s="63" t="n">
        <f aca="false">N336-DatosMinisterio!L336</f>
        <v>-18</v>
      </c>
      <c r="P336" s="65" t="n">
        <f aca="false">N336+J336</f>
        <v>7629845</v>
      </c>
      <c r="Q336" s="63" t="n">
        <f aca="false">P336-DatosMinisterio!M336</f>
        <v>-18</v>
      </c>
      <c r="S336" s="65" t="n">
        <f aca="false">B336+DatosMinisterio!B336</f>
        <v>11482</v>
      </c>
      <c r="T336" s="65" t="n">
        <f aca="false">C336+DatosMinisterio!C336</f>
        <v>56</v>
      </c>
      <c r="U336" s="65" t="n">
        <f aca="false">D336+DatosMinisterio!D336</f>
        <v>723.057714899114</v>
      </c>
      <c r="V336" s="65" t="n">
        <f aca="false">E336+DatosMinisterio!E336</f>
        <v>379.654209200832</v>
      </c>
      <c r="W336" s="65" t="n">
        <f aca="false">F336+DatosMinisterio!F336</f>
        <v>136</v>
      </c>
      <c r="X336" s="65" t="n">
        <f aca="false">G336+DatosMinisterio!G336</f>
        <v>310</v>
      </c>
      <c r="Y336" s="65" t="n">
        <f aca="false">H336+DatosMinisterio!H336</f>
        <v>15</v>
      </c>
      <c r="Z336" s="65" t="n">
        <f aca="false">X336+0.33*Y336</f>
        <v>314.95</v>
      </c>
      <c r="AC336" s="71" t="n">
        <f aca="false">IF(T336&gt;0,S336/T336,0)</f>
        <v>205.035714285714</v>
      </c>
      <c r="AD336" s="72" t="n">
        <f aca="false">EXP((((AC336-AC$355)/AC$356+2)/4-1.9)^3)</f>
        <v>0.0855601671477368</v>
      </c>
      <c r="AE336" s="73" t="n">
        <f aca="false">S336/U336</f>
        <v>15.879783540657</v>
      </c>
      <c r="AF336" s="72" t="n">
        <f aca="false">EXP((((AE336-AE$355)/AE$356+2)/4-1.9)^3)</f>
        <v>0.0101981899285826</v>
      </c>
      <c r="AG336" s="72" t="n">
        <f aca="false">V336/U336</f>
        <v>0.525067641735631</v>
      </c>
      <c r="AH336" s="72" t="n">
        <f aca="false">EXP((((AG336-AG$355)/AG$356+2)/4-1.9)^3)</f>
        <v>0.0341122539071632</v>
      </c>
      <c r="AI336" s="72" t="n">
        <f aca="false">W336/U336</f>
        <v>0.188090102902748</v>
      </c>
      <c r="AJ336" s="72" t="n">
        <f aca="false">EXP((((AI336-AI$355)/AI$356+2)/4-1.9)^3)</f>
        <v>0.185440859773003</v>
      </c>
      <c r="AK336" s="72" t="n">
        <f aca="false">Z336/U336</f>
        <v>0.435580719920738</v>
      </c>
      <c r="AL336" s="72" t="n">
        <f aca="false">EXP((((AK336-AK$355)/AK$356+2)/4-1.9)^3)</f>
        <v>0.170181369621974</v>
      </c>
      <c r="AM336" s="72" t="n">
        <f aca="false">0.01*AD336+0.15*AF336+0.24*AH336+0.25*AJ336+0.35*AL336</f>
        <v>0.116495965409426</v>
      </c>
      <c r="AO336" s="64" t="n">
        <f aca="false">0.01*AD336/$AM$355</f>
        <v>0.000301026768681245</v>
      </c>
      <c r="AP336" s="63" t="n">
        <f aca="false">AO336*$J$355</f>
        <v>2344.53705399051</v>
      </c>
      <c r="AQ336" s="64" t="n">
        <f aca="false">0.15*AF336/$AM$355</f>
        <v>0.000538205147840232</v>
      </c>
      <c r="AR336" s="63" t="n">
        <f aca="false">AQ336*$J$355</f>
        <v>4191.79303318377</v>
      </c>
      <c r="AS336" s="64" t="n">
        <f aca="false">0.24*AH336/$AM$355</f>
        <v>0.00288041556956097</v>
      </c>
      <c r="AT336" s="63" t="n">
        <f aca="false">AS336*$J$355</f>
        <v>22434.0216098118</v>
      </c>
      <c r="AU336" s="64" t="n">
        <f aca="false">0.25*AJ336/$AM$355</f>
        <v>0.0163109378639215</v>
      </c>
      <c r="AV336" s="63" t="n">
        <f aca="false">AU336*$J$355</f>
        <v>127037.201292203</v>
      </c>
      <c r="AW336" s="64" t="n">
        <f aca="false">0.35*AL336/$AM$355</f>
        <v>0.0209562490621458</v>
      </c>
      <c r="AX336" s="63" t="n">
        <f aca="false">AW336*$J$355</f>
        <v>163217.054264304</v>
      </c>
    </row>
    <row r="337" customFormat="false" ht="13.8" hidden="false" customHeight="false" outlineLevel="0" collapsed="false">
      <c r="A337" s="70" t="s">
        <v>86</v>
      </c>
      <c r="B337" s="63" t="n">
        <f aca="true">INDIRECT(ADDRESS(ROW()-35*INT((ROW()-15)/35)+138,2+INT((ROW()-15)/35), 1, 1, "Simulación"))</f>
        <v>0</v>
      </c>
      <c r="C337" s="63" t="n">
        <f aca="true">INDIRECT(ADDRESS(ROW()-35*INT((ROW()-15)/35)+108,2+INT((ROW()-15)/35), 1, 1, "Simulación"))</f>
        <v>0</v>
      </c>
      <c r="D337" s="63" t="n">
        <f aca="true">INDIRECT(ADDRESS(ROW()-35*INT((ROW()-15)/35)+78,2+INT((ROW()-15)/35), 1, 1, "Simulación"))</f>
        <v>0</v>
      </c>
      <c r="E337" s="63" t="n">
        <f aca="true">INDIRECT(ADDRESS(ROW()-35*INT((ROW()-15)/35)+48,2+INT((ROW()-15)/35), 1, 1, "Simulación"))</f>
        <v>0</v>
      </c>
      <c r="F337" s="63" t="n">
        <f aca="true">INDIRECT(ADDRESS(ROW()-35*INT((ROW()-15)/35)+18,2+INT((ROW()-15)/35), 1, 1, "Simulación"))</f>
        <v>0</v>
      </c>
      <c r="G337" s="63" t="n">
        <f aca="true">INDIRECT(ADDRESS(ROW()-35*INT((ROW()-15)/35)-12,2+INT((ROW()-15)/35), 1, 1, "Simulación"))</f>
        <v>0</v>
      </c>
      <c r="H337" s="63" t="n">
        <f aca="true">INDIRECT(ADDRESS(ROW()-35*INT((ROW()-15)/35)+168,2+INT((ROW()-15)/35), 1, 1, "Simulación"))</f>
        <v>0</v>
      </c>
      <c r="I337" s="64" t="n">
        <f aca="false">AO337+AQ337+AS337+AU337+AW337</f>
        <v>0.0308066642988074</v>
      </c>
      <c r="J337" s="63" t="n">
        <f aca="false">ROUND(AP337+AR337+AT337+AV337+AX337,0)</f>
        <v>239937</v>
      </c>
      <c r="K337" s="64" t="n">
        <f aca="false">I337-DatosMinisterio!J337</f>
        <v>0</v>
      </c>
      <c r="L337" s="63" t="n">
        <f aca="false">J337-DatosMinisterio!K337</f>
        <v>0</v>
      </c>
      <c r="M337" s="64" t="n">
        <f aca="false">P372/P$390</f>
        <v>0.0486213012556464</v>
      </c>
      <c r="N337" s="63" t="n">
        <f aca="false">ROUND((N$355*M337),0)</f>
        <v>7195023</v>
      </c>
      <c r="O337" s="63" t="n">
        <f aca="false">N337-DatosMinisterio!L337</f>
        <v>-9</v>
      </c>
      <c r="P337" s="65" t="n">
        <f aca="false">N337+J337</f>
        <v>7434960</v>
      </c>
      <c r="Q337" s="63" t="n">
        <f aca="false">P337-DatosMinisterio!M337</f>
        <v>-9</v>
      </c>
      <c r="S337" s="65" t="n">
        <f aca="false">B337+DatosMinisterio!B337</f>
        <v>9257</v>
      </c>
      <c r="T337" s="65" t="n">
        <f aca="false">C337+DatosMinisterio!C337</f>
        <v>46</v>
      </c>
      <c r="U337" s="65" t="n">
        <f aca="false">D337+DatosMinisterio!D337</f>
        <v>483.069523148159</v>
      </c>
      <c r="V337" s="65" t="n">
        <f aca="false">E337+DatosMinisterio!E337</f>
        <v>280.106131842123</v>
      </c>
      <c r="W337" s="65" t="n">
        <f aca="false">F337+DatosMinisterio!F337</f>
        <v>56</v>
      </c>
      <c r="X337" s="65" t="n">
        <f aca="false">G337+DatosMinisterio!G337</f>
        <v>190</v>
      </c>
      <c r="Y337" s="65" t="n">
        <f aca="false">H337+DatosMinisterio!H337</f>
        <v>12</v>
      </c>
      <c r="Z337" s="65" t="n">
        <f aca="false">X337+0.33*Y337</f>
        <v>193.96</v>
      </c>
      <c r="AC337" s="71" t="n">
        <f aca="false">IF(T337&gt;0,S337/T337,0)</f>
        <v>201.239130434783</v>
      </c>
      <c r="AD337" s="72" t="n">
        <f aca="false">EXP((((AC337-AC$355)/AC$356+2)/4-1.9)^3)</f>
        <v>0.0803948926166366</v>
      </c>
      <c r="AE337" s="73" t="n">
        <f aca="false">S337/U337</f>
        <v>19.1628731609318</v>
      </c>
      <c r="AF337" s="72" t="n">
        <f aca="false">EXP((((AE337-AE$355)/AE$356+2)/4-1.9)^3)</f>
        <v>0.028795361845834</v>
      </c>
      <c r="AG337" s="72" t="n">
        <f aca="false">V337/U337</f>
        <v>0.579846416343292</v>
      </c>
      <c r="AH337" s="72" t="n">
        <f aca="false">EXP((((AG337-AG$355)/AG$356+2)/4-1.9)^3)</f>
        <v>0.0682430264033711</v>
      </c>
      <c r="AI337" s="72" t="n">
        <f aca="false">W337/U337</f>
        <v>0.115925342660925</v>
      </c>
      <c r="AJ337" s="72" t="n">
        <f aca="false">EXP((((AI337-AI$355)/AI$356+2)/4-1.9)^3)</f>
        <v>0.067870750909526</v>
      </c>
      <c r="AK337" s="72" t="n">
        <f aca="false">Z337/U337</f>
        <v>0.401515704687733</v>
      </c>
      <c r="AL337" s="72" t="n">
        <f aca="false">EXP((((AK337-AK$355)/AK$356+2)/4-1.9)^3)</f>
        <v>0.140262364729241</v>
      </c>
      <c r="AM337" s="72" t="n">
        <f aca="false">0.01*AD337+0.15*AF337+0.24*AH337+0.25*AJ337+0.35*AL337</f>
        <v>0.0875610949224663</v>
      </c>
      <c r="AO337" s="64" t="n">
        <f aca="false">0.01*AD337/$AM$355</f>
        <v>0.000282853757182052</v>
      </c>
      <c r="AP337" s="63" t="n">
        <f aca="false">AO337*$J$355</f>
        <v>2202.99715363843</v>
      </c>
      <c r="AQ337" s="64" t="n">
        <f aca="false">0.15*AF337/$AM$355</f>
        <v>0.00151966300763963</v>
      </c>
      <c r="AR337" s="63" t="n">
        <f aca="false">AQ337*$J$355</f>
        <v>11835.845186122</v>
      </c>
      <c r="AS337" s="64" t="n">
        <f aca="false">0.24*AH337/$AM$355</f>
        <v>0.00576239483621319</v>
      </c>
      <c r="AT337" s="63" t="n">
        <f aca="false">AS337*$J$355</f>
        <v>44880.2220228168</v>
      </c>
      <c r="AU337" s="64" t="n">
        <f aca="false">0.25*AJ337/$AM$355</f>
        <v>0.00596975015224847</v>
      </c>
      <c r="AV337" s="63" t="n">
        <f aca="false">AU337*$J$355</f>
        <v>46495.2020590322</v>
      </c>
      <c r="AW337" s="64" t="n">
        <f aca="false">0.35*AL337/$AM$355</f>
        <v>0.0172720025455241</v>
      </c>
      <c r="AX337" s="63" t="n">
        <f aca="false">AW337*$J$355</f>
        <v>134522.42184973</v>
      </c>
    </row>
    <row r="338" customFormat="false" ht="13.8" hidden="false" customHeight="false" outlineLevel="0" collapsed="false">
      <c r="A338" s="70" t="s">
        <v>87</v>
      </c>
      <c r="B338" s="63" t="n">
        <f aca="true">INDIRECT(ADDRESS(ROW()-35*INT((ROW()-15)/35)+138,2+INT((ROW()-15)/35), 1, 1, "Simulación"))</f>
        <v>0</v>
      </c>
      <c r="C338" s="63" t="n">
        <f aca="true">INDIRECT(ADDRESS(ROW()-35*INT((ROW()-15)/35)+108,2+INT((ROW()-15)/35), 1, 1, "Simulación"))</f>
        <v>0</v>
      </c>
      <c r="D338" s="63" t="n">
        <f aca="true">INDIRECT(ADDRESS(ROW()-35*INT((ROW()-15)/35)+78,2+INT((ROW()-15)/35), 1, 1, "Simulación"))</f>
        <v>0</v>
      </c>
      <c r="E338" s="63" t="n">
        <f aca="true">INDIRECT(ADDRESS(ROW()-35*INT((ROW()-15)/35)+48,2+INT((ROW()-15)/35), 1, 1, "Simulación"))</f>
        <v>0</v>
      </c>
      <c r="F338" s="63" t="n">
        <f aca="true">INDIRECT(ADDRESS(ROW()-35*INT((ROW()-15)/35)+18,2+INT((ROW()-15)/35), 1, 1, "Simulación"))</f>
        <v>0</v>
      </c>
      <c r="G338" s="63" t="n">
        <f aca="true">INDIRECT(ADDRESS(ROW()-35*INT((ROW()-15)/35)-12,2+INT((ROW()-15)/35), 1, 1, "Simulación"))</f>
        <v>0</v>
      </c>
      <c r="H338" s="63" t="n">
        <f aca="true">INDIRECT(ADDRESS(ROW()-35*INT((ROW()-15)/35)+168,2+INT((ROW()-15)/35), 1, 1, "Simulación"))</f>
        <v>0</v>
      </c>
      <c r="I338" s="64" t="n">
        <f aca="false">AO338+AQ338+AS338+AU338+AW338</f>
        <v>0.0125884010537074</v>
      </c>
      <c r="J338" s="63" t="n">
        <f aca="false">ROUND(AP338+AR338+AT338+AV338+AX338,0)</f>
        <v>98044</v>
      </c>
      <c r="K338" s="64" t="n">
        <f aca="false">I338-DatosMinisterio!J338</f>
        <v>0</v>
      </c>
      <c r="L338" s="63" t="n">
        <f aca="false">J338-DatosMinisterio!K338</f>
        <v>0</v>
      </c>
      <c r="M338" s="64" t="n">
        <f aca="false">P373/P$390</f>
        <v>0.0207946159788527</v>
      </c>
      <c r="N338" s="63" t="n">
        <f aca="false">ROUND((N$355*M338),0)</f>
        <v>3077205</v>
      </c>
      <c r="O338" s="63" t="n">
        <f aca="false">N338-DatosMinisterio!L338</f>
        <v>0</v>
      </c>
      <c r="P338" s="65" t="n">
        <f aca="false">N338+J338</f>
        <v>3175249</v>
      </c>
      <c r="Q338" s="63" t="n">
        <f aca="false">P338-DatosMinisterio!M338</f>
        <v>0</v>
      </c>
      <c r="S338" s="65" t="n">
        <f aca="false">B338+DatosMinisterio!B338</f>
        <v>15746</v>
      </c>
      <c r="T338" s="65" t="n">
        <f aca="false">C338+DatosMinisterio!C338</f>
        <v>69</v>
      </c>
      <c r="U338" s="65" t="n">
        <f aca="false">D338+DatosMinisterio!D338</f>
        <v>670.296767953008</v>
      </c>
      <c r="V338" s="65" t="n">
        <f aca="false">E338+DatosMinisterio!E338</f>
        <v>270.499620627286</v>
      </c>
      <c r="W338" s="65" t="n">
        <f aca="false">F338+DatosMinisterio!F338</f>
        <v>53</v>
      </c>
      <c r="X338" s="65" t="n">
        <f aca="false">G338+DatosMinisterio!G338</f>
        <v>129</v>
      </c>
      <c r="Y338" s="65" t="n">
        <f aca="false">H338+DatosMinisterio!H338</f>
        <v>8</v>
      </c>
      <c r="Z338" s="65" t="n">
        <f aca="false">X338+0.33*Y338</f>
        <v>131.64</v>
      </c>
      <c r="AC338" s="71" t="n">
        <f aca="false">IF(T338&gt;0,S338/T338,0)</f>
        <v>228.202898550725</v>
      </c>
      <c r="AD338" s="72" t="n">
        <f aca="false">EXP((((AC338-AC$355)/AC$356+2)/4-1.9)^3)</f>
        <v>0.122377068149705</v>
      </c>
      <c r="AE338" s="73" t="n">
        <f aca="false">S338/U338</f>
        <v>23.491087459792</v>
      </c>
      <c r="AF338" s="72" t="n">
        <f aca="false">EXP((((AE338-AE$355)/AE$356+2)/4-1.9)^3)</f>
        <v>0.0874982649174532</v>
      </c>
      <c r="AG338" s="72" t="n">
        <f aca="false">V338/U338</f>
        <v>0.403552028832473</v>
      </c>
      <c r="AH338" s="72" t="n">
        <f aca="false">EXP((((AG338-AG$355)/AG$356+2)/4-1.9)^3)</f>
        <v>0.00488625894333258</v>
      </c>
      <c r="AI338" s="72" t="n">
        <f aca="false">W338/U338</f>
        <v>0.0790694548055998</v>
      </c>
      <c r="AJ338" s="72" t="n">
        <f aca="false">EXP((((AI338-AI$355)/AI$356+2)/4-1.9)^3)</f>
        <v>0.0357841636939553</v>
      </c>
      <c r="AK338" s="72" t="n">
        <f aca="false">Z338/U338</f>
        <v>0.196390623219041</v>
      </c>
      <c r="AL338" s="72" t="n">
        <f aca="false">EXP((((AK338-AK$355)/AK$356+2)/4-1.9)^3)</f>
        <v>0.0323213659834803</v>
      </c>
      <c r="AM338" s="72" t="n">
        <f aca="false">0.01*AD338+0.15*AF338+0.24*AH338+0.25*AJ338+0.35*AL338</f>
        <v>0.0357797315832218</v>
      </c>
      <c r="AO338" s="64" t="n">
        <f aca="false">0.01*AD338/$AM$355</f>
        <v>0.000430559857628383</v>
      </c>
      <c r="AP338" s="63" t="n">
        <f aca="false">AO338*$J$355</f>
        <v>3353.40124266336</v>
      </c>
      <c r="AQ338" s="64" t="n">
        <f aca="false">0.15*AF338/$AM$355</f>
        <v>0.00461768381795638</v>
      </c>
      <c r="AR338" s="63" t="n">
        <f aca="false">AQ338*$J$355</f>
        <v>35964.6780325872</v>
      </c>
      <c r="AS338" s="64" t="n">
        <f aca="false">0.24*AH338/$AM$355</f>
        <v>0.000412592389104087</v>
      </c>
      <c r="AT338" s="63" t="n">
        <f aca="false">AS338*$J$355</f>
        <v>3213.46220698834</v>
      </c>
      <c r="AU338" s="64" t="n">
        <f aca="false">0.25*AJ338/$AM$355</f>
        <v>0.00314749010136693</v>
      </c>
      <c r="AV338" s="63" t="n">
        <f aca="false">AU338*$J$355</f>
        <v>24514.122787323</v>
      </c>
      <c r="AW338" s="64" t="n">
        <f aca="false">0.35*AL338/$AM$355</f>
        <v>0.00398007488765164</v>
      </c>
      <c r="AX338" s="63" t="n">
        <f aca="false">AW338*$J$355</f>
        <v>30998.6819200035</v>
      </c>
    </row>
    <row r="339" customFormat="false" ht="13.8" hidden="false" customHeight="false" outlineLevel="0" collapsed="false">
      <c r="A339" s="70" t="s">
        <v>88</v>
      </c>
      <c r="B339" s="63" t="n">
        <f aca="true">INDIRECT(ADDRESS(ROW()-35*INT((ROW()-15)/35)+138,2+INT((ROW()-15)/35), 1, 1, "Simulación"))</f>
        <v>0</v>
      </c>
      <c r="C339" s="63" t="n">
        <f aca="true">INDIRECT(ADDRESS(ROW()-35*INT((ROW()-15)/35)+108,2+INT((ROW()-15)/35), 1, 1, "Simulación"))</f>
        <v>0</v>
      </c>
      <c r="D339" s="63" t="n">
        <f aca="true">INDIRECT(ADDRESS(ROW()-35*INT((ROW()-15)/35)+78,2+INT((ROW()-15)/35), 1, 1, "Simulación"))</f>
        <v>0</v>
      </c>
      <c r="E339" s="63" t="n">
        <f aca="true">INDIRECT(ADDRESS(ROW()-35*INT((ROW()-15)/35)+48,2+INT((ROW()-15)/35), 1, 1, "Simulación"))</f>
        <v>0</v>
      </c>
      <c r="F339" s="63" t="n">
        <f aca="true">INDIRECT(ADDRESS(ROW()-35*INT((ROW()-15)/35)+18,2+INT((ROW()-15)/35), 1, 1, "Simulación"))</f>
        <v>0</v>
      </c>
      <c r="G339" s="63" t="n">
        <f aca="true">INDIRECT(ADDRESS(ROW()-35*INT((ROW()-15)/35)-12,2+INT((ROW()-15)/35), 1, 1, "Simulación"))</f>
        <v>0</v>
      </c>
      <c r="H339" s="63" t="n">
        <f aca="true">INDIRECT(ADDRESS(ROW()-35*INT((ROW()-15)/35)+168,2+INT((ROW()-15)/35), 1, 1, "Simulación"))</f>
        <v>0</v>
      </c>
      <c r="I339" s="64" t="n">
        <f aca="false">AO339+AQ339+AS339+AU339+AW339</f>
        <v>0.0129604998921552</v>
      </c>
      <c r="J339" s="63" t="n">
        <f aca="false">ROUND(AP339+AR339+AT339+AV339+AX339,0)</f>
        <v>100942</v>
      </c>
      <c r="K339" s="64" t="n">
        <f aca="false">I339-DatosMinisterio!J339</f>
        <v>0</v>
      </c>
      <c r="L339" s="63" t="n">
        <f aca="false">J339-DatosMinisterio!K339</f>
        <v>0</v>
      </c>
      <c r="M339" s="64" t="n">
        <f aca="false">P374/P$390</f>
        <v>0.0199827025318727</v>
      </c>
      <c r="N339" s="63" t="n">
        <f aca="false">ROUND((N$355*M339),0)</f>
        <v>2957058</v>
      </c>
      <c r="O339" s="63" t="n">
        <f aca="false">N339-DatosMinisterio!L339</f>
        <v>2</v>
      </c>
      <c r="P339" s="65" t="n">
        <f aca="false">N339+J339</f>
        <v>3058000</v>
      </c>
      <c r="Q339" s="63" t="n">
        <f aca="false">P339-DatosMinisterio!M339</f>
        <v>2</v>
      </c>
      <c r="S339" s="65" t="n">
        <f aca="false">B339+DatosMinisterio!B339</f>
        <v>6522</v>
      </c>
      <c r="T339" s="65" t="n">
        <f aca="false">C339+DatosMinisterio!C339</f>
        <v>47</v>
      </c>
      <c r="U339" s="65" t="n">
        <f aca="false">D339+DatosMinisterio!D339</f>
        <v>349.805906282401</v>
      </c>
      <c r="V339" s="65" t="n">
        <f aca="false">E339+DatosMinisterio!E339</f>
        <v>184.019378197483</v>
      </c>
      <c r="W339" s="65" t="n">
        <f aca="false">F339+DatosMinisterio!F339</f>
        <v>21</v>
      </c>
      <c r="X339" s="65" t="n">
        <f aca="false">G339+DatosMinisterio!G339</f>
        <v>89</v>
      </c>
      <c r="Y339" s="65" t="n">
        <f aca="false">H339+DatosMinisterio!H339</f>
        <v>2</v>
      </c>
      <c r="Z339" s="65" t="n">
        <f aca="false">X339+0.33*Y339</f>
        <v>89.66</v>
      </c>
      <c r="AC339" s="71" t="n">
        <f aca="false">IF(T339&gt;0,S339/T339,0)</f>
        <v>138.765957446809</v>
      </c>
      <c r="AD339" s="72" t="n">
        <f aca="false">EXP((((AC339-AC$355)/AC$356+2)/4-1.9)^3)</f>
        <v>0.0246841795343445</v>
      </c>
      <c r="AE339" s="73" t="n">
        <f aca="false">S339/U339</f>
        <v>18.6446251560279</v>
      </c>
      <c r="AF339" s="72" t="n">
        <f aca="false">EXP((((AE339-AE$355)/AE$356+2)/4-1.9)^3)</f>
        <v>0.0247304979639421</v>
      </c>
      <c r="AG339" s="72" t="n">
        <f aca="false">V339/U339</f>
        <v>0.526061381161823</v>
      </c>
      <c r="AH339" s="72" t="n">
        <f aca="false">EXP((((AG339-AG$355)/AG$356+2)/4-1.9)^3)</f>
        <v>0.0345771319187228</v>
      </c>
      <c r="AI339" s="72" t="n">
        <f aca="false">W339/U339</f>
        <v>0.0600332916707431</v>
      </c>
      <c r="AJ339" s="72" t="n">
        <f aca="false">EXP((((AI339-AI$355)/AI$356+2)/4-1.9)^3)</f>
        <v>0.0247887629814367</v>
      </c>
      <c r="AK339" s="72" t="n">
        <f aca="false">Z339/U339</f>
        <v>0.256313568152325</v>
      </c>
      <c r="AL339" s="72" t="n">
        <f aca="false">EXP((((AK339-AK$355)/AK$356+2)/4-1.9)^3)</f>
        <v>0.0525292026224099</v>
      </c>
      <c r="AM339" s="72" t="n">
        <f aca="false">0.01*AD339+0.15*AF339+0.24*AH339+0.25*AJ339+0.35*AL339</f>
        <v>0.0368373398136309</v>
      </c>
      <c r="AO339" s="64" t="n">
        <f aca="false">0.01*AD339/$AM$355</f>
        <v>8.68464736626918E-005</v>
      </c>
      <c r="AP339" s="63" t="n">
        <f aca="false">AO339*$J$355</f>
        <v>676.400894188244</v>
      </c>
      <c r="AQ339" s="64" t="n">
        <f aca="false">0.15*AF339/$AM$355</f>
        <v>0.00130514154041607</v>
      </c>
      <c r="AR339" s="63" t="n">
        <f aca="false">AQ339*$J$355</f>
        <v>10165.0518178598</v>
      </c>
      <c r="AS339" s="64" t="n">
        <f aca="false">0.24*AH339/$AM$355</f>
        <v>0.00291966955336652</v>
      </c>
      <c r="AT339" s="63" t="n">
        <f aca="false">AS339*$J$355</f>
        <v>22739.7499672999</v>
      </c>
      <c r="AU339" s="64" t="n">
        <f aca="false">0.25*AJ339/$AM$355</f>
        <v>0.00218036075333466</v>
      </c>
      <c r="AV339" s="63" t="n">
        <f aca="false">AU339*$J$355</f>
        <v>16981.6677754421</v>
      </c>
      <c r="AW339" s="64" t="n">
        <f aca="false">0.35*AL339/$AM$355</f>
        <v>0.00646848157137528</v>
      </c>
      <c r="AX339" s="63" t="n">
        <f aca="false">AW339*$J$355</f>
        <v>50379.5552587645</v>
      </c>
    </row>
    <row r="340" customFormat="false" ht="13.8" hidden="false" customHeight="false" outlineLevel="0" collapsed="false">
      <c r="A340" s="70" t="s">
        <v>89</v>
      </c>
      <c r="B340" s="63" t="n">
        <f aca="true">INDIRECT(ADDRESS(ROW()-35*INT((ROW()-15)/35)+138,2+INT((ROW()-15)/35), 1, 1, "Simulación"))</f>
        <v>0</v>
      </c>
      <c r="C340" s="63" t="n">
        <f aca="true">INDIRECT(ADDRESS(ROW()-35*INT((ROW()-15)/35)+108,2+INT((ROW()-15)/35), 1, 1, "Simulación"))</f>
        <v>0</v>
      </c>
      <c r="D340" s="63" t="n">
        <f aca="true">INDIRECT(ADDRESS(ROW()-35*INT((ROW()-15)/35)+78,2+INT((ROW()-15)/35), 1, 1, "Simulación"))</f>
        <v>0</v>
      </c>
      <c r="E340" s="63" t="n">
        <f aca="true">INDIRECT(ADDRESS(ROW()-35*INT((ROW()-15)/35)+48,2+INT((ROW()-15)/35), 1, 1, "Simulación"))</f>
        <v>0</v>
      </c>
      <c r="F340" s="63" t="n">
        <f aca="true">INDIRECT(ADDRESS(ROW()-35*INT((ROW()-15)/35)+18,2+INT((ROW()-15)/35), 1, 1, "Simulación"))</f>
        <v>0</v>
      </c>
      <c r="G340" s="63" t="n">
        <f aca="true">INDIRECT(ADDRESS(ROW()-35*INT((ROW()-15)/35)-12,2+INT((ROW()-15)/35), 1, 1, "Simulación"))</f>
        <v>0</v>
      </c>
      <c r="H340" s="63" t="n">
        <f aca="true">INDIRECT(ADDRESS(ROW()-35*INT((ROW()-15)/35)+168,2+INT((ROW()-15)/35), 1, 1, "Simulación"))</f>
        <v>0</v>
      </c>
      <c r="I340" s="64" t="n">
        <f aca="false">AO340+AQ340+AS340+AU340+AW340</f>
        <v>0.0175595353400341</v>
      </c>
      <c r="J340" s="63" t="n">
        <f aca="false">ROUND(AP340+AR340+AT340+AV340+AX340,0)</f>
        <v>136762</v>
      </c>
      <c r="K340" s="64" t="n">
        <f aca="false">I340-DatosMinisterio!J340</f>
        <v>0</v>
      </c>
      <c r="L340" s="63" t="n">
        <f aca="false">J340-DatosMinisterio!K340</f>
        <v>0</v>
      </c>
      <c r="M340" s="64" t="n">
        <f aca="false">P375/P$390</f>
        <v>0.0207366624244983</v>
      </c>
      <c r="N340" s="63" t="n">
        <f aca="false">ROUND((N$355*M340),0)</f>
        <v>3068629</v>
      </c>
      <c r="O340" s="63" t="n">
        <f aca="false">N340-DatosMinisterio!L340</f>
        <v>1</v>
      </c>
      <c r="P340" s="65" t="n">
        <f aca="false">N340+J340</f>
        <v>3205391</v>
      </c>
      <c r="Q340" s="63" t="n">
        <f aca="false">P340-DatosMinisterio!M340</f>
        <v>1</v>
      </c>
      <c r="S340" s="65" t="n">
        <f aca="false">B340+DatosMinisterio!B340</f>
        <v>7837</v>
      </c>
      <c r="T340" s="65" t="n">
        <f aca="false">C340+DatosMinisterio!C340</f>
        <v>38</v>
      </c>
      <c r="U340" s="65" t="n">
        <f aca="false">D340+DatosMinisterio!D340</f>
        <v>303.293760262726</v>
      </c>
      <c r="V340" s="65" t="n">
        <f aca="false">E340+DatosMinisterio!E340</f>
        <v>158.958225108225</v>
      </c>
      <c r="W340" s="65" t="n">
        <f aca="false">F340+DatosMinisterio!F340</f>
        <v>12</v>
      </c>
      <c r="X340" s="65" t="n">
        <f aca="false">G340+DatosMinisterio!G340</f>
        <v>69</v>
      </c>
      <c r="Y340" s="65" t="n">
        <f aca="false">H340+DatosMinisterio!H340</f>
        <v>6</v>
      </c>
      <c r="Z340" s="65" t="n">
        <f aca="false">X340+0.33*Y340</f>
        <v>70.98</v>
      </c>
      <c r="AC340" s="71" t="n">
        <f aca="false">IF(T340&gt;0,S340/T340,0)</f>
        <v>206.236842105263</v>
      </c>
      <c r="AD340" s="72" t="n">
        <f aca="false">EXP((((AC340-AC$355)/AC$356+2)/4-1.9)^3)</f>
        <v>0.0872436050667019</v>
      </c>
      <c r="AE340" s="73" t="n">
        <f aca="false">S340/U340</f>
        <v>25.8396347923916</v>
      </c>
      <c r="AF340" s="72" t="n">
        <f aca="false">EXP((((AE340-AE$355)/AE$356+2)/4-1.9)^3)</f>
        <v>0.143092741097913</v>
      </c>
      <c r="AG340" s="72" t="n">
        <f aca="false">V340/U340</f>
        <v>0.524106480036149</v>
      </c>
      <c r="AH340" s="72" t="n">
        <f aca="false">EXP((((AG340-AG$355)/AG$356+2)/4-1.9)^3)</f>
        <v>0.0336674017402284</v>
      </c>
      <c r="AI340" s="72" t="n">
        <f aca="false">W340/U340</f>
        <v>0.0395656013153884</v>
      </c>
      <c r="AJ340" s="72" t="n">
        <f aca="false">EXP((((AI340-AI$355)/AI$356+2)/4-1.9)^3)</f>
        <v>0.0162257374298305</v>
      </c>
      <c r="AK340" s="72" t="n">
        <f aca="false">Z340/U340</f>
        <v>0.234030531780522</v>
      </c>
      <c r="AL340" s="72" t="n">
        <f aca="false">EXP((((AK340-AK$355)/AK$356+2)/4-1.9)^3)</f>
        <v>0.0441031934696724</v>
      </c>
      <c r="AM340" s="72" t="n">
        <f aca="false">0.01*AD340+0.15*AF340+0.24*AH340+0.25*AJ340+0.35*AL340</f>
        <v>0.0499090757048517</v>
      </c>
      <c r="AO340" s="64" t="n">
        <f aca="false">0.01*AD340/$AM$355</f>
        <v>0.000306949616823261</v>
      </c>
      <c r="AP340" s="63" t="n">
        <f aca="false">AO340*$J$355</f>
        <v>2390.66696129061</v>
      </c>
      <c r="AQ340" s="64" t="n">
        <f aca="false">0.15*AF340/$AM$355</f>
        <v>0.00755165871755535</v>
      </c>
      <c r="AR340" s="63" t="n">
        <f aca="false">AQ340*$J$355</f>
        <v>58815.8447169422</v>
      </c>
      <c r="AS340" s="64" t="n">
        <f aca="false">0.24*AH340/$AM$355</f>
        <v>0.00284285255448494</v>
      </c>
      <c r="AT340" s="63" t="n">
        <f aca="false">AS340*$J$355</f>
        <v>22141.4633064717</v>
      </c>
      <c r="AU340" s="64" t="n">
        <f aca="false">0.25*AJ340/$AM$355</f>
        <v>0.00142717735097991</v>
      </c>
      <c r="AV340" s="63" t="n">
        <f aca="false">AU340*$J$355</f>
        <v>11115.5237012544</v>
      </c>
      <c r="AW340" s="64" t="n">
        <f aca="false">0.35*AL340/$AM$355</f>
        <v>0.00543089710019069</v>
      </c>
      <c r="AX340" s="63" t="n">
        <f aca="false">AW340*$J$355</f>
        <v>42298.3628452309</v>
      </c>
    </row>
    <row r="341" customFormat="false" ht="13.8" hidden="false" customHeight="false" outlineLevel="0" collapsed="false">
      <c r="A341" s="70" t="s">
        <v>90</v>
      </c>
      <c r="B341" s="63" t="n">
        <f aca="true">INDIRECT(ADDRESS(ROW()-35*INT((ROW()-15)/35)+138,2+INT((ROW()-15)/35), 1, 1, "Simulación"))</f>
        <v>0</v>
      </c>
      <c r="C341" s="63" t="n">
        <f aca="true">INDIRECT(ADDRESS(ROW()-35*INT((ROW()-15)/35)+108,2+INT((ROW()-15)/35), 1, 1, "Simulación"))</f>
        <v>0</v>
      </c>
      <c r="D341" s="63" t="n">
        <f aca="true">INDIRECT(ADDRESS(ROW()-35*INT((ROW()-15)/35)+78,2+INT((ROW()-15)/35), 1, 1, "Simulación"))</f>
        <v>0</v>
      </c>
      <c r="E341" s="63" t="n">
        <f aca="true">INDIRECT(ADDRESS(ROW()-35*INT((ROW()-15)/35)+48,2+INT((ROW()-15)/35), 1, 1, "Simulación"))</f>
        <v>0</v>
      </c>
      <c r="F341" s="63" t="n">
        <f aca="true">INDIRECT(ADDRESS(ROW()-35*INT((ROW()-15)/35)+18,2+INT((ROW()-15)/35), 1, 1, "Simulación"))</f>
        <v>0</v>
      </c>
      <c r="G341" s="63" t="n">
        <f aca="true">INDIRECT(ADDRESS(ROW()-35*INT((ROW()-15)/35)-12,2+INT((ROW()-15)/35), 1, 1, "Simulación"))</f>
        <v>0</v>
      </c>
      <c r="H341" s="63" t="n">
        <f aca="true">INDIRECT(ADDRESS(ROW()-35*INT((ROW()-15)/35)+168,2+INT((ROW()-15)/35), 1, 1, "Simulación"))</f>
        <v>0</v>
      </c>
      <c r="I341" s="64" t="n">
        <f aca="false">AO341+AQ341+AS341+AU341+AW341</f>
        <v>0.0358365765525225</v>
      </c>
      <c r="J341" s="63" t="n">
        <f aca="false">ROUND(AP341+AR341+AT341+AV341+AX341,0)</f>
        <v>279112</v>
      </c>
      <c r="K341" s="64" t="n">
        <f aca="false">I341-DatosMinisterio!J341</f>
        <v>0</v>
      </c>
      <c r="L341" s="63" t="n">
        <f aca="false">J341-DatosMinisterio!K341</f>
        <v>0</v>
      </c>
      <c r="M341" s="64" t="n">
        <f aca="false">P376/P$390</f>
        <v>0.02164915072047</v>
      </c>
      <c r="N341" s="63" t="n">
        <f aca="false">ROUND((N$355*M341),0)</f>
        <v>3203660</v>
      </c>
      <c r="O341" s="63" t="n">
        <f aca="false">N341-DatosMinisterio!L341</f>
        <v>3</v>
      </c>
      <c r="P341" s="65" t="n">
        <f aca="false">N341+J341</f>
        <v>3482772</v>
      </c>
      <c r="Q341" s="63" t="n">
        <f aca="false">P341-DatosMinisterio!M341</f>
        <v>3</v>
      </c>
      <c r="S341" s="65" t="n">
        <f aca="false">B341+DatosMinisterio!B341</f>
        <v>10055</v>
      </c>
      <c r="T341" s="65" t="n">
        <f aca="false">C341+DatosMinisterio!C341</f>
        <v>43</v>
      </c>
      <c r="U341" s="65" t="n">
        <f aca="false">D341+DatosMinisterio!D341</f>
        <v>405.08402886643</v>
      </c>
      <c r="V341" s="65" t="n">
        <f aca="false">E341+DatosMinisterio!E341</f>
        <v>296.011638490848</v>
      </c>
      <c r="W341" s="65" t="n">
        <f aca="false">F341+DatosMinisterio!F341</f>
        <v>26</v>
      </c>
      <c r="X341" s="65" t="n">
        <f aca="false">G341+DatosMinisterio!G341</f>
        <v>70</v>
      </c>
      <c r="Y341" s="65" t="n">
        <f aca="false">H341+DatosMinisterio!H341</f>
        <v>3</v>
      </c>
      <c r="Z341" s="65" t="n">
        <f aca="false">X341+0.33*Y341</f>
        <v>70.99</v>
      </c>
      <c r="AC341" s="71" t="n">
        <f aca="false">IF(T341&gt;0,S341/T341,0)</f>
        <v>233.837209302326</v>
      </c>
      <c r="AD341" s="72" t="n">
        <f aca="false">EXP((((AC341-AC$355)/AC$356+2)/4-1.9)^3)</f>
        <v>0.132760645681907</v>
      </c>
      <c r="AE341" s="73" t="n">
        <f aca="false">S341/U341</f>
        <v>24.8220104557997</v>
      </c>
      <c r="AF341" s="72" t="n">
        <f aca="false">EXP((((AE341-AE$355)/AE$356+2)/4-1.9)^3)</f>
        <v>0.116678278806478</v>
      </c>
      <c r="AG341" s="72" t="n">
        <f aca="false">V341/U341</f>
        <v>0.730741321298681</v>
      </c>
      <c r="AH341" s="72" t="n">
        <f aca="false">EXP((((AG341-AG$355)/AG$356+2)/4-1.9)^3)</f>
        <v>0.27867491921601</v>
      </c>
      <c r="AI341" s="72" t="n">
        <f aca="false">W341/U341</f>
        <v>0.0641842140080351</v>
      </c>
      <c r="AJ341" s="72" t="n">
        <f aca="false">EXP((((AI341-AI$355)/AI$356+2)/4-1.9)^3)</f>
        <v>0.0269135583612412</v>
      </c>
      <c r="AK341" s="72" t="n">
        <f aca="false">Z341/U341</f>
        <v>0.175247590478093</v>
      </c>
      <c r="AL341" s="72" t="n">
        <f aca="false">EXP((((AK341-AK$355)/AK$356+2)/4-1.9)^3)</f>
        <v>0.0269079539144668</v>
      </c>
      <c r="AM341" s="72" t="n">
        <f aca="false">0.01*AD341+0.15*AF341+0.24*AH341+0.25*AJ341+0.35*AL341</f>
        <v>0.101857502350007</v>
      </c>
      <c r="AO341" s="64" t="n">
        <f aca="false">0.01*AD341/$AM$355</f>
        <v>0.000467092450960893</v>
      </c>
      <c r="AP341" s="63" t="n">
        <f aca="false">AO341*$J$355</f>
        <v>3637.93414025803</v>
      </c>
      <c r="AQ341" s="64" t="n">
        <f aca="false">0.15*AF341/$AM$355</f>
        <v>0.00615764667402229</v>
      </c>
      <c r="AR341" s="63" t="n">
        <f aca="false">AQ341*$J$355</f>
        <v>47958.6279182823</v>
      </c>
      <c r="AS341" s="64" t="n">
        <f aca="false">0.24*AH341/$AM$355</f>
        <v>0.0235311210552224</v>
      </c>
      <c r="AT341" s="63" t="n">
        <f aca="false">AS341*$J$355</f>
        <v>183271.359811605</v>
      </c>
      <c r="AU341" s="64" t="n">
        <f aca="false">0.25*AJ341/$AM$355</f>
        <v>0.00236725271153612</v>
      </c>
      <c r="AV341" s="63" t="n">
        <f aca="false">AU341*$J$355</f>
        <v>18437.2696244596</v>
      </c>
      <c r="AW341" s="64" t="n">
        <f aca="false">0.35*AL341/$AM$355</f>
        <v>0.00331346366078075</v>
      </c>
      <c r="AX341" s="63" t="n">
        <f aca="false">AW341*$J$355</f>
        <v>25806.8023776901</v>
      </c>
    </row>
    <row r="342" customFormat="false" ht="13.8" hidden="false" customHeight="false" outlineLevel="0" collapsed="false">
      <c r="A342" s="70" t="s">
        <v>91</v>
      </c>
      <c r="B342" s="63" t="n">
        <f aca="true">INDIRECT(ADDRESS(ROW()-35*INT((ROW()-15)/35)+138,2+INT((ROW()-15)/35), 1, 1, "Simulación"))</f>
        <v>0</v>
      </c>
      <c r="C342" s="63" t="n">
        <f aca="true">INDIRECT(ADDRESS(ROW()-35*INT((ROW()-15)/35)+108,2+INT((ROW()-15)/35), 1, 1, "Simulación"))</f>
        <v>0</v>
      </c>
      <c r="D342" s="63" t="n">
        <f aca="true">INDIRECT(ADDRESS(ROW()-35*INT((ROW()-15)/35)+78,2+INT((ROW()-15)/35), 1, 1, "Simulación"))</f>
        <v>0</v>
      </c>
      <c r="E342" s="63" t="n">
        <f aca="true">INDIRECT(ADDRESS(ROW()-35*INT((ROW()-15)/35)+48,2+INT((ROW()-15)/35), 1, 1, "Simulación"))</f>
        <v>0</v>
      </c>
      <c r="F342" s="63" t="n">
        <f aca="true">INDIRECT(ADDRESS(ROW()-35*INT((ROW()-15)/35)+18,2+INT((ROW()-15)/35), 1, 1, "Simulación"))</f>
        <v>0</v>
      </c>
      <c r="G342" s="63" t="n">
        <f aca="true">INDIRECT(ADDRESS(ROW()-35*INT((ROW()-15)/35)-12,2+INT((ROW()-15)/35), 1, 1, "Simulación"))</f>
        <v>0</v>
      </c>
      <c r="H342" s="63" t="n">
        <f aca="true">INDIRECT(ADDRESS(ROW()-35*INT((ROW()-15)/35)+168,2+INT((ROW()-15)/35), 1, 1, "Simulación"))</f>
        <v>0</v>
      </c>
      <c r="I342" s="64" t="n">
        <f aca="false">AO342+AQ342+AS342+AU342+AW342</f>
        <v>0.0727690629683793</v>
      </c>
      <c r="J342" s="63" t="n">
        <f aca="false">ROUND(AP342+AR342+AT342+AV342+AX342,0)</f>
        <v>566759</v>
      </c>
      <c r="K342" s="64" t="n">
        <f aca="false">I342-DatosMinisterio!J342</f>
        <v>0</v>
      </c>
      <c r="L342" s="63" t="n">
        <f aca="false">J342-DatosMinisterio!K342</f>
        <v>0</v>
      </c>
      <c r="M342" s="64" t="n">
        <f aca="false">P377/P$390</f>
        <v>0.0225537009909739</v>
      </c>
      <c r="N342" s="63" t="n">
        <f aca="false">ROUND((N$355*M342),0)</f>
        <v>3337516</v>
      </c>
      <c r="O342" s="63" t="n">
        <f aca="false">N342-DatosMinisterio!L342</f>
        <v>-1</v>
      </c>
      <c r="P342" s="65" t="n">
        <f aca="false">N342+J342</f>
        <v>3904275</v>
      </c>
      <c r="Q342" s="63" t="n">
        <f aca="false">P342-DatosMinisterio!M342</f>
        <v>-1</v>
      </c>
      <c r="S342" s="65" t="n">
        <f aca="false">B342+DatosMinisterio!B342</f>
        <v>7098</v>
      </c>
      <c r="T342" s="65" t="n">
        <f aca="false">C342+DatosMinisterio!C342</f>
        <v>47</v>
      </c>
      <c r="U342" s="65" t="n">
        <f aca="false">D342+DatosMinisterio!D342</f>
        <v>317.462790422634</v>
      </c>
      <c r="V342" s="65" t="n">
        <f aca="false">E342+DatosMinisterio!E342</f>
        <v>189.87987012987</v>
      </c>
      <c r="W342" s="65" t="n">
        <f aca="false">F342+DatosMinisterio!F342</f>
        <v>68</v>
      </c>
      <c r="X342" s="65" t="n">
        <f aca="false">G342+DatosMinisterio!G342</f>
        <v>175</v>
      </c>
      <c r="Y342" s="65" t="n">
        <f aca="false">H342+DatosMinisterio!H342</f>
        <v>21</v>
      </c>
      <c r="Z342" s="65" t="n">
        <f aca="false">X342+0.33*Y342</f>
        <v>181.93</v>
      </c>
      <c r="AC342" s="71" t="n">
        <f aca="false">IF(T342&gt;0,S342/T342,0)</f>
        <v>151.021276595745</v>
      </c>
      <c r="AD342" s="72" t="n">
        <f aca="false">EXP((((AC342-AC$355)/AC$356+2)/4-1.9)^3)</f>
        <v>0.0318769887568624</v>
      </c>
      <c r="AE342" s="73" t="n">
        <f aca="false">S342/U342</f>
        <v>22.3585258308557</v>
      </c>
      <c r="AF342" s="72" t="n">
        <f aca="false">EXP((((AE342-AE$355)/AE$356+2)/4-1.9)^3)</f>
        <v>0.0671790811527073</v>
      </c>
      <c r="AG342" s="72" t="n">
        <f aca="false">V342/U342</f>
        <v>0.598116931679097</v>
      </c>
      <c r="AH342" s="72" t="n">
        <f aca="false">EXP((((AG342-AG$355)/AG$356+2)/4-1.9)^3)</f>
        <v>0.0840370904336215</v>
      </c>
      <c r="AI342" s="72" t="n">
        <f aca="false">W342/U342</f>
        <v>0.214198331431134</v>
      </c>
      <c r="AJ342" s="72" t="n">
        <f aca="false">EXP((((AI342-AI$355)/AI$356+2)/4-1.9)^3)</f>
        <v>0.247870457236527</v>
      </c>
      <c r="AK342" s="72" t="n">
        <f aca="false">Z342/U342</f>
        <v>0.57307503584215</v>
      </c>
      <c r="AL342" s="72" t="n">
        <f aca="false">EXP((((AK342-AK$355)/AK$356+2)/4-1.9)^3)</f>
        <v>0.32656496226057</v>
      </c>
      <c r="AM342" s="72" t="n">
        <f aca="false">0.01*AD342+0.15*AF342+0.24*AH342+0.25*AJ342+0.35*AL342</f>
        <v>0.206829884864875</v>
      </c>
      <c r="AO342" s="64" t="n">
        <f aca="false">0.01*AD342/$AM$355</f>
        <v>0.000112152970718226</v>
      </c>
      <c r="AP342" s="63" t="n">
        <f aca="false">AO342*$J$355</f>
        <v>873.499711390869</v>
      </c>
      <c r="AQ342" s="64" t="n">
        <f aca="false">0.15*AF342/$AM$355</f>
        <v>0.00354534751331003</v>
      </c>
      <c r="AR342" s="63" t="n">
        <f aca="false">AQ342*$J$355</f>
        <v>27612.8221109472</v>
      </c>
      <c r="AS342" s="64" t="n">
        <f aca="false">0.24*AH342/$AM$355</f>
        <v>0.00709603488424951</v>
      </c>
      <c r="AT342" s="63" t="n">
        <f aca="false">AS342*$J$355</f>
        <v>55267.2335268261</v>
      </c>
      <c r="AU342" s="64" t="n">
        <f aca="false">0.25*AJ342/$AM$355</f>
        <v>0.0218020970741605</v>
      </c>
      <c r="AV342" s="63" t="n">
        <f aca="false">AU342*$J$355</f>
        <v>169804.913592896</v>
      </c>
      <c r="AW342" s="64" t="n">
        <f aca="false">0.35*AL342/$AM$355</f>
        <v>0.040213430525941</v>
      </c>
      <c r="AX342" s="63" t="n">
        <f aca="false">AW342*$J$355</f>
        <v>313200.976608084</v>
      </c>
    </row>
    <row r="343" customFormat="false" ht="13.8" hidden="false" customHeight="false" outlineLevel="0" collapsed="false">
      <c r="A343" s="70" t="s">
        <v>92</v>
      </c>
      <c r="B343" s="63" t="n">
        <f aca="true">INDIRECT(ADDRESS(ROW()-35*INT((ROW()-15)/35)+138,2+INT((ROW()-15)/35), 1, 1, "Simulación"))</f>
        <v>0</v>
      </c>
      <c r="C343" s="63" t="n">
        <f aca="true">INDIRECT(ADDRESS(ROW()-35*INT((ROW()-15)/35)+108,2+INT((ROW()-15)/35), 1, 1, "Simulación"))</f>
        <v>0</v>
      </c>
      <c r="D343" s="63" t="n">
        <f aca="true">INDIRECT(ADDRESS(ROW()-35*INT((ROW()-15)/35)+78,2+INT((ROW()-15)/35), 1, 1, "Simulación"))</f>
        <v>0</v>
      </c>
      <c r="E343" s="63" t="n">
        <f aca="true">INDIRECT(ADDRESS(ROW()-35*INT((ROW()-15)/35)+48,2+INT((ROW()-15)/35), 1, 1, "Simulación"))</f>
        <v>0</v>
      </c>
      <c r="F343" s="63" t="n">
        <f aca="true">INDIRECT(ADDRESS(ROW()-35*INT((ROW()-15)/35)+18,2+INT((ROW()-15)/35), 1, 1, "Simulación"))</f>
        <v>0</v>
      </c>
      <c r="G343" s="63" t="n">
        <f aca="true">INDIRECT(ADDRESS(ROW()-35*INT((ROW()-15)/35)-12,2+INT((ROW()-15)/35), 1, 1, "Simulación"))</f>
        <v>0</v>
      </c>
      <c r="H343" s="63" t="n">
        <f aca="true">INDIRECT(ADDRESS(ROW()-35*INT((ROW()-15)/35)+168,2+INT((ROW()-15)/35), 1, 1, "Simulación"))</f>
        <v>0</v>
      </c>
      <c r="I343" s="64" t="n">
        <f aca="false">AO343+AQ343+AS343+AU343+AW343</f>
        <v>0.0110985755480977</v>
      </c>
      <c r="J343" s="63" t="n">
        <f aca="false">ROUND(AP343+AR343+AT343+AV343+AX343,0)</f>
        <v>86441</v>
      </c>
      <c r="K343" s="64" t="n">
        <f aca="false">I343-DatosMinisterio!J343</f>
        <v>-4.16333634234434E-017</v>
      </c>
      <c r="L343" s="63" t="n">
        <f aca="false">J343-DatosMinisterio!K343</f>
        <v>0</v>
      </c>
      <c r="M343" s="64" t="n">
        <f aca="false">P378/P$390</f>
        <v>0.0102415118053725</v>
      </c>
      <c r="N343" s="63" t="n">
        <f aca="false">ROUND((N$355*M343),0)</f>
        <v>1515548</v>
      </c>
      <c r="O343" s="63" t="n">
        <f aca="false">N343-DatosMinisterio!L343</f>
        <v>1</v>
      </c>
      <c r="P343" s="65" t="n">
        <f aca="false">N343+J343</f>
        <v>1601989</v>
      </c>
      <c r="Q343" s="63" t="n">
        <f aca="false">P343-DatosMinisterio!M343</f>
        <v>1</v>
      </c>
      <c r="S343" s="65" t="n">
        <f aca="false">B343+DatosMinisterio!B343</f>
        <v>3820</v>
      </c>
      <c r="T343" s="65" t="n">
        <f aca="false">C343+DatosMinisterio!C343</f>
        <v>53</v>
      </c>
      <c r="U343" s="65" t="n">
        <f aca="false">D343+DatosMinisterio!D343</f>
        <v>172.854058775816</v>
      </c>
      <c r="V343" s="65" t="n">
        <f aca="false">E343+DatosMinisterio!E343</f>
        <v>54.2840909090909</v>
      </c>
      <c r="W343" s="65" t="n">
        <f aca="false">F343+DatosMinisterio!F343</f>
        <v>9</v>
      </c>
      <c r="X343" s="65" t="n">
        <f aca="false">G343+DatosMinisterio!G343</f>
        <v>42</v>
      </c>
      <c r="Y343" s="65" t="n">
        <f aca="false">H343+DatosMinisterio!H343</f>
        <v>0</v>
      </c>
      <c r="Z343" s="65" t="n">
        <f aca="false">X343+0.33*Y343</f>
        <v>42</v>
      </c>
      <c r="AC343" s="71" t="n">
        <f aca="false">IF(T343&gt;0,S343/T343,0)</f>
        <v>72.0754716981132</v>
      </c>
      <c r="AD343" s="72" t="n">
        <f aca="false">EXP((((AC343-AC$355)/AC$356+2)/4-1.9)^3)</f>
        <v>0.00490665756038298</v>
      </c>
      <c r="AE343" s="73" t="n">
        <f aca="false">S343/U343</f>
        <v>22.0995678496295</v>
      </c>
      <c r="AF343" s="72" t="n">
        <f aca="false">EXP((((AE343-AE$355)/AE$356+2)/4-1.9)^3)</f>
        <v>0.0630779266434698</v>
      </c>
      <c r="AG343" s="72" t="n">
        <f aca="false">V343/U343</f>
        <v>0.314045798481914</v>
      </c>
      <c r="AH343" s="72" t="n">
        <f aca="false">EXP((((AG343-AG$355)/AG$356+2)/4-1.9)^3)</f>
        <v>0.000783986480980284</v>
      </c>
      <c r="AI343" s="72" t="n">
        <f aca="false">W343/U343</f>
        <v>0.0520670446719021</v>
      </c>
      <c r="AJ343" s="72" t="n">
        <f aca="false">EXP((((AI343-AI$355)/AI$356+2)/4-1.9)^3)</f>
        <v>0.0210960233219394</v>
      </c>
      <c r="AK343" s="72" t="n">
        <f aca="false">Z343/U343</f>
        <v>0.24297954180221</v>
      </c>
      <c r="AL343" s="72" t="n">
        <f aca="false">EXP((((AK343-AK$355)/AK$356+2)/4-1.9)^3)</f>
        <v>0.0473494731854881</v>
      </c>
      <c r="AM343" s="72" t="n">
        <f aca="false">0.01*AD343+0.15*AF343+0.24*AH343+0.25*AJ343+0.35*AL343</f>
        <v>0.0315452337729653</v>
      </c>
      <c r="AO343" s="64" t="n">
        <f aca="false">0.01*AD343/$AM$355</f>
        <v>1.72631181035106E-005</v>
      </c>
      <c r="AP343" s="63" t="n">
        <f aca="false">AO343*$J$355</f>
        <v>134.453225666295</v>
      </c>
      <c r="AQ343" s="64" t="n">
        <f aca="false">0.15*AF343/$AM$355</f>
        <v>0.00332891082362125</v>
      </c>
      <c r="AR343" s="63" t="n">
        <f aca="false">AQ343*$J$355</f>
        <v>25927.1120957169</v>
      </c>
      <c r="AS343" s="64" t="n">
        <f aca="false">0.24*AH343/$AM$355</f>
        <v>6.61992863997394E-005</v>
      </c>
      <c r="AT343" s="63" t="n">
        <f aca="false">AS343*$J$355</f>
        <v>515.590957547919</v>
      </c>
      <c r="AU343" s="64" t="n">
        <f aca="false">0.25*AJ343/$AM$355</f>
        <v>0.00185555613795794</v>
      </c>
      <c r="AV343" s="63" t="n">
        <f aca="false">AU343*$J$355</f>
        <v>14451.9377471328</v>
      </c>
      <c r="AW343" s="64" t="n">
        <f aca="false">0.35*AL343/$AM$355</f>
        <v>0.00583064618201522</v>
      </c>
      <c r="AX343" s="63" t="n">
        <f aca="false">AW343*$J$355</f>
        <v>45411.7953773015</v>
      </c>
    </row>
    <row r="344" customFormat="false" ht="13.8" hidden="false" customHeight="false" outlineLevel="0" collapsed="false">
      <c r="A344" s="70" t="s">
        <v>93</v>
      </c>
      <c r="B344" s="63" t="n">
        <f aca="true">INDIRECT(ADDRESS(ROW()-35*INT((ROW()-15)/35)+138,2+INT((ROW()-15)/35), 1, 1, "Simulación"))</f>
        <v>0</v>
      </c>
      <c r="C344" s="63" t="n">
        <f aca="true">INDIRECT(ADDRESS(ROW()-35*INT((ROW()-15)/35)+108,2+INT((ROW()-15)/35), 1, 1, "Simulación"))</f>
        <v>0</v>
      </c>
      <c r="D344" s="63" t="n">
        <f aca="true">INDIRECT(ADDRESS(ROW()-35*INT((ROW()-15)/35)+78,2+INT((ROW()-15)/35), 1, 1, "Simulación"))</f>
        <v>0</v>
      </c>
      <c r="E344" s="63" t="n">
        <f aca="true">INDIRECT(ADDRESS(ROW()-35*INT((ROW()-15)/35)+48,2+INT((ROW()-15)/35), 1, 1, "Simulación"))</f>
        <v>0</v>
      </c>
      <c r="F344" s="63" t="n">
        <f aca="true">INDIRECT(ADDRESS(ROW()-35*INT((ROW()-15)/35)+18,2+INT((ROW()-15)/35), 1, 1, "Simulación"))</f>
        <v>0</v>
      </c>
      <c r="G344" s="63" t="n">
        <f aca="true">INDIRECT(ADDRESS(ROW()-35*INT((ROW()-15)/35)-12,2+INT((ROW()-15)/35), 1, 1, "Simulación"))</f>
        <v>0</v>
      </c>
      <c r="H344" s="63" t="n">
        <f aca="true">INDIRECT(ADDRESS(ROW()-35*INT((ROW()-15)/35)+168,2+INT((ROW()-15)/35), 1, 1, "Simulación"))</f>
        <v>0</v>
      </c>
      <c r="I344" s="64" t="n">
        <f aca="false">AO344+AQ344+AS344+AU344+AW344</f>
        <v>0.0921678308114554</v>
      </c>
      <c r="J344" s="63" t="n">
        <f aca="false">ROUND(AP344+AR344+AT344+AV344+AX344,0)</f>
        <v>717846</v>
      </c>
      <c r="K344" s="64" t="n">
        <f aca="false">I344-DatosMinisterio!J344</f>
        <v>0</v>
      </c>
      <c r="L344" s="63" t="n">
        <f aca="false">J344-DatosMinisterio!K344</f>
        <v>0</v>
      </c>
      <c r="M344" s="64" t="n">
        <f aca="false">P379/P$390</f>
        <v>0.0589522534532351</v>
      </c>
      <c r="N344" s="63" t="n">
        <f aca="false">ROUND((N$355*M344),0)</f>
        <v>8723806</v>
      </c>
      <c r="O344" s="63" t="n">
        <f aca="false">N344-DatosMinisterio!L344</f>
        <v>-18</v>
      </c>
      <c r="P344" s="65" t="n">
        <f aca="false">N344+J344</f>
        <v>9441652</v>
      </c>
      <c r="Q344" s="63" t="n">
        <f aca="false">P344-DatosMinisterio!M344</f>
        <v>-18</v>
      </c>
      <c r="S344" s="65" t="n">
        <f aca="false">B344+DatosMinisterio!B344</f>
        <v>7000</v>
      </c>
      <c r="T344" s="65" t="n">
        <f aca="false">C344+DatosMinisterio!C344</f>
        <v>26</v>
      </c>
      <c r="U344" s="65" t="n">
        <f aca="false">D344+DatosMinisterio!D344</f>
        <v>310.381631329472</v>
      </c>
      <c r="V344" s="65" t="n">
        <f aca="false">E344+DatosMinisterio!E344</f>
        <v>273.972540420381</v>
      </c>
      <c r="W344" s="65" t="n">
        <f aca="false">F344+DatosMinisterio!F344</f>
        <v>56</v>
      </c>
      <c r="X344" s="65" t="n">
        <f aca="false">G344+DatosMinisterio!G344</f>
        <v>128</v>
      </c>
      <c r="Y344" s="65" t="n">
        <f aca="false">H344+DatosMinisterio!H344</f>
        <v>15</v>
      </c>
      <c r="Z344" s="65" t="n">
        <f aca="false">X344+0.33*Y344</f>
        <v>132.95</v>
      </c>
      <c r="AC344" s="71" t="n">
        <f aca="false">IF(T344&gt;0,S344/T344,0)</f>
        <v>269.230769230769</v>
      </c>
      <c r="AD344" s="72" t="n">
        <f aca="false">EXP((((AC344-AC$355)/AC$356+2)/4-1.9)^3)</f>
        <v>0.211136667270257</v>
      </c>
      <c r="AE344" s="73" t="n">
        <f aca="false">S344/U344</f>
        <v>22.552881013018</v>
      </c>
      <c r="AF344" s="72" t="n">
        <f aca="false">EXP((((AE344-AE$355)/AE$356+2)/4-1.9)^3)</f>
        <v>0.070386702375236</v>
      </c>
      <c r="AG344" s="72" t="n">
        <f aca="false">V344/U344</f>
        <v>0.882695729276445</v>
      </c>
      <c r="AH344" s="72" t="n">
        <f aca="false">EXP((((AG344-AG$355)/AG$356+2)/4-1.9)^3)</f>
        <v>0.624137907503523</v>
      </c>
      <c r="AI344" s="72" t="n">
        <f aca="false">W344/U344</f>
        <v>0.180423048104144</v>
      </c>
      <c r="AJ344" s="72" t="n">
        <f aca="false">EXP((((AI344-AI$355)/AI$356+2)/4-1.9)^3)</f>
        <v>0.169096198081375</v>
      </c>
      <c r="AK344" s="72" t="n">
        <f aca="false">Z344/U344</f>
        <v>0.428343647240106</v>
      </c>
      <c r="AL344" s="72" t="n">
        <f aca="false">EXP((((AK344-AK$355)/AK$356+2)/4-1.9)^3)</f>
        <v>0.163514430704409</v>
      </c>
      <c r="AM344" s="72" t="n">
        <f aca="false">0.01*AD344+0.15*AF344+0.24*AH344+0.25*AJ344+0.35*AL344</f>
        <v>0.26196657009672</v>
      </c>
      <c r="AO344" s="64" t="n">
        <f aca="false">0.01*AD344/$AM$355</f>
        <v>0.000742843203996402</v>
      </c>
      <c r="AP344" s="63" t="n">
        <f aca="false">AO344*$J$355</f>
        <v>5785.60978050024</v>
      </c>
      <c r="AQ344" s="64" t="n">
        <f aca="false">0.15*AF344/$AM$355</f>
        <v>0.00371462836279176</v>
      </c>
      <c r="AR344" s="63" t="n">
        <f aca="false">AQ344*$J$355</f>
        <v>28931.2604208677</v>
      </c>
      <c r="AS344" s="64" t="n">
        <f aca="false">0.24*AH344/$AM$355</f>
        <v>0.0527017813369652</v>
      </c>
      <c r="AT344" s="63" t="n">
        <f aca="false">AS344*$J$355</f>
        <v>410466.08478417</v>
      </c>
      <c r="AU344" s="64" t="n">
        <f aca="false">0.25*AJ344/$AM$355</f>
        <v>0.014873300217152</v>
      </c>
      <c r="AV344" s="63" t="n">
        <f aca="false">AU344*$J$355</f>
        <v>115840.207922381</v>
      </c>
      <c r="AW344" s="64" t="n">
        <f aca="false">0.35*AL344/$AM$355</f>
        <v>0.02013527769055</v>
      </c>
      <c r="AX344" s="63" t="n">
        <f aca="false">AW344*$J$355</f>
        <v>156822.945828685</v>
      </c>
    </row>
    <row r="345" customFormat="false" ht="13.8" hidden="false" customHeight="false" outlineLevel="0" collapsed="false">
      <c r="A345" s="70" t="s">
        <v>94</v>
      </c>
      <c r="B345" s="63" t="n">
        <f aca="true">INDIRECT(ADDRESS(ROW()-35*INT((ROW()-15)/35)+138,2+INT((ROW()-15)/35), 1, 1, "Simulación"))</f>
        <v>0</v>
      </c>
      <c r="C345" s="63" t="n">
        <f aca="true">INDIRECT(ADDRESS(ROW()-35*INT((ROW()-15)/35)+108,2+INT((ROW()-15)/35), 1, 1, "Simulación"))</f>
        <v>0</v>
      </c>
      <c r="D345" s="63" t="n">
        <f aca="true">INDIRECT(ADDRESS(ROW()-35*INT((ROW()-15)/35)+78,2+INT((ROW()-15)/35), 1, 1, "Simulación"))</f>
        <v>0</v>
      </c>
      <c r="E345" s="63" t="n">
        <f aca="true">INDIRECT(ADDRESS(ROW()-35*INT((ROW()-15)/35)+48,2+INT((ROW()-15)/35), 1, 1, "Simulación"))</f>
        <v>0</v>
      </c>
      <c r="F345" s="63" t="n">
        <f aca="true">INDIRECT(ADDRESS(ROW()-35*INT((ROW()-15)/35)+18,2+INT((ROW()-15)/35), 1, 1, "Simulación"))</f>
        <v>0</v>
      </c>
      <c r="G345" s="63" t="n">
        <f aca="true">INDIRECT(ADDRESS(ROW()-35*INT((ROW()-15)/35)-12,2+INT((ROW()-15)/35), 1, 1, "Simulación"))</f>
        <v>0</v>
      </c>
      <c r="H345" s="63" t="n">
        <f aca="true">INDIRECT(ADDRESS(ROW()-35*INT((ROW()-15)/35)+168,2+INT((ROW()-15)/35), 1, 1, "Simulación"))</f>
        <v>0</v>
      </c>
      <c r="I345" s="64" t="n">
        <f aca="false">AO345+AQ345+AS345+AU345+AW345</f>
        <v>0.00234425695625787</v>
      </c>
      <c r="J345" s="63" t="n">
        <f aca="false">ROUND(AP345+AR345+AT345+AV345+AX345,0)</f>
        <v>18258</v>
      </c>
      <c r="K345" s="64" t="n">
        <f aca="false">I345-DatosMinisterio!J345</f>
        <v>1.25767452008319E-017</v>
      </c>
      <c r="L345" s="63" t="n">
        <f aca="false">J345-DatosMinisterio!K345</f>
        <v>0</v>
      </c>
      <c r="M345" s="64" t="n">
        <f aca="false">P380/P$390</f>
        <v>0.00963120563679122</v>
      </c>
      <c r="N345" s="63" t="n">
        <f aca="false">ROUND((N$355*M345),0)</f>
        <v>1425234</v>
      </c>
      <c r="O345" s="63" t="n">
        <f aca="false">N345-DatosMinisterio!L345</f>
        <v>1</v>
      </c>
      <c r="P345" s="65" t="n">
        <f aca="false">N345+J345</f>
        <v>1443492</v>
      </c>
      <c r="Q345" s="63" t="n">
        <f aca="false">P345-DatosMinisterio!M345</f>
        <v>1</v>
      </c>
      <c r="S345" s="65" t="n">
        <f aca="false">B345+DatosMinisterio!B345</f>
        <v>3115</v>
      </c>
      <c r="T345" s="65" t="n">
        <f aca="false">C345+DatosMinisterio!C345</f>
        <v>50</v>
      </c>
      <c r="U345" s="65" t="n">
        <f aca="false">D345+DatosMinisterio!D345</f>
        <v>188.604603174603</v>
      </c>
      <c r="V345" s="65" t="n">
        <f aca="false">E345+DatosMinisterio!E345</f>
        <v>68.0209090909091</v>
      </c>
      <c r="W345" s="65" t="n">
        <f aca="false">F345+DatosMinisterio!F345</f>
        <v>2</v>
      </c>
      <c r="X345" s="65" t="n">
        <f aca="false">G345+DatosMinisterio!G345</f>
        <v>4</v>
      </c>
      <c r="Y345" s="65" t="n">
        <f aca="false">H345+DatosMinisterio!H345</f>
        <v>2</v>
      </c>
      <c r="Z345" s="65" t="n">
        <f aca="false">X345+0.33*Y345</f>
        <v>4.66</v>
      </c>
      <c r="AC345" s="71" t="n">
        <f aca="false">IF(T345&gt;0,S345/T345,0)</f>
        <v>62.3</v>
      </c>
      <c r="AD345" s="72" t="n">
        <f aca="false">EXP((((AC345-AC$355)/AC$356+2)/4-1.9)^3)</f>
        <v>0.00374429475441457</v>
      </c>
      <c r="AE345" s="73" t="n">
        <f aca="false">S345/U345</f>
        <v>16.5160337954013</v>
      </c>
      <c r="AF345" s="72" t="n">
        <f aca="false">EXP((((AE345-AE$355)/AE$356+2)/4-1.9)^3)</f>
        <v>0.0126461141382929</v>
      </c>
      <c r="AG345" s="72" t="n">
        <f aca="false">V345/U345</f>
        <v>0.360653493848917</v>
      </c>
      <c r="AH345" s="72" t="n">
        <f aca="false">EXP((((AG345-AG$355)/AG$356+2)/4-1.9)^3)</f>
        <v>0.00212618704735313</v>
      </c>
      <c r="AI345" s="72" t="n">
        <f aca="false">W345/U345</f>
        <v>0.0106041950532272</v>
      </c>
      <c r="AJ345" s="72" t="n">
        <f aca="false">EXP((((AI345-AI$355)/AI$356+2)/4-1.9)^3)</f>
        <v>0.00844320401027406</v>
      </c>
      <c r="AK345" s="72" t="n">
        <f aca="false">Z345/U345</f>
        <v>0.0247077744740193</v>
      </c>
      <c r="AL345" s="72" t="n">
        <f aca="false">EXP((((AK345-AK$355)/AK$356+2)/4-1.9)^3)</f>
        <v>0.00602166658767403</v>
      </c>
      <c r="AM345" s="72" t="n">
        <f aca="false">0.01*AD345+0.15*AF345+0.24*AH345+0.25*AJ345+0.35*AL345</f>
        <v>0.00666302926790726</v>
      </c>
      <c r="AO345" s="64" t="n">
        <f aca="false">0.01*AD345/$AM$355</f>
        <v>1.31735711661869E-005</v>
      </c>
      <c r="AP345" s="63" t="n">
        <f aca="false">AO345*$J$355</f>
        <v>102.601924299998</v>
      </c>
      <c r="AQ345" s="64" t="n">
        <f aca="false">0.15*AF345/$AM$355</f>
        <v>0.000667393309701807</v>
      </c>
      <c r="AR345" s="63" t="n">
        <f aca="false">AQ345*$J$355</f>
        <v>5197.97076863331</v>
      </c>
      <c r="AS345" s="64" t="n">
        <f aca="false">0.24*AH345/$AM$355</f>
        <v>0.000179533791336749</v>
      </c>
      <c r="AT345" s="63" t="n">
        <f aca="false">AS345*$J$355</f>
        <v>1398.29300921115</v>
      </c>
      <c r="AU345" s="64" t="n">
        <f aca="false">0.25*AJ345/$AM$355</f>
        <v>0.000742644183987127</v>
      </c>
      <c r="AV345" s="63" t="n">
        <f aca="false">AU345*$J$355</f>
        <v>5784.05971972567</v>
      </c>
      <c r="AW345" s="64" t="n">
        <f aca="false">0.35*AL345/$AM$355</f>
        <v>0.000741512100066003</v>
      </c>
      <c r="AX345" s="63" t="n">
        <f aca="false">AW345*$J$355</f>
        <v>5775.24252146476</v>
      </c>
    </row>
    <row r="346" customFormat="false" ht="13.8" hidden="false" customHeight="false" outlineLevel="0" collapsed="false">
      <c r="A346" s="70" t="s">
        <v>95</v>
      </c>
      <c r="B346" s="63" t="n">
        <f aca="true">INDIRECT(ADDRESS(ROW()-35*INT((ROW()-15)/35)+138,2+INT((ROW()-15)/35), 1, 1, "Simulación"))</f>
        <v>0</v>
      </c>
      <c r="C346" s="63" t="n">
        <f aca="true">INDIRECT(ADDRESS(ROW()-35*INT((ROW()-15)/35)+108,2+INT((ROW()-15)/35), 1, 1, "Simulación"))</f>
        <v>0</v>
      </c>
      <c r="D346" s="63" t="n">
        <f aca="true">INDIRECT(ADDRESS(ROW()-35*INT((ROW()-15)/35)+78,2+INT((ROW()-15)/35), 1, 1, "Simulación"))</f>
        <v>0</v>
      </c>
      <c r="E346" s="63" t="n">
        <f aca="true">INDIRECT(ADDRESS(ROW()-35*INT((ROW()-15)/35)+48,2+INT((ROW()-15)/35), 1, 1, "Simulación"))</f>
        <v>0</v>
      </c>
      <c r="F346" s="63" t="n">
        <f aca="true">INDIRECT(ADDRESS(ROW()-35*INT((ROW()-15)/35)+18,2+INT((ROW()-15)/35), 1, 1, "Simulación"))</f>
        <v>0</v>
      </c>
      <c r="G346" s="63" t="n">
        <f aca="true">INDIRECT(ADDRESS(ROW()-35*INT((ROW()-15)/35)-12,2+INT((ROW()-15)/35), 1, 1, "Simulación"))</f>
        <v>0</v>
      </c>
      <c r="H346" s="63" t="n">
        <f aca="true">INDIRECT(ADDRESS(ROW()-35*INT((ROW()-15)/35)+168,2+INT((ROW()-15)/35), 1, 1, "Simulación"))</f>
        <v>0</v>
      </c>
      <c r="I346" s="64" t="n">
        <f aca="false">AO346+AQ346+AS346+AU346+AW346</f>
        <v>0.054678991761434</v>
      </c>
      <c r="J346" s="63" t="n">
        <f aca="false">ROUND(AP346+AR346+AT346+AV346+AX346,0)</f>
        <v>425866</v>
      </c>
      <c r="K346" s="64" t="n">
        <f aca="false">I346-DatosMinisterio!J346</f>
        <v>-5.13478148889135E-016</v>
      </c>
      <c r="L346" s="63" t="n">
        <f aca="false">J346-DatosMinisterio!K346</f>
        <v>0</v>
      </c>
      <c r="M346" s="64" t="n">
        <f aca="false">P381/P$390</f>
        <v>0.0388419920910607</v>
      </c>
      <c r="N346" s="63" t="n">
        <f aca="false">ROUND((N$355*M346),0)</f>
        <v>5747872</v>
      </c>
      <c r="O346" s="63" t="n">
        <f aca="false">N346-DatosMinisterio!L346</f>
        <v>-1</v>
      </c>
      <c r="P346" s="65" t="n">
        <f aca="false">N346+J346</f>
        <v>6173738</v>
      </c>
      <c r="Q346" s="63" t="n">
        <f aca="false">P346-DatosMinisterio!M346</f>
        <v>-1</v>
      </c>
      <c r="S346" s="65" t="n">
        <f aca="false">B346+DatosMinisterio!B346</f>
        <v>8828</v>
      </c>
      <c r="T346" s="65" t="n">
        <f aca="false">C346+DatosMinisterio!C346</f>
        <v>84</v>
      </c>
      <c r="U346" s="65" t="n">
        <f aca="false">D346+DatosMinisterio!D346</f>
        <v>312.649047619048</v>
      </c>
      <c r="V346" s="65" t="n">
        <f aca="false">E346+DatosMinisterio!E346</f>
        <v>246.87632034632</v>
      </c>
      <c r="W346" s="65" t="n">
        <f aca="false">F346+DatosMinisterio!F346</f>
        <v>18</v>
      </c>
      <c r="X346" s="65" t="n">
        <f aca="false">G346+DatosMinisterio!G346</f>
        <v>77</v>
      </c>
      <c r="Y346" s="65" t="n">
        <f aca="false">H346+DatosMinisterio!H346</f>
        <v>14</v>
      </c>
      <c r="Z346" s="65" t="n">
        <f aca="false">X346+0.33*Y346</f>
        <v>81.62</v>
      </c>
      <c r="AC346" s="71" t="n">
        <f aca="false">IF(T346&gt;0,S346/T346,0)</f>
        <v>105.095238095238</v>
      </c>
      <c r="AD346" s="72" t="n">
        <f aca="false">EXP((((AC346-AC$355)/AC$356+2)/4-1.9)^3)</f>
        <v>0.0114631790254597</v>
      </c>
      <c r="AE346" s="73" t="n">
        <f aca="false">S346/U346</f>
        <v>28.2361327092754</v>
      </c>
      <c r="AF346" s="72" t="n">
        <f aca="false">EXP((((AE346-AE$355)/AE$356+2)/4-1.9)^3)</f>
        <v>0.219674378133843</v>
      </c>
      <c r="AG346" s="72" t="n">
        <f aca="false">V346/U346</f>
        <v>0.789627610339406</v>
      </c>
      <c r="AH346" s="72" t="n">
        <f aca="false">EXP((((AG346-AG$355)/AG$356+2)/4-1.9)^3)</f>
        <v>0.405758188088683</v>
      </c>
      <c r="AI346" s="72" t="n">
        <f aca="false">W346/U346</f>
        <v>0.0575725406396644</v>
      </c>
      <c r="AJ346" s="72" t="n">
        <f aca="false">EXP((((AI346-AI$355)/AI$356+2)/4-1.9)^3)</f>
        <v>0.0235954338711997</v>
      </c>
      <c r="AK346" s="72" t="n">
        <f aca="false">Z346/U346</f>
        <v>0.261059487056078</v>
      </c>
      <c r="AL346" s="72" t="n">
        <f aca="false">EXP((((AK346-AK$355)/AK$356+2)/4-1.9)^3)</f>
        <v>0.0544750479356404</v>
      </c>
      <c r="AM346" s="72" t="n">
        <f aca="false">0.01*AD346+0.15*AF346+0.24*AH346+0.25*AJ346+0.35*AL346</f>
        <v>0.155412878896889</v>
      </c>
      <c r="AO346" s="64" t="n">
        <f aca="false">0.01*AD346/$AM$355</f>
        <v>4.03309607248708E-005</v>
      </c>
      <c r="AP346" s="63" t="n">
        <f aca="false">AO346*$J$355</f>
        <v>314.116356683952</v>
      </c>
      <c r="AQ346" s="64" t="n">
        <f aca="false">0.15*AF346/$AM$355</f>
        <v>0.0115932221294361</v>
      </c>
      <c r="AR346" s="63" t="n">
        <f aca="false">AQ346*$J$355</f>
        <v>90293.4279787826</v>
      </c>
      <c r="AS346" s="64" t="n">
        <f aca="false">0.24*AH346/$AM$355</f>
        <v>0.034261946033477</v>
      </c>
      <c r="AT346" s="63" t="n">
        <f aca="false">AS346*$J$355</f>
        <v>266848.036037517</v>
      </c>
      <c r="AU346" s="64" t="n">
        <f aca="false">0.25*AJ346/$AM$355</f>
        <v>0.0020753983572796</v>
      </c>
      <c r="AV346" s="63" t="n">
        <f aca="false">AU346*$J$355</f>
        <v>16164.1716175264</v>
      </c>
      <c r="AW346" s="64" t="n">
        <f aca="false">0.35*AL346/$AM$355</f>
        <v>0.00670809428051641</v>
      </c>
      <c r="AX346" s="63" t="n">
        <f aca="false">AW346*$J$355</f>
        <v>52245.7709366908</v>
      </c>
    </row>
    <row r="347" customFormat="false" ht="13.8" hidden="false" customHeight="false" outlineLevel="0" collapsed="false">
      <c r="A347" s="70" t="s">
        <v>96</v>
      </c>
      <c r="B347" s="63" t="n">
        <f aca="true">INDIRECT(ADDRESS(ROW()-35*INT((ROW()-15)/35)+138,2+INT((ROW()-15)/35), 1, 1, "Simulación"))</f>
        <v>0</v>
      </c>
      <c r="C347" s="63" t="n">
        <f aca="true">INDIRECT(ADDRESS(ROW()-35*INT((ROW()-15)/35)+108,2+INT((ROW()-15)/35), 1, 1, "Simulación"))</f>
        <v>0</v>
      </c>
      <c r="D347" s="63" t="n">
        <f aca="true">INDIRECT(ADDRESS(ROW()-35*INT((ROW()-15)/35)+78,2+INT((ROW()-15)/35), 1, 1, "Simulación"))</f>
        <v>0</v>
      </c>
      <c r="E347" s="63" t="n">
        <f aca="true">INDIRECT(ADDRESS(ROW()-35*INT((ROW()-15)/35)+48,2+INT((ROW()-15)/35), 1, 1, "Simulación"))</f>
        <v>0</v>
      </c>
      <c r="F347" s="63" t="n">
        <f aca="true">INDIRECT(ADDRESS(ROW()-35*INT((ROW()-15)/35)+18,2+INT((ROW()-15)/35), 1, 1, "Simulación"))</f>
        <v>0</v>
      </c>
      <c r="G347" s="63" t="n">
        <f aca="true">INDIRECT(ADDRESS(ROW()-35*INT((ROW()-15)/35)-12,2+INT((ROW()-15)/35), 1, 1, "Simulación"))</f>
        <v>0</v>
      </c>
      <c r="H347" s="63" t="n">
        <f aca="true">INDIRECT(ADDRESS(ROW()-35*INT((ROW()-15)/35)+168,2+INT((ROW()-15)/35), 1, 1, "Simulación"))</f>
        <v>0</v>
      </c>
      <c r="I347" s="64" t="n">
        <f aca="false">AO347+AQ347+AS347+AU347+AW347</f>
        <v>0.0231821886845471</v>
      </c>
      <c r="J347" s="63" t="n">
        <f aca="false">ROUND(AP347+AR347+AT347+AV347+AX347,0)</f>
        <v>180554</v>
      </c>
      <c r="K347" s="64" t="n">
        <f aca="false">I347-DatosMinisterio!J347</f>
        <v>1.04083408558608E-016</v>
      </c>
      <c r="L347" s="63" t="n">
        <f aca="false">J347-DatosMinisterio!K347</f>
        <v>0</v>
      </c>
      <c r="M347" s="64" t="n">
        <f aca="false">P382/P$390</f>
        <v>0.0128591768352475</v>
      </c>
      <c r="N347" s="63" t="n">
        <f aca="false">ROUND((N$355*M347),0)</f>
        <v>1902912</v>
      </c>
      <c r="O347" s="63" t="n">
        <f aca="false">N347-DatosMinisterio!L347</f>
        <v>2</v>
      </c>
      <c r="P347" s="65" t="n">
        <f aca="false">N347+J347</f>
        <v>2083466</v>
      </c>
      <c r="Q347" s="63" t="n">
        <f aca="false">P347-DatosMinisterio!M347</f>
        <v>2</v>
      </c>
      <c r="S347" s="65" t="n">
        <f aca="false">B347+DatosMinisterio!B347</f>
        <v>12015</v>
      </c>
      <c r="T347" s="65" t="n">
        <f aca="false">C347+DatosMinisterio!C347</f>
        <v>201</v>
      </c>
      <c r="U347" s="65" t="n">
        <f aca="false">D347+DatosMinisterio!D347</f>
        <v>384.212384276223</v>
      </c>
      <c r="V347" s="65" t="n">
        <f aca="false">E347+DatosMinisterio!E347</f>
        <v>191.340842774247</v>
      </c>
      <c r="W347" s="65" t="n">
        <f aca="false">F347+DatosMinisterio!F347</f>
        <v>20</v>
      </c>
      <c r="X347" s="65" t="n">
        <f aca="false">G347+DatosMinisterio!G347</f>
        <v>27</v>
      </c>
      <c r="Y347" s="65" t="n">
        <f aca="false">H347+DatosMinisterio!H347</f>
        <v>3</v>
      </c>
      <c r="Z347" s="65" t="n">
        <f aca="false">X347+0.33*Y347</f>
        <v>27.99</v>
      </c>
      <c r="AC347" s="71" t="n">
        <f aca="false">IF(T347&gt;0,S347/T347,0)</f>
        <v>59.7761194029851</v>
      </c>
      <c r="AD347" s="72" t="n">
        <f aca="false">EXP((((AC347-AC$355)/AC$356+2)/4-1.9)^3)</f>
        <v>0.00348675857818214</v>
      </c>
      <c r="AE347" s="73" t="n">
        <f aca="false">S347/U347</f>
        <v>31.2717665846034</v>
      </c>
      <c r="AF347" s="72" t="n">
        <f aca="false">EXP((((AE347-AE$355)/AE$356+2)/4-1.9)^3)</f>
        <v>0.343107768450669</v>
      </c>
      <c r="AG347" s="72" t="n">
        <f aca="false">V347/U347</f>
        <v>0.498008004439247</v>
      </c>
      <c r="AH347" s="72" t="n">
        <f aca="false">EXP((((AG347-AG$355)/AG$356+2)/4-1.9)^3)</f>
        <v>0.0232655969040149</v>
      </c>
      <c r="AI347" s="72" t="n">
        <f aca="false">W347/U347</f>
        <v>0.0520545427958442</v>
      </c>
      <c r="AJ347" s="72" t="n">
        <f aca="false">EXP((((AI347-AI$355)/AI$356+2)/4-1.9)^3)</f>
        <v>0.021090607322668</v>
      </c>
      <c r="AK347" s="72" t="n">
        <f aca="false">Z347/U347</f>
        <v>0.072850332642784</v>
      </c>
      <c r="AL347" s="72" t="n">
        <f aca="false">EXP((((AK347-AK$355)/AK$356+2)/4-1.9)^3)</f>
        <v>0.0100936856432542</v>
      </c>
      <c r="AM347" s="72" t="n">
        <f aca="false">0.01*AD347+0.15*AF347+0.24*AH347+0.25*AJ347+0.35*AL347</f>
        <v>0.0658902179161518</v>
      </c>
      <c r="AO347" s="64" t="n">
        <f aca="false">0.01*AD347/$AM$355</f>
        <v>1.22674803352058E-005</v>
      </c>
      <c r="AP347" s="63" t="n">
        <f aca="false">AO347*$J$355</f>
        <v>95.5448657638993</v>
      </c>
      <c r="AQ347" s="64" t="n">
        <f aca="false">0.15*AF347/$AM$355</f>
        <v>0.0181073669481844</v>
      </c>
      <c r="AR347" s="63" t="n">
        <f aca="false">AQ347*$J$355</f>
        <v>141028.629932825</v>
      </c>
      <c r="AS347" s="64" t="n">
        <f aca="false">0.24*AH347/$AM$355</f>
        <v>0.00196453121332395</v>
      </c>
      <c r="AT347" s="63" t="n">
        <f aca="false">AS347*$J$355</f>
        <v>15300.6865254436</v>
      </c>
      <c r="AU347" s="64" t="n">
        <f aca="false">0.25*AJ347/$AM$355</f>
        <v>0.00185507975951742</v>
      </c>
      <c r="AV347" s="63" t="n">
        <f aca="false">AU347*$J$355</f>
        <v>14448.2274893694</v>
      </c>
      <c r="AW347" s="64" t="n">
        <f aca="false">0.35*AL347/$AM$355</f>
        <v>0.00124294328318608</v>
      </c>
      <c r="AX347" s="63" t="n">
        <f aca="false">AW347*$J$355</f>
        <v>9680.62274396647</v>
      </c>
    </row>
    <row r="348" customFormat="false" ht="13.8" hidden="false" customHeight="false" outlineLevel="0" collapsed="false">
      <c r="A348" s="70" t="s">
        <v>97</v>
      </c>
      <c r="B348" s="63" t="n">
        <f aca="true">INDIRECT(ADDRESS(ROW()-35*INT((ROW()-15)/35)+138,2+INT((ROW()-15)/35), 1, 1, "Simulación"))</f>
        <v>0</v>
      </c>
      <c r="C348" s="63" t="n">
        <f aca="true">INDIRECT(ADDRESS(ROW()-35*INT((ROW()-15)/35)+108,2+INT((ROW()-15)/35), 1, 1, "Simulación"))</f>
        <v>0</v>
      </c>
      <c r="D348" s="63" t="n">
        <f aca="true">INDIRECT(ADDRESS(ROW()-35*INT((ROW()-15)/35)+78,2+INT((ROW()-15)/35), 1, 1, "Simulación"))</f>
        <v>0</v>
      </c>
      <c r="E348" s="63" t="n">
        <f aca="true">INDIRECT(ADDRESS(ROW()-35*INT((ROW()-15)/35)+48,2+INT((ROW()-15)/35), 1, 1, "Simulación"))</f>
        <v>0</v>
      </c>
      <c r="F348" s="63" t="n">
        <f aca="true">INDIRECT(ADDRESS(ROW()-35*INT((ROW()-15)/35)+18,2+INT((ROW()-15)/35), 1, 1, "Simulación"))</f>
        <v>0</v>
      </c>
      <c r="G348" s="63" t="n">
        <f aca="true">INDIRECT(ADDRESS(ROW()-35*INT((ROW()-15)/35)-12,2+INT((ROW()-15)/35), 1, 1, "Simulación"))</f>
        <v>0</v>
      </c>
      <c r="H348" s="63" t="n">
        <f aca="true">INDIRECT(ADDRESS(ROW()-35*INT((ROW()-15)/35)+168,2+INT((ROW()-15)/35), 1, 1, "Simulación"))</f>
        <v>0</v>
      </c>
      <c r="I348" s="64" t="n">
        <f aca="false">AO348+AQ348+AS348+AU348+AW348</f>
        <v>0.00483500060037333</v>
      </c>
      <c r="J348" s="63" t="n">
        <f aca="false">ROUND(AP348+AR348+AT348+AV348+AX348,0)</f>
        <v>37657</v>
      </c>
      <c r="K348" s="64" t="n">
        <f aca="false">I348-DatosMinisterio!J348</f>
        <v>0</v>
      </c>
      <c r="L348" s="63" t="n">
        <f aca="false">J348-DatosMinisterio!K348</f>
        <v>0</v>
      </c>
      <c r="M348" s="64" t="n">
        <f aca="false">P383/P$390</f>
        <v>0.0252233246086011</v>
      </c>
      <c r="N348" s="63" t="n">
        <f aca="false">ROUND((N$355*M348),0)</f>
        <v>3732570</v>
      </c>
      <c r="O348" s="63" t="n">
        <f aca="false">N348-DatosMinisterio!L348</f>
        <v>4</v>
      </c>
      <c r="P348" s="65" t="n">
        <f aca="false">N348+J348</f>
        <v>3770227</v>
      </c>
      <c r="Q348" s="63" t="n">
        <f aca="false">P348-DatosMinisterio!M348</f>
        <v>4</v>
      </c>
      <c r="S348" s="65" t="n">
        <f aca="false">B348+DatosMinisterio!B348</f>
        <v>5323</v>
      </c>
      <c r="T348" s="65" t="n">
        <f aca="false">C348+DatosMinisterio!C348</f>
        <v>31</v>
      </c>
      <c r="U348" s="65" t="n">
        <f aca="false">D348+DatosMinisterio!D348</f>
        <v>287.174714873388</v>
      </c>
      <c r="V348" s="65" t="n">
        <f aca="false">E348+DatosMinisterio!E348</f>
        <v>136.399185444341</v>
      </c>
      <c r="W348" s="65" t="n">
        <f aca="false">F348+DatosMinisterio!F348</f>
        <v>5</v>
      </c>
      <c r="X348" s="65" t="n">
        <f aca="false">G348+DatosMinisterio!G348</f>
        <v>18</v>
      </c>
      <c r="Y348" s="65" t="n">
        <f aca="false">H348+DatosMinisterio!H348</f>
        <v>2</v>
      </c>
      <c r="Z348" s="65" t="n">
        <f aca="false">X348+0.33*Y348</f>
        <v>18.66</v>
      </c>
      <c r="AC348" s="71" t="n">
        <f aca="false">IF(T348&gt;0,S348/T348,0)</f>
        <v>171.709677419355</v>
      </c>
      <c r="AD348" s="72" t="n">
        <f aca="false">EXP((((AC348-AC$355)/AC$356+2)/4-1.9)^3)</f>
        <v>0.047768514259333</v>
      </c>
      <c r="AE348" s="73" t="n">
        <f aca="false">S348/U348</f>
        <v>18.5357544529881</v>
      </c>
      <c r="AF348" s="72" t="n">
        <f aca="false">EXP((((AE348-AE$355)/AE$356+2)/4-1.9)^3)</f>
        <v>0.0239393919534696</v>
      </c>
      <c r="AG348" s="72" t="n">
        <f aca="false">V348/U348</f>
        <v>0.474969342285158</v>
      </c>
      <c r="AH348" s="72" t="n">
        <f aca="false">EXP((((AG348-AG$355)/AG$356+2)/4-1.9)^3)</f>
        <v>0.0164321417456188</v>
      </c>
      <c r="AI348" s="72" t="n">
        <f aca="false">W348/U348</f>
        <v>0.0174110036191886</v>
      </c>
      <c r="AJ348" s="72" t="n">
        <f aca="false">EXP((((AI348-AI$355)/AI$356+2)/4-1.9)^3)</f>
        <v>0.00990138874822579</v>
      </c>
      <c r="AK348" s="72" t="n">
        <f aca="false">Z348/U348</f>
        <v>0.0649778655068117</v>
      </c>
      <c r="AL348" s="72" t="n">
        <f aca="false">EXP((((AK348-AK$355)/AK$356+2)/4-1.9)^3)</f>
        <v>0.0092993121151983</v>
      </c>
      <c r="AM348" s="72" t="n">
        <f aca="false">0.01*AD348+0.15*AF348+0.24*AH348+0.25*AJ348+0.35*AL348</f>
        <v>0.0137424143819381</v>
      </c>
      <c r="AO348" s="64" t="n">
        <f aca="false">0.01*AD348/$AM$355</f>
        <v>0.000168064205243565</v>
      </c>
      <c r="AP348" s="63" t="n">
        <f aca="false">AO348*$J$355</f>
        <v>1308.96251642073</v>
      </c>
      <c r="AQ348" s="64" t="n">
        <f aca="false">0.15*AF348/$AM$355</f>
        <v>0.00126339125626709</v>
      </c>
      <c r="AR348" s="63" t="n">
        <f aca="false">AQ348*$J$355</f>
        <v>9839.88110752474</v>
      </c>
      <c r="AS348" s="64" t="n">
        <f aca="false">0.24*AH348/$AM$355</f>
        <v>0.00138751889728911</v>
      </c>
      <c r="AT348" s="63" t="n">
        <f aca="false">AS348*$J$355</f>
        <v>10806.6451434126</v>
      </c>
      <c r="AU348" s="64" t="n">
        <f aca="false">0.25*AJ348/$AM$355</f>
        <v>0.000870902652395673</v>
      </c>
      <c r="AV348" s="63" t="n">
        <f aca="false">AU348*$J$355</f>
        <v>6782.99656839617</v>
      </c>
      <c r="AW348" s="64" t="n">
        <f aca="false">0.35*AL348/$AM$355</f>
        <v>0.0011451235891779</v>
      </c>
      <c r="AX348" s="63" t="n">
        <f aca="false">AW348*$J$355</f>
        <v>8918.75728523362</v>
      </c>
    </row>
    <row r="349" customFormat="false" ht="13.8" hidden="false" customHeight="false" outlineLevel="0" collapsed="false">
      <c r="A349" s="70" t="s">
        <v>98</v>
      </c>
      <c r="B349" s="63" t="n">
        <f aca="true">INDIRECT(ADDRESS(ROW()-35*INT((ROW()-15)/35)+138,2+INT((ROW()-15)/35), 1, 1, "Simulación"))</f>
        <v>0</v>
      </c>
      <c r="C349" s="63" t="n">
        <f aca="true">INDIRECT(ADDRESS(ROW()-35*INT((ROW()-15)/35)+108,2+INT((ROW()-15)/35), 1, 1, "Simulación"))</f>
        <v>0</v>
      </c>
      <c r="D349" s="63" t="n">
        <f aca="true">INDIRECT(ADDRESS(ROW()-35*INT((ROW()-15)/35)+78,2+INT((ROW()-15)/35), 1, 1, "Simulación"))</f>
        <v>0</v>
      </c>
      <c r="E349" s="63" t="n">
        <f aca="true">INDIRECT(ADDRESS(ROW()-35*INT((ROW()-15)/35)+48,2+INT((ROW()-15)/35), 1, 1, "Simulación"))</f>
        <v>0</v>
      </c>
      <c r="F349" s="63" t="n">
        <f aca="true">INDIRECT(ADDRESS(ROW()-35*INT((ROW()-15)/35)+18,2+INT((ROW()-15)/35), 1, 1, "Simulación"))</f>
        <v>0</v>
      </c>
      <c r="G349" s="63" t="n">
        <f aca="true">INDIRECT(ADDRESS(ROW()-35*INT((ROW()-15)/35)-12,2+INT((ROW()-15)/35), 1, 1, "Simulación"))</f>
        <v>0</v>
      </c>
      <c r="H349" s="63" t="n">
        <f aca="true">INDIRECT(ADDRESS(ROW()-35*INT((ROW()-15)/35)+168,2+INT((ROW()-15)/35), 1, 1, "Simulación"))</f>
        <v>0</v>
      </c>
      <c r="I349" s="64" t="n">
        <f aca="false">AO349+AQ349+AS349+AU349+AW349</f>
        <v>0.0106333028021802</v>
      </c>
      <c r="J349" s="63" t="n">
        <f aca="false">ROUND(AP349+AR349+AT349+AV349+AX349,0)</f>
        <v>82817</v>
      </c>
      <c r="K349" s="64" t="n">
        <f aca="false">I349-DatosMinisterio!J349</f>
        <v>-7.80625564189563E-017</v>
      </c>
      <c r="L349" s="63" t="n">
        <f aca="false">J349-DatosMinisterio!K349</f>
        <v>0</v>
      </c>
      <c r="M349" s="64" t="n">
        <f aca="false">P384/P$390</f>
        <v>0.0117366657601932</v>
      </c>
      <c r="N349" s="63" t="n">
        <f aca="false">ROUND((N$355*M349),0)</f>
        <v>1736802</v>
      </c>
      <c r="O349" s="63" t="n">
        <f aca="false">N349-DatosMinisterio!L349</f>
        <v>1</v>
      </c>
      <c r="P349" s="65" t="n">
        <f aca="false">N349+J349</f>
        <v>1819619</v>
      </c>
      <c r="Q349" s="63" t="n">
        <f aca="false">P349-DatosMinisterio!M349</f>
        <v>1</v>
      </c>
      <c r="S349" s="65" t="n">
        <f aca="false">B349+DatosMinisterio!B349</f>
        <v>7474</v>
      </c>
      <c r="T349" s="65" t="n">
        <f aca="false">C349+DatosMinisterio!C349</f>
        <v>60</v>
      </c>
      <c r="U349" s="65" t="n">
        <f aca="false">D349+DatosMinisterio!D349</f>
        <v>302.998771028891</v>
      </c>
      <c r="V349" s="65" t="n">
        <f aca="false">E349+DatosMinisterio!E349</f>
        <v>161.167937741202</v>
      </c>
      <c r="W349" s="65" t="n">
        <f aca="false">F349+DatosMinisterio!F349</f>
        <v>2</v>
      </c>
      <c r="X349" s="65" t="n">
        <f aca="false">G349+DatosMinisterio!G349</f>
        <v>6</v>
      </c>
      <c r="Y349" s="65" t="n">
        <f aca="false">H349+DatosMinisterio!H349</f>
        <v>8</v>
      </c>
      <c r="Z349" s="65" t="n">
        <f aca="false">X349+0.33*Y349</f>
        <v>8.64</v>
      </c>
      <c r="AC349" s="71" t="n">
        <f aca="false">IF(T349&gt;0,S349/T349,0)</f>
        <v>124.566666666667</v>
      </c>
      <c r="AD349" s="72" t="n">
        <f aca="false">EXP((((AC349-AC$355)/AC$356+2)/4-1.9)^3)</f>
        <v>0.0180729444853002</v>
      </c>
      <c r="AE349" s="73" t="n">
        <f aca="false">S349/U349</f>
        <v>24.6667667153256</v>
      </c>
      <c r="AF349" s="72" t="n">
        <f aca="false">EXP((((AE349-AE$355)/AE$356+2)/4-1.9)^3)</f>
        <v>0.112965886686074</v>
      </c>
      <c r="AG349" s="72" t="n">
        <f aca="false">V349/U349</f>
        <v>0.531909542715058</v>
      </c>
      <c r="AH349" s="72" t="n">
        <f aca="false">EXP((((AG349-AG$355)/AG$356+2)/4-1.9)^3)</f>
        <v>0.0374167793648889</v>
      </c>
      <c r="AI349" s="72" t="n">
        <f aca="false">W349/U349</f>
        <v>0.00660068683846015</v>
      </c>
      <c r="AJ349" s="72" t="n">
        <f aca="false">EXP((((AI349-AI$355)/AI$356+2)/4-1.9)^3)</f>
        <v>0.00767500942153958</v>
      </c>
      <c r="AK349" s="72" t="n">
        <f aca="false">Z349/U349</f>
        <v>0.0285149671421478</v>
      </c>
      <c r="AL349" s="72" t="n">
        <f aca="false">EXP((((AK349-AK$355)/AK$356+2)/4-1.9)^3)</f>
        <v>0.00628116449282284</v>
      </c>
      <c r="AM349" s="72" t="n">
        <f aca="false">0.01*AD349+0.15*AF349+0.24*AH349+0.25*AJ349+0.35*AL349</f>
        <v>0.0302227994232103</v>
      </c>
      <c r="AO349" s="64" t="n">
        <f aca="false">0.01*AD349/$AM$355</f>
        <v>6.35861319622181E-005</v>
      </c>
      <c r="AP349" s="63" t="n">
        <f aca="false">AO349*$J$355</f>
        <v>495.238490445381</v>
      </c>
      <c r="AQ349" s="64" t="n">
        <f aca="false">0.15*AF349/$AM$355</f>
        <v>0.00596172675450762</v>
      </c>
      <c r="AR349" s="63" t="n">
        <f aca="false">AQ349*$J$355</f>
        <v>46432.7120904997</v>
      </c>
      <c r="AS349" s="64" t="n">
        <f aca="false">0.24*AH349/$AM$355</f>
        <v>0.0031594474565875</v>
      </c>
      <c r="AT349" s="63" t="n">
        <f aca="false">AS349*$J$355</f>
        <v>24607.2522538657</v>
      </c>
      <c r="AU349" s="64" t="n">
        <f aca="false">0.25*AJ349/$AM$355</f>
        <v>0.000675075611345765</v>
      </c>
      <c r="AV349" s="63" t="n">
        <f aca="false">AU349*$J$355</f>
        <v>5257.80412147131</v>
      </c>
      <c r="AW349" s="64" t="n">
        <f aca="false">0.35*AL349/$AM$355</f>
        <v>0.000773466847777126</v>
      </c>
      <c r="AX349" s="63" t="n">
        <f aca="false">AW349*$J$355</f>
        <v>6024.12101950617</v>
      </c>
    </row>
    <row r="350" customFormat="false" ht="13.8" hidden="false" customHeight="false" outlineLevel="0" collapsed="false">
      <c r="A350" s="70" t="s">
        <v>99</v>
      </c>
      <c r="B350" s="63" t="n">
        <f aca="true">INDIRECT(ADDRESS(ROW()-35*INT((ROW()-15)/35)+138,2+INT((ROW()-15)/35), 1, 1, "Simulación"))</f>
        <v>0</v>
      </c>
      <c r="C350" s="63" t="n">
        <f aca="true">INDIRECT(ADDRESS(ROW()-35*INT((ROW()-15)/35)+108,2+INT((ROW()-15)/35), 1, 1, "Simulación"))</f>
        <v>0</v>
      </c>
      <c r="D350" s="63" t="n">
        <f aca="true">INDIRECT(ADDRESS(ROW()-35*INT((ROW()-15)/35)+78,2+INT((ROW()-15)/35), 1, 1, "Simulación"))</f>
        <v>0</v>
      </c>
      <c r="E350" s="63" t="n">
        <f aca="true">INDIRECT(ADDRESS(ROW()-35*INT((ROW()-15)/35)+48,2+INT((ROW()-15)/35), 1, 1, "Simulación"))</f>
        <v>0</v>
      </c>
      <c r="F350" s="63" t="n">
        <f aca="true">INDIRECT(ADDRESS(ROW()-35*INT((ROW()-15)/35)+18,2+INT((ROW()-15)/35), 1, 1, "Simulación"))</f>
        <v>0</v>
      </c>
      <c r="G350" s="63" t="n">
        <f aca="true">INDIRECT(ADDRESS(ROW()-35*INT((ROW()-15)/35)-12,2+INT((ROW()-15)/35), 1, 1, "Simulación"))</f>
        <v>0</v>
      </c>
      <c r="H350" s="63" t="n">
        <f aca="true">INDIRECT(ADDRESS(ROW()-35*INT((ROW()-15)/35)+168,2+INT((ROW()-15)/35), 1, 1, "Simulación"))</f>
        <v>0</v>
      </c>
      <c r="I350" s="64" t="n">
        <f aca="false">AO350+AQ350+AS350+AU350+AW350</f>
        <v>0.0359259133918014</v>
      </c>
      <c r="J350" s="63" t="n">
        <f aca="false">ROUND(AP350+AR350+AT350+AV350+AX350,0)</f>
        <v>279808</v>
      </c>
      <c r="K350" s="64" t="n">
        <f aca="false">I350-DatosMinisterio!J350</f>
        <v>2.28983498828939E-016</v>
      </c>
      <c r="L350" s="63" t="n">
        <f aca="false">J350-DatosMinisterio!K350</f>
        <v>0</v>
      </c>
      <c r="M350" s="64" t="n">
        <f aca="false">P385/P$390</f>
        <v>0.01640225514993</v>
      </c>
      <c r="N350" s="63" t="n">
        <f aca="false">ROUND((N$355*M350),0)</f>
        <v>2427220</v>
      </c>
      <c r="O350" s="63" t="n">
        <f aca="false">N350-DatosMinisterio!L350</f>
        <v>1</v>
      </c>
      <c r="P350" s="65" t="n">
        <f aca="false">N350+J350</f>
        <v>2707028</v>
      </c>
      <c r="Q350" s="63" t="n">
        <f aca="false">P350-DatosMinisterio!M350</f>
        <v>1</v>
      </c>
      <c r="S350" s="65" t="n">
        <f aca="false">B350+DatosMinisterio!B350</f>
        <v>9001</v>
      </c>
      <c r="T350" s="65" t="n">
        <f aca="false">C350+DatosMinisterio!C350</f>
        <v>58</v>
      </c>
      <c r="U350" s="65" t="n">
        <f aca="false">D350+DatosMinisterio!D350</f>
        <v>259.964656716384</v>
      </c>
      <c r="V350" s="65" t="n">
        <f aca="false">E350+DatosMinisterio!E350</f>
        <v>155.916630643079</v>
      </c>
      <c r="W350" s="65" t="n">
        <f aca="false">F350+DatosMinisterio!F350</f>
        <v>5</v>
      </c>
      <c r="X350" s="65" t="n">
        <f aca="false">G350+DatosMinisterio!G350</f>
        <v>18</v>
      </c>
      <c r="Y350" s="65" t="n">
        <f aca="false">H350+DatosMinisterio!H350</f>
        <v>0</v>
      </c>
      <c r="Z350" s="65" t="n">
        <f aca="false">X350+0.33*Y350</f>
        <v>18</v>
      </c>
      <c r="AC350" s="71" t="n">
        <f aca="false">IF(T350&gt;0,S350/T350,0)</f>
        <v>155.189655172414</v>
      </c>
      <c r="AD350" s="72" t="n">
        <f aca="false">EXP((((AC350-AC$355)/AC$356+2)/4-1.9)^3)</f>
        <v>0.0346778104609976</v>
      </c>
      <c r="AE350" s="73" t="n">
        <f aca="false">S350/U350</f>
        <v>34.623937398613</v>
      </c>
      <c r="AF350" s="72" t="n">
        <f aca="false">EXP((((AE350-AE$355)/AE$356+2)/4-1.9)^3)</f>
        <v>0.501607343664968</v>
      </c>
      <c r="AG350" s="72" t="n">
        <f aca="false">V350/U350</f>
        <v>0.599760877545676</v>
      </c>
      <c r="AH350" s="72" t="n">
        <f aca="false">EXP((((AG350-AG$355)/AG$356+2)/4-1.9)^3)</f>
        <v>0.0855793310104226</v>
      </c>
      <c r="AI350" s="72" t="n">
        <f aca="false">W350/U350</f>
        <v>0.0192333837343701</v>
      </c>
      <c r="AJ350" s="72" t="n">
        <f aca="false">EXP((((AI350-AI$355)/AI$356+2)/4-1.9)^3)</f>
        <v>0.0103265460974581</v>
      </c>
      <c r="AK350" s="72" t="n">
        <f aca="false">Z350/U350</f>
        <v>0.0692401814437323</v>
      </c>
      <c r="AL350" s="72" t="n">
        <f aca="false">EXP((((AK350-AK$355)/AK$356+2)/4-1.9)^3)</f>
        <v>0.00972247667080916</v>
      </c>
      <c r="AM350" s="72" t="n">
        <f aca="false">0.01*AD350+0.15*AF350+0.24*AH350+0.25*AJ350+0.35*AL350</f>
        <v>0.102111422456004</v>
      </c>
      <c r="AO350" s="64" t="n">
        <f aca="false">0.01*AD350/$AM$355</f>
        <v>0.00012200711588127</v>
      </c>
      <c r="AP350" s="63" t="n">
        <f aca="false">AO350*$J$355</f>
        <v>950.24839580645</v>
      </c>
      <c r="AQ350" s="64" t="n">
        <f aca="false">0.15*AF350/$AM$355</f>
        <v>0.0264721148013048</v>
      </c>
      <c r="AR350" s="63" t="n">
        <f aca="false">AQ350*$J$355</f>
        <v>206177.192550174</v>
      </c>
      <c r="AS350" s="64" t="n">
        <f aca="false">0.24*AH350/$AM$355</f>
        <v>0.00722626063190946</v>
      </c>
      <c r="AT350" s="63" t="n">
        <f aca="false">AS350*$J$355</f>
        <v>56281.492465026</v>
      </c>
      <c r="AU350" s="64" t="n">
        <f aca="false">0.25*AJ350/$AM$355</f>
        <v>0.0009082984836823</v>
      </c>
      <c r="AV350" s="63" t="n">
        <f aca="false">AU350*$J$355</f>
        <v>7074.25276630963</v>
      </c>
      <c r="AW350" s="64" t="n">
        <f aca="false">0.35*AL350/$AM$355</f>
        <v>0.00119723235902358</v>
      </c>
      <c r="AX350" s="63" t="n">
        <f aca="false">AW350*$J$355</f>
        <v>9324.60471958727</v>
      </c>
    </row>
    <row r="351" customFormat="false" ht="13.8" hidden="false" customHeight="false" outlineLevel="0" collapsed="false">
      <c r="A351" s="70" t="s">
        <v>100</v>
      </c>
      <c r="B351" s="63" t="n">
        <f aca="true">INDIRECT(ADDRESS(ROW()-35*INT((ROW()-15)/35)+138,2+INT((ROW()-15)/35), 1, 1, "Simulación"))</f>
        <v>0</v>
      </c>
      <c r="C351" s="63" t="n">
        <f aca="true">INDIRECT(ADDRESS(ROW()-35*INT((ROW()-15)/35)+108,2+INT((ROW()-15)/35), 1, 1, "Simulación"))</f>
        <v>0</v>
      </c>
      <c r="D351" s="63" t="n">
        <f aca="true">INDIRECT(ADDRESS(ROW()-35*INT((ROW()-15)/35)+78,2+INT((ROW()-15)/35), 1, 1, "Simulación"))</f>
        <v>0</v>
      </c>
      <c r="E351" s="63" t="n">
        <f aca="true">INDIRECT(ADDRESS(ROW()-35*INT((ROW()-15)/35)+48,2+INT((ROW()-15)/35), 1, 1, "Simulación"))</f>
        <v>0</v>
      </c>
      <c r="F351" s="63" t="n">
        <f aca="true">INDIRECT(ADDRESS(ROW()-35*INT((ROW()-15)/35)+18,2+INT((ROW()-15)/35), 1, 1, "Simulación"))</f>
        <v>0</v>
      </c>
      <c r="G351" s="63" t="n">
        <f aca="true">INDIRECT(ADDRESS(ROW()-35*INT((ROW()-15)/35)-12,2+INT((ROW()-15)/35), 1, 1, "Simulación"))</f>
        <v>0</v>
      </c>
      <c r="H351" s="63" t="n">
        <f aca="true">INDIRECT(ADDRESS(ROW()-35*INT((ROW()-15)/35)+168,2+INT((ROW()-15)/35), 1, 1, "Simulación"))</f>
        <v>0</v>
      </c>
      <c r="I351" s="64" t="n">
        <f aca="false">AO351+AQ351+AS351+AU351+AW351</f>
        <v>0.0165697226224585</v>
      </c>
      <c r="J351" s="63" t="n">
        <f aca="false">ROUND(AP351+AR351+AT351+AV351+AX351,0)</f>
        <v>129053</v>
      </c>
      <c r="K351" s="64" t="n">
        <f aca="false">I351-DatosMinisterio!J351</f>
        <v>1.35308431126191E-016</v>
      </c>
      <c r="L351" s="63" t="n">
        <f aca="false">J351-DatosMinisterio!K351</f>
        <v>0</v>
      </c>
      <c r="M351" s="64" t="n">
        <f aca="false">P386/P$390</f>
        <v>0.0140679119764094</v>
      </c>
      <c r="N351" s="63" t="n">
        <f aca="false">ROUND((N$355*M351),0)</f>
        <v>2081782</v>
      </c>
      <c r="O351" s="63" t="n">
        <f aca="false">N351-DatosMinisterio!L351</f>
        <v>2</v>
      </c>
      <c r="P351" s="65" t="n">
        <f aca="false">N351+J351</f>
        <v>2210835</v>
      </c>
      <c r="Q351" s="63" t="n">
        <f aca="false">P351-DatosMinisterio!M351</f>
        <v>2</v>
      </c>
      <c r="S351" s="65" t="n">
        <f aca="false">B351+DatosMinisterio!B351</f>
        <v>4440</v>
      </c>
      <c r="T351" s="65" t="n">
        <f aca="false">C351+DatosMinisterio!C351</f>
        <v>30</v>
      </c>
      <c r="U351" s="65" t="n">
        <f aca="false">D351+DatosMinisterio!D351</f>
        <v>239.819153568538</v>
      </c>
      <c r="V351" s="65" t="n">
        <f aca="false">E351+DatosMinisterio!E351</f>
        <v>133.231292517007</v>
      </c>
      <c r="W351" s="65" t="n">
        <f aca="false">F351+DatosMinisterio!F351</f>
        <v>30</v>
      </c>
      <c r="X351" s="65" t="n">
        <f aca="false">G351+DatosMinisterio!G351</f>
        <v>47</v>
      </c>
      <c r="Y351" s="65" t="n">
        <f aca="false">H351+DatosMinisterio!H351</f>
        <v>1</v>
      </c>
      <c r="Z351" s="65" t="n">
        <f aca="false">X351+0.33*Y351</f>
        <v>47.33</v>
      </c>
      <c r="AC351" s="71" t="n">
        <f aca="false">IF(T351&gt;0,S351/T351,0)</f>
        <v>148</v>
      </c>
      <c r="AD351" s="72" t="n">
        <f aca="false">EXP((((AC351-AC$355)/AC$356+2)/4-1.9)^3)</f>
        <v>0.0299632889930916</v>
      </c>
      <c r="AE351" s="73" t="n">
        <f aca="false">S351/U351</f>
        <v>18.5139507580286</v>
      </c>
      <c r="AF351" s="72" t="n">
        <f aca="false">EXP((((AE351-AE$355)/AE$356+2)/4-1.9)^3)</f>
        <v>0.0237834814737134</v>
      </c>
      <c r="AG351" s="72" t="n">
        <f aca="false">V351/U351</f>
        <v>0.555549006551434</v>
      </c>
      <c r="AH351" s="72" t="n">
        <f aca="false">EXP((((AG351-AG$355)/AG$356+2)/4-1.9)^3)</f>
        <v>0.0508347998109358</v>
      </c>
      <c r="AI351" s="72" t="n">
        <f aca="false">W351/U351</f>
        <v>0.125094261878571</v>
      </c>
      <c r="AJ351" s="72" t="n">
        <f aca="false">EXP((((AI351-AI$355)/AI$356+2)/4-1.9)^3)</f>
        <v>0.0784892535123826</v>
      </c>
      <c r="AK351" s="72" t="n">
        <f aca="false">Z351/U351</f>
        <v>0.197357047157093</v>
      </c>
      <c r="AL351" s="72" t="n">
        <f aca="false">EXP((((AK351-AK$355)/AK$356+2)/4-1.9)^3)</f>
        <v>0.0325883789931964</v>
      </c>
      <c r="AM351" s="72" t="n">
        <f aca="false">0.01*AD351+0.15*AF351+0.24*AH351+0.25*AJ351+0.35*AL351</f>
        <v>0.0470957530913269</v>
      </c>
      <c r="AO351" s="64" t="n">
        <f aca="false">0.01*AD351/$AM$355</f>
        <v>0.000105419991163391</v>
      </c>
      <c r="AP351" s="63" t="n">
        <f aca="false">AO351*$J$355</f>
        <v>821.060122316362</v>
      </c>
      <c r="AQ351" s="64" t="n">
        <f aca="false">0.15*AF351/$AM$355</f>
        <v>0.00125516314682858</v>
      </c>
      <c r="AR351" s="63" t="n">
        <f aca="false">AQ351*$J$355</f>
        <v>9775.79674869056</v>
      </c>
      <c r="AS351" s="64" t="n">
        <f aca="false">0.24*AH351/$AM$355</f>
        <v>0.00429245599688113</v>
      </c>
      <c r="AT351" s="63" t="n">
        <f aca="false">AS351*$J$355</f>
        <v>33431.6518806608</v>
      </c>
      <c r="AU351" s="64" t="n">
        <f aca="false">0.25*AJ351/$AM$355</f>
        <v>0.00690372843715879</v>
      </c>
      <c r="AV351" s="63" t="n">
        <f aca="false">AU351*$J$355</f>
        <v>53769.4611097728</v>
      </c>
      <c r="AW351" s="64" t="n">
        <f aca="false">0.35*AL351/$AM$355</f>
        <v>0.00401295505042665</v>
      </c>
      <c r="AX351" s="63" t="n">
        <f aca="false">AW351*$J$355</f>
        <v>31254.7679827313</v>
      </c>
    </row>
    <row r="352" customFormat="false" ht="13.8" hidden="false" customHeight="false" outlineLevel="0" collapsed="false">
      <c r="A352" s="70" t="s">
        <v>101</v>
      </c>
      <c r="B352" s="63" t="n">
        <f aca="true">INDIRECT(ADDRESS(ROW()-35*INT((ROW()-15)/35)+138,2+INT((ROW()-15)/35), 1, 1, "Simulación"))</f>
        <v>0</v>
      </c>
      <c r="C352" s="63" t="n">
        <f aca="true">INDIRECT(ADDRESS(ROW()-35*INT((ROW()-15)/35)+108,2+INT((ROW()-15)/35), 1, 1, "Simulación"))</f>
        <v>0</v>
      </c>
      <c r="D352" s="63" t="n">
        <f aca="true">INDIRECT(ADDRESS(ROW()-35*INT((ROW()-15)/35)+78,2+INT((ROW()-15)/35), 1, 1, "Simulación"))</f>
        <v>0</v>
      </c>
      <c r="E352" s="63" t="n">
        <f aca="true">INDIRECT(ADDRESS(ROW()-35*INT((ROW()-15)/35)+48,2+INT((ROW()-15)/35), 1, 1, "Simulación"))</f>
        <v>0</v>
      </c>
      <c r="F352" s="63" t="n">
        <f aca="true">INDIRECT(ADDRESS(ROW()-35*INT((ROW()-15)/35)+18,2+INT((ROW()-15)/35), 1, 1, "Simulación"))</f>
        <v>0</v>
      </c>
      <c r="G352" s="63" t="n">
        <f aca="true">INDIRECT(ADDRESS(ROW()-35*INT((ROW()-15)/35)-12,2+INT((ROW()-15)/35), 1, 1, "Simulación"))</f>
        <v>0</v>
      </c>
      <c r="H352" s="63" t="n">
        <f aca="true">INDIRECT(ADDRESS(ROW()-35*INT((ROW()-15)/35)+168,2+INT((ROW()-15)/35), 1, 1, "Simulación"))</f>
        <v>0</v>
      </c>
      <c r="I352" s="64" t="n">
        <f aca="false">AO352+AQ352+AS352+AU352+AW352</f>
        <v>0.0165236228076641</v>
      </c>
      <c r="J352" s="63" t="n">
        <f aca="false">ROUND(AP352+AR352+AT352+AV352+AX352,0)</f>
        <v>128694</v>
      </c>
      <c r="K352" s="64" t="n">
        <f aca="false">I352-DatosMinisterio!J352</f>
        <v>2.1163626406917E-016</v>
      </c>
      <c r="L352" s="63" t="n">
        <f aca="false">J352-DatosMinisterio!K352</f>
        <v>0</v>
      </c>
      <c r="M352" s="64" t="n">
        <f aca="false">P387/P$390</f>
        <v>0.00893127339118755</v>
      </c>
      <c r="N352" s="63" t="n">
        <f aca="false">ROUND((N$355*M352),0)</f>
        <v>1321658</v>
      </c>
      <c r="O352" s="63" t="n">
        <f aca="false">N352-DatosMinisterio!L352</f>
        <v>3</v>
      </c>
      <c r="P352" s="65" t="n">
        <f aca="false">N352+J352</f>
        <v>1450352</v>
      </c>
      <c r="Q352" s="63" t="n">
        <f aca="false">P352-DatosMinisterio!M352</f>
        <v>3</v>
      </c>
      <c r="S352" s="65" t="n">
        <f aca="false">B352+DatosMinisterio!B352</f>
        <v>5486</v>
      </c>
      <c r="T352" s="65" t="n">
        <f aca="false">C352+DatosMinisterio!C352</f>
        <v>23</v>
      </c>
      <c r="U352" s="65" t="n">
        <f aca="false">D352+DatosMinisterio!D352</f>
        <v>258.822455817386</v>
      </c>
      <c r="V352" s="65" t="n">
        <f aca="false">E352+DatosMinisterio!E352</f>
        <v>165.686092181023</v>
      </c>
      <c r="W352" s="65" t="n">
        <f aca="false">F352+DatosMinisterio!F352</f>
        <v>6</v>
      </c>
      <c r="X352" s="65" t="n">
        <f aca="false">G352+DatosMinisterio!G352</f>
        <v>19</v>
      </c>
      <c r="Y352" s="65" t="n">
        <f aca="false">H352+DatosMinisterio!H352</f>
        <v>8</v>
      </c>
      <c r="Z352" s="65" t="n">
        <f aca="false">X352+0.33*Y352</f>
        <v>21.64</v>
      </c>
      <c r="AC352" s="71" t="n">
        <f aca="false">IF(T352&gt;0,S352/T352,0)</f>
        <v>238.521739130435</v>
      </c>
      <c r="AD352" s="72" t="n">
        <f aca="false">EXP((((AC352-AC$355)/AC$356+2)/4-1.9)^3)</f>
        <v>0.141830864936044</v>
      </c>
      <c r="AE352" s="73" t="n">
        <f aca="false">S352/U352</f>
        <v>21.1959970114443</v>
      </c>
      <c r="AF352" s="72" t="n">
        <f aca="false">EXP((((AE352-AE$355)/AE$356+2)/4-1.9)^3)</f>
        <v>0.0502453308746969</v>
      </c>
      <c r="AG352" s="72" t="n">
        <f aca="false">V352/U352</f>
        <v>0.640153466042081</v>
      </c>
      <c r="AH352" s="72" t="n">
        <f aca="false">EXP((((AG352-AG$355)/AG$356+2)/4-1.9)^3)</f>
        <v>0.130161743848904</v>
      </c>
      <c r="AI352" s="72" t="n">
        <f aca="false">W352/U352</f>
        <v>0.0231819143398954</v>
      </c>
      <c r="AJ352" s="72" t="n">
        <f aca="false">EXP((((AI352-AI$355)/AI$356+2)/4-1.9)^3)</f>
        <v>0.0113014840033501</v>
      </c>
      <c r="AK352" s="72" t="n">
        <f aca="false">Z352/U352</f>
        <v>0.0836094377192227</v>
      </c>
      <c r="AL352" s="72" t="n">
        <f aca="false">EXP((((AK352-AK$355)/AK$356+2)/4-1.9)^3)</f>
        <v>0.0112726480304607</v>
      </c>
      <c r="AM352" s="72" t="n">
        <f aca="false">0.01*AD352+0.15*AF352+0.24*AH352+0.25*AJ352+0.35*AL352</f>
        <v>0.0469647246158006</v>
      </c>
      <c r="AO352" s="64" t="n">
        <f aca="false">0.01*AD352/$AM$355</f>
        <v>0.000499004249223148</v>
      </c>
      <c r="AP352" s="63" t="n">
        <f aca="false">AO352*$J$355</f>
        <v>3886.47812793426</v>
      </c>
      <c r="AQ352" s="64" t="n">
        <f aca="false">0.15*AF352/$AM$355</f>
        <v>0.00265167602496848</v>
      </c>
      <c r="AR352" s="63" t="n">
        <f aca="false">AQ352*$J$355</f>
        <v>20652.4912151582</v>
      </c>
      <c r="AS352" s="64" t="n">
        <f aca="false">0.24*AH352/$AM$355</f>
        <v>0.0109907693160334</v>
      </c>
      <c r="AT352" s="63" t="n">
        <f aca="false">AS352*$J$355</f>
        <v>85601.2441225385</v>
      </c>
      <c r="AU352" s="64" t="n">
        <f aca="false">0.25*AJ352/$AM$355</f>
        <v>0.000994051707775694</v>
      </c>
      <c r="AV352" s="63" t="n">
        <f aca="false">AU352*$J$355</f>
        <v>7742.13892230463</v>
      </c>
      <c r="AW352" s="64" t="n">
        <f aca="false">0.35*AL352/$AM$355</f>
        <v>0.00138812150966342</v>
      </c>
      <c r="AX352" s="63" t="n">
        <f aca="false">AW352*$J$355</f>
        <v>10811.3385700037</v>
      </c>
    </row>
    <row r="353" customFormat="false" ht="13.8" hidden="false" customHeight="false" outlineLevel="0" collapsed="false">
      <c r="A353" s="70" t="s">
        <v>102</v>
      </c>
      <c r="B353" s="63" t="n">
        <f aca="true">INDIRECT(ADDRESS(ROW()-35*INT((ROW()-15)/35)+138,2+INT((ROW()-15)/35), 1, 1, "Simulación"))</f>
        <v>0</v>
      </c>
      <c r="C353" s="63" t="n">
        <f aca="true">INDIRECT(ADDRESS(ROW()-35*INT((ROW()-15)/35)+108,2+INT((ROW()-15)/35), 1, 1, "Simulación"))</f>
        <v>0</v>
      </c>
      <c r="D353" s="63" t="n">
        <f aca="true">INDIRECT(ADDRESS(ROW()-35*INT((ROW()-15)/35)+78,2+INT((ROW()-15)/35), 1, 1, "Simulación"))</f>
        <v>0</v>
      </c>
      <c r="E353" s="63" t="n">
        <f aca="true">INDIRECT(ADDRESS(ROW()-35*INT((ROW()-15)/35)+48,2+INT((ROW()-15)/35), 1, 1, "Simulación"))</f>
        <v>0</v>
      </c>
      <c r="F353" s="63" t="n">
        <f aca="true">INDIRECT(ADDRESS(ROW()-35*INT((ROW()-15)/35)+18,2+INT((ROW()-15)/35), 1, 1, "Simulación"))</f>
        <v>0</v>
      </c>
      <c r="G353" s="63" t="n">
        <f aca="true">INDIRECT(ADDRESS(ROW()-35*INT((ROW()-15)/35)-12,2+INT((ROW()-15)/35), 1, 1, "Simulación"))</f>
        <v>0</v>
      </c>
      <c r="H353" s="63" t="n">
        <f aca="true">INDIRECT(ADDRESS(ROW()-35*INT((ROW()-15)/35)+168,2+INT((ROW()-15)/35), 1, 1, "Simulación"))</f>
        <v>0</v>
      </c>
      <c r="I353" s="64" t="n">
        <f aca="false">AO353+AQ353+AS353+AU353+AW353</f>
        <v>0.0117478297237268</v>
      </c>
      <c r="J353" s="63" t="n">
        <f aca="false">ROUND(AP353+AR353+AT353+AV353+AX353,0)</f>
        <v>91498</v>
      </c>
      <c r="K353" s="64" t="n">
        <f aca="false">I353-DatosMinisterio!J353</f>
        <v>0</v>
      </c>
      <c r="L353" s="63" t="n">
        <f aca="false">J353-DatosMinisterio!K353</f>
        <v>0</v>
      </c>
      <c r="M353" s="64" t="n">
        <f aca="false">P388/P$390</f>
        <v>0.00530517407330532</v>
      </c>
      <c r="N353" s="63" t="n">
        <f aca="false">ROUND((N$355*M353),0)</f>
        <v>785064</v>
      </c>
      <c r="O353" s="63" t="n">
        <f aca="false">N353-DatosMinisterio!L353</f>
        <v>0</v>
      </c>
      <c r="P353" s="65" t="n">
        <f aca="false">N353+J353</f>
        <v>876562</v>
      </c>
      <c r="Q353" s="63" t="n">
        <f aca="false">P353-DatosMinisterio!M353</f>
        <v>0</v>
      </c>
      <c r="S353" s="65" t="n">
        <f aca="false">B353+DatosMinisterio!B353</f>
        <v>5611</v>
      </c>
      <c r="T353" s="65" t="n">
        <f aca="false">C353+DatosMinisterio!C353</f>
        <v>43</v>
      </c>
      <c r="U353" s="65" t="n">
        <f aca="false">D353+DatosMinisterio!D353</f>
        <v>290.488241531169</v>
      </c>
      <c r="V353" s="65" t="n">
        <f aca="false">E353+DatosMinisterio!E353</f>
        <v>145.793177558199</v>
      </c>
      <c r="W353" s="65" t="n">
        <f aca="false">F353+DatosMinisterio!F353</f>
        <v>31</v>
      </c>
      <c r="X353" s="65" t="n">
        <f aca="false">G353+DatosMinisterio!G353</f>
        <v>45</v>
      </c>
      <c r="Y353" s="65" t="n">
        <f aca="false">H353+DatosMinisterio!H353</f>
        <v>4</v>
      </c>
      <c r="Z353" s="65" t="n">
        <f aca="false">X353+0.33*Y353</f>
        <v>46.32</v>
      </c>
      <c r="AC353" s="71" t="n">
        <f aca="false">IF(T353&gt;0,S353/T353,0)</f>
        <v>130.488372093023</v>
      </c>
      <c r="AD353" s="72" t="n">
        <f aca="false">EXP((((AC353-AC$355)/AC$356+2)/4-1.9)^3)</f>
        <v>0.0206243339366706</v>
      </c>
      <c r="AE353" s="73" t="n">
        <f aca="false">S353/U353</f>
        <v>19.3157560196733</v>
      </c>
      <c r="AF353" s="72" t="n">
        <f aca="false">EXP((((AE353-AE$355)/AE$356+2)/4-1.9)^3)</f>
        <v>0.0300930906772453</v>
      </c>
      <c r="AG353" s="72" t="n">
        <f aca="false">V353/U353</f>
        <v>0.501890117099819</v>
      </c>
      <c r="AH353" s="72" t="n">
        <f aca="false">EXP((((AG353-AG$355)/AG$356+2)/4-1.9)^3)</f>
        <v>0.0246201695957768</v>
      </c>
      <c r="AI353" s="72" t="n">
        <f aca="false">W353/U353</f>
        <v>0.106716884086593</v>
      </c>
      <c r="AJ353" s="72" t="n">
        <f aca="false">EXP((((AI353-AI$355)/AI$356+2)/4-1.9)^3)</f>
        <v>0.0583321944094322</v>
      </c>
      <c r="AK353" s="72" t="n">
        <f aca="false">Z353/U353</f>
        <v>0.159455679706161</v>
      </c>
      <c r="AL353" s="72" t="n">
        <f aca="false">EXP((((AK353-AK$355)/AK$356+2)/4-1.9)^3)</f>
        <v>0.0233671376890119</v>
      </c>
      <c r="AM353" s="72" t="n">
        <f aca="false">0.01*AD353+0.15*AF353+0.24*AH353+0.25*AJ353+0.35*AL353</f>
        <v>0.0333905944374522</v>
      </c>
      <c r="AO353" s="64" t="n">
        <f aca="false">0.01*AD353/$AM$355</f>
        <v>7.25626983691922E-005</v>
      </c>
      <c r="AP353" s="63" t="n">
        <f aca="false">AO353*$J$355</f>
        <v>565.152181679408</v>
      </c>
      <c r="AQ353" s="64" t="n">
        <f aca="false">0.15*AF353/$AM$355</f>
        <v>0.0015881500962757</v>
      </c>
      <c r="AR353" s="63" t="n">
        <f aca="false">AQ353*$J$355</f>
        <v>12369.2546158901</v>
      </c>
      <c r="AS353" s="64" t="n">
        <f aca="false">0.24*AH353/$AM$355</f>
        <v>0.00207891041213244</v>
      </c>
      <c r="AT353" s="63" t="n">
        <f aca="false">AS353*$J$355</f>
        <v>16191.5251408499</v>
      </c>
      <c r="AU353" s="64" t="n">
        <f aca="false">0.25*AJ353/$AM$355</f>
        <v>0.00513076136318126</v>
      </c>
      <c r="AV353" s="63" t="n">
        <f aca="false">AU353*$J$355</f>
        <v>39960.7655620123</v>
      </c>
      <c r="AW353" s="64" t="n">
        <f aca="false">0.35*AL353/$AM$355</f>
        <v>0.00287744515376823</v>
      </c>
      <c r="AX353" s="63" t="n">
        <f aca="false">AW353*$J$355</f>
        <v>22410.8866244338</v>
      </c>
    </row>
    <row r="354" customFormat="false" ht="13.8" hidden="false" customHeight="false" outlineLevel="0" collapsed="false">
      <c r="A354" s="74" t="s">
        <v>103</v>
      </c>
      <c r="B354" s="76" t="n">
        <f aca="true">INDIRECT(ADDRESS(ROW()-35*INT((ROW()-15)/35)+138,2+INT((ROW()-15)/35), 1, 1, "Simulación"))</f>
        <v>0</v>
      </c>
      <c r="C354" s="76" t="n">
        <f aca="true">INDIRECT(ADDRESS(ROW()-35*INT((ROW()-15)/35)+108,2+INT((ROW()-15)/35), 1, 1, "Simulación"))</f>
        <v>0</v>
      </c>
      <c r="D354" s="76" t="n">
        <f aca="true">INDIRECT(ADDRESS(ROW()-35*INT((ROW()-15)/35)+78,2+INT((ROW()-15)/35), 1, 1, "Simulación"))</f>
        <v>0</v>
      </c>
      <c r="E354" s="76" t="n">
        <f aca="true">INDIRECT(ADDRESS(ROW()-35*INT((ROW()-15)/35)+48,2+INT((ROW()-15)/35), 1, 1, "Simulación"))</f>
        <v>0</v>
      </c>
      <c r="F354" s="76" t="n">
        <f aca="true">INDIRECT(ADDRESS(ROW()-35*INT((ROW()-15)/35)+18,2+INT((ROW()-15)/35), 1, 1, "Simulación"))</f>
        <v>0</v>
      </c>
      <c r="G354" s="76" t="n">
        <f aca="true">INDIRECT(ADDRESS(ROW()-35*INT((ROW()-15)/35)-12,2+INT((ROW()-15)/35), 1, 1, "Simulación"))</f>
        <v>0</v>
      </c>
      <c r="H354" s="76" t="n">
        <f aca="true">INDIRECT(ADDRESS(ROW()-35*INT((ROW()-15)/35)+168,2+INT((ROW()-15)/35), 1, 1, "Simulación"))</f>
        <v>0</v>
      </c>
      <c r="I354" s="75" t="n">
        <f aca="false">AO354+AQ354+AS354+AU354+AW354</f>
        <v>0.00808755770239544</v>
      </c>
      <c r="J354" s="76" t="n">
        <f aca="false">ROUND(AP354+AR354+AT354+AV354+AX354,0)</f>
        <v>62990</v>
      </c>
      <c r="K354" s="64" t="n">
        <f aca="false">I354-DatosMinisterio!J354</f>
        <v>-4.68375338513738E-017</v>
      </c>
      <c r="L354" s="63" t="n">
        <f aca="false">J354-DatosMinisterio!K354</f>
        <v>0</v>
      </c>
      <c r="M354" s="64" t="n">
        <f aca="false">P389/P$390</f>
        <v>0.00652867115656507</v>
      </c>
      <c r="N354" s="63" t="n">
        <f aca="false">ROUND((N$355*M354),0)</f>
        <v>966118</v>
      </c>
      <c r="O354" s="63" t="n">
        <f aca="false">N354-DatosMinisterio!L354</f>
        <v>1</v>
      </c>
      <c r="P354" s="65" t="n">
        <f aca="false">N354+J354</f>
        <v>1029108</v>
      </c>
      <c r="Q354" s="63" t="n">
        <f aca="false">P354-DatosMinisterio!M354</f>
        <v>1</v>
      </c>
      <c r="S354" s="77" t="n">
        <f aca="false">B354+DatosMinisterio!B354</f>
        <v>6627</v>
      </c>
      <c r="T354" s="77" t="n">
        <f aca="false">C354+DatosMinisterio!C354</f>
        <v>29</v>
      </c>
      <c r="U354" s="77" t="n">
        <f aca="false">D354+DatosMinisterio!D354</f>
        <v>324.498062071982</v>
      </c>
      <c r="V354" s="77" t="n">
        <f aca="false">E354+DatosMinisterio!E354</f>
        <v>168.024227795023</v>
      </c>
      <c r="W354" s="77" t="n">
        <f aca="false">F354+DatosMinisterio!F354</f>
        <v>9</v>
      </c>
      <c r="X354" s="77" t="n">
        <f aca="false">G354+DatosMinisterio!G354</f>
        <v>34</v>
      </c>
      <c r="Y354" s="77" t="n">
        <f aca="false">H354+DatosMinisterio!H354</f>
        <v>4</v>
      </c>
      <c r="Z354" s="77" t="n">
        <f aca="false">X354+0.33*Y354</f>
        <v>35.32</v>
      </c>
      <c r="AC354" s="71" t="n">
        <f aca="false">IF(T354&gt;0,S354/T354,0)</f>
        <v>228.51724137931</v>
      </c>
      <c r="AD354" s="72" t="n">
        <f aca="false">EXP((((AC354-AC$355)/AC$356+2)/4-1.9)^3)</f>
        <v>0.122941337053117</v>
      </c>
      <c r="AE354" s="73" t="n">
        <f aca="false">S354/U354</f>
        <v>20.4223099444272</v>
      </c>
      <c r="AF354" s="72" t="n">
        <f aca="false">EXP((((AE354-AE$355)/AE$356+2)/4-1.9)^3)</f>
        <v>0.0409566979068959</v>
      </c>
      <c r="AG354" s="72" t="n">
        <f aca="false">V354/U354</f>
        <v>0.517797322801117</v>
      </c>
      <c r="AH354" s="72" t="n">
        <f aca="false">EXP((((AG354-AG$355)/AG$356+2)/4-1.9)^3)</f>
        <v>0.0308618444720003</v>
      </c>
      <c r="AI354" s="72" t="n">
        <f aca="false">W354/U354</f>
        <v>0.0277351425229885</v>
      </c>
      <c r="AJ354" s="72" t="n">
        <f aca="false">EXP((((AI354-AI$355)/AI$356+2)/4-1.9)^3)</f>
        <v>0.0125219626348166</v>
      </c>
      <c r="AK354" s="72" t="n">
        <f aca="false">Z354/U354</f>
        <v>0.108845025990217</v>
      </c>
      <c r="AL354" s="72" t="n">
        <f aca="false">EXP((((AK354-AK$355)/AK$356+2)/4-1.9)^3)</f>
        <v>0.0145052385993102</v>
      </c>
      <c r="AM354" s="72" t="n">
        <f aca="false">0.01*AD354+0.15*AF354+0.24*AH354+0.25*AJ354+0.35*AL354</f>
        <v>0.0229870848983084</v>
      </c>
      <c r="AO354" s="64" t="n">
        <f aca="false">0.01*AD354/$AM$355</f>
        <v>0.000432545127764287</v>
      </c>
      <c r="AP354" s="63" t="n">
        <f aca="false">AO354*$J$355</f>
        <v>3368.86345360294</v>
      </c>
      <c r="AQ354" s="64" t="n">
        <f aca="false">0.15*AF354/$AM$355</f>
        <v>0.00216147235993792</v>
      </c>
      <c r="AR354" s="63" t="n">
        <f aca="false">AQ354*$J$355</f>
        <v>16834.5561467886</v>
      </c>
      <c r="AS354" s="64" t="n">
        <f aca="false">0.24*AH354/$AM$355</f>
        <v>0.00260595320275369</v>
      </c>
      <c r="AT354" s="63" t="n">
        <f aca="false">AS354*$J$355</f>
        <v>20296.3805231914</v>
      </c>
      <c r="AU354" s="64" t="n">
        <f aca="false">0.25*AJ354/$AM$355</f>
        <v>0.0011014021112761</v>
      </c>
      <c r="AV354" s="63" t="n">
        <f aca="false">AU354*$J$355</f>
        <v>8578.23399740422</v>
      </c>
      <c r="AW354" s="64" t="n">
        <f aca="false">0.35*AL354/$AM$355</f>
        <v>0.00178618490066345</v>
      </c>
      <c r="AX354" s="63" t="n">
        <f aca="false">AW354*$J$355</f>
        <v>13911.6421547156</v>
      </c>
    </row>
    <row r="355" customFormat="false" ht="13.8" hidden="false" customHeight="false" outlineLevel="0" collapsed="false">
      <c r="A355" s="81" t="s">
        <v>49</v>
      </c>
      <c r="B355" s="84"/>
      <c r="C355" s="84"/>
      <c r="D355" s="84"/>
      <c r="E355" s="84"/>
      <c r="F355" s="84"/>
      <c r="G355" s="84"/>
      <c r="H355" s="84"/>
      <c r="I355" s="86" t="n">
        <f aca="false">SUM(I328:I354)</f>
        <v>1</v>
      </c>
      <c r="J355" s="84" t="n">
        <f aca="false">DatosMinisterio!K355</f>
        <v>7788467</v>
      </c>
      <c r="K355" s="82" t="n">
        <f aca="false">I355-DatosMinisterio!J355</f>
        <v>0</v>
      </c>
      <c r="L355" s="84" t="n">
        <f aca="false">J355-DatosMinisterio!K355</f>
        <v>0</v>
      </c>
      <c r="M355" s="82"/>
      <c r="N355" s="84" t="n">
        <f aca="false">DatosMinisterio!L355</f>
        <v>147980875</v>
      </c>
      <c r="O355" s="84"/>
      <c r="P355" s="86" t="n">
        <f aca="false">DatosMinisterio!M355</f>
        <v>155769342</v>
      </c>
      <c r="Q355" s="84"/>
      <c r="S355" s="86"/>
      <c r="T355" s="86"/>
      <c r="U355" s="86"/>
      <c r="V355" s="86"/>
      <c r="W355" s="86"/>
      <c r="X355" s="86"/>
      <c r="Y355" s="86"/>
      <c r="Z355" s="86"/>
      <c r="AB355" s="87" t="s">
        <v>232</v>
      </c>
      <c r="AC355" s="87" t="n">
        <f aca="false">AVERAGE(AC330:AC354)</f>
        <v>188.123271802464</v>
      </c>
      <c r="AD355" s="86"/>
      <c r="AE355" s="87" t="n">
        <f aca="false">AVERAGE(AE330:AE354)</f>
        <v>22.1788346786414</v>
      </c>
      <c r="AF355" s="86"/>
      <c r="AG355" s="89" t="n">
        <f aca="false">AVERAGE(AG330:AG354)</f>
        <v>0.574814252042055</v>
      </c>
      <c r="AH355" s="86"/>
      <c r="AI355" s="89" t="n">
        <f aca="false">AVERAGE(AI330:AI354)</f>
        <v>0.112612496866693</v>
      </c>
      <c r="AJ355" s="86"/>
      <c r="AK355" s="89" t="n">
        <f aca="false">AVERAGE(AK330:AK354)</f>
        <v>0.283237611825261</v>
      </c>
      <c r="AL355" s="86"/>
      <c r="AM355" s="89" t="n">
        <f aca="false">SUM(AM330:AM354)</f>
        <v>2.84227769917485</v>
      </c>
      <c r="AO355" s="82" t="n">
        <f aca="false">SUM(AO328:AO354)</f>
        <v>0.00979008313852654</v>
      </c>
      <c r="AP355" s="84" t="n">
        <f aca="false">SUM(AP328:AP354)</f>
        <v>76249.7394516704</v>
      </c>
      <c r="AQ355" s="82" t="n">
        <f aca="false">SUM(AQ328:AQ354)</f>
        <v>0.149060141501742</v>
      </c>
      <c r="AR355" s="84" t="n">
        <f aca="false">SUM(AR328:AR354)</f>
        <v>1160949.99310165</v>
      </c>
      <c r="AS355" s="82" t="n">
        <f aca="false">SUM(AS328:AS354)</f>
        <v>0.234050825626287</v>
      </c>
      <c r="AT355" s="84" t="n">
        <f aca="false">SUM(AT328:AT354)</f>
        <v>1822897.13171309</v>
      </c>
      <c r="AU355" s="82" t="n">
        <f aca="false">SUM(AU328:AU354)</f>
        <v>0.254521904557435</v>
      </c>
      <c r="AV355" s="84" t="n">
        <f aca="false">SUM(AV328:AV354)</f>
        <v>1982335.45442273</v>
      </c>
      <c r="AW355" s="82" t="n">
        <f aca="false">SUM(AW328:AW354)</f>
        <v>0.35257704517601</v>
      </c>
      <c r="AX355" s="84" t="n">
        <f aca="false">SUM(AX328:AX354)</f>
        <v>2746034.68131086</v>
      </c>
    </row>
    <row r="356" customFormat="false" ht="13.8" hidden="false" customHeight="false" outlineLevel="0" collapsed="false">
      <c r="A356" s="31" t="s">
        <v>50</v>
      </c>
      <c r="I356" s="25"/>
      <c r="S356" s="25"/>
      <c r="T356" s="25"/>
      <c r="U356" s="25"/>
      <c r="V356" s="25"/>
      <c r="W356" s="25"/>
      <c r="X356" s="25"/>
      <c r="Y356" s="25"/>
      <c r="Z356" s="25"/>
      <c r="AB356" s="87" t="s">
        <v>233</v>
      </c>
      <c r="AC356" s="87" t="n">
        <f aca="false">_xlfn.STDEV.P(AC330:AC354)</f>
        <v>83.9968510179745</v>
      </c>
      <c r="AD356" s="86"/>
      <c r="AE356" s="87" t="n">
        <f aca="false">_xlfn.STDEV.P(AE330:AE354)</f>
        <v>6.02527161252568</v>
      </c>
      <c r="AF356" s="86"/>
      <c r="AG356" s="89" t="n">
        <f aca="false">_xlfn.STDEV.P(AG330:AG354)</f>
        <v>0.123798399444781</v>
      </c>
      <c r="AH356" s="86"/>
      <c r="AI356" s="89" t="n">
        <f aca="false">_xlfn.STDEV.P(AI330:AI354)</f>
        <v>0.0898402207733681</v>
      </c>
      <c r="AJ356" s="86"/>
      <c r="AK356" s="89" t="n">
        <f aca="false">_xlfn.STDEV.P(AK330:AK354)</f>
        <v>0.200290523719095</v>
      </c>
      <c r="AL356" s="86"/>
      <c r="AM356" s="89"/>
    </row>
    <row r="357" customFormat="false" ht="13.8" hidden="false" customHeight="false" outlineLevel="0" collapsed="false">
      <c r="A357" s="31" t="s">
        <v>51</v>
      </c>
      <c r="I357" s="25"/>
      <c r="S357" s="25"/>
      <c r="T357" s="25"/>
      <c r="U357" s="25"/>
      <c r="V357" s="25"/>
      <c r="W357" s="25"/>
      <c r="X357" s="25"/>
      <c r="Y357" s="25"/>
      <c r="Z357" s="25"/>
    </row>
    <row r="358" customFormat="false" ht="13.8" hidden="false" customHeight="false" outlineLevel="0" collapsed="false">
      <c r="I358" s="25"/>
      <c r="S358" s="25"/>
      <c r="T358" s="25"/>
      <c r="U358" s="25"/>
      <c r="V358" s="25"/>
      <c r="W358" s="25"/>
      <c r="X358" s="25"/>
      <c r="Y358" s="25"/>
      <c r="Z358" s="25"/>
    </row>
    <row r="359" customFormat="false" ht="13.8" hidden="false" customHeight="false" outlineLevel="0" collapsed="false">
      <c r="I359" s="25"/>
      <c r="S359" s="25"/>
      <c r="T359" s="25"/>
      <c r="U359" s="25"/>
      <c r="V359" s="25"/>
      <c r="W359" s="25"/>
      <c r="X359" s="25"/>
      <c r="Y359" s="25"/>
      <c r="Z359" s="25"/>
    </row>
    <row r="360" customFormat="false" ht="13.8" hidden="false" customHeight="false" outlineLevel="0" collapsed="false">
      <c r="I360" s="25"/>
      <c r="S360" s="25"/>
      <c r="T360" s="25"/>
      <c r="U360" s="25"/>
      <c r="V360" s="25"/>
      <c r="W360" s="25"/>
      <c r="X360" s="25"/>
      <c r="Y360" s="25"/>
      <c r="Z360" s="25"/>
    </row>
    <row r="361" customFormat="false" ht="13.8" hidden="false" customHeight="false" outlineLevel="0" collapsed="false">
      <c r="A361" s="50" t="str">
        <f aca="false">"Tabla " &amp; TEXT((ROW()+24) / 35, "0")</f>
        <v>Tabla 11</v>
      </c>
      <c r="B361" s="50"/>
      <c r="C361" s="50"/>
      <c r="D361" s="50"/>
      <c r="E361" s="50"/>
      <c r="F361" s="50"/>
      <c r="G361" s="50"/>
      <c r="H361" s="50"/>
      <c r="I361" s="50"/>
      <c r="J361" s="50"/>
      <c r="S361" s="50"/>
      <c r="T361" s="50"/>
      <c r="U361" s="50"/>
      <c r="V361" s="50"/>
      <c r="W361" s="50"/>
      <c r="X361" s="50"/>
      <c r="Y361" s="50"/>
      <c r="Z361" s="50"/>
    </row>
    <row r="362" customFormat="false" ht="13.8" hidden="false" customHeight="false" outlineLevel="0" collapsed="false">
      <c r="A362" s="50" t="s">
        <v>159</v>
      </c>
      <c r="B362" s="50"/>
      <c r="C362" s="50"/>
      <c r="D362" s="50"/>
      <c r="E362" s="50"/>
      <c r="F362" s="50"/>
      <c r="G362" s="50"/>
      <c r="H362" s="50"/>
      <c r="I362" s="50"/>
      <c r="J362" s="50"/>
      <c r="S362" s="50"/>
      <c r="T362" s="50"/>
      <c r="U362" s="50"/>
      <c r="V362" s="50"/>
      <c r="W362" s="50"/>
      <c r="X362" s="50"/>
      <c r="Y362" s="50"/>
      <c r="Z362" s="50"/>
    </row>
    <row r="363" customFormat="false" ht="15.8" hidden="false" customHeight="true" outlineLevel="0" collapsed="false">
      <c r="A363" s="51" t="s">
        <v>8</v>
      </c>
      <c r="B363" s="101" t="s">
        <v>213</v>
      </c>
      <c r="C363" s="101"/>
      <c r="D363" s="101"/>
      <c r="E363" s="101"/>
      <c r="F363" s="101"/>
      <c r="G363" s="101"/>
      <c r="H363" s="101"/>
      <c r="I363" s="51" t="s">
        <v>10</v>
      </c>
      <c r="J363" s="53" t="s">
        <v>11</v>
      </c>
      <c r="K363" s="54" t="s">
        <v>214</v>
      </c>
      <c r="L363" s="53" t="s">
        <v>215</v>
      </c>
      <c r="M363" s="54" t="s">
        <v>216</v>
      </c>
      <c r="N363" s="53" t="s">
        <v>12</v>
      </c>
      <c r="O363" s="53" t="s">
        <v>217</v>
      </c>
      <c r="P363" s="51" t="s">
        <v>218</v>
      </c>
      <c r="Q363" s="53" t="s">
        <v>219</v>
      </c>
      <c r="S363" s="55" t="s">
        <v>213</v>
      </c>
      <c r="T363" s="55"/>
      <c r="U363" s="55"/>
      <c r="V363" s="55"/>
      <c r="W363" s="55"/>
      <c r="X363" s="55"/>
      <c r="Y363" s="55"/>
      <c r="Z363" s="55"/>
      <c r="AC363" s="56" t="s">
        <v>221</v>
      </c>
      <c r="AD363" s="56"/>
      <c r="AE363" s="56" t="s">
        <v>222</v>
      </c>
      <c r="AF363" s="56"/>
      <c r="AG363" s="56" t="s">
        <v>223</v>
      </c>
      <c r="AH363" s="56"/>
      <c r="AI363" s="56" t="s">
        <v>224</v>
      </c>
      <c r="AJ363" s="56"/>
      <c r="AK363" s="56" t="s">
        <v>225</v>
      </c>
      <c r="AL363" s="56"/>
      <c r="AM363" s="57" t="s">
        <v>226</v>
      </c>
      <c r="AO363" s="56" t="s">
        <v>221</v>
      </c>
      <c r="AP363" s="56"/>
      <c r="AQ363" s="56" t="s">
        <v>222</v>
      </c>
      <c r="AR363" s="56"/>
      <c r="AS363" s="56" t="s">
        <v>223</v>
      </c>
      <c r="AT363" s="56"/>
      <c r="AU363" s="56" t="s">
        <v>224</v>
      </c>
      <c r="AV363" s="56"/>
      <c r="AW363" s="57" t="s">
        <v>225</v>
      </c>
      <c r="AX363" s="57"/>
    </row>
    <row r="364" customFormat="false" ht="37.3" hidden="false" customHeight="false" outlineLevel="0" collapsed="false">
      <c r="A364" s="51"/>
      <c r="B364" s="102" t="s">
        <v>160</v>
      </c>
      <c r="C364" s="102" t="s">
        <v>161</v>
      </c>
      <c r="D364" s="102" t="s">
        <v>162</v>
      </c>
      <c r="E364" s="102" t="s">
        <v>163</v>
      </c>
      <c r="F364" s="102" t="s">
        <v>164</v>
      </c>
      <c r="G364" s="102" t="s">
        <v>165</v>
      </c>
      <c r="H364" s="102" t="s">
        <v>166</v>
      </c>
      <c r="I364" s="51"/>
      <c r="J364" s="53"/>
      <c r="K364" s="54"/>
      <c r="L364" s="53"/>
      <c r="M364" s="54"/>
      <c r="N364" s="53"/>
      <c r="O364" s="53"/>
      <c r="P364" s="51"/>
      <c r="Q364" s="53"/>
      <c r="S364" s="56" t="s">
        <v>160</v>
      </c>
      <c r="T364" s="56" t="s">
        <v>161</v>
      </c>
      <c r="U364" s="56" t="s">
        <v>162</v>
      </c>
      <c r="V364" s="56" t="s">
        <v>163</v>
      </c>
      <c r="W364" s="56" t="s">
        <v>164</v>
      </c>
      <c r="X364" s="56" t="s">
        <v>165</v>
      </c>
      <c r="Y364" s="56" t="s">
        <v>166</v>
      </c>
      <c r="Z364" s="51" t="s">
        <v>21</v>
      </c>
      <c r="AC364" s="56" t="s">
        <v>227</v>
      </c>
      <c r="AD364" s="56" t="s">
        <v>228</v>
      </c>
      <c r="AE364" s="56" t="s">
        <v>227</v>
      </c>
      <c r="AF364" s="56" t="s">
        <v>228</v>
      </c>
      <c r="AG364" s="56" t="s">
        <v>227</v>
      </c>
      <c r="AH364" s="56" t="s">
        <v>228</v>
      </c>
      <c r="AI364" s="56" t="s">
        <v>227</v>
      </c>
      <c r="AJ364" s="56" t="s">
        <v>228</v>
      </c>
      <c r="AK364" s="56" t="s">
        <v>227</v>
      </c>
      <c r="AL364" s="56" t="s">
        <v>228</v>
      </c>
      <c r="AM364" s="58" t="s">
        <v>229</v>
      </c>
      <c r="AO364" s="56" t="s">
        <v>230</v>
      </c>
      <c r="AP364" s="56" t="s">
        <v>231</v>
      </c>
      <c r="AQ364" s="56" t="s">
        <v>230</v>
      </c>
      <c r="AR364" s="56" t="s">
        <v>231</v>
      </c>
      <c r="AS364" s="56" t="s">
        <v>230</v>
      </c>
      <c r="AT364" s="56" t="s">
        <v>231</v>
      </c>
      <c r="AU364" s="56" t="s">
        <v>230</v>
      </c>
      <c r="AV364" s="56" t="s">
        <v>231</v>
      </c>
      <c r="AW364" s="56" t="s">
        <v>230</v>
      </c>
      <c r="AX364" s="58" t="s">
        <v>231</v>
      </c>
    </row>
    <row r="365" customFormat="false" ht="13.8" hidden="false" customHeight="false" outlineLevel="0" collapsed="false">
      <c r="A365" s="59" t="s">
        <v>22</v>
      </c>
      <c r="B365" s="62" t="n">
        <f aca="true">INDIRECT(ADDRESS(ROW()-35*INT((ROW()-15)/35)+138,2+INT((ROW()-15)/35), 1, 1, "Simulación"))</f>
        <v>0</v>
      </c>
      <c r="C365" s="62" t="n">
        <f aca="true">INDIRECT(ADDRESS(ROW()-35*INT((ROW()-15)/35)+108,2+INT((ROW()-15)/35), 1, 1, "Simulación"))</f>
        <v>0</v>
      </c>
      <c r="D365" s="62" t="n">
        <f aca="true">INDIRECT(ADDRESS(ROW()-35*INT((ROW()-15)/35)+78,2+INT((ROW()-15)/35), 1, 1, "Simulación"))</f>
        <v>0</v>
      </c>
      <c r="E365" s="62" t="n">
        <f aca="true">INDIRECT(ADDRESS(ROW()-35*INT((ROW()-15)/35)+48,2+INT((ROW()-15)/35), 1, 1, "Simulación"))</f>
        <v>0</v>
      </c>
      <c r="F365" s="62" t="n">
        <f aca="true">INDIRECT(ADDRESS(ROW()-35*INT((ROW()-15)/35)+18,2+INT((ROW()-15)/35), 1, 1, "Simulación"))</f>
        <v>0</v>
      </c>
      <c r="G365" s="62" t="n">
        <f aca="true">INDIRECT(ADDRESS(ROW()-35*INT((ROW()-15)/35)-12,2+INT((ROW()-15)/35), 1, 1, "Simulación"))</f>
        <v>0</v>
      </c>
      <c r="H365" s="62" t="n">
        <f aca="true">INDIRECT(ADDRESS(ROW()-35*INT((ROW()-15)/35)+168,2+INT((ROW()-15)/35), 1, 1, "Simulación"))</f>
        <v>0</v>
      </c>
      <c r="I365" s="61" t="n">
        <f aca="false">AO365+AQ365+AS365+AU365+AW365</f>
        <v>0.155779277937187</v>
      </c>
      <c r="J365" s="62" t="n">
        <f aca="false">ROUND(AP365+AR365+AT365+AV365+AX365,0)</f>
        <v>1174523</v>
      </c>
      <c r="K365" s="61" t="n">
        <f aca="false">I365-DatosMinisterio!J365</f>
        <v>0</v>
      </c>
      <c r="L365" s="62" t="n">
        <f aca="false">J365-DatosMinisterio!K365</f>
        <v>1</v>
      </c>
      <c r="M365" s="64" t="n">
        <f aca="false">M400</f>
        <v>0.204541593656833</v>
      </c>
      <c r="N365" s="63" t="n">
        <f aca="false">ROUND((N$390*M365),0)</f>
        <v>29301301</v>
      </c>
      <c r="O365" s="63" t="n">
        <f aca="false">N365-DatosMinisterio!L365</f>
        <v>163</v>
      </c>
      <c r="P365" s="65" t="n">
        <f aca="false">N365+J365</f>
        <v>30475824</v>
      </c>
      <c r="Q365" s="63" t="n">
        <f aca="false">P365-DatosMinisterio!M365</f>
        <v>164</v>
      </c>
      <c r="S365" s="66" t="n">
        <f aca="false">B365+DatosMinisterio!B365</f>
        <v>24649</v>
      </c>
      <c r="T365" s="66" t="n">
        <f aca="false">C365+DatosMinisterio!C365</f>
        <v>65</v>
      </c>
      <c r="U365" s="66" t="n">
        <f aca="false">D365+DatosMinisterio!D365</f>
        <v>1835.18092424597</v>
      </c>
      <c r="V365" s="66" t="n">
        <f aca="false">E365+DatosMinisterio!E365</f>
        <v>1060.51046970052</v>
      </c>
      <c r="W365" s="66" t="n">
        <f aca="false">F365+DatosMinisterio!F365</f>
        <v>502</v>
      </c>
      <c r="X365" s="66" t="n">
        <f aca="false">G365+DatosMinisterio!G365</f>
        <v>1363</v>
      </c>
      <c r="Y365" s="66" t="n">
        <f aca="false">H365+DatosMinisterio!H365</f>
        <v>135</v>
      </c>
      <c r="Z365" s="66" t="n">
        <f aca="false">X365+0.33*Y365</f>
        <v>1407.55</v>
      </c>
      <c r="AC365" s="67" t="n">
        <f aca="false">IF(T365&gt;0,S365/T365,0)</f>
        <v>379.215384615385</v>
      </c>
      <c r="AD365" s="68" t="n">
        <f aca="false">EXP((((AC365-AC$390)/AC$391+2)/4-1.9)^3)</f>
        <v>0.546441088832671</v>
      </c>
      <c r="AE365" s="69" t="n">
        <f aca="false">S365/U365</f>
        <v>13.4313732637166</v>
      </c>
      <c r="AF365" s="68" t="n">
        <f aca="false">EXP((((AE365-AE$390)/AE$391+2)/4-1.9)^3)</f>
        <v>0.00926123546420298</v>
      </c>
      <c r="AG365" s="68" t="n">
        <f aca="false">V365/U365</f>
        <v>0.57787788423981</v>
      </c>
      <c r="AH365" s="68" t="n">
        <f aca="false">EXP((((AG365-AG$390)/AG$391+2)/4-1.9)^3)</f>
        <v>0.0752919475430739</v>
      </c>
      <c r="AI365" s="68" t="n">
        <f aca="false">W365/U365</f>
        <v>0.273542512003965</v>
      </c>
      <c r="AJ365" s="68" t="n">
        <f aca="false">EXP((((AI365-AI$390)/AI$391+2)/4-1.9)^3)</f>
        <v>0.62338986963573</v>
      </c>
      <c r="AK365" s="68" t="n">
        <f aca="false">Z365/U365</f>
        <v>0.766981599145777</v>
      </c>
      <c r="AL365" s="68" t="n">
        <f aca="false">EXP((((AK365-AK$390)/AK$391+2)/4-1.9)^3)</f>
        <v>0.603749591645993</v>
      </c>
      <c r="AM365" s="68" t="n">
        <f aca="false">0.01*AD365+0.15*AF365+0.24*AH365+0.25*AJ365+0.35*AL365</f>
        <v>0.392083488103325</v>
      </c>
      <c r="AO365" s="61" t="n">
        <f aca="false">AO400</f>
        <v>0.00193711218151395</v>
      </c>
      <c r="AP365" s="62" t="n">
        <f aca="false">AO365*$J$390</f>
        <v>14605.1652933613</v>
      </c>
      <c r="AQ365" s="61" t="n">
        <f aca="false">AQ400</f>
        <v>0.00044730541259881</v>
      </c>
      <c r="AR365" s="62" t="n">
        <f aca="false">AQ365*$J$390</f>
        <v>3372.53027984933</v>
      </c>
      <c r="AS365" s="61" t="n">
        <f aca="false">AS400</f>
        <v>0.00578956448710779</v>
      </c>
      <c r="AT365" s="62" t="n">
        <f aca="false">AS365*$J$390</f>
        <v>43651.3419913027</v>
      </c>
      <c r="AU365" s="61" t="n">
        <f aca="false">AU400</f>
        <v>0.0564108640193268</v>
      </c>
      <c r="AV365" s="62" t="n">
        <f aca="false">AU365*$J$390</f>
        <v>425318.678601094</v>
      </c>
      <c r="AW365" s="61" t="n">
        <f aca="false">AW400</f>
        <v>0.0911944318366396</v>
      </c>
      <c r="AX365" s="62" t="n">
        <f aca="false">AW365*$J$390</f>
        <v>687574.918747007</v>
      </c>
    </row>
    <row r="366" customFormat="false" ht="13.8" hidden="false" customHeight="false" outlineLevel="0" collapsed="false">
      <c r="A366" s="70" t="s">
        <v>23</v>
      </c>
      <c r="B366" s="63" t="n">
        <f aca="true">INDIRECT(ADDRESS(ROW()-35*INT((ROW()-15)/35)+138,2+INT((ROW()-15)/35), 1, 1, "Simulación"))</f>
        <v>0</v>
      </c>
      <c r="C366" s="63" t="n">
        <f aca="true">INDIRECT(ADDRESS(ROW()-35*INT((ROW()-15)/35)+108,2+INT((ROW()-15)/35), 1, 1, "Simulación"))</f>
        <v>0</v>
      </c>
      <c r="D366" s="63" t="n">
        <f aca="true">INDIRECT(ADDRESS(ROW()-35*INT((ROW()-15)/35)+78,2+INT((ROW()-15)/35), 1, 1, "Simulación"))</f>
        <v>0</v>
      </c>
      <c r="E366" s="63" t="n">
        <f aca="true">INDIRECT(ADDRESS(ROW()-35*INT((ROW()-15)/35)+48,2+INT((ROW()-15)/35), 1, 1, "Simulación"))</f>
        <v>0</v>
      </c>
      <c r="F366" s="63" t="n">
        <f aca="true">INDIRECT(ADDRESS(ROW()-35*INT((ROW()-15)/35)+18,2+INT((ROW()-15)/35), 1, 1, "Simulación"))</f>
        <v>0</v>
      </c>
      <c r="G366" s="63" t="n">
        <f aca="true">INDIRECT(ADDRESS(ROW()-35*INT((ROW()-15)/35)-12,2+INT((ROW()-15)/35), 1, 1, "Simulación"))</f>
        <v>0</v>
      </c>
      <c r="H366" s="63" t="n">
        <f aca="true">INDIRECT(ADDRESS(ROW()-35*INT((ROW()-15)/35)+168,2+INT((ROW()-15)/35), 1, 1, "Simulación"))</f>
        <v>0</v>
      </c>
      <c r="I366" s="64" t="n">
        <f aca="false">AO366+AQ366+AS366+AU366+AW366</f>
        <v>0.119055386363082</v>
      </c>
      <c r="J366" s="63" t="n">
        <f aca="false">ROUND(AP366+AR366+AT366+AV366+AX366,0)</f>
        <v>897637</v>
      </c>
      <c r="K366" s="64" t="n">
        <f aca="false">I366-DatosMinisterio!J366</f>
        <v>0</v>
      </c>
      <c r="L366" s="63" t="n">
        <f aca="false">J366-DatosMinisterio!K366</f>
        <v>0</v>
      </c>
      <c r="M366" s="64" t="n">
        <f aca="false">M401</f>
        <v>0.127896733083512</v>
      </c>
      <c r="N366" s="63" t="n">
        <f aca="false">ROUND((N$390*M366),0)</f>
        <v>18321656</v>
      </c>
      <c r="O366" s="63" t="n">
        <f aca="false">N366-DatosMinisterio!L366</f>
        <v>-58</v>
      </c>
      <c r="P366" s="65" t="n">
        <f aca="false">N366+J366</f>
        <v>19219293</v>
      </c>
      <c r="Q366" s="63" t="n">
        <f aca="false">P366-DatosMinisterio!M366</f>
        <v>-58</v>
      </c>
      <c r="S366" s="65" t="n">
        <f aca="false">B366+DatosMinisterio!B366</f>
        <v>18771</v>
      </c>
      <c r="T366" s="65" t="n">
        <f aca="false">C366+DatosMinisterio!C366</f>
        <v>43</v>
      </c>
      <c r="U366" s="65" t="n">
        <f aca="false">D366+DatosMinisterio!D366</f>
        <v>1720.2262239714</v>
      </c>
      <c r="V366" s="65" t="n">
        <f aca="false">E366+DatosMinisterio!E366</f>
        <v>1024.88531488049</v>
      </c>
      <c r="W366" s="65" t="n">
        <f aca="false">F366+DatosMinisterio!F366</f>
        <v>350</v>
      </c>
      <c r="X366" s="65" t="n">
        <f aca="false">G366+DatosMinisterio!G366</f>
        <v>1059</v>
      </c>
      <c r="Y366" s="65" t="n">
        <f aca="false">H366+DatosMinisterio!H366</f>
        <v>102</v>
      </c>
      <c r="Z366" s="65" t="n">
        <f aca="false">X366+0.33*Y366</f>
        <v>1092.66</v>
      </c>
      <c r="AC366" s="71" t="n">
        <f aca="false">IF(T366&gt;0,S366/T366,0)</f>
        <v>436.53488372093</v>
      </c>
      <c r="AD366" s="72" t="n">
        <f aca="false">EXP((((AC366-AC$390)/AC$391+2)/4-1.9)^3)</f>
        <v>0.73730989868343</v>
      </c>
      <c r="AE366" s="73" t="n">
        <f aca="false">S366/U366</f>
        <v>10.9119368943605</v>
      </c>
      <c r="AF366" s="72" t="n">
        <f aca="false">EXP((((AE366-AE$390)/AE$391+2)/4-1.9)^3)</f>
        <v>0.00425449125474517</v>
      </c>
      <c r="AG366" s="72" t="n">
        <f aca="false">V366/U366</f>
        <v>0.595785194178931</v>
      </c>
      <c r="AH366" s="72" t="n">
        <f aca="false">EXP((((AG366-AG$390)/AG$391+2)/4-1.9)^3)</f>
        <v>0.0936642779457668</v>
      </c>
      <c r="AI366" s="72" t="n">
        <f aca="false">W366/U366</f>
        <v>0.203461611689637</v>
      </c>
      <c r="AJ366" s="72" t="n">
        <f aca="false">EXP((((AI366-AI$390)/AI$391+2)/4-1.9)^3)</f>
        <v>0.348191770666836</v>
      </c>
      <c r="AK366" s="72" t="n">
        <f aca="false">Z366/U366</f>
        <v>0.635183898939426</v>
      </c>
      <c r="AL366" s="72" t="n">
        <f aca="false">EXP((((AK366-AK$390)/AK$391+2)/4-1.9)^3)</f>
        <v>0.412038933444469</v>
      </c>
      <c r="AM366" s="72" t="n">
        <f aca="false">0.01*AD366+0.15*AF366+0.24*AH366+0.25*AJ366+0.35*AL366</f>
        <v>0.261752268754303</v>
      </c>
      <c r="AO366" s="64" t="n">
        <f aca="false">AO401</f>
        <v>0.00276529384305105</v>
      </c>
      <c r="AP366" s="63" t="n">
        <f aca="false">AO366*$J$390</f>
        <v>20849.3726114044</v>
      </c>
      <c r="AQ366" s="64" t="n">
        <f aca="false">AQ401</f>
        <v>0.000128851283655494</v>
      </c>
      <c r="AR366" s="63" t="n">
        <f aca="false">AQ366*$J$390</f>
        <v>971.4947404747</v>
      </c>
      <c r="AS366" s="64" t="n">
        <f aca="false">AS401</f>
        <v>0.00901577040261763</v>
      </c>
      <c r="AT366" s="63" t="n">
        <f aca="false">AS366*$J$390</f>
        <v>67975.8344580297</v>
      </c>
      <c r="AU366" s="64" t="n">
        <f aca="false">AU401</f>
        <v>0.039590810792679</v>
      </c>
      <c r="AV366" s="63" t="n">
        <f aca="false">AU366*$J$390</f>
        <v>298501.21291032</v>
      </c>
      <c r="AW366" s="64" t="n">
        <f aca="false">AW401</f>
        <v>0.0675546600410788</v>
      </c>
      <c r="AX366" s="63" t="n">
        <f aca="false">AW366*$J$390</f>
        <v>509339.10057066</v>
      </c>
    </row>
    <row r="367" customFormat="false" ht="13.8" hidden="false" customHeight="false" outlineLevel="0" collapsed="false">
      <c r="A367" s="70" t="s">
        <v>24</v>
      </c>
      <c r="B367" s="63" t="n">
        <f aca="true">INDIRECT(ADDRESS(ROW()-35*INT((ROW()-15)/35)+138,2+INT((ROW()-15)/35), 1, 1, "Simulación"))</f>
        <v>0</v>
      </c>
      <c r="C367" s="63" t="n">
        <f aca="true">INDIRECT(ADDRESS(ROW()-35*INT((ROW()-15)/35)+108,2+INT((ROW()-15)/35), 1, 1, "Simulación"))</f>
        <v>0</v>
      </c>
      <c r="D367" s="63" t="n">
        <f aca="true">INDIRECT(ADDRESS(ROW()-35*INT((ROW()-15)/35)+78,2+INT((ROW()-15)/35), 1, 1, "Simulación"))</f>
        <v>0</v>
      </c>
      <c r="E367" s="63" t="n">
        <f aca="true">INDIRECT(ADDRESS(ROW()-35*INT((ROW()-15)/35)+48,2+INT((ROW()-15)/35), 1, 1, "Simulación"))</f>
        <v>0</v>
      </c>
      <c r="F367" s="63" t="n">
        <f aca="true">INDIRECT(ADDRESS(ROW()-35*INT((ROW()-15)/35)+18,2+INT((ROW()-15)/35), 1, 1, "Simulación"))</f>
        <v>0</v>
      </c>
      <c r="G367" s="63" t="n">
        <f aca="true">INDIRECT(ADDRESS(ROW()-35*INT((ROW()-15)/35)-12,2+INT((ROW()-15)/35), 1, 1, "Simulación"))</f>
        <v>0</v>
      </c>
      <c r="H367" s="63" t="n">
        <f aca="true">INDIRECT(ADDRESS(ROW()-35*INT((ROW()-15)/35)+168,2+INT((ROW()-15)/35), 1, 1, "Simulación"))</f>
        <v>0</v>
      </c>
      <c r="I367" s="64" t="n">
        <f aca="false">AO367+AQ367+AS367+AU367+AW367</f>
        <v>0.0764342840581935</v>
      </c>
      <c r="J367" s="63" t="n">
        <f aca="false">ROUND(AP367+AR367+AT367+AV367+AX367,0)</f>
        <v>576288</v>
      </c>
      <c r="K367" s="64" t="n">
        <f aca="false">I367-DatosMinisterio!J367</f>
        <v>4.02455846426619E-016</v>
      </c>
      <c r="L367" s="63" t="n">
        <f aca="false">J367-DatosMinisterio!K367</f>
        <v>0</v>
      </c>
      <c r="M367" s="64" t="n">
        <f aca="false">M402</f>
        <v>0.0748164171801962</v>
      </c>
      <c r="N367" s="63" t="n">
        <f aca="false">ROUND((N$390*M367),0)</f>
        <v>10717714</v>
      </c>
      <c r="O367" s="63" t="n">
        <f aca="false">N367-DatosMinisterio!L367</f>
        <v>-44</v>
      </c>
      <c r="P367" s="65" t="n">
        <f aca="false">N367+J367</f>
        <v>11294002</v>
      </c>
      <c r="Q367" s="63" t="n">
        <f aca="false">P367-DatosMinisterio!M367</f>
        <v>-44</v>
      </c>
      <c r="S367" s="65" t="n">
        <f aca="false">B367+DatosMinisterio!B367</f>
        <v>21780</v>
      </c>
      <c r="T367" s="65" t="n">
        <f aca="false">C367+DatosMinisterio!C367</f>
        <v>97</v>
      </c>
      <c r="U367" s="65" t="n">
        <f aca="false">D367+DatosMinisterio!D367</f>
        <v>1300.36110638825</v>
      </c>
      <c r="V367" s="65" t="n">
        <f aca="false">E367+DatosMinisterio!E367</f>
        <v>881.383833660982</v>
      </c>
      <c r="W367" s="65" t="n">
        <f aca="false">F367+DatosMinisterio!F367</f>
        <v>227</v>
      </c>
      <c r="X367" s="65" t="n">
        <f aca="false">G367+DatosMinisterio!G367</f>
        <v>677</v>
      </c>
      <c r="Y367" s="65" t="n">
        <f aca="false">H367+DatosMinisterio!H367</f>
        <v>21</v>
      </c>
      <c r="Z367" s="65" t="n">
        <f aca="false">X367+0.33*Y367</f>
        <v>683.93</v>
      </c>
      <c r="AC367" s="71" t="n">
        <f aca="false">IF(T367&gt;0,S367/T367,0)</f>
        <v>224.536082474227</v>
      </c>
      <c r="AD367" s="72" t="n">
        <f aca="false">EXP((((AC367-AC$390)/AC$391+2)/4-1.9)^3)</f>
        <v>0.105066368279263</v>
      </c>
      <c r="AE367" s="73" t="n">
        <f aca="false">S367/U367</f>
        <v>16.7491936609008</v>
      </c>
      <c r="AF367" s="72" t="n">
        <f aca="false">EXP((((AE367-AE$390)/AE$391+2)/4-1.9)^3)</f>
        <v>0.02292953977942</v>
      </c>
      <c r="AG367" s="72" t="n">
        <f aca="false">V367/U367</f>
        <v>0.677799289236683</v>
      </c>
      <c r="AH367" s="72" t="n">
        <f aca="false">EXP((((AG367-AG$390)/AG$391+2)/4-1.9)^3)</f>
        <v>0.217860899732072</v>
      </c>
      <c r="AI367" s="72" t="n">
        <f aca="false">W367/U367</f>
        <v>0.174566894445568</v>
      </c>
      <c r="AJ367" s="72" t="n">
        <f aca="false">EXP((((AI367-AI$390)/AI$391+2)/4-1.9)^3)</f>
        <v>0.248548933437989</v>
      </c>
      <c r="AK367" s="72" t="n">
        <f aca="false">Z367/U367</f>
        <v>0.525953903604218</v>
      </c>
      <c r="AL367" s="72" t="n">
        <f aca="false">EXP((((AK367-AK$390)/AK$391+2)/4-1.9)^3)</f>
        <v>0.267028952277535</v>
      </c>
      <c r="AM367" s="72" t="n">
        <f aca="false">0.01*AD367+0.15*AF367+0.24*AH367+0.25*AJ367+0.35*AL367</f>
        <v>0.212374077242038</v>
      </c>
      <c r="AO367" s="64" t="n">
        <f aca="false">AO402</f>
        <v>0.000350674106146677</v>
      </c>
      <c r="AP367" s="63" t="n">
        <f aca="false">AO367*$J$390</f>
        <v>2643.96318047575</v>
      </c>
      <c r="AQ367" s="64" t="n">
        <f aca="false">AQ402</f>
        <v>0.00127191079195995</v>
      </c>
      <c r="AR367" s="63" t="n">
        <f aca="false">AQ367*$J$390</f>
        <v>9589.77364979799</v>
      </c>
      <c r="AS367" s="64" t="n">
        <f aca="false">AS402</f>
        <v>0.0192736366069742</v>
      </c>
      <c r="AT367" s="63" t="n">
        <f aca="false">AS367*$J$390</f>
        <v>145316.647706503</v>
      </c>
      <c r="AU367" s="64" t="n">
        <f aca="false">AU402</f>
        <v>0.0219097563303469</v>
      </c>
      <c r="AV367" s="63" t="n">
        <f aca="false">AU367*$J$390</f>
        <v>165192.091503907</v>
      </c>
      <c r="AW367" s="64" t="n">
        <f aca="false">AW402</f>
        <v>0.0336283062227657</v>
      </c>
      <c r="AX367" s="63" t="n">
        <f aca="false">AW367*$J$390</f>
        <v>253545.961667232</v>
      </c>
    </row>
    <row r="368" customFormat="false" ht="13.8" hidden="false" customHeight="false" outlineLevel="0" collapsed="false">
      <c r="A368" s="70" t="s">
        <v>25</v>
      </c>
      <c r="B368" s="63" t="n">
        <f aca="true">INDIRECT(ADDRESS(ROW()-35*INT((ROW()-15)/35)+138,2+INT((ROW()-15)/35), 1, 1, "Simulación"))</f>
        <v>0</v>
      </c>
      <c r="C368" s="63" t="n">
        <f aca="true">INDIRECT(ADDRESS(ROW()-35*INT((ROW()-15)/35)+108,2+INT((ROW()-15)/35), 1, 1, "Simulación"))</f>
        <v>0</v>
      </c>
      <c r="D368" s="63" t="n">
        <f aca="true">INDIRECT(ADDRESS(ROW()-35*INT((ROW()-15)/35)+78,2+INT((ROW()-15)/35), 1, 1, "Simulación"))</f>
        <v>0</v>
      </c>
      <c r="E368" s="63" t="n">
        <f aca="true">INDIRECT(ADDRESS(ROW()-35*INT((ROW()-15)/35)+48,2+INT((ROW()-15)/35), 1, 1, "Simulación"))</f>
        <v>0</v>
      </c>
      <c r="F368" s="63" t="n">
        <f aca="true">INDIRECT(ADDRESS(ROW()-35*INT((ROW()-15)/35)+18,2+INT((ROW()-15)/35), 1, 1, "Simulación"))</f>
        <v>0</v>
      </c>
      <c r="G368" s="63" t="n">
        <f aca="true">INDIRECT(ADDRESS(ROW()-35*INT((ROW()-15)/35)-12,2+INT((ROW()-15)/35), 1, 1, "Simulación"))</f>
        <v>0</v>
      </c>
      <c r="H368" s="63" t="n">
        <f aca="true">INDIRECT(ADDRESS(ROW()-35*INT((ROW()-15)/35)+168,2+INT((ROW()-15)/35), 1, 1, "Simulación"))</f>
        <v>0</v>
      </c>
      <c r="I368" s="64" t="n">
        <f aca="false">AO368+AQ368+AS368+AU368+AW368</f>
        <v>0.0565733087757286</v>
      </c>
      <c r="J368" s="63" t="n">
        <f aca="false">ROUND(AP368+AR368+AT368+AV368+AX368,0)</f>
        <v>426543</v>
      </c>
      <c r="K368" s="64" t="n">
        <f aca="false">I368-DatosMinisterio!J368</f>
        <v>0</v>
      </c>
      <c r="L368" s="63" t="n">
        <f aca="false">J368-DatosMinisterio!K368</f>
        <v>0</v>
      </c>
      <c r="M368" s="64" t="n">
        <f aca="false">M403</f>
        <v>0.056626127600632</v>
      </c>
      <c r="N368" s="63" t="n">
        <f aca="false">ROUND((N$390*M368),0)</f>
        <v>8111891</v>
      </c>
      <c r="O368" s="63" t="n">
        <f aca="false">N368-DatosMinisterio!L368</f>
        <v>1</v>
      </c>
      <c r="P368" s="65" t="n">
        <f aca="false">N368+J368</f>
        <v>8538434</v>
      </c>
      <c r="Q368" s="63" t="n">
        <f aca="false">P368-DatosMinisterio!M368</f>
        <v>1</v>
      </c>
      <c r="S368" s="65" t="n">
        <f aca="false">B368+DatosMinisterio!B368</f>
        <v>12981</v>
      </c>
      <c r="T368" s="65" t="n">
        <f aca="false">C368+DatosMinisterio!C368</f>
        <v>54</v>
      </c>
      <c r="U368" s="65" t="n">
        <f aca="false">D368+DatosMinisterio!D368</f>
        <v>550.885123871891</v>
      </c>
      <c r="V368" s="65" t="n">
        <f aca="false">E368+DatosMinisterio!E368</f>
        <v>355.261817553425</v>
      </c>
      <c r="W368" s="65" t="n">
        <f aca="false">F368+DatosMinisterio!F368</f>
        <v>88</v>
      </c>
      <c r="X368" s="65" t="n">
        <f aca="false">G368+DatosMinisterio!G368</f>
        <v>199</v>
      </c>
      <c r="Y368" s="65" t="n">
        <f aca="false">H368+DatosMinisterio!H368</f>
        <v>60</v>
      </c>
      <c r="Z368" s="65" t="n">
        <f aca="false">X368+0.33*Y368</f>
        <v>218.8</v>
      </c>
      <c r="AC368" s="71" t="n">
        <f aca="false">IF(T368&gt;0,S368/T368,0)</f>
        <v>240.388888888889</v>
      </c>
      <c r="AD368" s="72" t="n">
        <f aca="false">EXP((((AC368-AC$390)/AC$391+2)/4-1.9)^3)</f>
        <v>0.133186280219768</v>
      </c>
      <c r="AE368" s="73" t="n">
        <f aca="false">S368/U368</f>
        <v>23.5638964232019</v>
      </c>
      <c r="AF368" s="72" t="n">
        <f aca="false">EXP((((AE368-AE$390)/AE$391+2)/4-1.9)^3)</f>
        <v>0.100664492144993</v>
      </c>
      <c r="AG368" s="72" t="n">
        <f aca="false">V368/U368</f>
        <v>0.644892741079067</v>
      </c>
      <c r="AH368" s="72" t="n">
        <f aca="false">EXP((((AG368-AG$390)/AG$391+2)/4-1.9)^3)</f>
        <v>0.159925730530335</v>
      </c>
      <c r="AI368" s="72" t="n">
        <f aca="false">W368/U368</f>
        <v>0.159742923137029</v>
      </c>
      <c r="AJ368" s="72" t="n">
        <f aca="false">EXP((((AI368-AI$390)/AI$391+2)/4-1.9)^3)</f>
        <v>0.203931402999723</v>
      </c>
      <c r="AK368" s="72" t="n">
        <f aca="false">Z368/U368</f>
        <v>0.397178995254339</v>
      </c>
      <c r="AL368" s="72" t="n">
        <f aca="false">EXP((((AK368-AK$390)/AK$391+2)/4-1.9)^3)</f>
        <v>0.136668154002265</v>
      </c>
      <c r="AM368" s="72" t="n">
        <f aca="false">0.01*AD368+0.15*AF368+0.24*AH368+0.25*AJ368+0.35*AL368</f>
        <v>0.153630416601951</v>
      </c>
      <c r="AO368" s="64" t="n">
        <f aca="false">AO403</f>
        <v>0.000489763691634145</v>
      </c>
      <c r="AP368" s="63" t="n">
        <f aca="false">AO368*$J$390</f>
        <v>3692.65122550261</v>
      </c>
      <c r="AQ368" s="64" t="n">
        <f aca="false">AQ403</f>
        <v>0.00898993239803099</v>
      </c>
      <c r="AR368" s="63" t="n">
        <f aca="false">AQ368*$J$390</f>
        <v>67781.0247142059</v>
      </c>
      <c r="AS368" s="64" t="n">
        <f aca="false">AS403</f>
        <v>0.0154436870110921</v>
      </c>
      <c r="AT368" s="63" t="n">
        <f aca="false">AS368*$J$390</f>
        <v>116440.133766364</v>
      </c>
      <c r="AU368" s="64" t="n">
        <f aca="false">AU403</f>
        <v>0.0221107325384848</v>
      </c>
      <c r="AV368" s="63" t="n">
        <f aca="false">AU368*$J$390</f>
        <v>166707.38358038</v>
      </c>
      <c r="AW368" s="64" t="n">
        <f aca="false">AW403</f>
        <v>0.00953919313648654</v>
      </c>
      <c r="AX368" s="63" t="n">
        <f aca="false">AW368*$J$390</f>
        <v>71922.2633842489</v>
      </c>
    </row>
    <row r="369" customFormat="false" ht="13.8" hidden="false" customHeight="false" outlineLevel="0" collapsed="false">
      <c r="A369" s="70" t="s">
        <v>26</v>
      </c>
      <c r="B369" s="63" t="n">
        <f aca="true">INDIRECT(ADDRESS(ROW()-35*INT((ROW()-15)/35)+138,2+INT((ROW()-15)/35), 1, 1, "Simulación"))</f>
        <v>0</v>
      </c>
      <c r="C369" s="63" t="n">
        <f aca="true">INDIRECT(ADDRESS(ROW()-35*INT((ROW()-15)/35)+108,2+INT((ROW()-15)/35), 1, 1, "Simulación"))</f>
        <v>0</v>
      </c>
      <c r="D369" s="63" t="n">
        <f aca="true">INDIRECT(ADDRESS(ROW()-35*INT((ROW()-15)/35)+78,2+INT((ROW()-15)/35), 1, 1, "Simulación"))</f>
        <v>0</v>
      </c>
      <c r="E369" s="63" t="n">
        <f aca="true">INDIRECT(ADDRESS(ROW()-35*INT((ROW()-15)/35)+48,2+INT((ROW()-15)/35), 1, 1, "Simulación"))</f>
        <v>0</v>
      </c>
      <c r="F369" s="63" t="n">
        <f aca="true">INDIRECT(ADDRESS(ROW()-35*INT((ROW()-15)/35)+18,2+INT((ROW()-15)/35), 1, 1, "Simulación"))</f>
        <v>0</v>
      </c>
      <c r="G369" s="63" t="n">
        <f aca="true">INDIRECT(ADDRESS(ROW()-35*INT((ROW()-15)/35)-12,2+INT((ROW()-15)/35), 1, 1, "Simulación"))</f>
        <v>0</v>
      </c>
      <c r="H369" s="63" t="n">
        <f aca="true">INDIRECT(ADDRESS(ROW()-35*INT((ROW()-15)/35)+168,2+INT((ROW()-15)/35), 1, 1, "Simulación"))</f>
        <v>0</v>
      </c>
      <c r="I369" s="64" t="n">
        <f aca="false">AO369+AQ369+AS369+AU369+AW369</f>
        <v>0.0516145741579119</v>
      </c>
      <c r="J369" s="63" t="n">
        <f aca="false">ROUND(AP369+AR369+AT369+AV369+AX369,0)</f>
        <v>389156</v>
      </c>
      <c r="K369" s="64" t="n">
        <f aca="false">I369-DatosMinisterio!J369</f>
        <v>0</v>
      </c>
      <c r="L369" s="63" t="n">
        <f aca="false">J369-DatosMinisterio!K369</f>
        <v>0</v>
      </c>
      <c r="M369" s="64" t="n">
        <f aca="false">M404</f>
        <v>0.05141925888057</v>
      </c>
      <c r="N369" s="63" t="n">
        <f aca="false">ROUND((N$390*M369),0)</f>
        <v>7365989</v>
      </c>
      <c r="O369" s="63" t="n">
        <f aca="false">N369-DatosMinisterio!L369</f>
        <v>-34</v>
      </c>
      <c r="P369" s="65" t="n">
        <f aca="false">N369+J369</f>
        <v>7755145</v>
      </c>
      <c r="Q369" s="63" t="n">
        <f aca="false">P369-DatosMinisterio!M369</f>
        <v>-34</v>
      </c>
      <c r="S369" s="65" t="n">
        <f aca="false">B369+DatosMinisterio!B369</f>
        <v>14462</v>
      </c>
      <c r="T369" s="65" t="n">
        <f aca="false">C369+DatosMinisterio!C369</f>
        <v>76</v>
      </c>
      <c r="U369" s="65" t="n">
        <f aca="false">D369+DatosMinisterio!D369</f>
        <v>372.996176517972</v>
      </c>
      <c r="V369" s="65" t="n">
        <f aca="false">E369+DatosMinisterio!E369</f>
        <v>212.85934073052</v>
      </c>
      <c r="W369" s="65" t="n">
        <f aca="false">F369+DatosMinisterio!F369</f>
        <v>76</v>
      </c>
      <c r="X369" s="65" t="n">
        <f aca="false">G369+DatosMinisterio!G369</f>
        <v>191</v>
      </c>
      <c r="Y369" s="65" t="n">
        <f aca="false">H369+DatosMinisterio!H369</f>
        <v>6</v>
      </c>
      <c r="Z369" s="65" t="n">
        <f aca="false">X369+0.33*Y369</f>
        <v>192.98</v>
      </c>
      <c r="AC369" s="71" t="n">
        <f aca="false">IF(T369&gt;0,S369/T369,0)</f>
        <v>190.289473684211</v>
      </c>
      <c r="AD369" s="72" t="n">
        <f aca="false">EXP((((AC369-AC$390)/AC$391+2)/4-1.9)^3)</f>
        <v>0.0591622638046009</v>
      </c>
      <c r="AE369" s="73" t="n">
        <f aca="false">S369/U369</f>
        <v>38.7725154048682</v>
      </c>
      <c r="AF369" s="72" t="n">
        <f aca="false">EXP((((AE369-AE$390)/AE$391+2)/4-1.9)^3)</f>
        <v>0.612638309695384</v>
      </c>
      <c r="AG369" s="72" t="n">
        <f aca="false">V369/U369</f>
        <v>0.570674323575174</v>
      </c>
      <c r="AH369" s="72" t="n">
        <f aca="false">EXP((((AG369-AG$390)/AG$391+2)/4-1.9)^3)</f>
        <v>0.0687095196841207</v>
      </c>
      <c r="AI369" s="72" t="n">
        <f aca="false">W369/U369</f>
        <v>0.20375543982644</v>
      </c>
      <c r="AJ369" s="72" t="n">
        <f aca="false">EXP((((AI369-AI$390)/AI$391+2)/4-1.9)^3)</f>
        <v>0.349277550617694</v>
      </c>
      <c r="AK369" s="72" t="n">
        <f aca="false">Z369/U369</f>
        <v>0.517377957601401</v>
      </c>
      <c r="AL369" s="72" t="n">
        <f aca="false">EXP((((AK369-AK$390)/AK$391+2)/4-1.9)^3)</f>
        <v>0.256804593647676</v>
      </c>
      <c r="AM369" s="72" t="n">
        <f aca="false">0.01*AD369+0.15*AF369+0.24*AH369+0.25*AJ369+0.35*AL369</f>
        <v>0.286178649247652</v>
      </c>
      <c r="AO369" s="64" t="n">
        <f aca="false">AO404</f>
        <v>0.000140605731811674</v>
      </c>
      <c r="AP369" s="63" t="n">
        <f aca="false">AO369*$J$390</f>
        <v>1060.11927130548</v>
      </c>
      <c r="AQ369" s="64" t="n">
        <f aca="false">AQ404</f>
        <v>0.00878266591892789</v>
      </c>
      <c r="AR369" s="63" t="n">
        <f aca="false">AQ369*$J$390</f>
        <v>66218.3061396379</v>
      </c>
      <c r="AS369" s="64" t="n">
        <f aca="false">AS404</f>
        <v>0.00434842444702809</v>
      </c>
      <c r="AT369" s="63" t="n">
        <f aca="false">AS369*$J$390</f>
        <v>32785.6375178554</v>
      </c>
      <c r="AU369" s="64" t="n">
        <f aca="false">AU404</f>
        <v>0.0204486772868931</v>
      </c>
      <c r="AV369" s="63" t="n">
        <f aca="false">AU369*$J$390</f>
        <v>154176.053744219</v>
      </c>
      <c r="AW369" s="64" t="n">
        <f aca="false">AW404</f>
        <v>0.0178942007732511</v>
      </c>
      <c r="AX369" s="63" t="n">
        <f aca="false">AW369*$J$390</f>
        <v>134916.17190785</v>
      </c>
    </row>
    <row r="370" customFormat="false" ht="13.8" hidden="false" customHeight="false" outlineLevel="0" collapsed="false">
      <c r="A370" s="70" t="s">
        <v>27</v>
      </c>
      <c r="B370" s="63" t="n">
        <f aca="true">INDIRECT(ADDRESS(ROW()-35*INT((ROW()-15)/35)+138,2+INT((ROW()-15)/35), 1, 1, "Simulación"))</f>
        <v>0</v>
      </c>
      <c r="C370" s="63" t="n">
        <f aca="true">INDIRECT(ADDRESS(ROW()-35*INT((ROW()-15)/35)+108,2+INT((ROW()-15)/35), 1, 1, "Simulación"))</f>
        <v>0</v>
      </c>
      <c r="D370" s="63" t="n">
        <f aca="true">INDIRECT(ADDRESS(ROW()-35*INT((ROW()-15)/35)+78,2+INT((ROW()-15)/35), 1, 1, "Simulación"))</f>
        <v>0</v>
      </c>
      <c r="E370" s="63" t="n">
        <f aca="true">INDIRECT(ADDRESS(ROW()-35*INT((ROW()-15)/35)+48,2+INT((ROW()-15)/35), 1, 1, "Simulación"))</f>
        <v>0</v>
      </c>
      <c r="F370" s="63" t="n">
        <f aca="true">INDIRECT(ADDRESS(ROW()-35*INT((ROW()-15)/35)+18,2+INT((ROW()-15)/35), 1, 1, "Simulación"))</f>
        <v>0</v>
      </c>
      <c r="G370" s="63" t="n">
        <f aca="true">INDIRECT(ADDRESS(ROW()-35*INT((ROW()-15)/35)-12,2+INT((ROW()-15)/35), 1, 1, "Simulación"))</f>
        <v>0</v>
      </c>
      <c r="H370" s="63" t="n">
        <f aca="true">INDIRECT(ADDRESS(ROW()-35*INT((ROW()-15)/35)+168,2+INT((ROW()-15)/35), 1, 1, "Simulación"))</f>
        <v>0</v>
      </c>
      <c r="I370" s="64" t="n">
        <f aca="false">AO370+AQ370+AS370+AU370+AW370</f>
        <v>0.0422675305111948</v>
      </c>
      <c r="J370" s="63" t="n">
        <f aca="false">ROUND(AP370+AR370+AT370+AV370+AX370,0)</f>
        <v>318683</v>
      </c>
      <c r="K370" s="64" t="n">
        <f aca="false">I370-DatosMinisterio!J370</f>
        <v>0</v>
      </c>
      <c r="L370" s="63" t="n">
        <f aca="false">J370-DatosMinisterio!K370</f>
        <v>0</v>
      </c>
      <c r="M370" s="64" t="n">
        <f aca="false">M405</f>
        <v>0.0662280510543523</v>
      </c>
      <c r="N370" s="63" t="n">
        <f aca="false">ROUND((N$390*M370),0)</f>
        <v>9487401</v>
      </c>
      <c r="O370" s="63" t="n">
        <f aca="false">N370-DatosMinisterio!L370</f>
        <v>-3</v>
      </c>
      <c r="P370" s="65" t="n">
        <f aca="false">N370+J370</f>
        <v>9806084</v>
      </c>
      <c r="Q370" s="63" t="n">
        <f aca="false">P370-DatosMinisterio!M370</f>
        <v>-3</v>
      </c>
      <c r="S370" s="65" t="n">
        <f aca="false">B370+DatosMinisterio!B370</f>
        <v>18538</v>
      </c>
      <c r="T370" s="65" t="n">
        <f aca="false">C370+DatosMinisterio!C370</f>
        <v>98</v>
      </c>
      <c r="U370" s="65" t="n">
        <f aca="false">D370+DatosMinisterio!D370</f>
        <v>916.584001027221</v>
      </c>
      <c r="V370" s="65" t="n">
        <f aca="false">E370+DatosMinisterio!E370</f>
        <v>561.402182845403</v>
      </c>
      <c r="W370" s="65" t="n">
        <f aca="false">F370+DatosMinisterio!F370</f>
        <v>136</v>
      </c>
      <c r="X370" s="65" t="n">
        <f aca="false">G370+DatosMinisterio!G370</f>
        <v>286</v>
      </c>
      <c r="Y370" s="65" t="n">
        <f aca="false">H370+DatosMinisterio!H370</f>
        <v>12</v>
      </c>
      <c r="Z370" s="65" t="n">
        <f aca="false">X370+0.33*Y370</f>
        <v>289.96</v>
      </c>
      <c r="AC370" s="71" t="n">
        <f aca="false">IF(T370&gt;0,S370/T370,0)</f>
        <v>189.163265306122</v>
      </c>
      <c r="AD370" s="72" t="n">
        <f aca="false">EXP((((AC370-AC$390)/AC$391+2)/4-1.9)^3)</f>
        <v>0.0579686791544368</v>
      </c>
      <c r="AE370" s="73" t="n">
        <f aca="false">S370/U370</f>
        <v>20.2250966405963</v>
      </c>
      <c r="AF370" s="72" t="n">
        <f aca="false">EXP((((AE370-AE$390)/AE$391+2)/4-1.9)^3)</f>
        <v>0.0518297956866799</v>
      </c>
      <c r="AG370" s="72" t="n">
        <f aca="false">V370/U370</f>
        <v>0.612493980056641</v>
      </c>
      <c r="AH370" s="72" t="n">
        <f aca="false">EXP((((AG370-AG$390)/AG$391+2)/4-1.9)^3)</f>
        <v>0.113526127730478</v>
      </c>
      <c r="AI370" s="72" t="n">
        <f aca="false">W370/U370</f>
        <v>0.148377017106543</v>
      </c>
      <c r="AJ370" s="72" t="n">
        <f aca="false">EXP((((AI370-AI$390)/AI$391+2)/4-1.9)^3)</f>
        <v>0.173121244510073</v>
      </c>
      <c r="AK370" s="72" t="n">
        <f aca="false">Z370/U370</f>
        <v>0.31634852853098</v>
      </c>
      <c r="AL370" s="72" t="n">
        <f aca="false">EXP((((AK370-AK$390)/AK$391+2)/4-1.9)^3)</f>
        <v>0.0813725468737445</v>
      </c>
      <c r="AM370" s="72" t="n">
        <f aca="false">0.01*AD370+0.15*AF370+0.24*AH370+0.25*AJ370+0.35*AL370</f>
        <v>0.10736112933319</v>
      </c>
      <c r="AO370" s="64" t="n">
        <f aca="false">AO405</f>
        <v>0.00018586256487521</v>
      </c>
      <c r="AP370" s="63" t="n">
        <f aca="false">AO370*$J$390</f>
        <v>1401.34036002446</v>
      </c>
      <c r="AQ370" s="64" t="n">
        <f aca="false">AQ405</f>
        <v>0.00321080427318294</v>
      </c>
      <c r="AR370" s="63" t="n">
        <f aca="false">AQ370*$J$390</f>
        <v>24208.3693355422</v>
      </c>
      <c r="AS370" s="64" t="n">
        <f aca="false">AS405</f>
        <v>0.00781268085715092</v>
      </c>
      <c r="AT370" s="63" t="n">
        <f aca="false">AS370*$J$390</f>
        <v>58904.9495387456</v>
      </c>
      <c r="AU370" s="64" t="n">
        <f aca="false">AU405</f>
        <v>0.0185335885655754</v>
      </c>
      <c r="AV370" s="63" t="n">
        <f aca="false">AU370*$J$390</f>
        <v>139736.937830738</v>
      </c>
      <c r="AW370" s="64" t="n">
        <f aca="false">AW405</f>
        <v>0.0125245942504103</v>
      </c>
      <c r="AX370" s="63" t="n">
        <f aca="false">AW370*$J$390</f>
        <v>94431.1697614541</v>
      </c>
    </row>
    <row r="371" customFormat="false" ht="13.8" hidden="false" customHeight="false" outlineLevel="0" collapsed="false">
      <c r="A371" s="70" t="s">
        <v>28</v>
      </c>
      <c r="B371" s="63" t="n">
        <f aca="true">INDIRECT(ADDRESS(ROW()-35*INT((ROW()-15)/35)+138,2+INT((ROW()-15)/35), 1, 1, "Simulación"))</f>
        <v>0</v>
      </c>
      <c r="C371" s="63" t="n">
        <f aca="true">INDIRECT(ADDRESS(ROW()-35*INT((ROW()-15)/35)+108,2+INT((ROW()-15)/35), 1, 1, "Simulación"))</f>
        <v>0</v>
      </c>
      <c r="D371" s="63" t="n">
        <f aca="true">INDIRECT(ADDRESS(ROW()-35*INT((ROW()-15)/35)+78,2+INT((ROW()-15)/35), 1, 1, "Simulación"))</f>
        <v>0</v>
      </c>
      <c r="E371" s="63" t="n">
        <f aca="true">INDIRECT(ADDRESS(ROW()-35*INT((ROW()-15)/35)+48,2+INT((ROW()-15)/35), 1, 1, "Simulación"))</f>
        <v>0</v>
      </c>
      <c r="F371" s="63" t="n">
        <f aca="true">INDIRECT(ADDRESS(ROW()-35*INT((ROW()-15)/35)+18,2+INT((ROW()-15)/35), 1, 1, "Simulación"))</f>
        <v>0</v>
      </c>
      <c r="G371" s="63" t="n">
        <f aca="true">INDIRECT(ADDRESS(ROW()-35*INT((ROW()-15)/35)-12,2+INT((ROW()-15)/35), 1, 1, "Simulación"))</f>
        <v>0</v>
      </c>
      <c r="H371" s="63" t="n">
        <f aca="true">INDIRECT(ADDRESS(ROW()-35*INT((ROW()-15)/35)+168,2+INT((ROW()-15)/35), 1, 1, "Simulación"))</f>
        <v>0</v>
      </c>
      <c r="I371" s="64" t="n">
        <f aca="false">AO371+AQ371+AS371+AU371+AW371</f>
        <v>0.0244217302594379</v>
      </c>
      <c r="J371" s="63" t="n">
        <f aca="false">ROUND(AP371+AR371+AT371+AV371+AX371,0)</f>
        <v>184132</v>
      </c>
      <c r="K371" s="64" t="n">
        <f aca="false">I371-DatosMinisterio!J371</f>
        <v>0</v>
      </c>
      <c r="L371" s="63" t="n">
        <f aca="false">J371-DatosMinisterio!K371</f>
        <v>1</v>
      </c>
      <c r="M371" s="64" t="n">
        <f aca="false">M406</f>
        <v>0.0507172393149953</v>
      </c>
      <c r="N371" s="63" t="n">
        <f aca="false">ROUND((N$390*M371),0)</f>
        <v>7265422</v>
      </c>
      <c r="O371" s="63" t="n">
        <f aca="false">N371-DatosMinisterio!L371</f>
        <v>-20</v>
      </c>
      <c r="P371" s="65" t="n">
        <f aca="false">N371+J371</f>
        <v>7449554</v>
      </c>
      <c r="Q371" s="63" t="n">
        <f aca="false">P371-DatosMinisterio!M371</f>
        <v>-19</v>
      </c>
      <c r="S371" s="65" t="n">
        <f aca="false">B371+DatosMinisterio!B371</f>
        <v>11081</v>
      </c>
      <c r="T371" s="65" t="n">
        <f aca="false">C371+DatosMinisterio!C371</f>
        <v>58</v>
      </c>
      <c r="U371" s="65" t="n">
        <f aca="false">D371+DatosMinisterio!D371</f>
        <v>761.910839160839</v>
      </c>
      <c r="V371" s="65" t="n">
        <f aca="false">E371+DatosMinisterio!E371</f>
        <v>406.433566433566</v>
      </c>
      <c r="W371" s="65" t="n">
        <f aca="false">F371+DatosMinisterio!F371</f>
        <v>124</v>
      </c>
      <c r="X371" s="65" t="n">
        <f aca="false">G371+DatosMinisterio!G371</f>
        <v>315</v>
      </c>
      <c r="Y371" s="65" t="n">
        <f aca="false">H371+DatosMinisterio!H371</f>
        <v>18</v>
      </c>
      <c r="Z371" s="65" t="n">
        <f aca="false">X371+0.33*Y371</f>
        <v>320.94</v>
      </c>
      <c r="AC371" s="71" t="n">
        <f aca="false">IF(T371&gt;0,S371/T371,0)</f>
        <v>191.051724137931</v>
      </c>
      <c r="AD371" s="72" t="n">
        <f aca="false">EXP((((AC371-AC$390)/AC$391+2)/4-1.9)^3)</f>
        <v>0.0599807131730534</v>
      </c>
      <c r="AE371" s="73" t="n">
        <f aca="false">S371/U371</f>
        <v>14.5436964936796</v>
      </c>
      <c r="AF371" s="72" t="n">
        <f aca="false">EXP((((AE371-AE$390)/AE$391+2)/4-1.9)^3)</f>
        <v>0.0127345267575003</v>
      </c>
      <c r="AG371" s="72" t="n">
        <f aca="false">V371/U371</f>
        <v>0.533439801015573</v>
      </c>
      <c r="AH371" s="72" t="n">
        <f aca="false">EXP((((AG371-AG$390)/AG$391+2)/4-1.9)^3)</f>
        <v>0.0413663675331033</v>
      </c>
      <c r="AI371" s="72" t="n">
        <f aca="false">W371/U371</f>
        <v>0.162748701851482</v>
      </c>
      <c r="AJ371" s="72" t="n">
        <f aca="false">EXP((((AI371-AI$390)/AI$391+2)/4-1.9)^3)</f>
        <v>0.212581288668992</v>
      </c>
      <c r="AK371" s="72" t="n">
        <f aca="false">Z371/U371</f>
        <v>0.421230390098506</v>
      </c>
      <c r="AL371" s="72" t="n">
        <f aca="false">EXP((((AK371-AK$390)/AK$391+2)/4-1.9)^3)</f>
        <v>0.157075030059378</v>
      </c>
      <c r="AM371" s="72" t="n">
        <f aca="false">0.01*AD371+0.15*AF371+0.24*AH371+0.25*AJ371+0.35*AL371</f>
        <v>0.12055949704133</v>
      </c>
      <c r="AO371" s="64" t="n">
        <f aca="false">AO406</f>
        <v>0.000210363269387336</v>
      </c>
      <c r="AP371" s="63" t="n">
        <f aca="false">AO371*$J$390</f>
        <v>1586.06731730565</v>
      </c>
      <c r="AQ371" s="64" t="n">
        <f aca="false">AQ406</f>
        <v>0.000250116057930283</v>
      </c>
      <c r="AR371" s="63" t="n">
        <f aca="false">AQ371*$J$390</f>
        <v>1885.78978721858</v>
      </c>
      <c r="AS371" s="64" t="n">
        <f aca="false">AS406</f>
        <v>0.00134881059726324</v>
      </c>
      <c r="AT371" s="63" t="n">
        <f aca="false">AS371*$J$390</f>
        <v>10169.5719589512</v>
      </c>
      <c r="AU371" s="64" t="n">
        <f aca="false">AU406</f>
        <v>0.0108141719575625</v>
      </c>
      <c r="AV371" s="63" t="n">
        <f aca="false">AU371*$J$390</f>
        <v>81535.1689273841</v>
      </c>
      <c r="AW371" s="64" t="n">
        <f aca="false">AW406</f>
        <v>0.0117982683772945</v>
      </c>
      <c r="AX371" s="63" t="n">
        <f aca="false">AW371*$J$390</f>
        <v>88954.9203552837</v>
      </c>
    </row>
    <row r="372" customFormat="false" ht="13.8" hidden="false" customHeight="false" outlineLevel="0" collapsed="false">
      <c r="A372" s="70" t="s">
        <v>29</v>
      </c>
      <c r="B372" s="63" t="n">
        <f aca="true">INDIRECT(ADDRESS(ROW()-35*INT((ROW()-15)/35)+138,2+INT((ROW()-15)/35), 1, 1, "Simulación"))</f>
        <v>0</v>
      </c>
      <c r="C372" s="63" t="n">
        <f aca="true">INDIRECT(ADDRESS(ROW()-35*INT((ROW()-15)/35)+108,2+INT((ROW()-15)/35), 1, 1, "Simulación"))</f>
        <v>0</v>
      </c>
      <c r="D372" s="63" t="n">
        <f aca="true">INDIRECT(ADDRESS(ROW()-35*INT((ROW()-15)/35)+78,2+INT((ROW()-15)/35), 1, 1, "Simulación"))</f>
        <v>0</v>
      </c>
      <c r="E372" s="63" t="n">
        <f aca="true">INDIRECT(ADDRESS(ROW()-35*INT((ROW()-15)/35)+48,2+INT((ROW()-15)/35), 1, 1, "Simulación"))</f>
        <v>0</v>
      </c>
      <c r="F372" s="63" t="n">
        <f aca="true">INDIRECT(ADDRESS(ROW()-35*INT((ROW()-15)/35)+18,2+INT((ROW()-15)/35), 1, 1, "Simulación"))</f>
        <v>0</v>
      </c>
      <c r="G372" s="63" t="n">
        <f aca="true">INDIRECT(ADDRESS(ROW()-35*INT((ROW()-15)/35)-12,2+INT((ROW()-15)/35), 1, 1, "Simulación"))</f>
        <v>0</v>
      </c>
      <c r="H372" s="63" t="n">
        <f aca="true">INDIRECT(ADDRESS(ROW()-35*INT((ROW()-15)/35)+168,2+INT((ROW()-15)/35), 1, 1, "Simulación"))</f>
        <v>0</v>
      </c>
      <c r="I372" s="64" t="n">
        <f aca="false">AO372+AQ372+AS372+AU372+AW372</f>
        <v>0.0400787356790277</v>
      </c>
      <c r="J372" s="63" t="n">
        <f aca="false">ROUND(AP372+AR372+AT372+AV372+AX372,0)</f>
        <v>302180</v>
      </c>
      <c r="K372" s="64" t="n">
        <f aca="false">I372-DatosMinisterio!J372</f>
        <v>-3.12250225675825E-016</v>
      </c>
      <c r="L372" s="63" t="n">
        <f aca="false">J372-DatosMinisterio!K372</f>
        <v>0</v>
      </c>
      <c r="M372" s="64" t="n">
        <f aca="false">M407</f>
        <v>0.0490709099754433</v>
      </c>
      <c r="N372" s="63" t="n">
        <f aca="false">ROUND((N$390*M372),0)</f>
        <v>7029580</v>
      </c>
      <c r="O372" s="63" t="n">
        <f aca="false">N372-DatosMinisterio!L372</f>
        <v>-10</v>
      </c>
      <c r="P372" s="65" t="n">
        <f aca="false">N372+J372</f>
        <v>7331760</v>
      </c>
      <c r="Q372" s="63" t="n">
        <f aca="false">P372-DatosMinisterio!M372</f>
        <v>-10</v>
      </c>
      <c r="S372" s="65" t="n">
        <f aca="false">B372+DatosMinisterio!B372</f>
        <v>9953</v>
      </c>
      <c r="T372" s="65" t="n">
        <f aca="false">C372+DatosMinisterio!C372</f>
        <v>41</v>
      </c>
      <c r="U372" s="65" t="n">
        <f aca="false">D372+DatosMinisterio!D372</f>
        <v>489.714397798014</v>
      </c>
      <c r="V372" s="65" t="n">
        <f aca="false">E372+DatosMinisterio!E372</f>
        <v>284.851714513557</v>
      </c>
      <c r="W372" s="65" t="n">
        <f aca="false">F372+DatosMinisterio!F372</f>
        <v>44</v>
      </c>
      <c r="X372" s="65" t="n">
        <f aca="false">G372+DatosMinisterio!G372</f>
        <v>164</v>
      </c>
      <c r="Y372" s="65" t="n">
        <f aca="false">H372+DatosMinisterio!H372</f>
        <v>17</v>
      </c>
      <c r="Z372" s="65" t="n">
        <f aca="false">X372+0.33*Y372</f>
        <v>169.61</v>
      </c>
      <c r="AC372" s="71" t="n">
        <f aca="false">IF(T372&gt;0,S372/T372,0)</f>
        <v>242.756097560976</v>
      </c>
      <c r="AD372" s="72" t="n">
        <f aca="false">EXP((((AC372-AC$390)/AC$391+2)/4-1.9)^3)</f>
        <v>0.137781009871999</v>
      </c>
      <c r="AE372" s="73" t="n">
        <f aca="false">S372/U372</f>
        <v>20.324091030922</v>
      </c>
      <c r="AF372" s="72" t="n">
        <f aca="false">EXP((((AE372-AE$390)/AE$391+2)/4-1.9)^3)</f>
        <v>0.0529465963028881</v>
      </c>
      <c r="AG372" s="72" t="n">
        <f aca="false">V372/U372</f>
        <v>0.58166906220112</v>
      </c>
      <c r="AH372" s="72" t="n">
        <f aca="false">EXP((((AG372-AG$390)/AG$391+2)/4-1.9)^3)</f>
        <v>0.0789388227355139</v>
      </c>
      <c r="AI372" s="72" t="n">
        <f aca="false">W372/U372</f>
        <v>0.089848287487247</v>
      </c>
      <c r="AJ372" s="72" t="n">
        <f aca="false">EXP((((AI372-AI$390)/AI$391+2)/4-1.9)^3)</f>
        <v>0.0622171784264967</v>
      </c>
      <c r="AK372" s="72" t="n">
        <f aca="false">Z372/U372</f>
        <v>0.346344728197999</v>
      </c>
      <c r="AL372" s="72" t="n">
        <f aca="false">EXP((((AK372-AK$390)/AK$391+2)/4-1.9)^3)</f>
        <v>0.0995660659723322</v>
      </c>
      <c r="AM372" s="72" t="n">
        <f aca="false">0.01*AD372+0.15*AF372+0.24*AH372+0.25*AJ372+0.35*AL372</f>
        <v>0.078667534697617</v>
      </c>
      <c r="AO372" s="64" t="n">
        <f aca="false">AO407</f>
        <v>0.000423387442849482</v>
      </c>
      <c r="AP372" s="63" t="n">
        <f aca="false">AO372*$J$390</f>
        <v>3192.19694396708</v>
      </c>
      <c r="AQ372" s="64" t="n">
        <f aca="false">AQ407</f>
        <v>0.00488609526457255</v>
      </c>
      <c r="AR372" s="63" t="n">
        <f aca="false">AQ372*$J$390</f>
        <v>36839.4921363918</v>
      </c>
      <c r="AS372" s="64" t="n">
        <f aca="false">AS407</f>
        <v>0.0106108805578128</v>
      </c>
      <c r="AT372" s="63" t="n">
        <f aca="false">AS372*$J$390</f>
        <v>80002.4210956383</v>
      </c>
      <c r="AU372" s="64" t="n">
        <f aca="false">AU407</f>
        <v>0.00664275379138894</v>
      </c>
      <c r="AV372" s="63" t="n">
        <f aca="false">AU372*$J$390</f>
        <v>50084.0984080297</v>
      </c>
      <c r="AW372" s="64" t="n">
        <f aca="false">AW407</f>
        <v>0.0175156186224039</v>
      </c>
      <c r="AX372" s="63" t="n">
        <f aca="false">AW372*$J$390</f>
        <v>132061.791586975</v>
      </c>
    </row>
    <row r="373" customFormat="false" ht="13.8" hidden="false" customHeight="false" outlineLevel="0" collapsed="false">
      <c r="A373" s="70" t="s">
        <v>30</v>
      </c>
      <c r="B373" s="63" t="n">
        <f aca="true">INDIRECT(ADDRESS(ROW()-35*INT((ROW()-15)/35)+138,2+INT((ROW()-15)/35), 1, 1, "Simulación"))</f>
        <v>0</v>
      </c>
      <c r="C373" s="63" t="n">
        <f aca="true">INDIRECT(ADDRESS(ROW()-35*INT((ROW()-15)/35)+108,2+INT((ROW()-15)/35), 1, 1, "Simulación"))</f>
        <v>0</v>
      </c>
      <c r="D373" s="63" t="n">
        <f aca="true">INDIRECT(ADDRESS(ROW()-35*INT((ROW()-15)/35)+78,2+INT((ROW()-15)/35), 1, 1, "Simulación"))</f>
        <v>0</v>
      </c>
      <c r="E373" s="63" t="n">
        <f aca="true">INDIRECT(ADDRESS(ROW()-35*INT((ROW()-15)/35)+48,2+INT((ROW()-15)/35), 1, 1, "Simulación"))</f>
        <v>0</v>
      </c>
      <c r="F373" s="63" t="n">
        <f aca="true">INDIRECT(ADDRESS(ROW()-35*INT((ROW()-15)/35)+18,2+INT((ROW()-15)/35), 1, 1, "Simulación"))</f>
        <v>0</v>
      </c>
      <c r="G373" s="63" t="n">
        <f aca="true">INDIRECT(ADDRESS(ROW()-35*INT((ROW()-15)/35)-12,2+INT((ROW()-15)/35), 1, 1, "Simulación"))</f>
        <v>0</v>
      </c>
      <c r="H373" s="63" t="n">
        <f aca="true">INDIRECT(ADDRESS(ROW()-35*INT((ROW()-15)/35)+168,2+INT((ROW()-15)/35), 1, 1, "Simulación"))</f>
        <v>0</v>
      </c>
      <c r="I373" s="64" t="n">
        <f aca="false">AO373+AQ373+AS373+AU373+AW373</f>
        <v>0.0165725650681057</v>
      </c>
      <c r="J373" s="63" t="n">
        <f aca="false">ROUND(AP373+AR373+AT373+AV373+AX373,0)</f>
        <v>124951</v>
      </c>
      <c r="K373" s="64" t="n">
        <f aca="false">I373-DatosMinisterio!J373</f>
        <v>0</v>
      </c>
      <c r="L373" s="63" t="n">
        <f aca="false">J373-DatosMinisterio!K373</f>
        <v>0</v>
      </c>
      <c r="M373" s="64" t="n">
        <f aca="false">M408</f>
        <v>0.0210168308070262</v>
      </c>
      <c r="N373" s="63" t="n">
        <f aca="false">ROUND((N$390*M373),0)</f>
        <v>3010735</v>
      </c>
      <c r="O373" s="63" t="n">
        <f aca="false">N373-DatosMinisterio!L373</f>
        <v>1</v>
      </c>
      <c r="P373" s="65" t="n">
        <f aca="false">N373+J373</f>
        <v>3135686</v>
      </c>
      <c r="Q373" s="63" t="n">
        <f aca="false">P373-DatosMinisterio!M373</f>
        <v>1</v>
      </c>
      <c r="S373" s="65" t="n">
        <f aca="false">B373+DatosMinisterio!B373</f>
        <v>17106</v>
      </c>
      <c r="T373" s="65" t="n">
        <f aca="false">C373+DatosMinisterio!C373</f>
        <v>74</v>
      </c>
      <c r="U373" s="65" t="n">
        <f aca="false">D373+DatosMinisterio!D373</f>
        <v>725.610138405051</v>
      </c>
      <c r="V373" s="65" t="n">
        <f aca="false">E373+DatosMinisterio!E373</f>
        <v>291.534290947424</v>
      </c>
      <c r="W373" s="65" t="n">
        <f aca="false">F373+DatosMinisterio!F373</f>
        <v>41</v>
      </c>
      <c r="X373" s="65" t="n">
        <f aca="false">G373+DatosMinisterio!G373</f>
        <v>138</v>
      </c>
      <c r="Y373" s="65" t="n">
        <f aca="false">H373+DatosMinisterio!H373</f>
        <v>26</v>
      </c>
      <c r="Z373" s="65" t="n">
        <f aca="false">X373+0.33*Y373</f>
        <v>146.58</v>
      </c>
      <c r="AC373" s="71" t="n">
        <f aca="false">IF(T373&gt;0,S373/T373,0)</f>
        <v>231.162162162162</v>
      </c>
      <c r="AD373" s="72" t="n">
        <f aca="false">EXP((((AC373-AC$390)/AC$391+2)/4-1.9)^3)</f>
        <v>0.116263395821065</v>
      </c>
      <c r="AE373" s="73" t="n">
        <f aca="false">S373/U373</f>
        <v>23.5746430412347</v>
      </c>
      <c r="AF373" s="72" t="n">
        <f aca="false">EXP((((AE373-AE$390)/AE$391+2)/4-1.9)^3)</f>
        <v>0.100861785643746</v>
      </c>
      <c r="AG373" s="72" t="n">
        <f aca="false">V373/U373</f>
        <v>0.40177813886151</v>
      </c>
      <c r="AH373" s="72" t="n">
        <f aca="false">EXP((((AG373-AG$390)/AG$391+2)/4-1.9)^3)</f>
        <v>0.00414184892618785</v>
      </c>
      <c r="AI373" s="72" t="n">
        <f aca="false">W373/U373</f>
        <v>0.0565041719098927</v>
      </c>
      <c r="AJ373" s="72" t="n">
        <f aca="false">EXP((((AI373-AI$390)/AI$391+2)/4-1.9)^3)</f>
        <v>0.029973954118992</v>
      </c>
      <c r="AK373" s="72" t="n">
        <f aca="false">Z373/U373</f>
        <v>0.202009305330538</v>
      </c>
      <c r="AL373" s="72" t="n">
        <f aca="false">EXP((((AK373-AK$390)/AK$391+2)/4-1.9)^3)</f>
        <v>0.033862020739534</v>
      </c>
      <c r="AM373" s="72" t="n">
        <f aca="false">0.01*AD373+0.15*AF373+0.24*AH373+0.25*AJ373+0.35*AL373</f>
        <v>0.0366311413356425</v>
      </c>
      <c r="AO373" s="64" t="n">
        <f aca="false">AO408</f>
        <v>0.000273103725405417</v>
      </c>
      <c r="AP373" s="63" t="n">
        <f aca="false">AO373*$J$390</f>
        <v>2059.10896118648</v>
      </c>
      <c r="AQ373" s="64" t="n">
        <f aca="false">AQ408</f>
        <v>0.00753844941996362</v>
      </c>
      <c r="AR373" s="63" t="n">
        <f aca="false">AQ373*$J$390</f>
        <v>56837.3380152735</v>
      </c>
      <c r="AS373" s="64" t="n">
        <f aca="false">AS408</f>
        <v>0.000360196046863503</v>
      </c>
      <c r="AT373" s="63" t="n">
        <f aca="false">AS373*$J$390</f>
        <v>2715.75536649883</v>
      </c>
      <c r="AU373" s="64" t="n">
        <f aca="false">AU408</f>
        <v>0.00276225516551644</v>
      </c>
      <c r="AV373" s="63" t="n">
        <f aca="false">AU373*$J$390</f>
        <v>20826.4620189825</v>
      </c>
      <c r="AW373" s="64" t="n">
        <f aca="false">AW408</f>
        <v>0.00563856071035669</v>
      </c>
      <c r="AX373" s="63" t="n">
        <f aca="false">AW373*$J$390</f>
        <v>42512.8250068872</v>
      </c>
    </row>
    <row r="374" customFormat="false" ht="13.8" hidden="false" customHeight="false" outlineLevel="0" collapsed="false">
      <c r="A374" s="70" t="s">
        <v>31</v>
      </c>
      <c r="B374" s="63" t="n">
        <f aca="true">INDIRECT(ADDRESS(ROW()-35*INT((ROW()-15)/35)+138,2+INT((ROW()-15)/35), 1, 1, "Simulación"))</f>
        <v>0</v>
      </c>
      <c r="C374" s="63" t="n">
        <f aca="true">INDIRECT(ADDRESS(ROW()-35*INT((ROW()-15)/35)+108,2+INT((ROW()-15)/35), 1, 1, "Simulación"))</f>
        <v>0</v>
      </c>
      <c r="D374" s="63" t="n">
        <f aca="true">INDIRECT(ADDRESS(ROW()-35*INT((ROW()-15)/35)+78,2+INT((ROW()-15)/35), 1, 1, "Simulación"))</f>
        <v>0</v>
      </c>
      <c r="E374" s="63" t="n">
        <f aca="true">INDIRECT(ADDRESS(ROW()-35*INT((ROW()-15)/35)+48,2+INT((ROW()-15)/35), 1, 1, "Simulación"))</f>
        <v>0</v>
      </c>
      <c r="F374" s="63" t="n">
        <f aca="true">INDIRECT(ADDRESS(ROW()-35*INT((ROW()-15)/35)+18,2+INT((ROW()-15)/35), 1, 1, "Simulación"))</f>
        <v>0</v>
      </c>
      <c r="G374" s="63" t="n">
        <f aca="true">INDIRECT(ADDRESS(ROW()-35*INT((ROW()-15)/35)-12,2+INT((ROW()-15)/35), 1, 1, "Simulación"))</f>
        <v>0</v>
      </c>
      <c r="H374" s="63" t="n">
        <f aca="true">INDIRECT(ADDRESS(ROW()-35*INT((ROW()-15)/35)+168,2+INT((ROW()-15)/35), 1, 1, "Simulación"))</f>
        <v>0</v>
      </c>
      <c r="I374" s="64" t="n">
        <f aca="false">AO374+AQ374+AS374+AU374+AW374</f>
        <v>0.0137379821019447</v>
      </c>
      <c r="J374" s="63" t="n">
        <f aca="false">ROUND(AP374+AR374+AT374+AV374+AX374,0)</f>
        <v>103580</v>
      </c>
      <c r="K374" s="64" t="n">
        <f aca="false">I374-DatosMinisterio!J374</f>
        <v>0</v>
      </c>
      <c r="L374" s="63" t="n">
        <f aca="false">J374-DatosMinisterio!K374</f>
        <v>0</v>
      </c>
      <c r="M374" s="64" t="n">
        <f aca="false">M409</f>
        <v>0.0203113732574347</v>
      </c>
      <c r="N374" s="63" t="n">
        <f aca="false">ROUND((N$390*M374),0)</f>
        <v>2909675</v>
      </c>
      <c r="O374" s="63" t="n">
        <f aca="false">N374-DatosMinisterio!L374</f>
        <v>1</v>
      </c>
      <c r="P374" s="65" t="n">
        <f aca="false">N374+J374</f>
        <v>3013255</v>
      </c>
      <c r="Q374" s="63" t="n">
        <f aca="false">P374-DatosMinisterio!M374</f>
        <v>1</v>
      </c>
      <c r="S374" s="65" t="n">
        <f aca="false">B374+DatosMinisterio!B374</f>
        <v>6457</v>
      </c>
      <c r="T374" s="65" t="n">
        <f aca="false">C374+DatosMinisterio!C374</f>
        <v>42</v>
      </c>
      <c r="U374" s="65" t="n">
        <f aca="false">D374+DatosMinisterio!D374</f>
        <v>369.112571898956</v>
      </c>
      <c r="V374" s="65" t="n">
        <f aca="false">E374+DatosMinisterio!E374</f>
        <v>197.974573365231</v>
      </c>
      <c r="W374" s="65" t="n">
        <f aca="false">F374+DatosMinisterio!F374</f>
        <v>18</v>
      </c>
      <c r="X374" s="65" t="n">
        <f aca="false">G374+DatosMinisterio!G374</f>
        <v>74</v>
      </c>
      <c r="Y374" s="65" t="n">
        <f aca="false">H374+DatosMinisterio!H374</f>
        <v>6</v>
      </c>
      <c r="Z374" s="65" t="n">
        <f aca="false">X374+0.33*Y374</f>
        <v>75.98</v>
      </c>
      <c r="AC374" s="71" t="n">
        <f aca="false">IF(T374&gt;0,S374/T374,0)</f>
        <v>153.738095238095</v>
      </c>
      <c r="AD374" s="72" t="n">
        <f aca="false">EXP((((AC374-AC$390)/AC$391+2)/4-1.9)^3)</f>
        <v>0.0290125177262674</v>
      </c>
      <c r="AE374" s="73" t="n">
        <f aca="false">S374/U374</f>
        <v>17.493308252225</v>
      </c>
      <c r="AF374" s="72" t="n">
        <f aca="false">EXP((((AE374-AE$390)/AE$391+2)/4-1.9)^3)</f>
        <v>0.0276111582075844</v>
      </c>
      <c r="AG374" s="72" t="n">
        <f aca="false">V374/U374</f>
        <v>0.536352832272064</v>
      </c>
      <c r="AH374" s="72" t="n">
        <f aca="false">EXP((((AG374-AG$390)/AG$391+2)/4-1.9)^3)</f>
        <v>0.0431334374716904</v>
      </c>
      <c r="AI374" s="72" t="n">
        <f aca="false">W374/U374</f>
        <v>0.0487656107387409</v>
      </c>
      <c r="AJ374" s="72" t="n">
        <f aca="false">EXP((((AI374-AI$390)/AI$391+2)/4-1.9)^3)</f>
        <v>0.0248857643470296</v>
      </c>
      <c r="AK374" s="72" t="n">
        <f aca="false">Z374/U374</f>
        <v>0.205845061329419</v>
      </c>
      <c r="AL374" s="72" t="n">
        <f aca="false">EXP((((AK374-AK$390)/AK$391+2)/4-1.9)^3)</f>
        <v>0.0349733205566583</v>
      </c>
      <c r="AM374" s="72" t="n">
        <f aca="false">0.01*AD374+0.15*AF374+0.24*AH374+0.25*AJ374+0.35*AL374</f>
        <v>0.0332459271831938</v>
      </c>
      <c r="AO374" s="64" t="n">
        <f aca="false">AO409</f>
        <v>7.85059370724695E-005</v>
      </c>
      <c r="AP374" s="63" t="n">
        <f aca="false">AO374*$J$390</f>
        <v>591.907995001878</v>
      </c>
      <c r="AQ374" s="64" t="n">
        <f aca="false">AQ409</f>
        <v>0.00175791071170021</v>
      </c>
      <c r="AR374" s="63" t="n">
        <f aca="false">AQ374*$J$390</f>
        <v>13254.0473186669</v>
      </c>
      <c r="AS374" s="64" t="n">
        <f aca="false">AS409</f>
        <v>0.00223099813733694</v>
      </c>
      <c r="AT374" s="63" t="n">
        <f aca="false">AS374*$J$390</f>
        <v>16820.9651851557</v>
      </c>
      <c r="AU374" s="64" t="n">
        <f aca="false">AU409</f>
        <v>0.0026116063558473</v>
      </c>
      <c r="AV374" s="63" t="n">
        <f aca="false">AU374*$J$390</f>
        <v>19690.6213653213</v>
      </c>
      <c r="AW374" s="64" t="n">
        <f aca="false">AW409</f>
        <v>0.00705896095998773</v>
      </c>
      <c r="AX374" s="63" t="n">
        <f aca="false">AW374*$J$390</f>
        <v>53222.1585326201</v>
      </c>
    </row>
    <row r="375" customFormat="false" ht="13.8" hidden="false" customHeight="false" outlineLevel="0" collapsed="false">
      <c r="A375" s="70" t="s">
        <v>32</v>
      </c>
      <c r="B375" s="63" t="n">
        <f aca="true">INDIRECT(ADDRESS(ROW()-35*INT((ROW()-15)/35)+138,2+INT((ROW()-15)/35), 1, 1, "Simulación"))</f>
        <v>0</v>
      </c>
      <c r="C375" s="63" t="n">
        <f aca="true">INDIRECT(ADDRESS(ROW()-35*INT((ROW()-15)/35)+108,2+INT((ROW()-15)/35), 1, 1, "Simulación"))</f>
        <v>0</v>
      </c>
      <c r="D375" s="63" t="n">
        <f aca="true">INDIRECT(ADDRESS(ROW()-35*INT((ROW()-15)/35)+78,2+INT((ROW()-15)/35), 1, 1, "Simulación"))</f>
        <v>0</v>
      </c>
      <c r="E375" s="63" t="n">
        <f aca="true">INDIRECT(ADDRESS(ROW()-35*INT((ROW()-15)/35)+48,2+INT((ROW()-15)/35), 1, 1, "Simulación"))</f>
        <v>0</v>
      </c>
      <c r="F375" s="63" t="n">
        <f aca="true">INDIRECT(ADDRESS(ROW()-35*INT((ROW()-15)/35)+18,2+INT((ROW()-15)/35), 1, 1, "Simulación"))</f>
        <v>0</v>
      </c>
      <c r="G375" s="63" t="n">
        <f aca="true">INDIRECT(ADDRESS(ROW()-35*INT((ROW()-15)/35)-12,2+INT((ROW()-15)/35), 1, 1, "Simulación"))</f>
        <v>0</v>
      </c>
      <c r="H375" s="63" t="n">
        <f aca="true">INDIRECT(ADDRESS(ROW()-35*INT((ROW()-15)/35)+168,2+INT((ROW()-15)/35), 1, 1, "Simulación"))</f>
        <v>0</v>
      </c>
      <c r="I375" s="64" t="n">
        <f aca="false">AO375+AQ375+AS375+AU375+AW375</f>
        <v>0.0167932096178382</v>
      </c>
      <c r="J375" s="63" t="n">
        <f aca="false">ROUND(AP375+AR375+AT375+AV375+AX375,0)</f>
        <v>126615</v>
      </c>
      <c r="K375" s="64" t="n">
        <f aca="false">I375-DatosMinisterio!J375</f>
        <v>0</v>
      </c>
      <c r="L375" s="63" t="n">
        <f aca="false">J375-DatosMinisterio!K375</f>
        <v>0</v>
      </c>
      <c r="M375" s="64" t="n">
        <f aca="false">M410</f>
        <v>0.0209442138763301</v>
      </c>
      <c r="N375" s="63" t="n">
        <f aca="false">ROUND((N$390*M375),0)</f>
        <v>3000332</v>
      </c>
      <c r="O375" s="63" t="n">
        <f aca="false">N375-DatosMinisterio!L375</f>
        <v>2</v>
      </c>
      <c r="P375" s="65" t="n">
        <f aca="false">N375+J375</f>
        <v>3126947</v>
      </c>
      <c r="Q375" s="63" t="n">
        <f aca="false">P375-DatosMinisterio!M375</f>
        <v>2</v>
      </c>
      <c r="S375" s="65" t="n">
        <f aca="false">B375+DatosMinisterio!B375</f>
        <v>7982</v>
      </c>
      <c r="T375" s="65" t="n">
        <f aca="false">C375+DatosMinisterio!C375</f>
        <v>38</v>
      </c>
      <c r="U375" s="65" t="n">
        <f aca="false">D375+DatosMinisterio!D375</f>
        <v>313.839393939394</v>
      </c>
      <c r="V375" s="65" t="n">
        <f aca="false">E375+DatosMinisterio!E375</f>
        <v>163.112121212121</v>
      </c>
      <c r="W375" s="65" t="n">
        <f aca="false">F375+DatosMinisterio!F375</f>
        <v>12</v>
      </c>
      <c r="X375" s="65" t="n">
        <f aca="false">G375+DatosMinisterio!G375</f>
        <v>66</v>
      </c>
      <c r="Y375" s="65" t="n">
        <f aca="false">H375+DatosMinisterio!H375</f>
        <v>3</v>
      </c>
      <c r="Z375" s="65" t="n">
        <f aca="false">X375+0.33*Y375</f>
        <v>66.99</v>
      </c>
      <c r="AC375" s="71" t="n">
        <f aca="false">IF(T375&gt;0,S375/T375,0)</f>
        <v>210.052631578947</v>
      </c>
      <c r="AD375" s="72" t="n">
        <f aca="false">EXP((((AC375-AC$390)/AC$391+2)/4-1.9)^3)</f>
        <v>0.083286390257438</v>
      </c>
      <c r="AE375" s="73" t="n">
        <f aca="false">S375/U375</f>
        <v>25.4333909449921</v>
      </c>
      <c r="AF375" s="72" t="n">
        <f aca="false">EXP((((AE375-AE$390)/AE$391+2)/4-1.9)^3)</f>
        <v>0.139202447791308</v>
      </c>
      <c r="AG375" s="72" t="n">
        <f aca="false">V375/U375</f>
        <v>0.519731188505991</v>
      </c>
      <c r="AH375" s="72" t="n">
        <f aca="false">EXP((((AG375-AG$390)/AG$391+2)/4-1.9)^3)</f>
        <v>0.033805683671383</v>
      </c>
      <c r="AI375" s="72" t="n">
        <f aca="false">W375/U375</f>
        <v>0.0382361176822733</v>
      </c>
      <c r="AJ375" s="72" t="n">
        <f aca="false">EXP((((AI375-AI$390)/AI$391+2)/4-1.9)^3)</f>
        <v>0.0191206037656897</v>
      </c>
      <c r="AK375" s="72" t="n">
        <f aca="false">Z375/U375</f>
        <v>0.213453126961291</v>
      </c>
      <c r="AL375" s="72" t="n">
        <f aca="false">EXP((((AK375-AK$390)/AK$391+2)/4-1.9)^3)</f>
        <v>0.0372639146402254</v>
      </c>
      <c r="AM375" s="72" t="n">
        <f aca="false">0.01*AD375+0.15*AF375+0.24*AH375+0.25*AJ375+0.35*AL375</f>
        <v>0.0476491162179039</v>
      </c>
      <c r="AO375" s="64" t="n">
        <f aca="false">AO410</f>
        <v>0.000234705470122192</v>
      </c>
      <c r="AP375" s="63" t="n">
        <f aca="false">AO375*$J$390</f>
        <v>1769.59921015601</v>
      </c>
      <c r="AQ375" s="64" t="n">
        <f aca="false">AQ410</f>
        <v>0.00862207556150319</v>
      </c>
      <c r="AR375" s="63" t="n">
        <f aca="false">AQ375*$J$390</f>
        <v>65007.5096059676</v>
      </c>
      <c r="AS375" s="64" t="n">
        <f aca="false">AS410</f>
        <v>0.00294225495004883</v>
      </c>
      <c r="AT375" s="63" t="n">
        <f aca="false">AS375*$J$390</f>
        <v>22183.5990144302</v>
      </c>
      <c r="AU375" s="64" t="n">
        <f aca="false">AU410</f>
        <v>0.00220616428592328</v>
      </c>
      <c r="AV375" s="63" t="n">
        <f aca="false">AU375*$J$390</f>
        <v>16633.7264138401</v>
      </c>
      <c r="AW375" s="64" t="n">
        <f aca="false">AW410</f>
        <v>0.00278800935024068</v>
      </c>
      <c r="AX375" s="63" t="n">
        <f aca="false">AW375*$J$390</f>
        <v>21020.6397896263</v>
      </c>
    </row>
    <row r="376" customFormat="false" ht="13.8" hidden="false" customHeight="false" outlineLevel="0" collapsed="false">
      <c r="A376" s="70" t="s">
        <v>33</v>
      </c>
      <c r="B376" s="63" t="n">
        <f aca="true">INDIRECT(ADDRESS(ROW()-35*INT((ROW()-15)/35)+138,2+INT((ROW()-15)/35), 1, 1, "Simulación"))</f>
        <v>0</v>
      </c>
      <c r="C376" s="63" t="n">
        <f aca="true">INDIRECT(ADDRESS(ROW()-35*INT((ROW()-15)/35)+108,2+INT((ROW()-15)/35), 1, 1, "Simulación"))</f>
        <v>0</v>
      </c>
      <c r="D376" s="63" t="n">
        <f aca="true">INDIRECT(ADDRESS(ROW()-35*INT((ROW()-15)/35)+78,2+INT((ROW()-15)/35), 1, 1, "Simulación"))</f>
        <v>0</v>
      </c>
      <c r="E376" s="63" t="n">
        <f aca="true">INDIRECT(ADDRESS(ROW()-35*INT((ROW()-15)/35)+48,2+INT((ROW()-15)/35), 1, 1, "Simulación"))</f>
        <v>0</v>
      </c>
      <c r="F376" s="63" t="n">
        <f aca="true">INDIRECT(ADDRESS(ROW()-35*INT((ROW()-15)/35)+18,2+INT((ROW()-15)/35), 1, 1, "Simulación"))</f>
        <v>0</v>
      </c>
      <c r="G376" s="63" t="n">
        <f aca="true">INDIRECT(ADDRESS(ROW()-35*INT((ROW()-15)/35)-12,2+INT((ROW()-15)/35), 1, 1, "Simulación"))</f>
        <v>0</v>
      </c>
      <c r="H376" s="63" t="n">
        <f aca="true">INDIRECT(ADDRESS(ROW()-35*INT((ROW()-15)/35)+168,2+INT((ROW()-15)/35), 1, 1, "Simulación"))</f>
        <v>0</v>
      </c>
      <c r="I376" s="64" t="n">
        <f aca="false">AO376+AQ376+AS376+AU376+AW376</f>
        <v>0.0338077317198951</v>
      </c>
      <c r="J376" s="63" t="n">
        <f aca="false">ROUND(AP376+AR376+AT376+AV376+AX376,0)</f>
        <v>254899</v>
      </c>
      <c r="K376" s="64" t="n">
        <f aca="false">I376-DatosMinisterio!J376</f>
        <v>3.12250225675825E-016</v>
      </c>
      <c r="L376" s="63" t="n">
        <f aca="false">J376-DatosMinisterio!K376</f>
        <v>0</v>
      </c>
      <c r="M376" s="64" t="n">
        <f aca="false">M411</f>
        <v>0.0210092230286476</v>
      </c>
      <c r="N376" s="63" t="n">
        <f aca="false">ROUND((N$390*M376),0)</f>
        <v>3009645</v>
      </c>
      <c r="O376" s="63" t="n">
        <f aca="false">N376-DatosMinisterio!L376</f>
        <v>3</v>
      </c>
      <c r="P376" s="65" t="n">
        <f aca="false">N376+J376</f>
        <v>3264544</v>
      </c>
      <c r="Q376" s="63" t="n">
        <f aca="false">P376-DatosMinisterio!M376</f>
        <v>3</v>
      </c>
      <c r="S376" s="65" t="n">
        <f aca="false">B376+DatosMinisterio!B376</f>
        <v>9702</v>
      </c>
      <c r="T376" s="65" t="n">
        <f aca="false">C376+DatosMinisterio!C376</f>
        <v>41</v>
      </c>
      <c r="U376" s="65" t="n">
        <f aca="false">D376+DatosMinisterio!D376</f>
        <v>439.086124541735</v>
      </c>
      <c r="V376" s="65" t="n">
        <f aca="false">E376+DatosMinisterio!E376</f>
        <v>312.919196642049</v>
      </c>
      <c r="W376" s="65" t="n">
        <f aca="false">F376+DatosMinisterio!F376</f>
        <v>20</v>
      </c>
      <c r="X376" s="65" t="n">
        <f aca="false">G376+DatosMinisterio!G376</f>
        <v>75</v>
      </c>
      <c r="Y376" s="65" t="n">
        <f aca="false">H376+DatosMinisterio!H376</f>
        <v>13</v>
      </c>
      <c r="Z376" s="65" t="n">
        <f aca="false">X376+0.33*Y376</f>
        <v>79.29</v>
      </c>
      <c r="AC376" s="71" t="n">
        <f aca="false">IF(T376&gt;0,S376/T376,0)</f>
        <v>236.634146341463</v>
      </c>
      <c r="AD376" s="72" t="n">
        <f aca="false">EXP((((AC376-AC$390)/AC$391+2)/4-1.9)^3)</f>
        <v>0.126110912208941</v>
      </c>
      <c r="AE376" s="73" t="n">
        <f aca="false">S376/U376</f>
        <v>22.0958929415631</v>
      </c>
      <c r="AF376" s="72" t="n">
        <f aca="false">EXP((((AE376-AE$390)/AE$391+2)/4-1.9)^3)</f>
        <v>0.0762277766202764</v>
      </c>
      <c r="AG376" s="72" t="n">
        <f aca="false">V376/U376</f>
        <v>0.712660180206414</v>
      </c>
      <c r="AH376" s="72" t="n">
        <f aca="false">EXP((((AG376-AG$390)/AG$391+2)/4-1.9)^3)</f>
        <v>0.290380524072791</v>
      </c>
      <c r="AI376" s="72" t="n">
        <f aca="false">W376/U376</f>
        <v>0.0455491505701156</v>
      </c>
      <c r="AJ376" s="72" t="n">
        <f aca="false">EXP((((AI376-AI$390)/AI$391+2)/4-1.9)^3)</f>
        <v>0.0229904198434294</v>
      </c>
      <c r="AK376" s="72" t="n">
        <f aca="false">Z376/U376</f>
        <v>0.180579607435223</v>
      </c>
      <c r="AL376" s="72" t="n">
        <f aca="false">EXP((((AK376-AK$390)/AK$391+2)/4-1.9)^3)</f>
        <v>0.0281646183725547</v>
      </c>
      <c r="AM376" s="72" t="n">
        <f aca="false">0.01*AD376+0.15*AF376+0.24*AH376+0.25*AJ376+0.35*AL376</f>
        <v>0.0979918227838523</v>
      </c>
      <c r="AO376" s="64" t="n">
        <f aca="false">AO411</f>
        <v>0.000428768711769141</v>
      </c>
      <c r="AP376" s="63" t="n">
        <f aca="false">AO376*$J$390</f>
        <v>3232.76987660861</v>
      </c>
      <c r="AQ376" s="64" t="n">
        <f aca="false">AQ411</f>
        <v>0.00623146729277591</v>
      </c>
      <c r="AR376" s="63" t="n">
        <f aca="false">AQ376*$J$390</f>
        <v>46983.1384571835</v>
      </c>
      <c r="AS376" s="64" t="n">
        <f aca="false">AS411</f>
        <v>0.0189148046189144</v>
      </c>
      <c r="AT376" s="63" t="n">
        <f aca="false">AS376*$J$390</f>
        <v>142611.17687824</v>
      </c>
      <c r="AU376" s="64" t="n">
        <f aca="false">AU411</f>
        <v>0.00289135502437941</v>
      </c>
      <c r="AV376" s="63" t="n">
        <f aca="false">AU376*$J$390</f>
        <v>21799.8309317575</v>
      </c>
      <c r="AW376" s="64" t="n">
        <f aca="false">AW411</f>
        <v>0.00534133607205622</v>
      </c>
      <c r="AX376" s="63" t="n">
        <f aca="false">AW376*$J$390</f>
        <v>40271.8525877034</v>
      </c>
    </row>
    <row r="377" customFormat="false" ht="13.8" hidden="false" customHeight="false" outlineLevel="0" collapsed="false">
      <c r="A377" s="70" t="s">
        <v>34</v>
      </c>
      <c r="B377" s="63" t="n">
        <f aca="true">INDIRECT(ADDRESS(ROW()-35*INT((ROW()-15)/35)+138,2+INT((ROW()-15)/35), 1, 1, "Simulación"))</f>
        <v>0</v>
      </c>
      <c r="C377" s="63" t="n">
        <f aca="true">INDIRECT(ADDRESS(ROW()-35*INT((ROW()-15)/35)+108,2+INT((ROW()-15)/35), 1, 1, "Simulación"))</f>
        <v>0</v>
      </c>
      <c r="D377" s="63" t="n">
        <f aca="true">INDIRECT(ADDRESS(ROW()-35*INT((ROW()-15)/35)+78,2+INT((ROW()-15)/35), 1, 1, "Simulación"))</f>
        <v>0</v>
      </c>
      <c r="E377" s="63" t="n">
        <f aca="true">INDIRECT(ADDRESS(ROW()-35*INT((ROW()-15)/35)+48,2+INT((ROW()-15)/35), 1, 1, "Simulación"))</f>
        <v>0</v>
      </c>
      <c r="F377" s="63" t="n">
        <f aca="true">INDIRECT(ADDRESS(ROW()-35*INT((ROW()-15)/35)+18,2+INT((ROW()-15)/35), 1, 1, "Simulación"))</f>
        <v>0</v>
      </c>
      <c r="G377" s="63" t="n">
        <f aca="true">INDIRECT(ADDRESS(ROW()-35*INT((ROW()-15)/35)-12,2+INT((ROW()-15)/35), 1, 1, "Simulación"))</f>
        <v>0</v>
      </c>
      <c r="H377" s="63" t="n">
        <f aca="true">INDIRECT(ADDRESS(ROW()-35*INT((ROW()-15)/35)+168,2+INT((ROW()-15)/35), 1, 1, "Simulación"))</f>
        <v>0</v>
      </c>
      <c r="I377" s="64" t="n">
        <f aca="false">AO377+AQ377+AS377+AU377+AW377</f>
        <v>0.0347834771104768</v>
      </c>
      <c r="J377" s="63" t="n">
        <f aca="false">ROUND(AP377+AR377+AT377+AV377+AX377,0)</f>
        <v>262256</v>
      </c>
      <c r="K377" s="64" t="n">
        <f aca="false">I377-DatosMinisterio!J377</f>
        <v>0</v>
      </c>
      <c r="L377" s="63" t="n">
        <f aca="false">J377-DatosMinisterio!K377</f>
        <v>0</v>
      </c>
      <c r="M377" s="64" t="n">
        <f aca="false">M412</f>
        <v>0.0219100282022174</v>
      </c>
      <c r="N377" s="63" t="n">
        <f aca="false">ROUND((N$390*M377),0)</f>
        <v>3138688</v>
      </c>
      <c r="O377" s="63" t="n">
        <f aca="false">N377-DatosMinisterio!L377</f>
        <v>-2</v>
      </c>
      <c r="P377" s="65" t="n">
        <f aca="false">N377+J377</f>
        <v>3400944</v>
      </c>
      <c r="Q377" s="63" t="n">
        <f aca="false">P377-DatosMinisterio!M377</f>
        <v>-2</v>
      </c>
      <c r="S377" s="65" t="n">
        <f aca="false">B377+DatosMinisterio!B377</f>
        <v>6983</v>
      </c>
      <c r="T377" s="65" t="n">
        <f aca="false">C377+DatosMinisterio!C377</f>
        <v>48</v>
      </c>
      <c r="U377" s="65" t="n">
        <f aca="false">D377+DatosMinisterio!D377</f>
        <v>367.848484848485</v>
      </c>
      <c r="V377" s="65" t="n">
        <f aca="false">E377+DatosMinisterio!E377</f>
        <v>221.416666666667</v>
      </c>
      <c r="W377" s="65" t="n">
        <f aca="false">F377+DatosMinisterio!F377</f>
        <v>56</v>
      </c>
      <c r="X377" s="65" t="n">
        <f aca="false">G377+DatosMinisterio!G377</f>
        <v>171</v>
      </c>
      <c r="Y377" s="65" t="n">
        <f aca="false">H377+DatosMinisterio!H377</f>
        <v>22</v>
      </c>
      <c r="Z377" s="65" t="n">
        <f aca="false">X377+0.33*Y377</f>
        <v>178.26</v>
      </c>
      <c r="AC377" s="71" t="n">
        <f aca="false">IF(T377&gt;0,S377/T377,0)</f>
        <v>145.479166666667</v>
      </c>
      <c r="AD377" s="72" t="n">
        <f aca="false">EXP((((AC377-AC$390)/AC$391+2)/4-1.9)^3)</f>
        <v>0.0243292908317309</v>
      </c>
      <c r="AE377" s="73" t="n">
        <f aca="false">S377/U377</f>
        <v>18.9833594200511</v>
      </c>
      <c r="AF377" s="72" t="n">
        <f aca="false">EXP((((AE377-AE$390)/AE$391+2)/4-1.9)^3)</f>
        <v>0.0393201422831627</v>
      </c>
      <c r="AG377" s="72" t="n">
        <f aca="false">V377/U377</f>
        <v>0.601923552187166</v>
      </c>
      <c r="AH377" s="72" t="n">
        <f aca="false">EXP((((AG377-AG$390)/AG$391+2)/4-1.9)^3)</f>
        <v>0.100648273192304</v>
      </c>
      <c r="AI377" s="72" t="n">
        <f aca="false">W377/U377</f>
        <v>0.152236592800066</v>
      </c>
      <c r="AJ377" s="72" t="n">
        <f aca="false">EXP((((AI377-AI$390)/AI$391+2)/4-1.9)^3)</f>
        <v>0.18324316655198</v>
      </c>
      <c r="AK377" s="72" t="n">
        <f aca="false">Z377/U377</f>
        <v>0.484601697009638</v>
      </c>
      <c r="AL377" s="72" t="n">
        <f aca="false">EXP((((AK377-AK$390)/AK$391+2)/4-1.9)^3)</f>
        <v>0.219645922286432</v>
      </c>
      <c r="AM377" s="72" t="n">
        <f aca="false">0.01*AD377+0.15*AF377+0.24*AH377+0.25*AJ377+0.35*AL377</f>
        <v>0.152983764255191</v>
      </c>
      <c r="AO377" s="64" t="n">
        <f aca="false">AO412</f>
        <v>9.47039179558198E-005</v>
      </c>
      <c r="AP377" s="63" t="n">
        <f aca="false">AO377*$J$390</f>
        <v>714.035247350859</v>
      </c>
      <c r="AQ377" s="64" t="n">
        <f aca="false">AQ412</f>
        <v>0.000809275101189929</v>
      </c>
      <c r="AR377" s="63" t="n">
        <f aca="false">AQ377*$J$390</f>
        <v>6101.65830016256</v>
      </c>
      <c r="AS377" s="64" t="n">
        <f aca="false">AS412</f>
        <v>0.00874139778312101</v>
      </c>
      <c r="AT377" s="63" t="n">
        <f aca="false">AS377*$J$390</f>
        <v>65907.1584680884</v>
      </c>
      <c r="AU377" s="64" t="n">
        <f aca="false">AU412</f>
        <v>0.0110083820070626</v>
      </c>
      <c r="AV377" s="63" t="n">
        <f aca="false">AU377*$J$390</f>
        <v>82999.4464749878</v>
      </c>
      <c r="AW377" s="64" t="n">
        <f aca="false">AW412</f>
        <v>0.0141297183011474</v>
      </c>
      <c r="AX377" s="63" t="n">
        <f aca="false">AW377*$J$390</f>
        <v>106533.257756711</v>
      </c>
    </row>
    <row r="378" customFormat="false" ht="13.8" hidden="false" customHeight="false" outlineLevel="0" collapsed="false">
      <c r="A378" s="70" t="s">
        <v>35</v>
      </c>
      <c r="B378" s="63" t="n">
        <f aca="true">INDIRECT(ADDRESS(ROW()-35*INT((ROW()-15)/35)+138,2+INT((ROW()-15)/35), 1, 1, "Simulación"))</f>
        <v>0</v>
      </c>
      <c r="C378" s="63" t="n">
        <f aca="true">INDIRECT(ADDRESS(ROW()-35*INT((ROW()-15)/35)+108,2+INT((ROW()-15)/35), 1, 1, "Simulación"))</f>
        <v>0</v>
      </c>
      <c r="D378" s="63" t="n">
        <f aca="true">INDIRECT(ADDRESS(ROW()-35*INT((ROW()-15)/35)+78,2+INT((ROW()-15)/35), 1, 1, "Simulación"))</f>
        <v>0</v>
      </c>
      <c r="E378" s="63" t="n">
        <f aca="true">INDIRECT(ADDRESS(ROW()-35*INT((ROW()-15)/35)+48,2+INT((ROW()-15)/35), 1, 1, "Simulación"))</f>
        <v>0</v>
      </c>
      <c r="F378" s="63" t="n">
        <f aca="true">INDIRECT(ADDRESS(ROW()-35*INT((ROW()-15)/35)+18,2+INT((ROW()-15)/35), 1, 1, "Simulación"))</f>
        <v>0</v>
      </c>
      <c r="G378" s="63" t="n">
        <f aca="true">INDIRECT(ADDRESS(ROW()-35*INT((ROW()-15)/35)-12,2+INT((ROW()-15)/35), 1, 1, "Simulación"))</f>
        <v>0</v>
      </c>
      <c r="H378" s="63" t="n">
        <f aca="true">INDIRECT(ADDRESS(ROW()-35*INT((ROW()-15)/35)+168,2+INT((ROW()-15)/35), 1, 1, "Simulación"))</f>
        <v>0</v>
      </c>
      <c r="I378" s="64" t="n">
        <f aca="false">AO378+AQ378+AS378+AU378+AW378</f>
        <v>0.00935743163081573</v>
      </c>
      <c r="J378" s="63" t="n">
        <f aca="false">ROUND(AP378+AR378+AT378+AV378+AX378,0)</f>
        <v>70552</v>
      </c>
      <c r="K378" s="64" t="n">
        <f aca="false">I378-DatosMinisterio!J378</f>
        <v>-6.2450045135165E-017</v>
      </c>
      <c r="L378" s="63" t="n">
        <f aca="false">J378-DatosMinisterio!K378</f>
        <v>0</v>
      </c>
      <c r="M378" s="64" t="n">
        <f aca="false">M413</f>
        <v>0.0102880413903393</v>
      </c>
      <c r="N378" s="63" t="n">
        <f aca="false">ROUND((N$390*M378),0)</f>
        <v>1473798</v>
      </c>
      <c r="O378" s="63" t="n">
        <f aca="false">N378-DatosMinisterio!L378</f>
        <v>1</v>
      </c>
      <c r="P378" s="65" t="n">
        <f aca="false">N378+J378</f>
        <v>1544350</v>
      </c>
      <c r="Q378" s="63" t="n">
        <f aca="false">P378-DatosMinisterio!M378</f>
        <v>1</v>
      </c>
      <c r="S378" s="65" t="n">
        <f aca="false">B378+DatosMinisterio!B378</f>
        <v>3715</v>
      </c>
      <c r="T378" s="65" t="n">
        <f aca="false">C378+DatosMinisterio!C378</f>
        <v>54</v>
      </c>
      <c r="U378" s="65" t="n">
        <f aca="false">D378+DatosMinisterio!D378</f>
        <v>256.976306818757</v>
      </c>
      <c r="V378" s="65" t="n">
        <f aca="false">E378+DatosMinisterio!E378</f>
        <v>80.9545454545455</v>
      </c>
      <c r="W378" s="65" t="n">
        <f aca="false">F378+DatosMinisterio!F378</f>
        <v>7</v>
      </c>
      <c r="X378" s="65" t="n">
        <f aca="false">G378+DatosMinisterio!G378</f>
        <v>46</v>
      </c>
      <c r="Y378" s="65" t="n">
        <f aca="false">H378+DatosMinisterio!H378</f>
        <v>13</v>
      </c>
      <c r="Z378" s="65" t="n">
        <f aca="false">X378+0.33*Y378</f>
        <v>50.29</v>
      </c>
      <c r="AC378" s="71" t="n">
        <f aca="false">IF(T378&gt;0,S378/T378,0)</f>
        <v>68.7962962962963</v>
      </c>
      <c r="AD378" s="72" t="n">
        <f aca="false">EXP((((AC378-AC$390)/AC$391+2)/4-1.9)^3)</f>
        <v>0.00356374670027833</v>
      </c>
      <c r="AE378" s="73" t="n">
        <f aca="false">S378/U378</f>
        <v>14.4565856906806</v>
      </c>
      <c r="AF378" s="72" t="n">
        <f aca="false">EXP((((AE378-AE$390)/AE$391+2)/4-1.9)^3)</f>
        <v>0.0124275209117506</v>
      </c>
      <c r="AG378" s="72" t="n">
        <f aca="false">V378/U378</f>
        <v>0.315027274135596</v>
      </c>
      <c r="AH378" s="72" t="n">
        <f aca="false">EXP((((AG378-AG$390)/AG$391+2)/4-1.9)^3)</f>
        <v>0.000559727832495273</v>
      </c>
      <c r="AI378" s="72" t="n">
        <f aca="false">W378/U378</f>
        <v>0.02723986536602</v>
      </c>
      <c r="AJ378" s="72" t="n">
        <f aca="false">EXP((((AI378-AI$390)/AI$391+2)/4-1.9)^3)</f>
        <v>0.0143317611360256</v>
      </c>
      <c r="AK378" s="72" t="n">
        <f aca="false">Z378/U378</f>
        <v>0.195698975608164</v>
      </c>
      <c r="AL378" s="72" t="n">
        <f aca="false">EXP((((AK378-AK$390)/AK$391+2)/4-1.9)^3)</f>
        <v>0.032095645983095</v>
      </c>
      <c r="AM378" s="72" t="n">
        <f aca="false">0.01*AD378+0.15*AF378+0.24*AH378+0.25*AJ378+0.35*AL378</f>
        <v>0.0168505166616539</v>
      </c>
      <c r="AO378" s="64" t="n">
        <f aca="false">AO413</f>
        <v>1.09826390759974E-005</v>
      </c>
      <c r="AP378" s="63" t="n">
        <f aca="false">AO378*$J$390</f>
        <v>82.8053535530955</v>
      </c>
      <c r="AQ378" s="64" t="n">
        <f aca="false">AQ413</f>
        <v>0.00130612205439925</v>
      </c>
      <c r="AR378" s="63" t="n">
        <f aca="false">AQ378*$J$390</f>
        <v>9847.7149025498</v>
      </c>
      <c r="AS378" s="64" t="n">
        <f aca="false">AS413</f>
        <v>0.000472390459862553</v>
      </c>
      <c r="AT378" s="63" t="n">
        <f aca="false">AS378*$J$390</f>
        <v>3561.66298221683</v>
      </c>
      <c r="AU378" s="64" t="n">
        <f aca="false">AU413</f>
        <v>0.00220639350702697</v>
      </c>
      <c r="AV378" s="63" t="n">
        <f aca="false">AU378*$J$390</f>
        <v>16635.4546627975</v>
      </c>
      <c r="AW378" s="64" t="n">
        <f aca="false">AW413</f>
        <v>0.00536154297045095</v>
      </c>
      <c r="AX378" s="63" t="n">
        <f aca="false">AW378*$J$390</f>
        <v>40424.2057110473</v>
      </c>
    </row>
    <row r="379" customFormat="false" ht="13.8" hidden="false" customHeight="false" outlineLevel="0" collapsed="false">
      <c r="A379" s="70" t="s">
        <v>36</v>
      </c>
      <c r="B379" s="63" t="n">
        <f aca="true">INDIRECT(ADDRESS(ROW()-35*INT((ROW()-15)/35)+138,2+INT((ROW()-15)/35), 1, 1, "Simulación"))</f>
        <v>0</v>
      </c>
      <c r="C379" s="63" t="n">
        <f aca="true">INDIRECT(ADDRESS(ROW()-35*INT((ROW()-15)/35)+108,2+INT((ROW()-15)/35), 1, 1, "Simulación"))</f>
        <v>0</v>
      </c>
      <c r="D379" s="63" t="n">
        <f aca="true">INDIRECT(ADDRESS(ROW()-35*INT((ROW()-15)/35)+78,2+INT((ROW()-15)/35), 1, 1, "Simulación"))</f>
        <v>0</v>
      </c>
      <c r="E379" s="63" t="n">
        <f aca="true">INDIRECT(ADDRESS(ROW()-35*INT((ROW()-15)/35)+48,2+INT((ROW()-15)/35), 1, 1, "Simulación"))</f>
        <v>0</v>
      </c>
      <c r="F379" s="63" t="n">
        <f aca="true">INDIRECT(ADDRESS(ROW()-35*INT((ROW()-15)/35)+18,2+INT((ROW()-15)/35), 1, 1, "Simulación"))</f>
        <v>0</v>
      </c>
      <c r="G379" s="63" t="n">
        <f aca="true">INDIRECT(ADDRESS(ROW()-35*INT((ROW()-15)/35)-12,2+INT((ROW()-15)/35), 1, 1, "Simulación"))</f>
        <v>0</v>
      </c>
      <c r="H379" s="63" t="n">
        <f aca="true">INDIRECT(ADDRESS(ROW()-35*INT((ROW()-15)/35)+168,2+INT((ROW()-15)/35), 1, 1, "Simulación"))</f>
        <v>0</v>
      </c>
      <c r="I379" s="64" t="n">
        <f aca="false">AO379+AQ379+AS379+AU379+AW379</f>
        <v>0.10073561824903</v>
      </c>
      <c r="J379" s="63" t="n">
        <f aca="false">ROUND(AP379+AR379+AT379+AV379+AX379,0)</f>
        <v>759512</v>
      </c>
      <c r="K379" s="64" t="n">
        <f aca="false">I379-DatosMinisterio!J379</f>
        <v>0</v>
      </c>
      <c r="L379" s="63" t="n">
        <f aca="false">J379-DatosMinisterio!K379</f>
        <v>0</v>
      </c>
      <c r="M379" s="64" t="n">
        <f aca="false">M414</f>
        <v>0.0567531271875936</v>
      </c>
      <c r="N379" s="63" t="n">
        <f aca="false">ROUND((N$390*M379),0)</f>
        <v>8130085</v>
      </c>
      <c r="O379" s="63" t="n">
        <f aca="false">N379-DatosMinisterio!L379</f>
        <v>-18</v>
      </c>
      <c r="P379" s="65" t="n">
        <f aca="false">N379+J379</f>
        <v>8889597</v>
      </c>
      <c r="Q379" s="63" t="n">
        <f aca="false">P379-DatosMinisterio!M379</f>
        <v>-18</v>
      </c>
      <c r="S379" s="65" t="n">
        <f aca="false">B379+DatosMinisterio!B379</f>
        <v>6853</v>
      </c>
      <c r="T379" s="65" t="n">
        <f aca="false">C379+DatosMinisterio!C379</f>
        <v>25</v>
      </c>
      <c r="U379" s="65" t="n">
        <f aca="false">D379+DatosMinisterio!D379</f>
        <v>295.374242424242</v>
      </c>
      <c r="V379" s="65" t="n">
        <f aca="false">E379+DatosMinisterio!E379</f>
        <v>249.578787878788</v>
      </c>
      <c r="W379" s="65" t="n">
        <f aca="false">F379+DatosMinisterio!F379</f>
        <v>35</v>
      </c>
      <c r="X379" s="65" t="n">
        <f aca="false">G379+DatosMinisterio!G379</f>
        <v>154</v>
      </c>
      <c r="Y379" s="65" t="n">
        <f aca="false">H379+DatosMinisterio!H379</f>
        <v>39</v>
      </c>
      <c r="Z379" s="65" t="n">
        <f aca="false">X379+0.33*Y379</f>
        <v>166.87</v>
      </c>
      <c r="AC379" s="71" t="n">
        <f aca="false">IF(T379&gt;0,S379/T379,0)</f>
        <v>274.12</v>
      </c>
      <c r="AD379" s="72" t="n">
        <f aca="false">EXP((((AC379-AC$390)/AC$391+2)/4-1.9)^3)</f>
        <v>0.20846355235496</v>
      </c>
      <c r="AE379" s="73" t="n">
        <f aca="false">S379/U379</f>
        <v>23.201075164019</v>
      </c>
      <c r="AF379" s="72" t="n">
        <f aca="false">EXP((((AE379-AE$390)/AE$391+2)/4-1.9)^3)</f>
        <v>0.0941635197868717</v>
      </c>
      <c r="AG379" s="72" t="n">
        <f aca="false">V379/U379</f>
        <v>0.84495786034153</v>
      </c>
      <c r="AH379" s="72" t="n">
        <f aca="false">EXP((((AG379-AG$390)/AG$391+2)/4-1.9)^3)</f>
        <v>0.622684933742827</v>
      </c>
      <c r="AI379" s="72" t="n">
        <f aca="false">W379/U379</f>
        <v>0.118493744453621</v>
      </c>
      <c r="AJ379" s="72" t="n">
        <f aca="false">EXP((((AI379-AI$390)/AI$391+2)/4-1.9)^3)</f>
        <v>0.106755412530295</v>
      </c>
      <c r="AK379" s="72" t="n">
        <f aca="false">Z379/U379</f>
        <v>0.564944318199306</v>
      </c>
      <c r="AL379" s="72" t="n">
        <f aca="false">EXP((((AK379-AK$390)/AK$391+2)/4-1.9)^3)</f>
        <v>0.315908615537407</v>
      </c>
      <c r="AM379" s="72" t="n">
        <f aca="false">0.01*AD379+0.15*AF379+0.24*AH379+0.25*AJ379+0.35*AL379</f>
        <v>0.302910416160525</v>
      </c>
      <c r="AO379" s="64" t="n">
        <f aca="false">AO414</f>
        <v>0.000763060786452132</v>
      </c>
      <c r="AP379" s="63" t="n">
        <f aca="false">AO379*$J$390</f>
        <v>5753.2181261209</v>
      </c>
      <c r="AQ379" s="64" t="n">
        <f aca="false">AQ414</f>
        <v>0.00493686844817528</v>
      </c>
      <c r="AR379" s="63" t="n">
        <f aca="false">AQ379*$J$390</f>
        <v>37222.3046271008</v>
      </c>
      <c r="AS379" s="64" t="n">
        <f aca="false">AS414</f>
        <v>0.0595165831874624</v>
      </c>
      <c r="AT379" s="63" t="n">
        <f aca="false">AS379*$J$390</f>
        <v>448734.742078599</v>
      </c>
      <c r="AU379" s="64" t="n">
        <f aca="false">AU414</f>
        <v>0.014787450657323</v>
      </c>
      <c r="AV379" s="63" t="n">
        <f aca="false">AU379*$J$390</f>
        <v>111492.335435541</v>
      </c>
      <c r="AW379" s="64" t="n">
        <f aca="false">AW414</f>
        <v>0.0207316551696171</v>
      </c>
      <c r="AX379" s="63" t="n">
        <f aca="false">AW379*$J$390</f>
        <v>156309.6104845</v>
      </c>
    </row>
    <row r="380" customFormat="false" ht="13.8" hidden="false" customHeight="false" outlineLevel="0" collapsed="false">
      <c r="A380" s="70" t="s">
        <v>37</v>
      </c>
      <c r="B380" s="63" t="n">
        <f aca="true">INDIRECT(ADDRESS(ROW()-35*INT((ROW()-15)/35)+138,2+INT((ROW()-15)/35), 1, 1, "Simulación"))</f>
        <v>0</v>
      </c>
      <c r="C380" s="63" t="n">
        <f aca="true">INDIRECT(ADDRESS(ROW()-35*INT((ROW()-15)/35)+108,2+INT((ROW()-15)/35), 1, 1, "Simulación"))</f>
        <v>0</v>
      </c>
      <c r="D380" s="63" t="n">
        <f aca="true">INDIRECT(ADDRESS(ROW()-35*INT((ROW()-15)/35)+78,2+INT((ROW()-15)/35), 1, 1, "Simulación"))</f>
        <v>0</v>
      </c>
      <c r="E380" s="63" t="n">
        <f aca="true">INDIRECT(ADDRESS(ROW()-35*INT((ROW()-15)/35)+48,2+INT((ROW()-15)/35), 1, 1, "Simulación"))</f>
        <v>0</v>
      </c>
      <c r="F380" s="63" t="n">
        <f aca="true">INDIRECT(ADDRESS(ROW()-35*INT((ROW()-15)/35)+18,2+INT((ROW()-15)/35), 1, 1, "Simulación"))</f>
        <v>0</v>
      </c>
      <c r="G380" s="63" t="n">
        <f aca="true">INDIRECT(ADDRESS(ROW()-35*INT((ROW()-15)/35)-12,2+INT((ROW()-15)/35), 1, 1, "Simulación"))</f>
        <v>0</v>
      </c>
      <c r="H380" s="63" t="n">
        <f aca="true">INDIRECT(ADDRESS(ROW()-35*INT((ROW()-15)/35)+168,2+INT((ROW()-15)/35), 1, 1, "Simulación"))</f>
        <v>0</v>
      </c>
      <c r="I380" s="64" t="n">
        <f aca="false">AO380+AQ380+AS380+AU380+AW380</f>
        <v>0.00750763063142962</v>
      </c>
      <c r="J380" s="63" t="n">
        <f aca="false">ROUND(AP380+AR380+AT380+AV380+AX380,0)</f>
        <v>56605</v>
      </c>
      <c r="K380" s="64" t="n">
        <f aca="false">I380-DatosMinisterio!J380</f>
        <v>-1.07552855510562E-016</v>
      </c>
      <c r="L380" s="63" t="n">
        <f aca="false">J380-DatosMinisterio!K380</f>
        <v>0</v>
      </c>
      <c r="M380" s="64" t="n">
        <f aca="false">M415</f>
        <v>0.00974297227470188</v>
      </c>
      <c r="N380" s="63" t="n">
        <f aca="false">ROUND((N$390*M380),0)</f>
        <v>1395715</v>
      </c>
      <c r="O380" s="63" t="n">
        <f aca="false">N380-DatosMinisterio!L380</f>
        <v>1</v>
      </c>
      <c r="P380" s="65" t="n">
        <f aca="false">N380+J380</f>
        <v>1452320</v>
      </c>
      <c r="Q380" s="63" t="n">
        <f aca="false">P380-DatosMinisterio!M380</f>
        <v>1</v>
      </c>
      <c r="S380" s="65" t="n">
        <f aca="false">B380+DatosMinisterio!B380</f>
        <v>2966</v>
      </c>
      <c r="T380" s="65" t="n">
        <f aca="false">C380+DatosMinisterio!C380</f>
        <v>38</v>
      </c>
      <c r="U380" s="65" t="n">
        <f aca="false">D380+DatosMinisterio!D380</f>
        <v>172.494607087827</v>
      </c>
      <c r="V380" s="65" t="n">
        <f aca="false">E380+DatosMinisterio!E380</f>
        <v>70.4772727272727</v>
      </c>
      <c r="W380" s="65" t="n">
        <f aca="false">F380+DatosMinisterio!F380</f>
        <v>0</v>
      </c>
      <c r="X380" s="65" t="n">
        <f aca="false">G380+DatosMinisterio!G380</f>
        <v>12</v>
      </c>
      <c r="Y380" s="65" t="n">
        <f aca="false">H380+DatosMinisterio!H380</f>
        <v>1</v>
      </c>
      <c r="Z380" s="65" t="n">
        <f aca="false">X380+0.33*Y380</f>
        <v>12.33</v>
      </c>
      <c r="AC380" s="71" t="n">
        <f aca="false">IF(T380&gt;0,S380/T380,0)</f>
        <v>78.0526315789474</v>
      </c>
      <c r="AD380" s="72" t="n">
        <f aca="false">EXP((((AC380-AC$390)/AC$391+2)/4-1.9)^3)</f>
        <v>0.00462464794053728</v>
      </c>
      <c r="AE380" s="73" t="n">
        <f aca="false">S380/U380</f>
        <v>17.1947404621748</v>
      </c>
      <c r="AF380" s="72" t="n">
        <f aca="false">EXP((((AE380-AE$390)/AE$391+2)/4-1.9)^3)</f>
        <v>0.0256468972827025</v>
      </c>
      <c r="AG380" s="72" t="n">
        <f aca="false">V380/U380</f>
        <v>0.408576673306596</v>
      </c>
      <c r="AH380" s="72" t="n">
        <f aca="false">EXP((((AG380-AG$390)/AG$391+2)/4-1.9)^3)</f>
        <v>0.00476281621467267</v>
      </c>
      <c r="AI380" s="72" t="n">
        <f aca="false">W380/U380</f>
        <v>0</v>
      </c>
      <c r="AJ380" s="72" t="n">
        <f aca="false">EXP((((AI380-AI$390)/AI$391+2)/4-1.9)^3)</f>
        <v>0.00661125146968685</v>
      </c>
      <c r="AK380" s="72" t="n">
        <f aca="false">Z380/U380</f>
        <v>0.0714804955828102</v>
      </c>
      <c r="AL380" s="72" t="n">
        <f aca="false">EXP((((AK380-AK$390)/AK$391+2)/4-1.9)^3)</f>
        <v>0.00993376609135648</v>
      </c>
      <c r="AM380" s="72" t="n">
        <f aca="false">0.01*AD380+0.15*AF380+0.24*AH380+0.25*AJ380+0.35*AL380</f>
        <v>0.0101659879627287</v>
      </c>
      <c r="AO380" s="64" t="n">
        <f aca="false">AO415</f>
        <v>2.16176162202214E-005</v>
      </c>
      <c r="AP380" s="63" t="n">
        <f aca="false">AO380*$J$390</f>
        <v>162.989454693338</v>
      </c>
      <c r="AQ380" s="64" t="n">
        <f aca="false">AQ415</f>
        <v>0.00534692148444037</v>
      </c>
      <c r="AR380" s="63" t="n">
        <f aca="false">AQ380*$J$390</f>
        <v>40313.9646924542</v>
      </c>
      <c r="AS380" s="64" t="n">
        <f aca="false">AS415</f>
        <v>0.000313481597396268</v>
      </c>
      <c r="AT380" s="63" t="n">
        <f aca="false">AS380*$J$390</f>
        <v>2363.54434714315</v>
      </c>
      <c r="AU380" s="64" t="n">
        <f aca="false">AU415</f>
        <v>0.000574289142800649</v>
      </c>
      <c r="AV380" s="63" t="n">
        <f aca="false">AU380*$J$390</f>
        <v>4329.9443041192</v>
      </c>
      <c r="AW380" s="64" t="n">
        <f aca="false">AW415</f>
        <v>0.00125132079057212</v>
      </c>
      <c r="AX380" s="63" t="n">
        <f aca="false">AW380*$J$390</f>
        <v>9434.53206052419</v>
      </c>
    </row>
    <row r="381" customFormat="false" ht="13.8" hidden="false" customHeight="false" outlineLevel="0" collapsed="false">
      <c r="A381" s="70" t="s">
        <v>38</v>
      </c>
      <c r="B381" s="63" t="n">
        <f aca="true">INDIRECT(ADDRESS(ROW()-35*INT((ROW()-15)/35)+138,2+INT((ROW()-15)/35), 1, 1, "Simulación"))</f>
        <v>0</v>
      </c>
      <c r="C381" s="63" t="n">
        <f aca="true">INDIRECT(ADDRESS(ROW()-35*INT((ROW()-15)/35)+108,2+INT((ROW()-15)/35), 1, 1, "Simulación"))</f>
        <v>0</v>
      </c>
      <c r="D381" s="63" t="n">
        <f aca="true">INDIRECT(ADDRESS(ROW()-35*INT((ROW()-15)/35)+78,2+INT((ROW()-15)/35), 1, 1, "Simulación"))</f>
        <v>0</v>
      </c>
      <c r="E381" s="63" t="n">
        <f aca="true">INDIRECT(ADDRESS(ROW()-35*INT((ROW()-15)/35)+48,2+INT((ROW()-15)/35), 1, 1, "Simulación"))</f>
        <v>0</v>
      </c>
      <c r="F381" s="63" t="n">
        <f aca="true">INDIRECT(ADDRESS(ROW()-35*INT((ROW()-15)/35)+18,2+INT((ROW()-15)/35), 1, 1, "Simulación"))</f>
        <v>0</v>
      </c>
      <c r="G381" s="63" t="n">
        <f aca="true">INDIRECT(ADDRESS(ROW()-35*INT((ROW()-15)/35)-12,2+INT((ROW()-15)/35), 1, 1, "Simulación"))</f>
        <v>0</v>
      </c>
      <c r="H381" s="63" t="n">
        <f aca="true">INDIRECT(ADDRESS(ROW()-35*INT((ROW()-15)/35)+168,2+INT((ROW()-15)/35), 1, 1, "Simulación"))</f>
        <v>0</v>
      </c>
      <c r="I381" s="64" t="n">
        <f aca="false">AO381+AQ381+AS381+AU381+AW381</f>
        <v>0.0781712247858681</v>
      </c>
      <c r="J381" s="63" t="n">
        <f aca="false">ROUND(AP381+AR381+AT381+AV381+AX381,0)</f>
        <v>589384</v>
      </c>
      <c r="K381" s="64" t="n">
        <f aca="false">I381-DatosMinisterio!J381</f>
        <v>0</v>
      </c>
      <c r="L381" s="63" t="n">
        <f aca="false">J381-DatosMinisterio!K381</f>
        <v>0</v>
      </c>
      <c r="M381" s="64" t="n">
        <f aca="false">M416</f>
        <v>0.0367720367095279</v>
      </c>
      <c r="N381" s="63" t="n">
        <f aca="false">ROUND((N$390*M381),0)</f>
        <v>5267723</v>
      </c>
      <c r="O381" s="63" t="n">
        <f aca="false">N381-DatosMinisterio!L381</f>
        <v>-1</v>
      </c>
      <c r="P381" s="65" t="n">
        <f aca="false">N381+J381</f>
        <v>5857107</v>
      </c>
      <c r="Q381" s="63" t="n">
        <f aca="false">P381-DatosMinisterio!M381</f>
        <v>-1</v>
      </c>
      <c r="S381" s="65" t="n">
        <f aca="false">B381+DatosMinisterio!B381</f>
        <v>8874</v>
      </c>
      <c r="T381" s="65" t="n">
        <f aca="false">C381+DatosMinisterio!C381</f>
        <v>72</v>
      </c>
      <c r="U381" s="65" t="n">
        <f aca="false">D381+DatosMinisterio!D381</f>
        <v>300.727272727273</v>
      </c>
      <c r="V381" s="65" t="n">
        <f aca="false">E381+DatosMinisterio!E381</f>
        <v>229.204545454545</v>
      </c>
      <c r="W381" s="65" t="n">
        <f aca="false">F381+DatosMinisterio!F381</f>
        <v>15</v>
      </c>
      <c r="X381" s="65" t="n">
        <f aca="false">G381+DatosMinisterio!G381</f>
        <v>73</v>
      </c>
      <c r="Y381" s="65" t="n">
        <f aca="false">H381+DatosMinisterio!H381</f>
        <v>10</v>
      </c>
      <c r="Z381" s="65" t="n">
        <f aca="false">X381+0.33*Y381</f>
        <v>76.3</v>
      </c>
      <c r="AC381" s="71" t="n">
        <f aca="false">IF(T381&gt;0,S381/T381,0)</f>
        <v>123.25</v>
      </c>
      <c r="AD381" s="72" t="n">
        <f aca="false">EXP((((AC381-AC$390)/AC$391+2)/4-1.9)^3)</f>
        <v>0.0147178818877749</v>
      </c>
      <c r="AE381" s="73" t="n">
        <f aca="false">S381/U381</f>
        <v>29.5084643288996</v>
      </c>
      <c r="AF381" s="72" t="n">
        <f aca="false">EXP((((AE381-AE$390)/AE$391+2)/4-1.9)^3)</f>
        <v>0.253080861096366</v>
      </c>
      <c r="AG381" s="72" t="n">
        <f aca="false">V381/U381</f>
        <v>0.762167472793226</v>
      </c>
      <c r="AH381" s="72" t="n">
        <f aca="false">EXP((((AG381-AG$390)/AG$391+2)/4-1.9)^3)</f>
        <v>0.408947835785812</v>
      </c>
      <c r="AI381" s="72" t="n">
        <f aca="false">W381/U381</f>
        <v>0.0498790810157194</v>
      </c>
      <c r="AJ381" s="72" t="n">
        <f aca="false">EXP((((AI381-AI$390)/AI$391+2)/4-1.9)^3)</f>
        <v>0.0255710028461565</v>
      </c>
      <c r="AK381" s="72" t="n">
        <f aca="false">Z381/U381</f>
        <v>0.253718258766626</v>
      </c>
      <c r="AL381" s="72" t="n">
        <f aca="false">EXP((((AK381-AK$390)/AK$391+2)/4-1.9)^3)</f>
        <v>0.0514438424419029</v>
      </c>
      <c r="AM381" s="72" t="n">
        <f aca="false">0.01*AD381+0.15*AF381+0.24*AH381+0.25*AJ381+0.35*AL381</f>
        <v>0.160654884138133</v>
      </c>
      <c r="AO381" s="64" t="n">
        <f aca="false">AO416</f>
        <v>5.88223265922107E-005</v>
      </c>
      <c r="AP381" s="63" t="n">
        <f aca="false">AO381*$J$390</f>
        <v>443.500284091901</v>
      </c>
      <c r="AQ381" s="64" t="n">
        <f aca="false">AQ416</f>
        <v>0.0253102993189506</v>
      </c>
      <c r="AR381" s="63" t="n">
        <f aca="false">AQ381*$J$390</f>
        <v>190831.02605282</v>
      </c>
      <c r="AS381" s="64" t="n">
        <f aca="false">AS416</f>
        <v>0.0379797734838912</v>
      </c>
      <c r="AT381" s="63" t="n">
        <f aca="false">AS381*$J$390</f>
        <v>286354.540965782</v>
      </c>
      <c r="AU381" s="64" t="n">
        <f aca="false">AU416</f>
        <v>0.00275113285883877</v>
      </c>
      <c r="AV381" s="63" t="n">
        <f aca="false">AU381*$J$390</f>
        <v>20742.6036193394</v>
      </c>
      <c r="AW381" s="64" t="n">
        <f aca="false">AW416</f>
        <v>0.0120711967975953</v>
      </c>
      <c r="AX381" s="63" t="n">
        <f aca="false">AW381*$J$390</f>
        <v>91012.7075757604</v>
      </c>
    </row>
    <row r="382" customFormat="false" ht="13.8" hidden="false" customHeight="false" outlineLevel="0" collapsed="false">
      <c r="A382" s="70" t="s">
        <v>39</v>
      </c>
      <c r="B382" s="63" t="n">
        <f aca="true">INDIRECT(ADDRESS(ROW()-35*INT((ROW()-15)/35)+138,2+INT((ROW()-15)/35), 1, 1, "Simulación"))</f>
        <v>0</v>
      </c>
      <c r="C382" s="63" t="n">
        <f aca="true">INDIRECT(ADDRESS(ROW()-35*INT((ROW()-15)/35)+108,2+INT((ROW()-15)/35), 1, 1, "Simulación"))</f>
        <v>0</v>
      </c>
      <c r="D382" s="63" t="n">
        <f aca="true">INDIRECT(ADDRESS(ROW()-35*INT((ROW()-15)/35)+78,2+INT((ROW()-15)/35), 1, 1, "Simulación"))</f>
        <v>0</v>
      </c>
      <c r="E382" s="63" t="n">
        <f aca="true">INDIRECT(ADDRESS(ROW()-35*INT((ROW()-15)/35)+48,2+INT((ROW()-15)/35), 1, 1, "Simulación"))</f>
        <v>0</v>
      </c>
      <c r="F382" s="63" t="n">
        <f aca="true">INDIRECT(ADDRESS(ROW()-35*INT((ROW()-15)/35)+18,2+INT((ROW()-15)/35), 1, 1, "Simulación"))</f>
        <v>0</v>
      </c>
      <c r="G382" s="63" t="n">
        <f aca="true">INDIRECT(ADDRESS(ROW()-35*INT((ROW()-15)/35)-12,2+INT((ROW()-15)/35), 1, 1, "Simulación"))</f>
        <v>0</v>
      </c>
      <c r="H382" s="63" t="n">
        <f aca="true">INDIRECT(ADDRESS(ROW()-35*INT((ROW()-15)/35)+168,2+INT((ROW()-15)/35), 1, 1, "Simulación"))</f>
        <v>0</v>
      </c>
      <c r="I382" s="64" t="n">
        <f aca="false">AO382+AQ382+AS382+AU382+AW382</f>
        <v>0.00987890387909272</v>
      </c>
      <c r="J382" s="63" t="n">
        <f aca="false">ROUND(AP382+AR382+AT382+AV382+AX382,0)</f>
        <v>74484</v>
      </c>
      <c r="K382" s="64" t="n">
        <f aca="false">I382-DatosMinisterio!J382</f>
        <v>3.64291929955129E-017</v>
      </c>
      <c r="L382" s="63" t="n">
        <f aca="false">J382-DatosMinisterio!K382</f>
        <v>0</v>
      </c>
      <c r="M382" s="64" t="n">
        <f aca="false">M417</f>
        <v>0.013016032158003</v>
      </c>
      <c r="N382" s="63" t="n">
        <f aca="false">ROUND((N$390*M382),0)</f>
        <v>1864592</v>
      </c>
      <c r="O382" s="63" t="n">
        <f aca="false">N382-DatosMinisterio!L382</f>
        <v>2</v>
      </c>
      <c r="P382" s="65" t="n">
        <f aca="false">N382+J382</f>
        <v>1939076</v>
      </c>
      <c r="Q382" s="63" t="n">
        <f aca="false">P382-DatosMinisterio!M382</f>
        <v>2</v>
      </c>
      <c r="S382" s="65" t="n">
        <f aca="false">B382+DatosMinisterio!B382</f>
        <v>17362</v>
      </c>
      <c r="T382" s="65" t="n">
        <f aca="false">C382+DatosMinisterio!C382</f>
        <v>185</v>
      </c>
      <c r="U382" s="65" t="n">
        <f aca="false">D382+DatosMinisterio!D382</f>
        <v>423.4718798151</v>
      </c>
      <c r="V382" s="65" t="n">
        <f aca="false">E382+DatosMinisterio!E382</f>
        <v>200.062788906009</v>
      </c>
      <c r="W382" s="65" t="n">
        <f aca="false">F382+DatosMinisterio!F382</f>
        <v>20</v>
      </c>
      <c r="X382" s="65" t="n">
        <f aca="false">G382+DatosMinisterio!G382</f>
        <v>31</v>
      </c>
      <c r="Y382" s="65" t="n">
        <f aca="false">H382+DatosMinisterio!H382</f>
        <v>2</v>
      </c>
      <c r="Z382" s="65" t="n">
        <f aca="false">X382+0.33*Y382</f>
        <v>31.66</v>
      </c>
      <c r="AC382" s="71" t="n">
        <f aca="false">IF(T382&gt;0,S382/T382,0)</f>
        <v>93.8486486486486</v>
      </c>
      <c r="AD382" s="72" t="n">
        <f aca="false">EXP((((AC382-AC$390)/AC$391+2)/4-1.9)^3)</f>
        <v>0.00708038228964856</v>
      </c>
      <c r="AE382" s="73" t="n">
        <f aca="false">S382/U382</f>
        <v>40.9991804121226</v>
      </c>
      <c r="AF382" s="72" t="n">
        <f aca="false">EXP((((AE382-AE$390)/AE$391+2)/4-1.9)^3)</f>
        <v>0.698458975386573</v>
      </c>
      <c r="AG382" s="72" t="n">
        <f aca="false">V382/U382</f>
        <v>0.472434649009899</v>
      </c>
      <c r="AH382" s="72" t="n">
        <f aca="false">EXP((((AG382-AG$390)/AG$391+2)/4-1.9)^3)</f>
        <v>0.0157853770160962</v>
      </c>
      <c r="AI382" s="72" t="n">
        <f aca="false">W382/U382</f>
        <v>0.0472286377285136</v>
      </c>
      <c r="AJ382" s="72" t="n">
        <f aca="false">EXP((((AI382-AI$390)/AI$391+2)/4-1.9)^3)</f>
        <v>0.0239646916998484</v>
      </c>
      <c r="AK382" s="72" t="n">
        <f aca="false">Z382/U382</f>
        <v>0.074762933524237</v>
      </c>
      <c r="AL382" s="72" t="n">
        <f aca="false">EXP((((AK382-AK$390)/AK$391+2)/4-1.9)^3)</f>
        <v>0.010277138932561</v>
      </c>
      <c r="AM382" s="72" t="n">
        <f aca="false">0.01*AD382+0.15*AF382+0.24*AH382+0.25*AJ382+0.35*AL382</f>
        <v>0.118216312166104</v>
      </c>
      <c r="AO382" s="64" t="n">
        <f aca="false">AO417</f>
        <v>2.68286332315652E-005</v>
      </c>
      <c r="AP382" s="63" t="n">
        <f aca="false">AO382*$J$390</f>
        <v>202.278746002069</v>
      </c>
      <c r="AQ382" s="64" t="n">
        <f aca="false">AQ417</f>
        <v>0.00140954672257135</v>
      </c>
      <c r="AR382" s="63" t="n">
        <f aca="false">AQ382*$J$390</f>
        <v>10627.5016327556</v>
      </c>
      <c r="AS382" s="64" t="n">
        <f aca="false">AS417</f>
        <v>0.00354004001596041</v>
      </c>
      <c r="AT382" s="63" t="n">
        <f aca="false">AS382*$J$390</f>
        <v>26690.6945666961</v>
      </c>
      <c r="AU382" s="64" t="n">
        <f aca="false">AU417</f>
        <v>0.00307731004846951</v>
      </c>
      <c r="AV382" s="63" t="n">
        <f aca="false">AU382*$J$390</f>
        <v>23201.8684027336</v>
      </c>
      <c r="AW382" s="64" t="n">
        <f aca="false">AW417</f>
        <v>0.00182517845885988</v>
      </c>
      <c r="AX382" s="63" t="n">
        <f aca="false">AW382*$J$390</f>
        <v>13761.223193949</v>
      </c>
    </row>
    <row r="383" customFormat="false" ht="13.8" hidden="false" customHeight="false" outlineLevel="0" collapsed="false">
      <c r="A383" s="70" t="s">
        <v>40</v>
      </c>
      <c r="B383" s="63" t="n">
        <f aca="true">INDIRECT(ADDRESS(ROW()-35*INT((ROW()-15)/35)+138,2+INT((ROW()-15)/35), 1, 1, "Simulación"))</f>
        <v>0</v>
      </c>
      <c r="C383" s="63" t="n">
        <f aca="true">INDIRECT(ADDRESS(ROW()-35*INT((ROW()-15)/35)+108,2+INT((ROW()-15)/35), 1, 1, "Simulación"))</f>
        <v>0</v>
      </c>
      <c r="D383" s="63" t="n">
        <f aca="true">INDIRECT(ADDRESS(ROW()-35*INT((ROW()-15)/35)+78,2+INT((ROW()-15)/35), 1, 1, "Simulación"))</f>
        <v>0</v>
      </c>
      <c r="E383" s="63" t="n">
        <f aca="true">INDIRECT(ADDRESS(ROW()-35*INT((ROW()-15)/35)+48,2+INT((ROW()-15)/35), 1, 1, "Simulación"))</f>
        <v>0</v>
      </c>
      <c r="F383" s="63" t="n">
        <f aca="true">INDIRECT(ADDRESS(ROW()-35*INT((ROW()-15)/35)+18,2+INT((ROW()-15)/35), 1, 1, "Simulación"))</f>
        <v>0</v>
      </c>
      <c r="G383" s="63" t="n">
        <f aca="true">INDIRECT(ADDRESS(ROW()-35*INT((ROW()-15)/35)-12,2+INT((ROW()-15)/35), 1, 1, "Simulación"))</f>
        <v>0</v>
      </c>
      <c r="H383" s="63" t="n">
        <f aca="true">INDIRECT(ADDRESS(ROW()-35*INT((ROW()-15)/35)+168,2+INT((ROW()-15)/35), 1, 1, "Simulación"))</f>
        <v>0</v>
      </c>
      <c r="I383" s="64" t="n">
        <f aca="false">AO383+AQ383+AS383+AU383+AW383</f>
        <v>0.010025431459217</v>
      </c>
      <c r="J383" s="63" t="n">
        <f aca="false">ROUND(AP383+AR383+AT383+AV383+AX383,0)</f>
        <v>75588</v>
      </c>
      <c r="K383" s="64" t="n">
        <f aca="false">I383-DatosMinisterio!J383</f>
        <v>-8.32667268468867E-017</v>
      </c>
      <c r="L383" s="63" t="n">
        <f aca="false">J383-DatosMinisterio!K383</f>
        <v>0</v>
      </c>
      <c r="M383" s="64" t="n">
        <f aca="false">M418</f>
        <v>0.0260232139846457</v>
      </c>
      <c r="N383" s="63" t="n">
        <f aca="false">ROUND((N$390*M383),0)</f>
        <v>3727917</v>
      </c>
      <c r="O383" s="63" t="n">
        <f aca="false">N383-DatosMinisterio!L383</f>
        <v>4</v>
      </c>
      <c r="P383" s="65" t="n">
        <f aca="false">N383+J383</f>
        <v>3803505</v>
      </c>
      <c r="Q383" s="63" t="n">
        <f aca="false">P383-DatosMinisterio!M383</f>
        <v>4</v>
      </c>
      <c r="S383" s="65" t="n">
        <f aca="false">B383+DatosMinisterio!B383</f>
        <v>5847</v>
      </c>
      <c r="T383" s="65" t="n">
        <f aca="false">C383+DatosMinisterio!C383</f>
        <v>34</v>
      </c>
      <c r="U383" s="65" t="n">
        <f aca="false">D383+DatosMinisterio!D383</f>
        <v>292.355265946175</v>
      </c>
      <c r="V383" s="65" t="n">
        <f aca="false">E383+DatosMinisterio!E383</f>
        <v>165.833333333333</v>
      </c>
      <c r="W383" s="65" t="n">
        <f aca="false">F383+DatosMinisterio!F383</f>
        <v>6</v>
      </c>
      <c r="X383" s="65" t="n">
        <f aca="false">G383+DatosMinisterio!G383</f>
        <v>17</v>
      </c>
      <c r="Y383" s="65" t="n">
        <f aca="false">H383+DatosMinisterio!H383</f>
        <v>6</v>
      </c>
      <c r="Z383" s="65" t="n">
        <f aca="false">X383+0.33*Y383</f>
        <v>18.98</v>
      </c>
      <c r="AC383" s="71" t="n">
        <f aca="false">IF(T383&gt;0,S383/T383,0)</f>
        <v>171.970588235294</v>
      </c>
      <c r="AD383" s="72" t="n">
        <f aca="false">EXP((((AC383-AC$390)/AC$391+2)/4-1.9)^3)</f>
        <v>0.0419507828408791</v>
      </c>
      <c r="AE383" s="73" t="n">
        <f aca="false">S383/U383</f>
        <v>19.9996397570498</v>
      </c>
      <c r="AF383" s="72" t="n">
        <f aca="false">EXP((((AE383-AE$390)/AE$391+2)/4-1.9)^3)</f>
        <v>0.0493544730180012</v>
      </c>
      <c r="AG383" s="72" t="n">
        <f aca="false">V383/U383</f>
        <v>0.567232243266192</v>
      </c>
      <c r="AH383" s="72" t="n">
        <f aca="false">EXP((((AG383-AG$390)/AG$391+2)/4-1.9)^3)</f>
        <v>0.0657212216464714</v>
      </c>
      <c r="AI383" s="72" t="n">
        <f aca="false">W383/U383</f>
        <v>0.0205229756357618</v>
      </c>
      <c r="AJ383" s="72" t="n">
        <f aca="false">EXP((((AI383-AI$390)/AI$391+2)/4-1.9)^3)</f>
        <v>0.0119373862585062</v>
      </c>
      <c r="AK383" s="72" t="n">
        <f aca="false">Z383/U383</f>
        <v>0.0649210129277931</v>
      </c>
      <c r="AL383" s="72" t="n">
        <f aca="false">EXP((((AK383-AK$390)/AK$391+2)/4-1.9)^3)</f>
        <v>0.0092769055443267</v>
      </c>
      <c r="AM383" s="72" t="n">
        <f aca="false">0.01*AD383+0.15*AF383+0.24*AH383+0.25*AJ383+0.35*AL383</f>
        <v>0.029827035481403</v>
      </c>
      <c r="AO383" s="64" t="n">
        <f aca="false">AO418</f>
        <v>0.000136073483494913</v>
      </c>
      <c r="AP383" s="63" t="n">
        <f aca="false">AO383*$J$390</f>
        <v>1025.94766449377</v>
      </c>
      <c r="AQ383" s="64" t="n">
        <f aca="false">AQ418</f>
        <v>0.00315672975230094</v>
      </c>
      <c r="AR383" s="63" t="n">
        <f aca="false">AQ383*$J$390</f>
        <v>23800.6658875035</v>
      </c>
      <c r="AS383" s="64" t="n">
        <f aca="false">AS418</f>
        <v>0.00464924036652037</v>
      </c>
      <c r="AT383" s="63" t="n">
        <f aca="false">AS383*$J$390</f>
        <v>35053.6869725986</v>
      </c>
      <c r="AU383" s="64" t="n">
        <f aca="false">AU418</f>
        <v>0.000794065851360173</v>
      </c>
      <c r="AV383" s="63" t="n">
        <f aca="false">AU383*$J$390</f>
        <v>5986.98574280039</v>
      </c>
      <c r="AW383" s="64" t="n">
        <f aca="false">AW418</f>
        <v>0.00128932200554062</v>
      </c>
      <c r="AX383" s="63" t="n">
        <f aca="false">AW383*$J$390</f>
        <v>9721.04826297238</v>
      </c>
    </row>
    <row r="384" customFormat="false" ht="13.8" hidden="false" customHeight="false" outlineLevel="0" collapsed="false">
      <c r="A384" s="70" t="s">
        <v>41</v>
      </c>
      <c r="B384" s="63" t="n">
        <f aca="true">INDIRECT(ADDRESS(ROW()-35*INT((ROW()-15)/35)+138,2+INT((ROW()-15)/35), 1, 1, "Simulación"))</f>
        <v>0</v>
      </c>
      <c r="C384" s="63" t="n">
        <f aca="true">INDIRECT(ADDRESS(ROW()-35*INT((ROW()-15)/35)+108,2+INT((ROW()-15)/35), 1, 1, "Simulación"))</f>
        <v>0</v>
      </c>
      <c r="D384" s="63" t="n">
        <f aca="true">INDIRECT(ADDRESS(ROW()-35*INT((ROW()-15)/35)+78,2+INT((ROW()-15)/35), 1, 1, "Simulación"))</f>
        <v>0</v>
      </c>
      <c r="E384" s="63" t="n">
        <f aca="true">INDIRECT(ADDRESS(ROW()-35*INT((ROW()-15)/35)+48,2+INT((ROW()-15)/35), 1, 1, "Simulación"))</f>
        <v>0</v>
      </c>
      <c r="F384" s="63" t="n">
        <f aca="true">INDIRECT(ADDRESS(ROW()-35*INT((ROW()-15)/35)+18,2+INT((ROW()-15)/35), 1, 1, "Simulación"))</f>
        <v>0</v>
      </c>
      <c r="G384" s="63" t="n">
        <f aca="true">INDIRECT(ADDRESS(ROW()-35*INT((ROW()-15)/35)-12,2+INT((ROW()-15)/35), 1, 1, "Simulación"))</f>
        <v>0</v>
      </c>
      <c r="H384" s="63" t="n">
        <f aca="true">INDIRECT(ADDRESS(ROW()-35*INT((ROW()-15)/35)+168,2+INT((ROW()-15)/35), 1, 1, "Simulación"))</f>
        <v>0</v>
      </c>
      <c r="I384" s="64" t="n">
        <f aca="false">AO384+AQ384+AS384+AU384+AW384</f>
        <v>0.0121239119108901</v>
      </c>
      <c r="J384" s="63" t="n">
        <f aca="false">ROUND(AP384+AR384+AT384+AV384+AX384,0)</f>
        <v>91410</v>
      </c>
      <c r="K384" s="64" t="n">
        <f aca="false">I384-DatosMinisterio!J384</f>
        <v>-6.76542155630955E-017</v>
      </c>
      <c r="L384" s="63" t="n">
        <f aca="false">J384-DatosMinisterio!K384</f>
        <v>0</v>
      </c>
      <c r="M384" s="64" t="n">
        <f aca="false">M419</f>
        <v>0.0117162836240459</v>
      </c>
      <c r="N384" s="63" t="n">
        <f aca="false">ROUND((N$390*M384),0)</f>
        <v>1678399</v>
      </c>
      <c r="O384" s="63" t="n">
        <f aca="false">N384-DatosMinisterio!L384</f>
        <v>2</v>
      </c>
      <c r="P384" s="65" t="n">
        <f aca="false">N384+J384</f>
        <v>1769809</v>
      </c>
      <c r="Q384" s="63" t="n">
        <f aca="false">P384-DatosMinisterio!M384</f>
        <v>2</v>
      </c>
      <c r="S384" s="65" t="n">
        <f aca="false">B384+DatosMinisterio!B384</f>
        <v>6581</v>
      </c>
      <c r="T384" s="65" t="n">
        <f aca="false">C384+DatosMinisterio!C384</f>
        <v>58</v>
      </c>
      <c r="U384" s="65" t="n">
        <f aca="false">D384+DatosMinisterio!D384</f>
        <v>388.041402562851</v>
      </c>
      <c r="V384" s="65" t="n">
        <f aca="false">E384+DatosMinisterio!E384</f>
        <v>219.335409099792</v>
      </c>
      <c r="W384" s="65" t="n">
        <f aca="false">F384+DatosMinisterio!F384</f>
        <v>0</v>
      </c>
      <c r="X384" s="65" t="n">
        <f aca="false">G384+DatosMinisterio!G384</f>
        <v>6</v>
      </c>
      <c r="Y384" s="65" t="n">
        <f aca="false">H384+DatosMinisterio!H384</f>
        <v>3</v>
      </c>
      <c r="Z384" s="65" t="n">
        <f aca="false">X384+0.33*Y384</f>
        <v>6.99</v>
      </c>
      <c r="AC384" s="71" t="n">
        <f aca="false">IF(T384&gt;0,S384/T384,0)</f>
        <v>113.465517241379</v>
      </c>
      <c r="AD384" s="72" t="n">
        <f aca="false">EXP((((AC384-AC$390)/AC$391+2)/4-1.9)^3)</f>
        <v>0.0116369058098751</v>
      </c>
      <c r="AE384" s="73" t="n">
        <f aca="false">S384/U384</f>
        <v>16.9595304947752</v>
      </c>
      <c r="AF384" s="72" t="n">
        <f aca="false">EXP((((AE384-AE$390)/AE$391+2)/4-1.9)^3)</f>
        <v>0.0241812696456046</v>
      </c>
      <c r="AG384" s="72" t="n">
        <f aca="false">V384/U384</f>
        <v>0.565237131015334</v>
      </c>
      <c r="AH384" s="72" t="n">
        <f aca="false">EXP((((AG384-AG$390)/AG$391+2)/4-1.9)^3)</f>
        <v>0.0640346575485839</v>
      </c>
      <c r="AI384" s="72" t="n">
        <f aca="false">W384/U384</f>
        <v>0</v>
      </c>
      <c r="AJ384" s="72" t="n">
        <f aca="false">EXP((((AI384-AI$390)/AI$391+2)/4-1.9)^3)</f>
        <v>0.00661125146968685</v>
      </c>
      <c r="AK384" s="72" t="n">
        <f aca="false">Z384/U384</f>
        <v>0.0180135417350674</v>
      </c>
      <c r="AL384" s="72" t="n">
        <f aca="false">EXP((((AK384-AK$390)/AK$391+2)/4-1.9)^3)</f>
        <v>0.00557611510262087</v>
      </c>
      <c r="AM384" s="72" t="n">
        <f aca="false">0.01*AD384+0.15*AF384+0.24*AH384+0.25*AJ384+0.35*AL384</f>
        <v>0.0227163304699386</v>
      </c>
      <c r="AO384" s="64" t="n">
        <f aca="false">AO419</f>
        <v>5.0338072826862E-005</v>
      </c>
      <c r="AP384" s="63" t="n">
        <f aca="false">AO384*$J$390</f>
        <v>379.531903831706</v>
      </c>
      <c r="AQ384" s="64" t="n">
        <f aca="false">AQ419</f>
        <v>0.00746762689482231</v>
      </c>
      <c r="AR384" s="63" t="n">
        <f aca="false">AQ384*$J$390</f>
        <v>56303.3603261891</v>
      </c>
      <c r="AS384" s="64" t="n">
        <f aca="false">AS419</f>
        <v>0.00317266988367234</v>
      </c>
      <c r="AT384" s="63" t="n">
        <f aca="false">AS384*$J$390</f>
        <v>23920.8490424591</v>
      </c>
      <c r="AU384" s="64" t="n">
        <f aca="false">AU419</f>
        <v>0.000510378954417899</v>
      </c>
      <c r="AV384" s="63" t="n">
        <f aca="false">AU384*$J$390</f>
        <v>3848.0832770875</v>
      </c>
      <c r="AW384" s="64" t="n">
        <f aca="false">AW419</f>
        <v>0.000922898105150721</v>
      </c>
      <c r="AX384" s="63" t="n">
        <f aca="false">AW384*$J$390</f>
        <v>6958.33700458258</v>
      </c>
    </row>
    <row r="385" customFormat="false" ht="13.8" hidden="false" customHeight="false" outlineLevel="0" collapsed="false">
      <c r="A385" s="70" t="s">
        <v>42</v>
      </c>
      <c r="B385" s="63" t="n">
        <f aca="true">INDIRECT(ADDRESS(ROW()-35*INT((ROW()-15)/35)+138,2+INT((ROW()-15)/35), 1, 1, "Simulación"))</f>
        <v>0</v>
      </c>
      <c r="C385" s="63" t="n">
        <f aca="true">INDIRECT(ADDRESS(ROW()-35*INT((ROW()-15)/35)+108,2+INT((ROW()-15)/35), 1, 1, "Simulación"))</f>
        <v>0</v>
      </c>
      <c r="D385" s="63" t="n">
        <f aca="true">INDIRECT(ADDRESS(ROW()-35*INT((ROW()-15)/35)+78,2+INT((ROW()-15)/35), 1, 1, "Simulación"))</f>
        <v>0</v>
      </c>
      <c r="E385" s="63" t="n">
        <f aca="true">INDIRECT(ADDRESS(ROW()-35*INT((ROW()-15)/35)+48,2+INT((ROW()-15)/35), 1, 1, "Simulación"))</f>
        <v>0</v>
      </c>
      <c r="F385" s="63" t="n">
        <f aca="true">INDIRECT(ADDRESS(ROW()-35*INT((ROW()-15)/35)+18,2+INT((ROW()-15)/35), 1, 1, "Simulación"))</f>
        <v>0</v>
      </c>
      <c r="G385" s="63" t="n">
        <f aca="true">INDIRECT(ADDRESS(ROW()-35*INT((ROW()-15)/35)-12,2+INT((ROW()-15)/35), 1, 1, "Simulación"))</f>
        <v>0</v>
      </c>
      <c r="H385" s="63" t="n">
        <f aca="true">INDIRECT(ADDRESS(ROW()-35*INT((ROW()-15)/35)+168,2+INT((ROW()-15)/35), 1, 1, "Simulación"))</f>
        <v>0</v>
      </c>
      <c r="I385" s="64" t="n">
        <f aca="false">AO385+AQ385+AS385+AU385+AW385</f>
        <v>0.0411588941441097</v>
      </c>
      <c r="J385" s="63" t="n">
        <f aca="false">ROUND(AP385+AR385+AT385+AV385+AX385,0)</f>
        <v>310324</v>
      </c>
      <c r="K385" s="64" t="n">
        <f aca="false">I385-DatosMinisterio!J385</f>
        <v>-1.52655665885959E-016</v>
      </c>
      <c r="L385" s="63" t="n">
        <f aca="false">J385-DatosMinisterio!K385</f>
        <v>0</v>
      </c>
      <c r="M385" s="64" t="n">
        <f aca="false">M420</f>
        <v>0.0150992751426155</v>
      </c>
      <c r="N385" s="63" t="n">
        <f aca="false">ROUND((N$390*M385),0)</f>
        <v>2163024</v>
      </c>
      <c r="O385" s="63" t="n">
        <f aca="false">N385-DatosMinisterio!L385</f>
        <v>1</v>
      </c>
      <c r="P385" s="65" t="n">
        <f aca="false">N385+J385</f>
        <v>2473348</v>
      </c>
      <c r="Q385" s="63" t="n">
        <f aca="false">P385-DatosMinisterio!M385</f>
        <v>1</v>
      </c>
      <c r="S385" s="65" t="n">
        <f aca="false">B385+DatosMinisterio!B385</f>
        <v>10165</v>
      </c>
      <c r="T385" s="65" t="n">
        <f aca="false">C385+DatosMinisterio!C385</f>
        <v>63</v>
      </c>
      <c r="U385" s="65" t="n">
        <f aca="false">D385+DatosMinisterio!D385</f>
        <v>332.727272727273</v>
      </c>
      <c r="V385" s="65" t="n">
        <f aca="false">E385+DatosMinisterio!E385</f>
        <v>148.909090909091</v>
      </c>
      <c r="W385" s="65" t="n">
        <f aca="false">F385+DatosMinisterio!F385</f>
        <v>4</v>
      </c>
      <c r="X385" s="65" t="n">
        <f aca="false">G385+DatosMinisterio!G385</f>
        <v>20</v>
      </c>
      <c r="Y385" s="65" t="n">
        <f aca="false">H385+DatosMinisterio!H385</f>
        <v>0</v>
      </c>
      <c r="Z385" s="65" t="n">
        <f aca="false">X385+0.33*Y385</f>
        <v>20</v>
      </c>
      <c r="AC385" s="71" t="n">
        <f aca="false">IF(T385&gt;0,S385/T385,0)</f>
        <v>161.349206349206</v>
      </c>
      <c r="AD385" s="72" t="n">
        <f aca="false">EXP((((AC385-AC$390)/AC$391+2)/4-1.9)^3)</f>
        <v>0.0339524302144578</v>
      </c>
      <c r="AE385" s="73" t="n">
        <f aca="false">S385/U385</f>
        <v>30.5505464480874</v>
      </c>
      <c r="AF385" s="72" t="n">
        <f aca="false">EXP((((AE385-AE$390)/AE$391+2)/4-1.9)^3)</f>
        <v>0.288361972353024</v>
      </c>
      <c r="AG385" s="72" t="n">
        <f aca="false">V385/U385</f>
        <v>0.447540983606557</v>
      </c>
      <c r="AH385" s="72" t="n">
        <f aca="false">EXP((((AG385-AG$390)/AG$391+2)/4-1.9)^3)</f>
        <v>0.0101348140602265</v>
      </c>
      <c r="AI385" s="72" t="n">
        <f aca="false">W385/U385</f>
        <v>0.0120218579234973</v>
      </c>
      <c r="AJ385" s="72" t="n">
        <f aca="false">EXP((((AI385-AI$390)/AI$391+2)/4-1.9)^3)</f>
        <v>0.00940166433127211</v>
      </c>
      <c r="AK385" s="72" t="n">
        <f aca="false">Z385/U385</f>
        <v>0.0601092896174863</v>
      </c>
      <c r="AL385" s="72" t="n">
        <f aca="false">EXP((((AK385-AK$390)/AK$391+2)/4-1.9)^3)</f>
        <v>0.00881907212739151</v>
      </c>
      <c r="AM385" s="72" t="n">
        <f aca="false">0.01*AD385+0.15*AF385+0.24*AH385+0.25*AJ385+0.35*AL385</f>
        <v>0.0514632668569575</v>
      </c>
      <c r="AO385" s="64" t="n">
        <f aca="false">AO420</f>
        <v>0.000357736762297065</v>
      </c>
      <c r="AP385" s="63" t="n">
        <f aca="false">AO385*$J$390</f>
        <v>2697.21319948393</v>
      </c>
      <c r="AQ385" s="64" t="n">
        <f aca="false">AQ420</f>
        <v>0.0383871276768055</v>
      </c>
      <c r="AR385" s="63" t="n">
        <f aca="false">AQ385*$J$390</f>
        <v>289425.852672576</v>
      </c>
      <c r="AS385" s="64" t="n">
        <f aca="false">AS420</f>
        <v>0.000537290212601761</v>
      </c>
      <c r="AT385" s="63" t="n">
        <f aca="false">AS385*$J$390</f>
        <v>4050.98498705478</v>
      </c>
      <c r="AU385" s="64" t="n">
        <f aca="false">AU420</f>
        <v>0.00056666622513891</v>
      </c>
      <c r="AV385" s="63" t="n">
        <f aca="false">AU385*$J$390</f>
        <v>4272.47010436461</v>
      </c>
      <c r="AW385" s="64" t="n">
        <f aca="false">AW420</f>
        <v>0.00131007326726644</v>
      </c>
      <c r="AX385" s="63" t="n">
        <f aca="false">AW385*$J$390</f>
        <v>9877.50570020481</v>
      </c>
    </row>
    <row r="386" customFormat="false" ht="13.8" hidden="false" customHeight="false" outlineLevel="0" collapsed="false">
      <c r="A386" s="70" t="s">
        <v>43</v>
      </c>
      <c r="B386" s="63" t="n">
        <f aca="true">INDIRECT(ADDRESS(ROW()-35*INT((ROW()-15)/35)+138,2+INT((ROW()-15)/35), 1, 1, "Simulación"))</f>
        <v>0</v>
      </c>
      <c r="C386" s="63" t="n">
        <f aca="true">INDIRECT(ADDRESS(ROW()-35*INT((ROW()-15)/35)+108,2+INT((ROW()-15)/35), 1, 1, "Simulación"))</f>
        <v>0</v>
      </c>
      <c r="D386" s="63" t="n">
        <f aca="true">INDIRECT(ADDRESS(ROW()-35*INT((ROW()-15)/35)+78,2+INT((ROW()-15)/35), 1, 1, "Simulación"))</f>
        <v>0</v>
      </c>
      <c r="E386" s="63" t="n">
        <f aca="true">INDIRECT(ADDRESS(ROW()-35*INT((ROW()-15)/35)+48,2+INT((ROW()-15)/35), 1, 1, "Simulación"))</f>
        <v>0</v>
      </c>
      <c r="F386" s="63" t="n">
        <f aca="true">INDIRECT(ADDRESS(ROW()-35*INT((ROW()-15)/35)+18,2+INT((ROW()-15)/35), 1, 1, "Simulación"))</f>
        <v>0</v>
      </c>
      <c r="G386" s="63" t="n">
        <f aca="true">INDIRECT(ADDRESS(ROW()-35*INT((ROW()-15)/35)-12,2+INT((ROW()-15)/35), 1, 1, "Simulación"))</f>
        <v>0</v>
      </c>
      <c r="H386" s="63" t="n">
        <f aca="true">INDIRECT(ADDRESS(ROW()-35*INT((ROW()-15)/35)+168,2+INT((ROW()-15)/35), 1, 1, "Simulación"))</f>
        <v>0</v>
      </c>
      <c r="I386" s="64" t="n">
        <f aca="false">AO386+AQ386+AS386+AU386+AW386</f>
        <v>0.0152191474621069</v>
      </c>
      <c r="J386" s="63" t="n">
        <f aca="false">ROUND(AP386+AR386+AT386+AV386+AX386,0)</f>
        <v>114747</v>
      </c>
      <c r="K386" s="64" t="n">
        <f aca="false">I386-DatosMinisterio!J386</f>
        <v>1.56125112837913E-016</v>
      </c>
      <c r="L386" s="63" t="n">
        <f aca="false">J386-DatosMinisterio!K386</f>
        <v>0</v>
      </c>
      <c r="M386" s="64" t="n">
        <f aca="false">M421</f>
        <v>0.0140073226315269</v>
      </c>
      <c r="N386" s="63" t="n">
        <f aca="false">ROUND((N$390*M386),0)</f>
        <v>2006598</v>
      </c>
      <c r="O386" s="63" t="n">
        <f aca="false">N386-DatosMinisterio!L386</f>
        <v>2</v>
      </c>
      <c r="P386" s="65" t="n">
        <f aca="false">N386+J386</f>
        <v>2121345</v>
      </c>
      <c r="Q386" s="63" t="n">
        <f aca="false">P386-DatosMinisterio!M386</f>
        <v>2</v>
      </c>
      <c r="S386" s="65" t="n">
        <f aca="false">B386+DatosMinisterio!B386</f>
        <v>4411</v>
      </c>
      <c r="T386" s="65" t="n">
        <f aca="false">C386+DatosMinisterio!C386</f>
        <v>32</v>
      </c>
      <c r="U386" s="65" t="n">
        <f aca="false">D386+DatosMinisterio!D386</f>
        <v>288.307954545455</v>
      </c>
      <c r="V386" s="65" t="n">
        <f aca="false">E386+DatosMinisterio!E386</f>
        <v>159.215909090909</v>
      </c>
      <c r="W386" s="65" t="n">
        <f aca="false">F386+DatosMinisterio!F386</f>
        <v>33</v>
      </c>
      <c r="X386" s="65" t="n">
        <f aca="false">G386+DatosMinisterio!G386</f>
        <v>44</v>
      </c>
      <c r="Y386" s="65" t="n">
        <f aca="false">H386+DatosMinisterio!H386</f>
        <v>1</v>
      </c>
      <c r="Z386" s="65" t="n">
        <f aca="false">X386+0.33*Y386</f>
        <v>44.33</v>
      </c>
      <c r="AC386" s="71" t="n">
        <f aca="false">IF(T386&gt;0,S386/T386,0)</f>
        <v>137.84375</v>
      </c>
      <c r="AD386" s="72" t="n">
        <f aca="false">EXP((((AC386-AC$390)/AC$391+2)/4-1.9)^3)</f>
        <v>0.0205697054928261</v>
      </c>
      <c r="AE386" s="73" t="n">
        <f aca="false">S386/U386</f>
        <v>15.2996125512886</v>
      </c>
      <c r="AF386" s="72" t="n">
        <f aca="false">EXP((((AE386-AE$390)/AE$391+2)/4-1.9)^3)</f>
        <v>0.0156785496384449</v>
      </c>
      <c r="AG386" s="72" t="n">
        <f aca="false">V386/U386</f>
        <v>0.552242512149649</v>
      </c>
      <c r="AH386" s="72" t="n">
        <f aca="false">EXP((((AG386-AG$390)/AG$391+2)/4-1.9)^3)</f>
        <v>0.0538410965013733</v>
      </c>
      <c r="AI386" s="72" t="n">
        <f aca="false">W386/U386</f>
        <v>0.114460941780214</v>
      </c>
      <c r="AJ386" s="72" t="n">
        <f aca="false">EXP((((AI386-AI$390)/AI$391+2)/4-1.9)^3)</f>
        <v>0.0994039439070083</v>
      </c>
      <c r="AK386" s="72" t="n">
        <f aca="false">Z386/U386</f>
        <v>0.153759198458088</v>
      </c>
      <c r="AL386" s="72" t="n">
        <f aca="false">EXP((((AK386-AK$390)/AK$391+2)/4-1.9)^3)</f>
        <v>0.0221587487947037</v>
      </c>
      <c r="AM386" s="72" t="n">
        <f aca="false">0.01*AD386+0.15*AF386+0.24*AH386+0.25*AJ386+0.35*AL386</f>
        <v>0.0480858907159229</v>
      </c>
      <c r="AO386" s="64" t="n">
        <f aca="false">AO421</f>
        <v>9.98885554874268E-005</v>
      </c>
      <c r="AP386" s="63" t="n">
        <f aca="false">AO386*$J$390</f>
        <v>753.125646377777</v>
      </c>
      <c r="AQ386" s="64" t="n">
        <f aca="false">AQ421</f>
        <v>0.000354602582855604</v>
      </c>
      <c r="AR386" s="63" t="n">
        <f aca="false">AQ386*$J$390</f>
        <v>2673.5825552505</v>
      </c>
      <c r="AS386" s="64" t="n">
        <f aca="false">AS421</f>
        <v>0.0071685996304677</v>
      </c>
      <c r="AT386" s="63" t="n">
        <f aca="false">AS386*$J$390</f>
        <v>54048.7967212525</v>
      </c>
      <c r="AU386" s="64" t="n">
        <f aca="false">AU421</f>
        <v>0.00534197151560348</v>
      </c>
      <c r="AV386" s="63" t="n">
        <f aca="false">AU386*$J$390</f>
        <v>40276.6436153634</v>
      </c>
      <c r="AW386" s="64" t="n">
        <f aca="false">AW421</f>
        <v>0.00225408517769264</v>
      </c>
      <c r="AX386" s="63" t="n">
        <f aca="false">AW386*$J$390</f>
        <v>16995.0335967569</v>
      </c>
    </row>
    <row r="387" customFormat="false" ht="13.8" hidden="false" customHeight="false" outlineLevel="0" collapsed="false">
      <c r="A387" s="70" t="s">
        <v>44</v>
      </c>
      <c r="B387" s="63" t="n">
        <f aca="true">INDIRECT(ADDRESS(ROW()-35*INT((ROW()-15)/35)+138,2+INT((ROW()-15)/35), 1, 1, "Simulación"))</f>
        <v>0</v>
      </c>
      <c r="C387" s="63" t="n">
        <f aca="true">INDIRECT(ADDRESS(ROW()-35*INT((ROW()-15)/35)+108,2+INT((ROW()-15)/35), 1, 1, "Simulación"))</f>
        <v>0</v>
      </c>
      <c r="D387" s="63" t="n">
        <f aca="true">INDIRECT(ADDRESS(ROW()-35*INT((ROW()-15)/35)+78,2+INT((ROW()-15)/35), 1, 1, "Simulación"))</f>
        <v>0</v>
      </c>
      <c r="E387" s="63" t="n">
        <f aca="true">INDIRECT(ADDRESS(ROW()-35*INT((ROW()-15)/35)+48,2+INT((ROW()-15)/35), 1, 1, "Simulación"))</f>
        <v>0</v>
      </c>
      <c r="F387" s="63" t="n">
        <f aca="true">INDIRECT(ADDRESS(ROW()-35*INT((ROW()-15)/35)+18,2+INT((ROW()-15)/35), 1, 1, "Simulación"))</f>
        <v>0</v>
      </c>
      <c r="G387" s="63" t="n">
        <f aca="true">INDIRECT(ADDRESS(ROW()-35*INT((ROW()-15)/35)-12,2+INT((ROW()-15)/35), 1, 1, "Simulación"))</f>
        <v>0</v>
      </c>
      <c r="H387" s="63" t="n">
        <f aca="true">INDIRECT(ADDRESS(ROW()-35*INT((ROW()-15)/35)+168,2+INT((ROW()-15)/35), 1, 1, "Simulación"))</f>
        <v>0</v>
      </c>
      <c r="I387" s="64" t="n">
        <f aca="false">AO387+AQ387+AS387+AU387+AW387</f>
        <v>0.0176135496845209</v>
      </c>
      <c r="J387" s="63" t="n">
        <f aca="false">ROUND(AP387+AR387+AT387+AV387+AX387,0)</f>
        <v>132800</v>
      </c>
      <c r="K387" s="64" t="n">
        <f aca="false">I387-DatosMinisterio!J387</f>
        <v>0</v>
      </c>
      <c r="L387" s="63" t="n">
        <f aca="false">J387-DatosMinisterio!K387</f>
        <v>0</v>
      </c>
      <c r="M387" s="64" t="n">
        <f aca="false">M422</f>
        <v>0.00847431043436001</v>
      </c>
      <c r="N387" s="63" t="n">
        <f aca="false">ROUND((N$390*M387),0)</f>
        <v>1213975</v>
      </c>
      <c r="O387" s="63" t="n">
        <f aca="false">N387-DatosMinisterio!L387</f>
        <v>4</v>
      </c>
      <c r="P387" s="65" t="n">
        <f aca="false">N387+J387</f>
        <v>1346775</v>
      </c>
      <c r="Q387" s="63" t="n">
        <f aca="false">P387-DatosMinisterio!M387</f>
        <v>4</v>
      </c>
      <c r="S387" s="65" t="n">
        <f aca="false">B387+DatosMinisterio!B387</f>
        <v>5248</v>
      </c>
      <c r="T387" s="65" t="n">
        <f aca="false">C387+DatosMinisterio!C387</f>
        <v>23</v>
      </c>
      <c r="U387" s="65" t="n">
        <f aca="false">D387+DatosMinisterio!D387</f>
        <v>248.966666666667</v>
      </c>
      <c r="V387" s="65" t="n">
        <f aca="false">E387+DatosMinisterio!E387</f>
        <v>158.512121212121</v>
      </c>
      <c r="W387" s="65" t="n">
        <f aca="false">F387+DatosMinisterio!F387</f>
        <v>7</v>
      </c>
      <c r="X387" s="65" t="n">
        <f aca="false">G387+DatosMinisterio!G387</f>
        <v>28</v>
      </c>
      <c r="Y387" s="65" t="n">
        <f aca="false">H387+DatosMinisterio!H387</f>
        <v>5</v>
      </c>
      <c r="Z387" s="65" t="n">
        <f aca="false">X387+0.33*Y387</f>
        <v>29.65</v>
      </c>
      <c r="AC387" s="71" t="n">
        <f aca="false">IF(T387&gt;0,S387/T387,0)</f>
        <v>228.173913043478</v>
      </c>
      <c r="AD387" s="72" t="n">
        <f aca="false">EXP((((AC387-AC$390)/AC$391+2)/4-1.9)^3)</f>
        <v>0.11111583674223</v>
      </c>
      <c r="AE387" s="73" t="n">
        <f aca="false">S387/U387</f>
        <v>21.0791270585085</v>
      </c>
      <c r="AF387" s="72" t="n">
        <f aca="false">EXP((((AE387-AE$390)/AE$391+2)/4-1.9)^3)</f>
        <v>0.0620862161965374</v>
      </c>
      <c r="AG387" s="72" t="n">
        <f aca="false">V387/U387</f>
        <v>0.636680095911584</v>
      </c>
      <c r="AH387" s="72" t="n">
        <f aca="false">EXP((((AG387-AG$390)/AG$391+2)/4-1.9)^3)</f>
        <v>0.147161514109607</v>
      </c>
      <c r="AI387" s="72" t="n">
        <f aca="false">W387/U387</f>
        <v>0.028116213683224</v>
      </c>
      <c r="AJ387" s="72" t="n">
        <f aca="false">EXP((((AI387-AI$390)/AI$391+2)/4-1.9)^3)</f>
        <v>0.014672141409792</v>
      </c>
      <c r="AK387" s="72" t="n">
        <f aca="false">Z387/U387</f>
        <v>0.119092247958227</v>
      </c>
      <c r="AL387" s="72" t="n">
        <f aca="false">EXP((((AK387-AK$390)/AK$391+2)/4-1.9)^3)</f>
        <v>0.0160006615946934</v>
      </c>
      <c r="AM387" s="72" t="n">
        <f aca="false">0.01*AD387+0.15*AF387+0.24*AH387+0.25*AJ387+0.35*AL387</f>
        <v>0.0550111210937993</v>
      </c>
      <c r="AO387" s="64" t="n">
        <f aca="false">AO422</f>
        <v>0.000340201277108697</v>
      </c>
      <c r="AP387" s="63" t="n">
        <f aca="false">AO387*$J$390</f>
        <v>2565.00162076408</v>
      </c>
      <c r="AQ387" s="64" t="n">
        <f aca="false">AQ422</f>
        <v>0.00382422241404916</v>
      </c>
      <c r="AR387" s="63" t="n">
        <f aca="false">AQ387*$J$390</f>
        <v>28833.3329420875</v>
      </c>
      <c r="AS387" s="64" t="n">
        <f aca="false">AS422</f>
        <v>0.0108362101748913</v>
      </c>
      <c r="AT387" s="63" t="n">
        <f aca="false">AS387*$J$390</f>
        <v>81701.3295710109</v>
      </c>
      <c r="AU387" s="64" t="n">
        <f aca="false">AU422</f>
        <v>0.00097363069267706</v>
      </c>
      <c r="AV387" s="63" t="n">
        <f aca="false">AU387*$J$390</f>
        <v>7340.84341471883</v>
      </c>
      <c r="AW387" s="64" t="n">
        <f aca="false">AW422</f>
        <v>0.00163928512579466</v>
      </c>
      <c r="AX387" s="63" t="n">
        <f aca="false">AW387*$J$390</f>
        <v>12359.6508522639</v>
      </c>
    </row>
    <row r="388" customFormat="false" ht="13.8" hidden="false" customHeight="false" outlineLevel="0" collapsed="false">
      <c r="A388" s="70" t="s">
        <v>45</v>
      </c>
      <c r="B388" s="63" t="n">
        <f aca="true">INDIRECT(ADDRESS(ROW()-35*INT((ROW()-15)/35)+138,2+INT((ROW()-15)/35), 1, 1, "Simulación"))</f>
        <v>0</v>
      </c>
      <c r="C388" s="63" t="n">
        <f aca="true">INDIRECT(ADDRESS(ROW()-35*INT((ROW()-15)/35)+108,2+INT((ROW()-15)/35), 1, 1, "Simulación"))</f>
        <v>0</v>
      </c>
      <c r="D388" s="63" t="n">
        <f aca="true">INDIRECT(ADDRESS(ROW()-35*INT((ROW()-15)/35)+78,2+INT((ROW()-15)/35), 1, 1, "Simulación"))</f>
        <v>0</v>
      </c>
      <c r="E388" s="63" t="n">
        <f aca="true">INDIRECT(ADDRESS(ROW()-35*INT((ROW()-15)/35)+48,2+INT((ROW()-15)/35), 1, 1, "Simulación"))</f>
        <v>0</v>
      </c>
      <c r="F388" s="63" t="n">
        <f aca="true">INDIRECT(ADDRESS(ROW()-35*INT((ROW()-15)/35)+18,2+INT((ROW()-15)/35), 1, 1, "Simulación"))</f>
        <v>0</v>
      </c>
      <c r="G388" s="63" t="n">
        <f aca="true">INDIRECT(ADDRESS(ROW()-35*INT((ROW()-15)/35)-12,2+INT((ROW()-15)/35), 1, 1, "Simulación"))</f>
        <v>0</v>
      </c>
      <c r="H388" s="63" t="n">
        <f aca="true">INDIRECT(ADDRESS(ROW()-35*INT((ROW()-15)/35)+168,2+INT((ROW()-15)/35), 1, 1, "Simulación"))</f>
        <v>0</v>
      </c>
      <c r="I388" s="64" t="n">
        <f aca="false">AO388+AQ388+AS388+AU388+AW388</f>
        <v>0.00676717060833666</v>
      </c>
      <c r="J388" s="63" t="n">
        <f aca="false">ROUND(AP388+AR388+AT388+AV388+AX388,0)</f>
        <v>51022</v>
      </c>
      <c r="K388" s="64" t="n">
        <f aca="false">I388-DatosMinisterio!J388</f>
        <v>0</v>
      </c>
      <c r="L388" s="63" t="n">
        <f aca="false">J388-DatosMinisterio!K388</f>
        <v>0</v>
      </c>
      <c r="M388" s="64" t="n">
        <f aca="false">M423</f>
        <v>0.00522822843450773</v>
      </c>
      <c r="N388" s="63" t="n">
        <f aca="false">ROUND((N$390*M388),0)</f>
        <v>748962</v>
      </c>
      <c r="O388" s="63" t="n">
        <f aca="false">N388-DatosMinisterio!L388</f>
        <v>1</v>
      </c>
      <c r="P388" s="65" t="n">
        <f aca="false">N388+J388</f>
        <v>799984</v>
      </c>
      <c r="Q388" s="63" t="n">
        <f aca="false">P388-DatosMinisterio!M388</f>
        <v>1</v>
      </c>
      <c r="S388" s="65" t="n">
        <f aca="false">B388+DatosMinisterio!B388</f>
        <v>5110</v>
      </c>
      <c r="T388" s="65" t="n">
        <f aca="false">C388+DatosMinisterio!C388</f>
        <v>37</v>
      </c>
      <c r="U388" s="65" t="n">
        <f aca="false">D388+DatosMinisterio!D388</f>
        <v>307.910462842243</v>
      </c>
      <c r="V388" s="65" t="n">
        <f aca="false">E388+DatosMinisterio!E388</f>
        <v>155.451371933152</v>
      </c>
      <c r="W388" s="65" t="n">
        <f aca="false">F388+DatosMinisterio!F388</f>
        <v>23</v>
      </c>
      <c r="X388" s="65" t="n">
        <f aca="false">G388+DatosMinisterio!G388</f>
        <v>39</v>
      </c>
      <c r="Y388" s="65" t="n">
        <f aca="false">H388+DatosMinisterio!H388</f>
        <v>11</v>
      </c>
      <c r="Z388" s="65" t="n">
        <f aca="false">X388+0.33*Y388</f>
        <v>42.63</v>
      </c>
      <c r="AC388" s="71" t="n">
        <f aca="false">IF(T388&gt;0,S388/T388,0)</f>
        <v>138.108108108108</v>
      </c>
      <c r="AD388" s="72" t="n">
        <f aca="false">EXP((((AC388-AC$390)/AC$391+2)/4-1.9)^3)</f>
        <v>0.0206913141986393</v>
      </c>
      <c r="AE388" s="73" t="n">
        <f aca="false">S388/U388</f>
        <v>16.5957335545889</v>
      </c>
      <c r="AF388" s="72" t="n">
        <f aca="false">EXP((((AE388-AE$390)/AE$391+2)/4-1.9)^3)</f>
        <v>0.0220503590761724</v>
      </c>
      <c r="AG388" s="72" t="n">
        <f aca="false">V388/U388</f>
        <v>0.504859011604283</v>
      </c>
      <c r="AH388" s="72" t="n">
        <f aca="false">EXP((((AG388-AG$390)/AG$391+2)/4-1.9)^3)</f>
        <v>0.0269021937788355</v>
      </c>
      <c r="AI388" s="72" t="n">
        <f aca="false">W388/U388</f>
        <v>0.0746970394824939</v>
      </c>
      <c r="AJ388" s="72" t="n">
        <f aca="false">EXP((((AI388-AI$390)/AI$391+2)/4-1.9)^3)</f>
        <v>0.0452792146595404</v>
      </c>
      <c r="AK388" s="72" t="n">
        <f aca="false">Z388/U388</f>
        <v>0.138449338832118</v>
      </c>
      <c r="AL388" s="72" t="n">
        <f aca="false">EXP((((AK388-AK$390)/AK$391+2)/4-1.9)^3)</f>
        <v>0.019233069821864</v>
      </c>
      <c r="AM388" s="72" t="n">
        <f aca="false">0.01*AD388+0.15*AF388+0.24*AH388+0.25*AJ388+0.35*AL388</f>
        <v>0.0280223716128702</v>
      </c>
      <c r="AO388" s="64" t="n">
        <f aca="false">AO423</f>
        <v>8.63562747167266E-005</v>
      </c>
      <c r="AP388" s="63" t="n">
        <f aca="false">AO388*$J$390</f>
        <v>651.09686387444</v>
      </c>
      <c r="AQ388" s="64" t="n">
        <f aca="false">AQ423</f>
        <v>0.000894110257266741</v>
      </c>
      <c r="AR388" s="63" t="n">
        <f aca="false">AQ388*$J$390</f>
        <v>6741.2864481935</v>
      </c>
      <c r="AS388" s="64" t="n">
        <f aca="false">AS423</f>
        <v>0.00144178471448128</v>
      </c>
      <c r="AT388" s="63" t="n">
        <f aca="false">AS388*$J$390</f>
        <v>10870.5650986012</v>
      </c>
      <c r="AU388" s="64" t="n">
        <f aca="false">AU423</f>
        <v>0.0021612337246358</v>
      </c>
      <c r="AV388" s="63" t="n">
        <f aca="false">AU388*$J$390</f>
        <v>16294.9653030538</v>
      </c>
      <c r="AW388" s="64" t="n">
        <f aca="false">AW423</f>
        <v>0.00218368563723611</v>
      </c>
      <c r="AX388" s="63" t="n">
        <f aca="false">AW388*$J$390</f>
        <v>16464.245067958</v>
      </c>
    </row>
    <row r="389" customFormat="false" ht="13.8" hidden="false" customHeight="false" outlineLevel="0" collapsed="false">
      <c r="A389" s="74" t="s">
        <v>46</v>
      </c>
      <c r="B389" s="76" t="n">
        <f aca="true">INDIRECT(ADDRESS(ROW()-35*INT((ROW()-15)/35)+138,2+INT((ROW()-15)/35), 1, 1, "Simulación"))</f>
        <v>0</v>
      </c>
      <c r="C389" s="76" t="n">
        <f aca="true">INDIRECT(ADDRESS(ROW()-35*INT((ROW()-15)/35)+108,2+INT((ROW()-15)/35), 1, 1, "Simulación"))</f>
        <v>0</v>
      </c>
      <c r="D389" s="76" t="n">
        <f aca="true">INDIRECT(ADDRESS(ROW()-35*INT((ROW()-15)/35)+78,2+INT((ROW()-15)/35), 1, 1, "Simulación"))</f>
        <v>0</v>
      </c>
      <c r="E389" s="76" t="n">
        <f aca="true">INDIRECT(ADDRESS(ROW()-35*INT((ROW()-15)/35)+48,2+INT((ROW()-15)/35), 1, 1, "Simulación"))</f>
        <v>0</v>
      </c>
      <c r="F389" s="76" t="n">
        <f aca="true">INDIRECT(ADDRESS(ROW()-35*INT((ROW()-15)/35)+18,2+INT((ROW()-15)/35), 1, 1, "Simulación"))</f>
        <v>0</v>
      </c>
      <c r="G389" s="76" t="n">
        <f aca="true">INDIRECT(ADDRESS(ROW()-35*INT((ROW()-15)/35)-12,2+INT((ROW()-15)/35), 1, 1, "Simulación"))</f>
        <v>0</v>
      </c>
      <c r="H389" s="76" t="n">
        <f aca="true">INDIRECT(ADDRESS(ROW()-35*INT((ROW()-15)/35)+168,2+INT((ROW()-15)/35), 1, 1, "Simulación"))</f>
        <v>0</v>
      </c>
      <c r="I389" s="75" t="n">
        <f aca="false">AO389+AQ389+AS389+AU389+AW389</f>
        <v>0.00952129219455884</v>
      </c>
      <c r="J389" s="76" t="n">
        <f aca="false">ROUND(AP389+AR389+AT389+AV389+AX389,0)</f>
        <v>71787</v>
      </c>
      <c r="K389" s="64" t="n">
        <f aca="false">I389-DatosMinisterio!J389</f>
        <v>0</v>
      </c>
      <c r="L389" s="63" t="n">
        <f aca="false">J389-DatosMinisterio!K389</f>
        <v>-3</v>
      </c>
      <c r="M389" s="64" t="n">
        <f aca="false">M424</f>
        <v>0.00637116373296731</v>
      </c>
      <c r="N389" s="63" t="n">
        <f aca="false">ROUND((N$390*M389),0)</f>
        <v>912692</v>
      </c>
      <c r="O389" s="63" t="n">
        <f aca="false">N389-DatosMinisterio!L389</f>
        <v>2</v>
      </c>
      <c r="P389" s="65" t="n">
        <f aca="false">N389+J389</f>
        <v>984479</v>
      </c>
      <c r="Q389" s="63" t="n">
        <f aca="false">P389-DatosMinisterio!M389</f>
        <v>-1</v>
      </c>
      <c r="S389" s="77" t="n">
        <f aca="false">B389+DatosMinisterio!B389</f>
        <v>6206</v>
      </c>
      <c r="T389" s="77" t="n">
        <f aca="false">C389+DatosMinisterio!C389</f>
        <v>29</v>
      </c>
      <c r="U389" s="77" t="n">
        <f aca="false">D389+DatosMinisterio!D389</f>
        <v>321.477011494253</v>
      </c>
      <c r="V389" s="77" t="n">
        <f aca="false">E389+DatosMinisterio!E389</f>
        <v>159.189393939394</v>
      </c>
      <c r="W389" s="77" t="n">
        <f aca="false">F389+DatosMinisterio!F389</f>
        <v>12</v>
      </c>
      <c r="X389" s="77" t="n">
        <f aca="false">G389+DatosMinisterio!G389</f>
        <v>47</v>
      </c>
      <c r="Y389" s="77" t="n">
        <f aca="false">H389+DatosMinisterio!H389</f>
        <v>9</v>
      </c>
      <c r="Z389" s="77" t="n">
        <f aca="false">X389+0.33*Y389</f>
        <v>49.97</v>
      </c>
      <c r="AC389" s="71" t="n">
        <f aca="false">IF(T389&gt;0,S389/T389,0)</f>
        <v>214</v>
      </c>
      <c r="AD389" s="72" t="n">
        <f aca="false">EXP((((AC389-AC$390)/AC$391+2)/4-1.9)^3)</f>
        <v>0.088864157203659</v>
      </c>
      <c r="AE389" s="73" t="n">
        <f aca="false">S389/U389</f>
        <v>19.3046462985144</v>
      </c>
      <c r="AF389" s="72" t="n">
        <f aca="false">EXP((((AE389-AE$390)/AE$391+2)/4-1.9)^3)</f>
        <v>0.0423000128780018</v>
      </c>
      <c r="AG389" s="72" t="n">
        <f aca="false">V389/U389</f>
        <v>0.49518126723733</v>
      </c>
      <c r="AH389" s="72" t="n">
        <f aca="false">EXP((((AG389-AG$390)/AG$391+2)/4-1.9)^3)</f>
        <v>0.0230619960345286</v>
      </c>
      <c r="AI389" s="72" t="n">
        <f aca="false">W389/U389</f>
        <v>0.0373277079571661</v>
      </c>
      <c r="AJ389" s="72" t="n">
        <f aca="false">EXP((((AI389-AI$390)/AI$391+2)/4-1.9)^3)</f>
        <v>0.0186801446154094</v>
      </c>
      <c r="AK389" s="72" t="n">
        <f aca="false">Z389/U389</f>
        <v>0.155438797218299</v>
      </c>
      <c r="AL389" s="72" t="n">
        <f aca="false">EXP((((AK389-AK$390)/AK$391+2)/4-1.9)^3)</f>
        <v>0.0225009571419772</v>
      </c>
      <c r="AM389" s="72" t="n">
        <f aca="false">0.01*AD389+0.15*AF389+0.24*AH389+0.25*AJ389+0.35*AL389</f>
        <v>0.0253138937055681</v>
      </c>
      <c r="AO389" s="64" t="n">
        <f aca="false">AO424</f>
        <v>0.00022907915831098</v>
      </c>
      <c r="AP389" s="63" t="n">
        <f aca="false">AO389*$J$390</f>
        <v>1727.1787376718</v>
      </c>
      <c r="AQ389" s="64" t="n">
        <f aca="false">AQ424</f>
        <v>0.00244187442628819</v>
      </c>
      <c r="AR389" s="63" t="n">
        <f aca="false">AQ389*$J$390</f>
        <v>18410.9004950336</v>
      </c>
      <c r="AS389" s="64" t="n">
        <f aca="false">AS424</f>
        <v>0.00171365466466737</v>
      </c>
      <c r="AT389" s="63" t="n">
        <f aca="false">AS389*$J$390</f>
        <v>12920.3718153513</v>
      </c>
      <c r="AU389" s="64" t="n">
        <f aca="false">AU424</f>
        <v>0.00243001442116157</v>
      </c>
      <c r="AV389" s="63" t="n">
        <f aca="false">AU389*$J$390</f>
        <v>18321.4801006407</v>
      </c>
      <c r="AW389" s="64" t="n">
        <f aca="false">AW424</f>
        <v>0.00270666952413073</v>
      </c>
      <c r="AX389" s="63" t="n">
        <f aca="false">AW389*$J$390</f>
        <v>20407.365237638</v>
      </c>
    </row>
    <row r="390" customFormat="false" ht="13.8" hidden="false" customHeight="false" outlineLevel="0" collapsed="false">
      <c r="A390" s="81" t="s">
        <v>49</v>
      </c>
      <c r="B390" s="84"/>
      <c r="C390" s="84"/>
      <c r="D390" s="84"/>
      <c r="E390" s="84"/>
      <c r="F390" s="84"/>
      <c r="G390" s="84"/>
      <c r="H390" s="84"/>
      <c r="I390" s="86" t="n">
        <f aca="false">SUM(I363:I389)</f>
        <v>1</v>
      </c>
      <c r="J390" s="84" t="n">
        <f aca="false">DatosMinisterio!K390</f>
        <v>7539659</v>
      </c>
      <c r="K390" s="82" t="n">
        <f aca="false">I390-DatosMinisterio!J390</f>
        <v>0</v>
      </c>
      <c r="L390" s="84" t="n">
        <f aca="false">J390-DatosMinisterio!K390</f>
        <v>0</v>
      </c>
      <c r="M390" s="82"/>
      <c r="N390" s="84" t="n">
        <f aca="false">DatosMinisterio!L390</f>
        <v>143253508</v>
      </c>
      <c r="O390" s="84"/>
      <c r="P390" s="86" t="n">
        <f aca="false">DatosMinisterio!M390</f>
        <v>150793167</v>
      </c>
      <c r="Q390" s="84"/>
      <c r="S390" s="86"/>
      <c r="T390" s="86"/>
      <c r="U390" s="86"/>
      <c r="V390" s="86"/>
      <c r="W390" s="86"/>
      <c r="X390" s="86"/>
      <c r="Y390" s="86"/>
      <c r="Z390" s="86"/>
      <c r="AB390" s="87" t="s">
        <v>232</v>
      </c>
      <c r="AC390" s="87" t="n">
        <f aca="false">AVERAGE(AC365:AC389)</f>
        <v>194.959226475095</v>
      </c>
      <c r="AD390" s="86"/>
      <c r="AE390" s="87" t="n">
        <f aca="false">AVERAGE(AE365:AE389)</f>
        <v>21.2500510653209</v>
      </c>
      <c r="AF390" s="86"/>
      <c r="AG390" s="89" t="n">
        <f aca="false">AVERAGE(AG365:AG389)</f>
        <v>0.565568613679757</v>
      </c>
      <c r="AH390" s="86"/>
      <c r="AI390" s="89" t="n">
        <f aca="false">AVERAGE(AI365:AI389)</f>
        <v>0.0914929238510092</v>
      </c>
      <c r="AJ390" s="86"/>
      <c r="AK390" s="89" t="n">
        <f aca="false">AVERAGE(AK365:AK389)</f>
        <v>0.283339088314679</v>
      </c>
      <c r="AL390" s="86"/>
      <c r="AM390" s="89" t="n">
        <f aca="false">SUM(AM365:AM389)</f>
        <v>2.85034685982279</v>
      </c>
      <c r="AO390" s="82" t="n">
        <f aca="false">SUM(AO363:AO389)</f>
        <v>0.00979383617940936</v>
      </c>
      <c r="AP390" s="84" t="n">
        <f aca="false">SUM(AP363:AP389)</f>
        <v>73842.1850946094</v>
      </c>
      <c r="AQ390" s="82" t="n">
        <f aca="false">SUM(AQ363:AQ389)</f>
        <v>0.147762911520917</v>
      </c>
      <c r="AR390" s="84" t="n">
        <f aca="false">SUM(AR363:AR389)</f>
        <v>1114081.96571489</v>
      </c>
      <c r="AS390" s="82" t="n">
        <f aca="false">SUM(AS363:AS389)</f>
        <v>0.238174824895206</v>
      </c>
      <c r="AT390" s="84" t="n">
        <f aca="false">SUM(AT363:AT389)</f>
        <v>1795756.96209457</v>
      </c>
      <c r="AU390" s="82" t="n">
        <f aca="false">SUM(AU363:AU389)</f>
        <v>0.25411565572044</v>
      </c>
      <c r="AV390" s="84" t="n">
        <f aca="false">SUM(AV363:AV389)</f>
        <v>1915945.39069352</v>
      </c>
      <c r="AW390" s="82" t="n">
        <f aca="false">SUM(AW363:AW389)</f>
        <v>0.350152771684026</v>
      </c>
      <c r="AX390" s="84" t="n">
        <f aca="false">SUM(AX363:AX389)</f>
        <v>2640032.49640241</v>
      </c>
    </row>
    <row r="391" customFormat="false" ht="13.8" hidden="false" customHeight="false" outlineLevel="0" collapsed="false">
      <c r="A391" s="31" t="s">
        <v>50</v>
      </c>
      <c r="I391" s="25"/>
      <c r="S391" s="25"/>
      <c r="T391" s="25"/>
      <c r="U391" s="25"/>
      <c r="V391" s="25"/>
      <c r="W391" s="25"/>
      <c r="X391" s="25"/>
      <c r="Y391" s="25"/>
      <c r="Z391" s="25"/>
      <c r="AB391" s="87" t="s">
        <v>233</v>
      </c>
      <c r="AC391" s="87" t="n">
        <f aca="false">_xlfn.STDEV.P(AC365:AC389)</f>
        <v>83.0665421481783</v>
      </c>
      <c r="AD391" s="86"/>
      <c r="AE391" s="87" t="n">
        <f aca="false">_xlfn.STDEV.P(AE365:AE389)</f>
        <v>7.16211853541581</v>
      </c>
      <c r="AF391" s="86"/>
      <c r="AG391" s="89" t="n">
        <f aca="false">_xlfn.STDEV.P(AG365:AG389)</f>
        <v>0.11257360220011</v>
      </c>
      <c r="AH391" s="86"/>
      <c r="AI391" s="89" t="n">
        <f aca="false">_xlfn.STDEV.P(AI365:AI389)</f>
        <v>0.0732794212357052</v>
      </c>
      <c r="AJ391" s="86"/>
      <c r="AK391" s="89" t="n">
        <f aca="false">_xlfn.STDEV.P(AK365:AK389)</f>
        <v>0.200224555744995</v>
      </c>
      <c r="AL391" s="86"/>
      <c r="AM391" s="89"/>
    </row>
    <row r="392" customFormat="false" ht="13.8" hidden="false" customHeight="false" outlineLevel="0" collapsed="false">
      <c r="A392" s="31" t="s">
        <v>167</v>
      </c>
      <c r="I392" s="25"/>
      <c r="S392" s="25"/>
      <c r="T392" s="25"/>
      <c r="U392" s="25"/>
      <c r="V392" s="25"/>
      <c r="W392" s="25"/>
      <c r="X392" s="25"/>
      <c r="Y392" s="25"/>
      <c r="Z392" s="25"/>
    </row>
    <row r="393" customFormat="false" ht="13.8" hidden="false" customHeight="false" outlineLevel="0" collapsed="false">
      <c r="I393" s="25"/>
      <c r="S393" s="25"/>
      <c r="T393" s="25"/>
      <c r="U393" s="25"/>
      <c r="V393" s="25"/>
      <c r="W393" s="25"/>
      <c r="X393" s="25"/>
      <c r="Y393" s="25"/>
      <c r="Z393" s="25"/>
    </row>
    <row r="394" customFormat="false" ht="13.8" hidden="false" customHeight="false" outlineLevel="0" collapsed="false">
      <c r="I394" s="25"/>
      <c r="S394" s="25"/>
      <c r="T394" s="25"/>
      <c r="U394" s="25"/>
      <c r="V394" s="25"/>
      <c r="W394" s="25"/>
      <c r="X394" s="25"/>
      <c r="Y394" s="25"/>
      <c r="Z394" s="25"/>
    </row>
    <row r="395" customFormat="false" ht="13.8" hidden="false" customHeight="false" outlineLevel="0" collapsed="false">
      <c r="I395" s="25"/>
      <c r="S395" s="25"/>
      <c r="T395" s="25"/>
      <c r="U395" s="25"/>
      <c r="V395" s="25"/>
      <c r="W395" s="25"/>
      <c r="X395" s="25"/>
      <c r="Y395" s="25"/>
      <c r="Z395" s="25"/>
    </row>
    <row r="396" customFormat="false" ht="13.8" hidden="false" customHeight="false" outlineLevel="0" collapsed="false">
      <c r="A396" s="50" t="str">
        <f aca="false">"Tabla " &amp; TEXT((ROW()+24) / 35, "0")</f>
        <v>Tabla 12</v>
      </c>
      <c r="B396" s="50"/>
      <c r="C396" s="50"/>
      <c r="D396" s="50"/>
      <c r="E396" s="50"/>
      <c r="F396" s="50"/>
      <c r="G396" s="50"/>
      <c r="H396" s="50"/>
      <c r="I396" s="50"/>
      <c r="J396" s="50"/>
      <c r="S396" s="50"/>
      <c r="T396" s="50"/>
      <c r="U396" s="50"/>
      <c r="V396" s="50"/>
      <c r="W396" s="50"/>
      <c r="X396" s="50"/>
      <c r="Y396" s="50"/>
      <c r="Z396" s="50"/>
    </row>
    <row r="397" customFormat="false" ht="13.8" hidden="false" customHeight="false" outlineLevel="0" collapsed="false">
      <c r="A397" s="50" t="s">
        <v>169</v>
      </c>
      <c r="B397" s="50"/>
      <c r="C397" s="50"/>
      <c r="D397" s="50"/>
      <c r="E397" s="50"/>
      <c r="F397" s="50"/>
      <c r="G397" s="50"/>
      <c r="H397" s="50"/>
      <c r="I397" s="50"/>
      <c r="J397" s="50"/>
      <c r="S397" s="50"/>
      <c r="T397" s="50"/>
      <c r="U397" s="50"/>
      <c r="V397" s="50"/>
      <c r="W397" s="50"/>
      <c r="X397" s="50"/>
      <c r="Y397" s="50"/>
      <c r="Z397" s="50"/>
    </row>
    <row r="398" customFormat="false" ht="15.8" hidden="false" customHeight="true" outlineLevel="0" collapsed="false">
      <c r="A398" s="51" t="s">
        <v>8</v>
      </c>
      <c r="B398" s="101" t="s">
        <v>213</v>
      </c>
      <c r="C398" s="101"/>
      <c r="D398" s="101"/>
      <c r="E398" s="101"/>
      <c r="F398" s="101"/>
      <c r="G398" s="101"/>
      <c r="H398" s="101"/>
      <c r="I398" s="51" t="s">
        <v>10</v>
      </c>
      <c r="J398" s="53" t="s">
        <v>11</v>
      </c>
      <c r="K398" s="54" t="s">
        <v>214</v>
      </c>
      <c r="L398" s="53" t="s">
        <v>215</v>
      </c>
      <c r="M398" s="54" t="s">
        <v>216</v>
      </c>
      <c r="N398" s="53" t="s">
        <v>12</v>
      </c>
      <c r="O398" s="53" t="s">
        <v>217</v>
      </c>
      <c r="P398" s="51" t="s">
        <v>218</v>
      </c>
      <c r="Q398" s="53" t="s">
        <v>219</v>
      </c>
      <c r="S398" s="55" t="s">
        <v>213</v>
      </c>
      <c r="T398" s="55"/>
      <c r="U398" s="55"/>
      <c r="V398" s="55"/>
      <c r="W398" s="55"/>
      <c r="X398" s="55"/>
      <c r="Y398" s="55"/>
      <c r="Z398" s="55"/>
      <c r="AC398" s="56" t="s">
        <v>221</v>
      </c>
      <c r="AD398" s="56"/>
      <c r="AE398" s="56" t="s">
        <v>222</v>
      </c>
      <c r="AF398" s="56"/>
      <c r="AG398" s="56" t="s">
        <v>223</v>
      </c>
      <c r="AH398" s="56"/>
      <c r="AI398" s="56" t="s">
        <v>224</v>
      </c>
      <c r="AJ398" s="56"/>
      <c r="AK398" s="56" t="s">
        <v>225</v>
      </c>
      <c r="AL398" s="56"/>
      <c r="AM398" s="57" t="s">
        <v>226</v>
      </c>
      <c r="AO398" s="56" t="s">
        <v>221</v>
      </c>
      <c r="AP398" s="56"/>
      <c r="AQ398" s="56" t="s">
        <v>222</v>
      </c>
      <c r="AR398" s="56"/>
      <c r="AS398" s="56" t="s">
        <v>223</v>
      </c>
      <c r="AT398" s="56"/>
      <c r="AU398" s="56" t="s">
        <v>224</v>
      </c>
      <c r="AV398" s="56"/>
      <c r="AW398" s="57" t="s">
        <v>225</v>
      </c>
      <c r="AX398" s="57"/>
    </row>
    <row r="399" customFormat="false" ht="37.3" hidden="false" customHeight="false" outlineLevel="0" collapsed="false">
      <c r="A399" s="51"/>
      <c r="B399" s="102" t="s">
        <v>170</v>
      </c>
      <c r="C399" s="102" t="s">
        <v>171</v>
      </c>
      <c r="D399" s="102" t="s">
        <v>172</v>
      </c>
      <c r="E399" s="102" t="s">
        <v>173</v>
      </c>
      <c r="F399" s="102" t="s">
        <v>174</v>
      </c>
      <c r="G399" s="102" t="s">
        <v>175</v>
      </c>
      <c r="H399" s="102" t="s">
        <v>176</v>
      </c>
      <c r="I399" s="51"/>
      <c r="J399" s="53"/>
      <c r="K399" s="54"/>
      <c r="L399" s="53"/>
      <c r="M399" s="54"/>
      <c r="N399" s="53"/>
      <c r="O399" s="53"/>
      <c r="P399" s="51"/>
      <c r="Q399" s="53"/>
      <c r="S399" s="56" t="s">
        <v>170</v>
      </c>
      <c r="T399" s="56" t="s">
        <v>171</v>
      </c>
      <c r="U399" s="56" t="s">
        <v>172</v>
      </c>
      <c r="V399" s="56" t="s">
        <v>173</v>
      </c>
      <c r="W399" s="56" t="s">
        <v>174</v>
      </c>
      <c r="X399" s="56" t="s">
        <v>175</v>
      </c>
      <c r="Y399" s="56" t="s">
        <v>176</v>
      </c>
      <c r="Z399" s="51" t="s">
        <v>21</v>
      </c>
      <c r="AC399" s="56" t="s">
        <v>227</v>
      </c>
      <c r="AD399" s="56" t="s">
        <v>228</v>
      </c>
      <c r="AE399" s="56" t="s">
        <v>227</v>
      </c>
      <c r="AF399" s="56" t="s">
        <v>228</v>
      </c>
      <c r="AG399" s="56" t="s">
        <v>227</v>
      </c>
      <c r="AH399" s="56" t="s">
        <v>228</v>
      </c>
      <c r="AI399" s="56" t="s">
        <v>227</v>
      </c>
      <c r="AJ399" s="56" t="s">
        <v>228</v>
      </c>
      <c r="AK399" s="56" t="s">
        <v>227</v>
      </c>
      <c r="AL399" s="56" t="s">
        <v>228</v>
      </c>
      <c r="AM399" s="58" t="s">
        <v>229</v>
      </c>
      <c r="AO399" s="56" t="s">
        <v>230</v>
      </c>
      <c r="AP399" s="56" t="s">
        <v>231</v>
      </c>
      <c r="AQ399" s="56" t="s">
        <v>230</v>
      </c>
      <c r="AR399" s="56" t="s">
        <v>231</v>
      </c>
      <c r="AS399" s="56" t="s">
        <v>230</v>
      </c>
      <c r="AT399" s="56" t="s">
        <v>231</v>
      </c>
      <c r="AU399" s="56" t="s">
        <v>230</v>
      </c>
      <c r="AV399" s="56" t="s">
        <v>231</v>
      </c>
      <c r="AW399" s="56" t="s">
        <v>230</v>
      </c>
      <c r="AX399" s="58" t="s">
        <v>231</v>
      </c>
    </row>
    <row r="400" customFormat="false" ht="13.8" hidden="false" customHeight="false" outlineLevel="0" collapsed="false">
      <c r="A400" s="59" t="s">
        <v>22</v>
      </c>
      <c r="B400" s="62" t="n">
        <f aca="true">INDIRECT(ADDRESS(ROW()-35*INT((ROW()-15)/35)+138,2+INT((ROW()-15)/35), 1, 1, "Simulación"))</f>
        <v>0</v>
      </c>
      <c r="C400" s="62" t="n">
        <f aca="true">INDIRECT(ADDRESS(ROW()-35*INT((ROW()-15)/35)+108,2+INT((ROW()-15)/35), 1, 1, "Simulación"))</f>
        <v>0</v>
      </c>
      <c r="D400" s="62" t="n">
        <f aca="true">INDIRECT(ADDRESS(ROW()-35*INT((ROW()-15)/35)+78,2+INT((ROW()-15)/35), 1, 1, "Simulación"))</f>
        <v>0</v>
      </c>
      <c r="E400" s="62" t="n">
        <f aca="true">INDIRECT(ADDRESS(ROW()-35*INT((ROW()-15)/35)+48,2+INT((ROW()-15)/35), 1, 1, "Simulación"))</f>
        <v>0</v>
      </c>
      <c r="F400" s="62" t="n">
        <f aca="true">INDIRECT(ADDRESS(ROW()-35*INT((ROW()-15)/35)+18,2+INT((ROW()-15)/35), 1, 1, "Simulación"))</f>
        <v>0</v>
      </c>
      <c r="G400" s="62" t="n">
        <f aca="true">INDIRECT(ADDRESS(ROW()-35*INT((ROW()-15)/35)-12,2+INT((ROW()-15)/35), 1, 1, "Simulación"))</f>
        <v>0</v>
      </c>
      <c r="H400" s="62" t="n">
        <f aca="true">INDIRECT(ADDRESS(ROW()-35*INT((ROW()-15)/35)+168,2+INT((ROW()-15)/35), 1, 1, "Simulación"))</f>
        <v>0</v>
      </c>
      <c r="I400" s="61" t="n">
        <f aca="false">AO400+AQ400+AS400+AU400+AW400</f>
        <v>0.155779277937187</v>
      </c>
      <c r="J400" s="62" t="n">
        <f aca="false">ROUND(AP400+AR400+AT400+AV400+AX400,0)</f>
        <v>1123945</v>
      </c>
      <c r="K400" s="61" t="n">
        <f aca="false">I400-DatosMinisterio!J400</f>
        <v>2.12928559784054E-008</v>
      </c>
      <c r="L400" s="62" t="n">
        <f aca="false">J400-DatosMinisterio!K400</f>
        <v>0</v>
      </c>
      <c r="M400" s="64" t="n">
        <f aca="false">P435/P$460</f>
        <v>0.204541593656833</v>
      </c>
      <c r="N400" s="63" t="n">
        <f aca="false">ROUND(N$425*M400,0)</f>
        <v>28039522</v>
      </c>
      <c r="O400" s="63" t="n">
        <f aca="false">N400-DatosMinisterio!L400</f>
        <v>155</v>
      </c>
      <c r="P400" s="65" t="n">
        <f aca="false">N400+J400</f>
        <v>29163467</v>
      </c>
      <c r="Q400" s="63" t="n">
        <f aca="false">P400-DatosMinisterio!M400</f>
        <v>155</v>
      </c>
      <c r="S400" s="66" t="n">
        <f aca="false">B400+DatosMinisterio!B400</f>
        <v>24465</v>
      </c>
      <c r="T400" s="66" t="n">
        <f aca="false">C400+DatosMinisterio!C400</f>
        <v>65</v>
      </c>
      <c r="U400" s="66" t="n">
        <f aca="false">D400+DatosMinisterio!D400</f>
        <v>1752.68333333333</v>
      </c>
      <c r="V400" s="66" t="n">
        <f aca="false">E400+DatosMinisterio!E400</f>
        <v>965.425757575758</v>
      </c>
      <c r="W400" s="66" t="n">
        <f aca="false">F400+DatosMinisterio!F400</f>
        <v>485</v>
      </c>
      <c r="X400" s="66" t="n">
        <f aca="false">G400+DatosMinisterio!G400</f>
        <v>1329</v>
      </c>
      <c r="Y400" s="66" t="n">
        <f aca="false">H400+DatosMinisterio!H400</f>
        <v>209</v>
      </c>
      <c r="Z400" s="66" t="n">
        <f aca="false">X400+0.33*Y400</f>
        <v>1397.97</v>
      </c>
      <c r="AC400" s="67" t="n">
        <f aca="false">IF(T400&gt;0,S400/T400,0)</f>
        <v>376.384615384615</v>
      </c>
      <c r="AD400" s="68" t="n">
        <f aca="false">EXP((((AC400-AC$425)/AC$426+2)/4-1.9)^3)</f>
        <v>0.546469989457648</v>
      </c>
      <c r="AE400" s="69" t="n">
        <f aca="false">S400/U400</f>
        <v>13.9585968182121</v>
      </c>
      <c r="AF400" s="68" t="n">
        <f aca="false">EXP((((AE400-AE$425)/AE$426+2)/4-1.9)^3)</f>
        <v>0.0084124876345977</v>
      </c>
      <c r="AG400" s="68" t="n">
        <f aca="false">V400/U400</f>
        <v>0.550827259673696</v>
      </c>
      <c r="AH400" s="68" t="n">
        <f aca="false">EXP((((AG400-AG$425)/AG$426+2)/4-1.9)^3)</f>
        <v>0.0680528313062015</v>
      </c>
      <c r="AI400" s="68" t="n">
        <f aca="false">W400/U400</f>
        <v>0.276718555357975</v>
      </c>
      <c r="AJ400" s="68" t="n">
        <f aca="false">EXP((((AI400-AI$425)/AI$426+2)/4-1.9)^3)</f>
        <v>0.636552587095819</v>
      </c>
      <c r="AK400" s="68" t="n">
        <f aca="false">Z400/U400</f>
        <v>0.797616987286163</v>
      </c>
      <c r="AL400" s="68" t="n">
        <f aca="false">EXP((((AK400-AK$425)/AK$426+2)/4-1.9)^3)</f>
        <v>0.735041436274427</v>
      </c>
      <c r="AM400" s="68" t="n">
        <f aca="false">0.01*AD400+0.15*AF400+0.24*AH400+0.25*AJ400+0.35*AL400</f>
        <v>0.439461902023259</v>
      </c>
      <c r="AO400" s="61" t="n">
        <f aca="false">0.01*AD400/$AM$425</f>
        <v>0.00193711218151395</v>
      </c>
      <c r="AP400" s="62" t="n">
        <f aca="false">AO400*$J$425</f>
        <v>13976.2353329405</v>
      </c>
      <c r="AQ400" s="61" t="n">
        <f aca="false">0.15*AF400/$AM$425</f>
        <v>0.00044730541259881</v>
      </c>
      <c r="AR400" s="62" t="n">
        <f aca="false">AQ400*$J$425</f>
        <v>3227.30184231923</v>
      </c>
      <c r="AS400" s="61" t="n">
        <f aca="false">0.24*AH400/$AM$425</f>
        <v>0.00578956448710779</v>
      </c>
      <c r="AT400" s="62" t="n">
        <f aca="false">AS400*$J$425</f>
        <v>41771.6209310154</v>
      </c>
      <c r="AU400" s="61" t="n">
        <f aca="false">0.25*AJ400/$AM$425</f>
        <v>0.0564108640193268</v>
      </c>
      <c r="AV400" s="62" t="n">
        <f aca="false">AU400*$J$425</f>
        <v>407003.537736483</v>
      </c>
      <c r="AW400" s="61" t="n">
        <f aca="false">0.35*AL400/$AM$425</f>
        <v>0.0911944318366396</v>
      </c>
      <c r="AX400" s="62" t="n">
        <f aca="false">AW400*$J$425</f>
        <v>657966.457784877</v>
      </c>
    </row>
    <row r="401" customFormat="false" ht="13.8" hidden="false" customHeight="false" outlineLevel="0" collapsed="false">
      <c r="A401" s="70" t="s">
        <v>23</v>
      </c>
      <c r="B401" s="63" t="n">
        <f aca="true">INDIRECT(ADDRESS(ROW()-35*INT((ROW()-15)/35)+138,2+INT((ROW()-15)/35), 1, 1, "Simulación"))</f>
        <v>0</v>
      </c>
      <c r="C401" s="63" t="n">
        <f aca="true">INDIRECT(ADDRESS(ROW()-35*INT((ROW()-15)/35)+108,2+INT((ROW()-15)/35), 1, 1, "Simulación"))</f>
        <v>0</v>
      </c>
      <c r="D401" s="63" t="n">
        <f aca="true">INDIRECT(ADDRESS(ROW()-35*INT((ROW()-15)/35)+78,2+INT((ROW()-15)/35), 1, 1, "Simulación"))</f>
        <v>0</v>
      </c>
      <c r="E401" s="63" t="n">
        <f aca="true">INDIRECT(ADDRESS(ROW()-35*INT((ROW()-15)/35)+48,2+INT((ROW()-15)/35), 1, 1, "Simulación"))</f>
        <v>0</v>
      </c>
      <c r="F401" s="63" t="n">
        <f aca="true">INDIRECT(ADDRESS(ROW()-35*INT((ROW()-15)/35)+18,2+INT((ROW()-15)/35), 1, 1, "Simulación"))</f>
        <v>0</v>
      </c>
      <c r="G401" s="63" t="n">
        <f aca="true">INDIRECT(ADDRESS(ROW()-35*INT((ROW()-15)/35)-12,2+INT((ROW()-15)/35), 1, 1, "Simulación"))</f>
        <v>0</v>
      </c>
      <c r="H401" s="63" t="n">
        <f aca="true">INDIRECT(ADDRESS(ROW()-35*INT((ROW()-15)/35)+168,2+INT((ROW()-15)/35), 1, 1, "Simulación"))</f>
        <v>0</v>
      </c>
      <c r="I401" s="64" t="n">
        <f aca="false">AO401+AQ401+AS401+AU401+AW401</f>
        <v>0.119055386363082</v>
      </c>
      <c r="J401" s="63" t="n">
        <f aca="false">ROUND(AP401+AR401+AT401+AV401+AX401,0)</f>
        <v>858983</v>
      </c>
      <c r="K401" s="64" t="n">
        <f aca="false">I401-DatosMinisterio!J401</f>
        <v>-2.40085270414303E-008</v>
      </c>
      <c r="L401" s="63" t="n">
        <f aca="false">J401-DatosMinisterio!K401</f>
        <v>0</v>
      </c>
      <c r="M401" s="64" t="n">
        <f aca="false">P436/P$460</f>
        <v>0.127896733083512</v>
      </c>
      <c r="N401" s="63" t="n">
        <f aca="false">ROUND(N$425*M401,0)</f>
        <v>17532685</v>
      </c>
      <c r="O401" s="63" t="n">
        <f aca="false">N401-DatosMinisterio!L401</f>
        <v>-55</v>
      </c>
      <c r="P401" s="65" t="n">
        <f aca="false">N401+J401</f>
        <v>18391668</v>
      </c>
      <c r="Q401" s="63" t="n">
        <f aca="false">P401-DatosMinisterio!M401</f>
        <v>-55</v>
      </c>
      <c r="S401" s="65" t="n">
        <f aca="false">B401+DatosMinisterio!B401</f>
        <v>18406</v>
      </c>
      <c r="T401" s="65" t="n">
        <f aca="false">C401+DatosMinisterio!C401</f>
        <v>41</v>
      </c>
      <c r="U401" s="65" t="n">
        <f aca="false">D401+DatosMinisterio!D401</f>
        <v>1654.90909090909</v>
      </c>
      <c r="V401" s="65" t="n">
        <f aca="false">E401+DatosMinisterio!E401</f>
        <v>974.875</v>
      </c>
      <c r="W401" s="65" t="n">
        <f aca="false">F401+DatosMinisterio!F401</f>
        <v>381</v>
      </c>
      <c r="X401" s="65" t="n">
        <f aca="false">G401+DatosMinisterio!G401</f>
        <v>1030</v>
      </c>
      <c r="Y401" s="65" t="n">
        <f aca="false">H401+DatosMinisterio!H401</f>
        <v>215</v>
      </c>
      <c r="Z401" s="65" t="n">
        <f aca="false">X401+0.33*Y401</f>
        <v>1100.95</v>
      </c>
      <c r="AC401" s="71" t="n">
        <f aca="false">IF(T401&gt;0,S401/T401,0)</f>
        <v>448.926829268293</v>
      </c>
      <c r="AD401" s="72" t="n">
        <f aca="false">EXP((((AC401-AC$425)/AC$426+2)/4-1.9)^3)</f>
        <v>0.780104586445976</v>
      </c>
      <c r="AE401" s="73" t="n">
        <f aca="false">S401/U401</f>
        <v>11.1220610854757</v>
      </c>
      <c r="AF401" s="72" t="n">
        <f aca="false">EXP((((AE401-AE$425)/AE$426+2)/4-1.9)^3)</f>
        <v>0.00242331033768664</v>
      </c>
      <c r="AG401" s="72" t="n">
        <f aca="false">V401/U401</f>
        <v>0.589080696550209</v>
      </c>
      <c r="AH401" s="72" t="n">
        <f aca="false">EXP((((AG401-AG$425)/AG$426+2)/4-1.9)^3)</f>
        <v>0.105974931909133</v>
      </c>
      <c r="AI401" s="72" t="n">
        <f aca="false">W401/U401</f>
        <v>0.23022412656559</v>
      </c>
      <c r="AJ401" s="72" t="n">
        <f aca="false">EXP((((AI401-AI$425)/AI$426+2)/4-1.9)^3)</f>
        <v>0.446751409917541</v>
      </c>
      <c r="AK401" s="72" t="n">
        <f aca="false">Z401/U401</f>
        <v>0.665263128982642</v>
      </c>
      <c r="AL401" s="72" t="n">
        <f aca="false">EXP((((AK401-AK$425)/AK$426+2)/4-1.9)^3)</f>
        <v>0.544501164638813</v>
      </c>
      <c r="AM401" s="72" t="n">
        <f aca="false">0.01*AD401+0.15*AF401+0.24*AH401+0.25*AJ401+0.35*AL401</f>
        <v>0.335861786176274</v>
      </c>
      <c r="AO401" s="64" t="n">
        <f aca="false">0.01*AD401/$AM$425</f>
        <v>0.00276529384305105</v>
      </c>
      <c r="AP401" s="63" t="n">
        <f aca="false">AO401*$J$425</f>
        <v>19951.5535982057</v>
      </c>
      <c r="AQ401" s="64" t="n">
        <f aca="false">0.15*AF401/$AM$425</f>
        <v>0.000128851283655494</v>
      </c>
      <c r="AR401" s="63" t="n">
        <f aca="false">AQ401*$J$425</f>
        <v>929.660078805136</v>
      </c>
      <c r="AS401" s="64" t="n">
        <f aca="false">0.24*AH401/$AM$425</f>
        <v>0.00901577040261763</v>
      </c>
      <c r="AT401" s="63" t="n">
        <f aca="false">AS401*$J$425</f>
        <v>65048.6482183302</v>
      </c>
      <c r="AU401" s="64" t="n">
        <f aca="false">0.25*AJ401/$AM$425</f>
        <v>0.039590810792679</v>
      </c>
      <c r="AV401" s="63" t="n">
        <f aca="false">AU401*$J$425</f>
        <v>285647.106007017</v>
      </c>
      <c r="AW401" s="64" t="n">
        <f aca="false">0.35*AL401/$AM$425</f>
        <v>0.0675546600410788</v>
      </c>
      <c r="AX401" s="63" t="n">
        <f aca="false">AW401*$J$425</f>
        <v>487405.858876483</v>
      </c>
    </row>
    <row r="402" customFormat="false" ht="13.8" hidden="false" customHeight="false" outlineLevel="0" collapsed="false">
      <c r="A402" s="70" t="s">
        <v>24</v>
      </c>
      <c r="B402" s="63" t="n">
        <f aca="true">INDIRECT(ADDRESS(ROW()-35*INT((ROW()-15)/35)+138,2+INT((ROW()-15)/35), 1, 1, "Simulación"))</f>
        <v>0</v>
      </c>
      <c r="C402" s="63" t="n">
        <f aca="true">INDIRECT(ADDRESS(ROW()-35*INT((ROW()-15)/35)+108,2+INT((ROW()-15)/35), 1, 1, "Simulación"))</f>
        <v>0</v>
      </c>
      <c r="D402" s="63" t="n">
        <f aca="true">INDIRECT(ADDRESS(ROW()-35*INT((ROW()-15)/35)+78,2+INT((ROW()-15)/35), 1, 1, "Simulación"))</f>
        <v>0</v>
      </c>
      <c r="E402" s="63" t="n">
        <f aca="true">INDIRECT(ADDRESS(ROW()-35*INT((ROW()-15)/35)+48,2+INT((ROW()-15)/35), 1, 1, "Simulación"))</f>
        <v>0</v>
      </c>
      <c r="F402" s="63" t="n">
        <f aca="true">INDIRECT(ADDRESS(ROW()-35*INT((ROW()-15)/35)+18,2+INT((ROW()-15)/35), 1, 1, "Simulación"))</f>
        <v>0</v>
      </c>
      <c r="G402" s="63" t="n">
        <f aca="true">INDIRECT(ADDRESS(ROW()-35*INT((ROW()-15)/35)-12,2+INT((ROW()-15)/35), 1, 1, "Simulación"))</f>
        <v>0</v>
      </c>
      <c r="H402" s="63" t="n">
        <f aca="true">INDIRECT(ADDRESS(ROW()-35*INT((ROW()-15)/35)+168,2+INT((ROW()-15)/35), 1, 1, "Simulación"))</f>
        <v>0</v>
      </c>
      <c r="I402" s="64" t="n">
        <f aca="false">AO402+AQ402+AS402+AU402+AW402</f>
        <v>0.0764342840581935</v>
      </c>
      <c r="J402" s="63" t="n">
        <f aca="false">ROUND(AP402+AR402+AT402+AV402+AX402,0)</f>
        <v>551472</v>
      </c>
      <c r="K402" s="64" t="n">
        <f aca="false">I402-DatosMinisterio!J402</f>
        <v>2.95171238007264E-008</v>
      </c>
      <c r="L402" s="63" t="n">
        <f aca="false">J402-DatosMinisterio!K402</f>
        <v>0</v>
      </c>
      <c r="M402" s="64" t="n">
        <f aca="false">P437/P$460</f>
        <v>0.0748164171801962</v>
      </c>
      <c r="N402" s="63" t="n">
        <f aca="false">ROUND(N$425*M402,0)</f>
        <v>10256186</v>
      </c>
      <c r="O402" s="63" t="n">
        <f aca="false">N402-DatosMinisterio!L402</f>
        <v>-42</v>
      </c>
      <c r="P402" s="65" t="n">
        <f aca="false">N402+J402</f>
        <v>10807658</v>
      </c>
      <c r="Q402" s="63" t="n">
        <f aca="false">P402-DatosMinisterio!M402</f>
        <v>-42</v>
      </c>
      <c r="S402" s="65" t="n">
        <f aca="false">B402+DatosMinisterio!B402</f>
        <v>21029</v>
      </c>
      <c r="T402" s="65" t="n">
        <f aca="false">C402+DatosMinisterio!C402</f>
        <v>97</v>
      </c>
      <c r="U402" s="65" t="n">
        <f aca="false">D402+DatosMinisterio!D402</f>
        <v>1255.3678030303</v>
      </c>
      <c r="V402" s="65" t="n">
        <f aca="false">E402+DatosMinisterio!E402</f>
        <v>839.39053030303</v>
      </c>
      <c r="W402" s="65" t="n">
        <f aca="false">F402+DatosMinisterio!F402</f>
        <v>222</v>
      </c>
      <c r="X402" s="65" t="n">
        <f aca="false">G402+DatosMinisterio!G402</f>
        <v>555</v>
      </c>
      <c r="Y402" s="65" t="n">
        <f aca="false">H402+DatosMinisterio!H402</f>
        <v>129</v>
      </c>
      <c r="Z402" s="65" t="n">
        <f aca="false">X402+0.33*Y402</f>
        <v>597.57</v>
      </c>
      <c r="AC402" s="71" t="n">
        <f aca="false">IF(T402&gt;0,S402/T402,0)</f>
        <v>216.79381443299</v>
      </c>
      <c r="AD402" s="72" t="n">
        <f aca="false">EXP((((AC402-AC$425)/AC$426+2)/4-1.9)^3)</f>
        <v>0.0989270920485739</v>
      </c>
      <c r="AE402" s="73" t="n">
        <f aca="false">S402/U402</f>
        <v>16.7512660028707</v>
      </c>
      <c r="AF402" s="72" t="n">
        <f aca="false">EXP((((AE402-AE$425)/AE$426+2)/4-1.9)^3)</f>
        <v>0.0239208681770889</v>
      </c>
      <c r="AG402" s="72" t="n">
        <f aca="false">V402/U402</f>
        <v>0.668641117190394</v>
      </c>
      <c r="AH402" s="72" t="n">
        <f aca="false">EXP((((AG402-AG$425)/AG$426+2)/4-1.9)^3)</f>
        <v>0.226549949239217</v>
      </c>
      <c r="AI402" s="72" t="n">
        <f aca="false">W402/U402</f>
        <v>0.176840603577788</v>
      </c>
      <c r="AJ402" s="72" t="n">
        <f aca="false">EXP((((AI402-AI$425)/AI$426+2)/4-1.9)^3)</f>
        <v>0.247234505572243</v>
      </c>
      <c r="AK402" s="72" t="n">
        <f aca="false">Z402/U402</f>
        <v>0.476011889549454</v>
      </c>
      <c r="AL402" s="72" t="n">
        <f aca="false">EXP((((AK402-AK$425)/AK$426+2)/4-1.9)^3)</f>
        <v>0.271049427115645</v>
      </c>
      <c r="AM402" s="72" t="n">
        <f aca="false">0.01*AD402+0.15*AF402+0.24*AH402+0.25*AJ402+0.35*AL402</f>
        <v>0.215625314847998</v>
      </c>
      <c r="AO402" s="64" t="n">
        <f aca="false">0.01*AD402/$AM$425</f>
        <v>0.000350674106146677</v>
      </c>
      <c r="AP402" s="63" t="n">
        <f aca="false">AO402*$J$425</f>
        <v>2530.10841573668</v>
      </c>
      <c r="AQ402" s="64" t="n">
        <f aca="false">0.15*AF402/$AM$425</f>
        <v>0.00127191079195995</v>
      </c>
      <c r="AR402" s="63" t="n">
        <f aca="false">AQ402*$J$425</f>
        <v>9176.81728532919</v>
      </c>
      <c r="AS402" s="64" t="n">
        <f aca="false">0.24*AH402/$AM$425</f>
        <v>0.0192736366069742</v>
      </c>
      <c r="AT402" s="63" t="n">
        <f aca="false">AS402*$J$425</f>
        <v>139058.99901477</v>
      </c>
      <c r="AU402" s="64" t="n">
        <f aca="false">0.25*AJ402/$AM$425</f>
        <v>0.0219097563303469</v>
      </c>
      <c r="AV402" s="63" t="n">
        <f aca="false">AU402*$J$425</f>
        <v>158078.563277108</v>
      </c>
      <c r="AW402" s="64" t="n">
        <f aca="false">0.35*AL402/$AM$425</f>
        <v>0.0336283062227657</v>
      </c>
      <c r="AX402" s="63" t="n">
        <f aca="false">AW402*$J$425</f>
        <v>242627.724972661</v>
      </c>
    </row>
    <row r="403" customFormat="false" ht="13.8" hidden="false" customHeight="false" outlineLevel="0" collapsed="false">
      <c r="A403" s="70" t="s">
        <v>25</v>
      </c>
      <c r="B403" s="63" t="n">
        <f aca="true">INDIRECT(ADDRESS(ROW()-35*INT((ROW()-15)/35)+138,2+INT((ROW()-15)/35), 1, 1, "Simulación"))</f>
        <v>0</v>
      </c>
      <c r="C403" s="63" t="n">
        <f aca="true">INDIRECT(ADDRESS(ROW()-35*INT((ROW()-15)/35)+108,2+INT((ROW()-15)/35), 1, 1, "Simulación"))</f>
        <v>0</v>
      </c>
      <c r="D403" s="63" t="n">
        <f aca="true">INDIRECT(ADDRESS(ROW()-35*INT((ROW()-15)/35)+78,2+INT((ROW()-15)/35), 1, 1, "Simulación"))</f>
        <v>0</v>
      </c>
      <c r="E403" s="63" t="n">
        <f aca="true">INDIRECT(ADDRESS(ROW()-35*INT((ROW()-15)/35)+48,2+INT((ROW()-15)/35), 1, 1, "Simulación"))</f>
        <v>0</v>
      </c>
      <c r="F403" s="63" t="n">
        <f aca="true">INDIRECT(ADDRESS(ROW()-35*INT((ROW()-15)/35)+18,2+INT((ROW()-15)/35), 1, 1, "Simulación"))</f>
        <v>0</v>
      </c>
      <c r="G403" s="63" t="n">
        <f aca="true">INDIRECT(ADDRESS(ROW()-35*INT((ROW()-15)/35)-12,2+INT((ROW()-15)/35), 1, 1, "Simulación"))</f>
        <v>0</v>
      </c>
      <c r="H403" s="63" t="n">
        <f aca="true">INDIRECT(ADDRESS(ROW()-35*INT((ROW()-15)/35)+168,2+INT((ROW()-15)/35), 1, 1, "Simulación"))</f>
        <v>0</v>
      </c>
      <c r="I403" s="64" t="n">
        <f aca="false">AO403+AQ403+AS403+AU403+AW403</f>
        <v>0.0565733087757286</v>
      </c>
      <c r="J403" s="63" t="n">
        <f aca="false">ROUND(AP403+AR403+AT403+AV403+AX403,0)</f>
        <v>408176</v>
      </c>
      <c r="K403" s="64" t="n">
        <f aca="false">I403-DatosMinisterio!J403</f>
        <v>-5.90136707973032E-008</v>
      </c>
      <c r="L403" s="63" t="n">
        <f aca="false">J403-DatosMinisterio!K403</f>
        <v>0</v>
      </c>
      <c r="M403" s="64" t="n">
        <f aca="false">P438/P$460</f>
        <v>0.056626127600632</v>
      </c>
      <c r="N403" s="63" t="n">
        <f aca="false">ROUND(N$425*M403,0)</f>
        <v>7762576</v>
      </c>
      <c r="O403" s="63" t="n">
        <f aca="false">N403-DatosMinisterio!L403</f>
        <v>2</v>
      </c>
      <c r="P403" s="65" t="n">
        <f aca="false">N403+J403</f>
        <v>8170752</v>
      </c>
      <c r="Q403" s="63" t="n">
        <f aca="false">P403-DatosMinisterio!M403</f>
        <v>2</v>
      </c>
      <c r="S403" s="65" t="n">
        <f aca="false">B403+DatosMinisterio!B403</f>
        <v>12917</v>
      </c>
      <c r="T403" s="65" t="n">
        <f aca="false">C403+DatosMinisterio!C403</f>
        <v>54</v>
      </c>
      <c r="U403" s="65" t="n">
        <f aca="false">D403+DatosMinisterio!D403</f>
        <v>540.736742424242</v>
      </c>
      <c r="V403" s="65" t="n">
        <f aca="false">E403+DatosMinisterio!E403</f>
        <v>347.736742424242</v>
      </c>
      <c r="W403" s="65" t="n">
        <f aca="false">F403+DatosMinisterio!F403</f>
        <v>96</v>
      </c>
      <c r="X403" s="65" t="n">
        <f aca="false">G403+DatosMinisterio!G403</f>
        <v>124</v>
      </c>
      <c r="Y403" s="65" t="n">
        <f aca="false">H403+DatosMinisterio!H403</f>
        <v>56</v>
      </c>
      <c r="Z403" s="65" t="n">
        <f aca="false">X403+0.33*Y403</f>
        <v>142.48</v>
      </c>
      <c r="AC403" s="71" t="n">
        <f aca="false">IF(T403&gt;0,S403/T403,0)</f>
        <v>239.203703703704</v>
      </c>
      <c r="AD403" s="72" t="n">
        <f aca="false">EXP((((AC403-AC$425)/AC$426+2)/4-1.9)^3)</f>
        <v>0.138165028312854</v>
      </c>
      <c r="AE403" s="73" t="n">
        <f aca="false">S403/U403</f>
        <v>23.887779369477</v>
      </c>
      <c r="AF403" s="72" t="n">
        <f aca="false">EXP((((AE403-AE$425)/AE$426+2)/4-1.9)^3)</f>
        <v>0.169073954850923</v>
      </c>
      <c r="AG403" s="72" t="n">
        <f aca="false">V403/U403</f>
        <v>0.643079552658585</v>
      </c>
      <c r="AH403" s="72" t="n">
        <f aca="false">EXP((((AG403-AG$425)/AG$426+2)/4-1.9)^3)</f>
        <v>0.181531206579004</v>
      </c>
      <c r="AI403" s="72" t="n">
        <f aca="false">W403/U403</f>
        <v>0.177535559299357</v>
      </c>
      <c r="AJ403" s="72" t="n">
        <f aca="false">EXP((((AI403-AI$425)/AI$426+2)/4-1.9)^3)</f>
        <v>0.24950236527372</v>
      </c>
      <c r="AK403" s="72" t="n">
        <f aca="false">Z403/U403</f>
        <v>0.263492359260129</v>
      </c>
      <c r="AL403" s="72" t="n">
        <f aca="false">EXP((((AK403-AK$425)/AK$426+2)/4-1.9)^3)</f>
        <v>0.0768873941393984</v>
      </c>
      <c r="AM403" s="72" t="n">
        <f aca="false">0.01*AD403+0.15*AF403+0.24*AH403+0.25*AJ403+0.35*AL403</f>
        <v>0.159596412356947</v>
      </c>
      <c r="AO403" s="64" t="n">
        <f aca="false">0.01*AD403/$AM$425</f>
        <v>0.000489763691634145</v>
      </c>
      <c r="AP403" s="63" t="n">
        <f aca="false">AO403*$J$425</f>
        <v>3533.63768868498</v>
      </c>
      <c r="AQ403" s="64" t="n">
        <f aca="false">0.15*AF403/$AM$425</f>
        <v>0.00898993239803099</v>
      </c>
      <c r="AR403" s="63" t="n">
        <f aca="false">AQ403*$J$425</f>
        <v>64862.2274028076</v>
      </c>
      <c r="AS403" s="64" t="n">
        <f aca="false">0.24*AH403/$AM$425</f>
        <v>0.0154436870110921</v>
      </c>
      <c r="AT403" s="63" t="n">
        <f aca="false">AS403*$J$425</f>
        <v>111425.970129725</v>
      </c>
      <c r="AU403" s="64" t="n">
        <f aca="false">0.25*AJ403/$AM$425</f>
        <v>0.0221107325384848</v>
      </c>
      <c r="AV403" s="63" t="n">
        <f aca="false">AU403*$J$425</f>
        <v>159528.60360418</v>
      </c>
      <c r="AW403" s="64" t="n">
        <f aca="false">0.35*AL403/$AM$425</f>
        <v>0.00953919313648654</v>
      </c>
      <c r="AX403" s="63" t="n">
        <f aca="false">AW403*$J$425</f>
        <v>68825.1353918533</v>
      </c>
    </row>
    <row r="404" customFormat="false" ht="13.8" hidden="false" customHeight="false" outlineLevel="0" collapsed="false">
      <c r="A404" s="70" t="s">
        <v>26</v>
      </c>
      <c r="B404" s="63" t="n">
        <f aca="true">INDIRECT(ADDRESS(ROW()-35*INT((ROW()-15)/35)+138,2+INT((ROW()-15)/35), 1, 1, "Simulación"))</f>
        <v>0</v>
      </c>
      <c r="C404" s="63" t="n">
        <f aca="true">INDIRECT(ADDRESS(ROW()-35*INT((ROW()-15)/35)+108,2+INT((ROW()-15)/35), 1, 1, "Simulación"))</f>
        <v>0</v>
      </c>
      <c r="D404" s="63" t="n">
        <f aca="true">INDIRECT(ADDRESS(ROW()-35*INT((ROW()-15)/35)+78,2+INT((ROW()-15)/35), 1, 1, "Simulación"))</f>
        <v>0</v>
      </c>
      <c r="E404" s="63" t="n">
        <f aca="true">INDIRECT(ADDRESS(ROW()-35*INT((ROW()-15)/35)+48,2+INT((ROW()-15)/35), 1, 1, "Simulación"))</f>
        <v>0</v>
      </c>
      <c r="F404" s="63" t="n">
        <f aca="true">INDIRECT(ADDRESS(ROW()-35*INT((ROW()-15)/35)+18,2+INT((ROW()-15)/35), 1, 1, "Simulación"))</f>
        <v>0</v>
      </c>
      <c r="G404" s="63" t="n">
        <f aca="true">INDIRECT(ADDRESS(ROW()-35*INT((ROW()-15)/35)-12,2+INT((ROW()-15)/35), 1, 1, "Simulación"))</f>
        <v>0</v>
      </c>
      <c r="H404" s="63" t="n">
        <f aca="true">INDIRECT(ADDRESS(ROW()-35*INT((ROW()-15)/35)+168,2+INT((ROW()-15)/35), 1, 1, "Simulación"))</f>
        <v>0</v>
      </c>
      <c r="I404" s="64" t="n">
        <f aca="false">AO404+AQ404+AS404+AU404+AW404</f>
        <v>0.0516145741579119</v>
      </c>
      <c r="J404" s="63" t="n">
        <f aca="false">ROUND(AP404+AR404+AT404+AV404+AX404,0)</f>
        <v>372398</v>
      </c>
      <c r="K404" s="64" t="n">
        <f aca="false">I404-DatosMinisterio!J404</f>
        <v>5.24367995066721E-008</v>
      </c>
      <c r="L404" s="63" t="n">
        <f aca="false">J404-DatosMinisterio!K404</f>
        <v>0</v>
      </c>
      <c r="M404" s="64" t="n">
        <f aca="false">P439/P$460</f>
        <v>0.05141925888057</v>
      </c>
      <c r="N404" s="63" t="n">
        <f aca="false">ROUND(N$425*M404,0)</f>
        <v>7048794</v>
      </c>
      <c r="O404" s="63" t="n">
        <f aca="false">N404-DatosMinisterio!L404</f>
        <v>-32</v>
      </c>
      <c r="P404" s="65" t="n">
        <f aca="false">N404+J404</f>
        <v>7421192</v>
      </c>
      <c r="Q404" s="63" t="n">
        <f aca="false">P404-DatosMinisterio!M404</f>
        <v>-32</v>
      </c>
      <c r="S404" s="65" t="n">
        <f aca="false">B404+DatosMinisterio!B404</f>
        <v>10387</v>
      </c>
      <c r="T404" s="65" t="n">
        <f aca="false">C404+DatosMinisterio!C404</f>
        <v>63</v>
      </c>
      <c r="U404" s="65" t="n">
        <f aca="false">D404+DatosMinisterio!D404</f>
        <v>436.850378787879</v>
      </c>
      <c r="V404" s="65" t="n">
        <f aca="false">E404+DatosMinisterio!E404</f>
        <v>230.787878787879</v>
      </c>
      <c r="W404" s="65" t="n">
        <f aca="false">F404+DatosMinisterio!F404</f>
        <v>75</v>
      </c>
      <c r="X404" s="65" t="n">
        <f aca="false">G404+DatosMinisterio!G404</f>
        <v>155</v>
      </c>
      <c r="Y404" s="65" t="n">
        <f aca="false">H404+DatosMinisterio!H404</f>
        <v>4</v>
      </c>
      <c r="Z404" s="65" t="n">
        <f aca="false">X404+0.33*Y404</f>
        <v>156.32</v>
      </c>
      <c r="AC404" s="71" t="n">
        <f aca="false">IF(T404&gt;0,S404/T404,0)</f>
        <v>164.873015873016</v>
      </c>
      <c r="AD404" s="72" t="n">
        <f aca="false">EXP((((AC404-AC$425)/AC$426+2)/4-1.9)^3)</f>
        <v>0.0396656494724836</v>
      </c>
      <c r="AE404" s="73" t="n">
        <f aca="false">S404/U404</f>
        <v>23.777019557178</v>
      </c>
      <c r="AF404" s="72" t="n">
        <f aca="false">EXP((((AE404-AE$425)/AE$426+2)/4-1.9)^3)</f>
        <v>0.165175887348474</v>
      </c>
      <c r="AG404" s="72" t="n">
        <f aca="false">V404/U404</f>
        <v>0.528299596370368</v>
      </c>
      <c r="AH404" s="72" t="n">
        <f aca="false">EXP((((AG404-AG$425)/AG$426+2)/4-1.9)^3)</f>
        <v>0.0511131011668193</v>
      </c>
      <c r="AI404" s="72" t="n">
        <f aca="false">W404/U404</f>
        <v>0.171683495406599</v>
      </c>
      <c r="AJ404" s="72" t="n">
        <f aca="false">EXP((((AI404-AI$425)/AI$426+2)/4-1.9)^3)</f>
        <v>0.230747368542338</v>
      </c>
      <c r="AK404" s="72" t="n">
        <f aca="false">Z404/U404</f>
        <v>0.357834186692795</v>
      </c>
      <c r="AL404" s="72" t="n">
        <f aca="false">EXP((((AK404-AK$425)/AK$426+2)/4-1.9)^3)</f>
        <v>0.144230067257998</v>
      </c>
      <c r="AM404" s="72" t="n">
        <f aca="false">0.01*AD404+0.15*AF404+0.24*AH404+0.25*AJ404+0.35*AL404</f>
        <v>0.145607549552916</v>
      </c>
      <c r="AO404" s="64" t="n">
        <f aca="false">0.01*AD404/$AM$425</f>
        <v>0.000140605731811674</v>
      </c>
      <c r="AP404" s="63" t="n">
        <f aca="false">AO404*$J$425</f>
        <v>1014.46824593525</v>
      </c>
      <c r="AQ404" s="64" t="n">
        <f aca="false">0.15*AF404/$AM$425</f>
        <v>0.00878266591892789</v>
      </c>
      <c r="AR404" s="63" t="n">
        <f aca="false">AQ404*$J$425</f>
        <v>63366.802865076</v>
      </c>
      <c r="AS404" s="64" t="n">
        <f aca="false">0.24*AH404/$AM$425</f>
        <v>0.00434842444702809</v>
      </c>
      <c r="AT404" s="63" t="n">
        <f aca="false">AS404*$J$425</f>
        <v>31373.817158941</v>
      </c>
      <c r="AU404" s="64" t="n">
        <f aca="false">0.25*AJ404/$AM$425</f>
        <v>0.0204486772868931</v>
      </c>
      <c r="AV404" s="63" t="n">
        <f aca="false">AU404*$J$425</f>
        <v>147536.899894775</v>
      </c>
      <c r="AW404" s="64" t="n">
        <f aca="false">0.35*AL404/$AM$425</f>
        <v>0.0178942007732511</v>
      </c>
      <c r="AX404" s="63" t="n">
        <f aca="false">AW404*$J$425</f>
        <v>129106.390165995</v>
      </c>
    </row>
    <row r="405" customFormat="false" ht="13.8" hidden="false" customHeight="false" outlineLevel="0" collapsed="false">
      <c r="A405" s="70" t="s">
        <v>27</v>
      </c>
      <c r="B405" s="63" t="n">
        <f aca="true">INDIRECT(ADDRESS(ROW()-35*INT((ROW()-15)/35)+138,2+INT((ROW()-15)/35), 1, 1, "Simulación"))</f>
        <v>0</v>
      </c>
      <c r="C405" s="63" t="n">
        <f aca="true">INDIRECT(ADDRESS(ROW()-35*INT((ROW()-15)/35)+108,2+INT((ROW()-15)/35), 1, 1, "Simulación"))</f>
        <v>0</v>
      </c>
      <c r="D405" s="63" t="n">
        <f aca="true">INDIRECT(ADDRESS(ROW()-35*INT((ROW()-15)/35)+78,2+INT((ROW()-15)/35), 1, 1, "Simulación"))</f>
        <v>0</v>
      </c>
      <c r="E405" s="63" t="n">
        <f aca="true">INDIRECT(ADDRESS(ROW()-35*INT((ROW()-15)/35)+48,2+INT((ROW()-15)/35), 1, 1, "Simulación"))</f>
        <v>0</v>
      </c>
      <c r="F405" s="63" t="n">
        <f aca="true">INDIRECT(ADDRESS(ROW()-35*INT((ROW()-15)/35)+18,2+INT((ROW()-15)/35), 1, 1, "Simulación"))</f>
        <v>0</v>
      </c>
      <c r="G405" s="63" t="n">
        <f aca="true">INDIRECT(ADDRESS(ROW()-35*INT((ROW()-15)/35)-12,2+INT((ROW()-15)/35), 1, 1, "Simulación"))</f>
        <v>0</v>
      </c>
      <c r="H405" s="63" t="n">
        <f aca="true">INDIRECT(ADDRESS(ROW()-35*INT((ROW()-15)/35)+168,2+INT((ROW()-15)/35), 1, 1, "Simulación"))</f>
        <v>0</v>
      </c>
      <c r="I405" s="64" t="n">
        <f aca="false">AO405+AQ405+AS405+AU405+AW405</f>
        <v>0.0422675305111948</v>
      </c>
      <c r="J405" s="63" t="n">
        <f aca="false">ROUND(AP405+AR405+AT405+AV405+AX405,0)</f>
        <v>304960</v>
      </c>
      <c r="K405" s="64" t="n">
        <f aca="false">I405-DatosMinisterio!J405</f>
        <v>-5.56307029470071E-008</v>
      </c>
      <c r="L405" s="63" t="n">
        <f aca="false">J405-DatosMinisterio!K405</f>
        <v>0</v>
      </c>
      <c r="M405" s="64" t="n">
        <f aca="false">P440/P$460</f>
        <v>0.0662280510543523</v>
      </c>
      <c r="N405" s="63" t="n">
        <f aca="false">ROUND(N$425*M405,0)</f>
        <v>9078852</v>
      </c>
      <c r="O405" s="63" t="n">
        <f aca="false">N405-DatosMinisterio!L405</f>
        <v>-3</v>
      </c>
      <c r="P405" s="65" t="n">
        <f aca="false">N405+J405</f>
        <v>9383812</v>
      </c>
      <c r="Q405" s="63" t="n">
        <f aca="false">P405-DatosMinisterio!M405</f>
        <v>-3</v>
      </c>
      <c r="S405" s="65" t="n">
        <f aca="false">B405+DatosMinisterio!B405</f>
        <v>17596</v>
      </c>
      <c r="T405" s="65" t="n">
        <f aca="false">C405+DatosMinisterio!C405</f>
        <v>98</v>
      </c>
      <c r="U405" s="65" t="n">
        <f aca="false">D405+DatosMinisterio!D405</f>
        <v>893.031611570248</v>
      </c>
      <c r="V405" s="65" t="n">
        <f aca="false">E405+DatosMinisterio!E405</f>
        <v>514.564566115702</v>
      </c>
      <c r="W405" s="65" t="n">
        <f aca="false">F405+DatosMinisterio!F405</f>
        <v>147</v>
      </c>
      <c r="X405" s="65" t="n">
        <f aca="false">G405+DatosMinisterio!G405</f>
        <v>256</v>
      </c>
      <c r="Y405" s="65" t="n">
        <f aca="false">H405+DatosMinisterio!H405</f>
        <v>42</v>
      </c>
      <c r="Z405" s="65" t="n">
        <f aca="false">X405+0.33*Y405</f>
        <v>269.86</v>
      </c>
      <c r="AC405" s="71" t="n">
        <f aca="false">IF(T405&gt;0,S405/T405,0)</f>
        <v>179.551020408163</v>
      </c>
      <c r="AD405" s="72" t="n">
        <f aca="false">EXP((((AC405-AC$425)/AC$426+2)/4-1.9)^3)</f>
        <v>0.05243285073379</v>
      </c>
      <c r="AE405" s="73" t="n">
        <f aca="false">S405/U405</f>
        <v>19.7036698052159</v>
      </c>
      <c r="AF405" s="72" t="n">
        <f aca="false">EXP((((AE405-AE$425)/AE$426+2)/4-1.9)^3)</f>
        <v>0.0603857017699248</v>
      </c>
      <c r="AG405" s="72" t="n">
        <f aca="false">V405/U405</f>
        <v>0.576199721766764</v>
      </c>
      <c r="AH405" s="72" t="n">
        <f aca="false">EXP((((AG405-AG$425)/AG$426+2)/4-1.9)^3)</f>
        <v>0.0918333414550983</v>
      </c>
      <c r="AI405" s="72" t="n">
        <f aca="false">W405/U405</f>
        <v>0.16460783481284</v>
      </c>
      <c r="AJ405" s="72" t="n">
        <f aca="false">EXP((((AI405-AI$425)/AI$426+2)/4-1.9)^3)</f>
        <v>0.209137086529016</v>
      </c>
      <c r="AK405" s="72" t="n">
        <f aca="false">Z405/U405</f>
        <v>0.30218415171832</v>
      </c>
      <c r="AL405" s="72" t="n">
        <f aca="false">EXP((((AK405-AK$425)/AK$426+2)/4-1.9)^3)</f>
        <v>0.100950195764882</v>
      </c>
      <c r="AM405" s="72" t="n">
        <f aca="false">0.01*AD405+0.15*AF405+0.24*AH405+0.25*AJ405+0.35*AL405</f>
        <v>0.119239025872013</v>
      </c>
      <c r="AO405" s="64" t="n">
        <f aca="false">0.01*AD405/$AM$425</f>
        <v>0.00018586256487521</v>
      </c>
      <c r="AP405" s="63" t="n">
        <f aca="false">AO405*$J$425</f>
        <v>1340.99561763617</v>
      </c>
      <c r="AQ405" s="64" t="n">
        <f aca="false">0.15*AF405/$AM$425</f>
        <v>0.00321080427318294</v>
      </c>
      <c r="AR405" s="63" t="n">
        <f aca="false">AQ405*$J$425</f>
        <v>23165.9046689508</v>
      </c>
      <c r="AS405" s="64" t="n">
        <f aca="false">0.24*AH405/$AM$425</f>
        <v>0.00781268085715092</v>
      </c>
      <c r="AT405" s="63" t="n">
        <f aca="false">AS405*$J$425</f>
        <v>56368.375194131</v>
      </c>
      <c r="AU405" s="64" t="n">
        <f aca="false">0.25*AJ405/$AM$425</f>
        <v>0.0185335885655754</v>
      </c>
      <c r="AV405" s="63" t="n">
        <f aca="false">AU405*$J$425</f>
        <v>133719.563496798</v>
      </c>
      <c r="AW405" s="64" t="n">
        <f aca="false">0.35*AL405/$AM$425</f>
        <v>0.0125245942504103</v>
      </c>
      <c r="AX405" s="63" t="n">
        <f aca="false">AW405*$J$425</f>
        <v>90364.7596477964</v>
      </c>
    </row>
    <row r="406" customFormat="false" ht="13.8" hidden="false" customHeight="false" outlineLevel="0" collapsed="false">
      <c r="A406" s="70" t="s">
        <v>28</v>
      </c>
      <c r="B406" s="63" t="n">
        <f aca="true">INDIRECT(ADDRESS(ROW()-35*INT((ROW()-15)/35)+138,2+INT((ROW()-15)/35), 1, 1, "Simulación"))</f>
        <v>0</v>
      </c>
      <c r="C406" s="63" t="n">
        <f aca="true">INDIRECT(ADDRESS(ROW()-35*INT((ROW()-15)/35)+108,2+INT((ROW()-15)/35), 1, 1, "Simulación"))</f>
        <v>0</v>
      </c>
      <c r="D406" s="63" t="n">
        <f aca="true">INDIRECT(ADDRESS(ROW()-35*INT((ROW()-15)/35)+78,2+INT((ROW()-15)/35), 1, 1, "Simulación"))</f>
        <v>0</v>
      </c>
      <c r="E406" s="63" t="n">
        <f aca="true">INDIRECT(ADDRESS(ROW()-35*INT((ROW()-15)/35)+48,2+INT((ROW()-15)/35), 1, 1, "Simulación"))</f>
        <v>0</v>
      </c>
      <c r="F406" s="63" t="n">
        <f aca="true">INDIRECT(ADDRESS(ROW()-35*INT((ROW()-15)/35)+18,2+INT((ROW()-15)/35), 1, 1, "Simulación"))</f>
        <v>0</v>
      </c>
      <c r="G406" s="63" t="n">
        <f aca="true">INDIRECT(ADDRESS(ROW()-35*INT((ROW()-15)/35)-12,2+INT((ROW()-15)/35), 1, 1, "Simulación"))</f>
        <v>0</v>
      </c>
      <c r="H406" s="63" t="n">
        <f aca="true">INDIRECT(ADDRESS(ROW()-35*INT((ROW()-15)/35)+168,2+INT((ROW()-15)/35), 1, 1, "Simulación"))</f>
        <v>0</v>
      </c>
      <c r="I406" s="64" t="n">
        <f aca="false">AO406+AQ406+AS406+AU406+AW406</f>
        <v>0.0244217302594379</v>
      </c>
      <c r="J406" s="63" t="n">
        <f aca="false">ROUND(AP406+AR406+AT406+AV406+AX406,0)</f>
        <v>176202</v>
      </c>
      <c r="K406" s="64" t="n">
        <f aca="false">I406-DatosMinisterio!J406</f>
        <v>5.78651085762771E-008</v>
      </c>
      <c r="L406" s="63" t="n">
        <f aca="false">J406-DatosMinisterio!K406</f>
        <v>0</v>
      </c>
      <c r="M406" s="64" t="n">
        <f aca="false">P441/P$460</f>
        <v>0.0507172393149953</v>
      </c>
      <c r="N406" s="63" t="n">
        <f aca="false">ROUND(N$425*M406,0)</f>
        <v>6952557</v>
      </c>
      <c r="O406" s="63" t="n">
        <f aca="false">N406-DatosMinisterio!L406</f>
        <v>-19</v>
      </c>
      <c r="P406" s="65" t="n">
        <f aca="false">N406+J406</f>
        <v>7128759</v>
      </c>
      <c r="Q406" s="63" t="n">
        <f aca="false">P406-DatosMinisterio!M406</f>
        <v>-19</v>
      </c>
      <c r="S406" s="65" t="n">
        <f aca="false">B406+DatosMinisterio!B406</f>
        <v>10809</v>
      </c>
      <c r="T406" s="65" t="n">
        <f aca="false">C406+DatosMinisterio!C406</f>
        <v>58</v>
      </c>
      <c r="U406" s="65" t="n">
        <f aca="false">D406+DatosMinisterio!D406</f>
        <v>859.281818181818</v>
      </c>
      <c r="V406" s="65" t="n">
        <f aca="false">E406+DatosMinisterio!E406</f>
        <v>385.690909090909</v>
      </c>
      <c r="W406" s="65" t="n">
        <f aca="false">F406+DatosMinisterio!F406</f>
        <v>112</v>
      </c>
      <c r="X406" s="65" t="n">
        <f aca="false">G406+DatosMinisterio!G406</f>
        <v>234</v>
      </c>
      <c r="Y406" s="65" t="n">
        <f aca="false">H406+DatosMinisterio!H406</f>
        <v>55</v>
      </c>
      <c r="Z406" s="65" t="n">
        <f aca="false">X406+0.33*Y406</f>
        <v>252.15</v>
      </c>
      <c r="AC406" s="71" t="n">
        <f aca="false">IF(T406&gt;0,S406/T406,0)</f>
        <v>186.362068965517</v>
      </c>
      <c r="AD406" s="72" t="n">
        <f aca="false">EXP((((AC406-AC$425)/AC$426+2)/4-1.9)^3)</f>
        <v>0.0593446340905919</v>
      </c>
      <c r="AE406" s="73" t="n">
        <f aca="false">S406/U406</f>
        <v>12.5791094042594</v>
      </c>
      <c r="AF406" s="72" t="n">
        <f aca="false">EXP((((AE406-AE$425)/AE$426+2)/4-1.9)^3)</f>
        <v>0.00470394094345557</v>
      </c>
      <c r="AG406" s="72" t="n">
        <f aca="false">V406/U406</f>
        <v>0.448852635922176</v>
      </c>
      <c r="AH406" s="72" t="n">
        <f aca="false">EXP((((AG406-AG$425)/AG$426+2)/4-1.9)^3)</f>
        <v>0.01585445334342</v>
      </c>
      <c r="AI406" s="72" t="n">
        <f aca="false">W406/U406</f>
        <v>0.130341405613567</v>
      </c>
      <c r="AJ406" s="72" t="n">
        <f aca="false">EXP((((AI406-AI$425)/AI$426+2)/4-1.9)^3)</f>
        <v>0.122029493016222</v>
      </c>
      <c r="AK406" s="72" t="n">
        <f aca="false">Z406/U406</f>
        <v>0.293442727013045</v>
      </c>
      <c r="AL406" s="72" t="n">
        <f aca="false">EXP((((AK406-AK$425)/AK$426+2)/4-1.9)^3)</f>
        <v>0.0950958952091788</v>
      </c>
      <c r="AM406" s="72" t="n">
        <f aca="false">0.01*AD406+0.15*AF406+0.24*AH406+0.25*AJ406+0.35*AL406</f>
        <v>0.0688950428621132</v>
      </c>
      <c r="AO406" s="64" t="n">
        <f aca="false">0.01*AD406/$AM$425</f>
        <v>0.000210363269387336</v>
      </c>
      <c r="AP406" s="63" t="n">
        <f aca="false">AO406*$J$425</f>
        <v>1517.76783318059</v>
      </c>
      <c r="AQ406" s="64" t="n">
        <f aca="false">0.15*AF406/$AM$425</f>
        <v>0.000250116057930283</v>
      </c>
      <c r="AR406" s="63" t="n">
        <f aca="false">AQ406*$J$425</f>
        <v>1804.58360622612</v>
      </c>
      <c r="AS406" s="64" t="n">
        <f aca="false">0.24*AH406/$AM$425</f>
        <v>0.00134881059726324</v>
      </c>
      <c r="AT406" s="63" t="n">
        <f aca="false">AS406*$J$425</f>
        <v>9731.6482270953</v>
      </c>
      <c r="AU406" s="64" t="n">
        <f aca="false">0.25*AJ406/$AM$425</f>
        <v>0.0108141719575625</v>
      </c>
      <c r="AV406" s="63" t="n">
        <f aca="false">AU406*$J$425</f>
        <v>78024.0884612344</v>
      </c>
      <c r="AW406" s="64" t="n">
        <f aca="false">0.35*AL406/$AM$425</f>
        <v>0.0117982683772945</v>
      </c>
      <c r="AX406" s="63" t="n">
        <f aca="false">AW406*$J$425</f>
        <v>85124.329368154</v>
      </c>
    </row>
    <row r="407" customFormat="false" ht="13.8" hidden="false" customHeight="false" outlineLevel="0" collapsed="false">
      <c r="A407" s="70" t="s">
        <v>29</v>
      </c>
      <c r="B407" s="63" t="n">
        <f aca="true">INDIRECT(ADDRESS(ROW()-35*INT((ROW()-15)/35)+138,2+INT((ROW()-15)/35), 1, 1, "Simulación"))</f>
        <v>0</v>
      </c>
      <c r="C407" s="63" t="n">
        <f aca="true">INDIRECT(ADDRESS(ROW()-35*INT((ROW()-15)/35)+108,2+INT((ROW()-15)/35), 1, 1, "Simulación"))</f>
        <v>0</v>
      </c>
      <c r="D407" s="63" t="n">
        <f aca="true">INDIRECT(ADDRESS(ROW()-35*INT((ROW()-15)/35)+78,2+INT((ROW()-15)/35), 1, 1, "Simulación"))</f>
        <v>0</v>
      </c>
      <c r="E407" s="63" t="n">
        <f aca="true">INDIRECT(ADDRESS(ROW()-35*INT((ROW()-15)/35)+48,2+INT((ROW()-15)/35), 1, 1, "Simulación"))</f>
        <v>0</v>
      </c>
      <c r="F407" s="63" t="n">
        <f aca="true">INDIRECT(ADDRESS(ROW()-35*INT((ROW()-15)/35)+18,2+INT((ROW()-15)/35), 1, 1, "Simulación"))</f>
        <v>0</v>
      </c>
      <c r="G407" s="63" t="n">
        <f aca="true">INDIRECT(ADDRESS(ROW()-35*INT((ROW()-15)/35)-12,2+INT((ROW()-15)/35), 1, 1, "Simulación"))</f>
        <v>0</v>
      </c>
      <c r="H407" s="63" t="n">
        <f aca="true">INDIRECT(ADDRESS(ROW()-35*INT((ROW()-15)/35)+168,2+INT((ROW()-15)/35), 1, 1, "Simulación"))</f>
        <v>0</v>
      </c>
      <c r="I407" s="64" t="n">
        <f aca="false">AO407+AQ407+AS407+AU407+AW407</f>
        <v>0.0400787356790277</v>
      </c>
      <c r="J407" s="63" t="n">
        <f aca="false">ROUND(AP407+AR407+AT407+AV407+AX407,0)</f>
        <v>289167</v>
      </c>
      <c r="K407" s="64" t="n">
        <f aca="false">I407-DatosMinisterio!J407</f>
        <v>6.60768039936754E-008</v>
      </c>
      <c r="L407" s="63" t="n">
        <f aca="false">J407-DatosMinisterio!K407</f>
        <v>0</v>
      </c>
      <c r="M407" s="64" t="n">
        <f aca="false">P442/P$460</f>
        <v>0.0490709099754433</v>
      </c>
      <c r="N407" s="63" t="n">
        <f aca="false">ROUND(N$425*M407,0)</f>
        <v>6726871</v>
      </c>
      <c r="O407" s="63" t="n">
        <f aca="false">N407-DatosMinisterio!L407</f>
        <v>-9</v>
      </c>
      <c r="P407" s="65" t="n">
        <f aca="false">N407+J407</f>
        <v>7016038</v>
      </c>
      <c r="Q407" s="63" t="n">
        <f aca="false">P407-DatosMinisterio!M407</f>
        <v>-9</v>
      </c>
      <c r="S407" s="65" t="n">
        <f aca="false">B407+DatosMinisterio!B407</f>
        <v>9395</v>
      </c>
      <c r="T407" s="65" t="n">
        <f aca="false">C407+DatosMinisterio!C407</f>
        <v>41</v>
      </c>
      <c r="U407" s="65" t="n">
        <f aca="false">D407+DatosMinisterio!D407</f>
        <v>441.895454545455</v>
      </c>
      <c r="V407" s="65" t="n">
        <f aca="false">E407+DatosMinisterio!E407</f>
        <v>267.088636363636</v>
      </c>
      <c r="W407" s="65" t="n">
        <f aca="false">F407+DatosMinisterio!F407</f>
        <v>46</v>
      </c>
      <c r="X407" s="65" t="n">
        <f aca="false">G407+DatosMinisterio!G407</f>
        <v>147</v>
      </c>
      <c r="Y407" s="65" t="n">
        <f aca="false">H407+DatosMinisterio!H407</f>
        <v>29</v>
      </c>
      <c r="Z407" s="65" t="n">
        <f aca="false">X407+0.33*Y407</f>
        <v>156.57</v>
      </c>
      <c r="AC407" s="71" t="n">
        <f aca="false">IF(T407&gt;0,S407/T407,0)</f>
        <v>229.146341463415</v>
      </c>
      <c r="AD407" s="72" t="n">
        <f aca="false">EXP((((AC407-AC$425)/AC$426+2)/4-1.9)^3)</f>
        <v>0.119439923840462</v>
      </c>
      <c r="AE407" s="73" t="n">
        <f aca="false">S407/U407</f>
        <v>21.2606848596439</v>
      </c>
      <c r="AF407" s="72" t="n">
        <f aca="false">EXP((((AE407-AE$425)/AE$426+2)/4-1.9)^3)</f>
        <v>0.0918929546500915</v>
      </c>
      <c r="AG407" s="72" t="n">
        <f aca="false">V407/U407</f>
        <v>0.604415894339466</v>
      </c>
      <c r="AH407" s="72" t="n">
        <f aca="false">EXP((((AG407-AG$425)/AG$426+2)/4-1.9)^3)</f>
        <v>0.124724487691442</v>
      </c>
      <c r="AI407" s="72" t="n">
        <f aca="false">W407/U407</f>
        <v>0.104097020068506</v>
      </c>
      <c r="AJ407" s="72" t="n">
        <f aca="false">EXP((((AI407-AI$425)/AI$426+2)/4-1.9)^3)</f>
        <v>0.0749582936701782</v>
      </c>
      <c r="AK407" s="72" t="n">
        <f aca="false">Z407/U407</f>
        <v>0.354314574611436</v>
      </c>
      <c r="AL407" s="72" t="n">
        <f aca="false">EXP((((AK407-AK$425)/AK$426+2)/4-1.9)^3)</f>
        <v>0.141178635692472</v>
      </c>
      <c r="AM407" s="72" t="n">
        <f aca="false">0.01*AD407+0.15*AF407+0.24*AH407+0.25*AJ407+0.35*AL407</f>
        <v>0.113064315391774</v>
      </c>
      <c r="AO407" s="64" t="n">
        <f aca="false">0.01*AD407/$AM$425</f>
        <v>0.000423387442849482</v>
      </c>
      <c r="AP407" s="63" t="n">
        <f aca="false">AO407*$J$425</f>
        <v>3054.73404934737</v>
      </c>
      <c r="AQ407" s="64" t="n">
        <f aca="false">0.15*AF407/$AM$425</f>
        <v>0.00488609526457255</v>
      </c>
      <c r="AR407" s="63" t="n">
        <f aca="false">AQ407*$J$425</f>
        <v>35253.104042462</v>
      </c>
      <c r="AS407" s="64" t="n">
        <f aca="false">0.24*AH407/$AM$425</f>
        <v>0.0106108805578128</v>
      </c>
      <c r="AT407" s="63" t="n">
        <f aca="false">AS407*$J$425</f>
        <v>76557.344061411</v>
      </c>
      <c r="AU407" s="64" t="n">
        <f aca="false">0.25*AJ407/$AM$425</f>
        <v>0.00664275379138894</v>
      </c>
      <c r="AV407" s="63" t="n">
        <f aca="false">AU407*$J$425</f>
        <v>47927.3689635643</v>
      </c>
      <c r="AW407" s="64" t="n">
        <f aca="false">0.35*AL407/$AM$425</f>
        <v>0.0175156186224039</v>
      </c>
      <c r="AX407" s="63" t="n">
        <f aca="false">AW407*$J$425</f>
        <v>126374.925626365</v>
      </c>
    </row>
    <row r="408" customFormat="false" ht="13.8" hidden="false" customHeight="false" outlineLevel="0" collapsed="false">
      <c r="A408" s="70" t="s">
        <v>30</v>
      </c>
      <c r="B408" s="63" t="n">
        <f aca="true">INDIRECT(ADDRESS(ROW()-35*INT((ROW()-15)/35)+138,2+INT((ROW()-15)/35), 1, 1, "Simulación"))</f>
        <v>0</v>
      </c>
      <c r="C408" s="63" t="n">
        <f aca="true">INDIRECT(ADDRESS(ROW()-35*INT((ROW()-15)/35)+108,2+INT((ROW()-15)/35), 1, 1, "Simulación"))</f>
        <v>0</v>
      </c>
      <c r="D408" s="63" t="n">
        <f aca="true">INDIRECT(ADDRESS(ROW()-35*INT((ROW()-15)/35)+78,2+INT((ROW()-15)/35), 1, 1, "Simulación"))</f>
        <v>0</v>
      </c>
      <c r="E408" s="63" t="n">
        <f aca="true">INDIRECT(ADDRESS(ROW()-35*INT((ROW()-15)/35)+48,2+INT((ROW()-15)/35), 1, 1, "Simulación"))</f>
        <v>0</v>
      </c>
      <c r="F408" s="63" t="n">
        <f aca="true">INDIRECT(ADDRESS(ROW()-35*INT((ROW()-15)/35)+18,2+INT((ROW()-15)/35), 1, 1, "Simulación"))</f>
        <v>0</v>
      </c>
      <c r="G408" s="63" t="n">
        <f aca="true">INDIRECT(ADDRESS(ROW()-35*INT((ROW()-15)/35)-12,2+INT((ROW()-15)/35), 1, 1, "Simulación"))</f>
        <v>0</v>
      </c>
      <c r="H408" s="63" t="n">
        <f aca="true">INDIRECT(ADDRESS(ROW()-35*INT((ROW()-15)/35)+168,2+INT((ROW()-15)/35), 1, 1, "Simulación"))</f>
        <v>0</v>
      </c>
      <c r="I408" s="64" t="n">
        <f aca="false">AO408+AQ408+AS408+AU408+AW408</f>
        <v>0.0165725650681057</v>
      </c>
      <c r="J408" s="63" t="n">
        <f aca="false">ROUND(AP408+AR408+AT408+AV408+AX408,0)</f>
        <v>119571</v>
      </c>
      <c r="K408" s="64" t="n">
        <f aca="false">I408-DatosMinisterio!J408</f>
        <v>-2.65589039337433E-008</v>
      </c>
      <c r="L408" s="63" t="n">
        <f aca="false">J408-DatosMinisterio!K408</f>
        <v>0</v>
      </c>
      <c r="M408" s="64" t="n">
        <f aca="false">P443/P$460</f>
        <v>0.0210168308070262</v>
      </c>
      <c r="N408" s="63" t="n">
        <f aca="false">ROUND(N$425*M408,0)</f>
        <v>2881086</v>
      </c>
      <c r="O408" s="63" t="n">
        <f aca="false">N408-DatosMinisterio!L408</f>
        <v>1</v>
      </c>
      <c r="P408" s="65" t="n">
        <f aca="false">N408+J408</f>
        <v>3000657</v>
      </c>
      <c r="Q408" s="63" t="n">
        <f aca="false">P408-DatosMinisterio!M408</f>
        <v>1</v>
      </c>
      <c r="S408" s="65" t="n">
        <f aca="false">B408+DatosMinisterio!B408</f>
        <v>15105</v>
      </c>
      <c r="T408" s="65" t="n">
        <f aca="false">C408+DatosMinisterio!C408</f>
        <v>75</v>
      </c>
      <c r="U408" s="65" t="n">
        <f aca="false">D408+DatosMinisterio!D408</f>
        <v>654.625</v>
      </c>
      <c r="V408" s="65" t="n">
        <f aca="false">E408+DatosMinisterio!E408</f>
        <v>245.878787878788</v>
      </c>
      <c r="W408" s="65" t="n">
        <f aca="false">F408+DatosMinisterio!F408</f>
        <v>42</v>
      </c>
      <c r="X408" s="65" t="n">
        <f aca="false">G408+DatosMinisterio!G408</f>
        <v>120</v>
      </c>
      <c r="Y408" s="65" t="n">
        <f aca="false">H408+DatosMinisterio!H408</f>
        <v>25</v>
      </c>
      <c r="Z408" s="65" t="n">
        <f aca="false">X408+0.33*Y408</f>
        <v>128.25</v>
      </c>
      <c r="AC408" s="71" t="n">
        <f aca="false">IF(T408&gt;0,S408/T408,0)</f>
        <v>201.4</v>
      </c>
      <c r="AD408" s="72" t="n">
        <f aca="false">EXP((((AC408-AC$425)/AC$426+2)/4-1.9)^3)</f>
        <v>0.0770440614474383</v>
      </c>
      <c r="AE408" s="73" t="n">
        <f aca="false">S408/U408</f>
        <v>23.0742791674623</v>
      </c>
      <c r="AF408" s="72" t="n">
        <f aca="false">EXP((((AE408-AE$425)/AE$426+2)/4-1.9)^3)</f>
        <v>0.141775866652352</v>
      </c>
      <c r="AG408" s="72" t="n">
        <f aca="false">V408/U408</f>
        <v>0.375602502010751</v>
      </c>
      <c r="AH408" s="72" t="n">
        <f aca="false">EXP((((AG408-AG$425)/AG$426+2)/4-1.9)^3)</f>
        <v>0.00423388682671153</v>
      </c>
      <c r="AI408" s="72" t="n">
        <f aca="false">W408/U408</f>
        <v>0.0641588695818217</v>
      </c>
      <c r="AJ408" s="72" t="n">
        <f aca="false">EXP((((AI408-AI$425)/AI$426+2)/4-1.9)^3)</f>
        <v>0.0311698943527237</v>
      </c>
      <c r="AK408" s="72" t="n">
        <f aca="false">Z408/U408</f>
        <v>0.195913691044491</v>
      </c>
      <c r="AL408" s="72" t="n">
        <f aca="false">EXP((((AK408-AK$425)/AK$426+2)/4-1.9)^3)</f>
        <v>0.0454476844648309</v>
      </c>
      <c r="AM408" s="72" t="n">
        <f aca="false">0.01*AD408+0.15*AF408+0.24*AH408+0.25*AJ408+0.35*AL408</f>
        <v>0.0467521166016097</v>
      </c>
      <c r="AO408" s="64" t="n">
        <f aca="false">0.01*AD408/$AM$425</f>
        <v>0.000273103725405417</v>
      </c>
      <c r="AP408" s="63" t="n">
        <f aca="false">AO408*$J$425</f>
        <v>1970.4392822442</v>
      </c>
      <c r="AQ408" s="64" t="n">
        <f aca="false">0.15*AF408/$AM$425</f>
        <v>0.00753844941996362</v>
      </c>
      <c r="AR408" s="63" t="n">
        <f aca="false">AQ408*$J$425</f>
        <v>54389.7994882962</v>
      </c>
      <c r="AS408" s="64" t="n">
        <f aca="false">0.24*AH408/$AM$425</f>
        <v>0.000360196046863503</v>
      </c>
      <c r="AT408" s="63" t="n">
        <f aca="false">AS408*$J$425</f>
        <v>2598.80907517947</v>
      </c>
      <c r="AU408" s="64" t="n">
        <f aca="false">0.25*AJ408/$AM$425</f>
        <v>0.00276225516551644</v>
      </c>
      <c r="AV408" s="63" t="n">
        <f aca="false">AU408*$J$425</f>
        <v>19929.6295853736</v>
      </c>
      <c r="AW408" s="64" t="n">
        <f aca="false">0.35*AL408/$AM$425</f>
        <v>0.00563856071035669</v>
      </c>
      <c r="AX408" s="63" t="n">
        <f aca="false">AW408*$J$425</f>
        <v>40682.1309468128</v>
      </c>
    </row>
    <row r="409" customFormat="false" ht="13.8" hidden="false" customHeight="false" outlineLevel="0" collapsed="false">
      <c r="A409" s="70" t="s">
        <v>31</v>
      </c>
      <c r="B409" s="63" t="n">
        <f aca="true">INDIRECT(ADDRESS(ROW()-35*INT((ROW()-15)/35)+138,2+INT((ROW()-15)/35), 1, 1, "Simulación"))</f>
        <v>0</v>
      </c>
      <c r="C409" s="63" t="n">
        <f aca="true">INDIRECT(ADDRESS(ROW()-35*INT((ROW()-15)/35)+108,2+INT((ROW()-15)/35), 1, 1, "Simulación"))</f>
        <v>0</v>
      </c>
      <c r="D409" s="63" t="n">
        <f aca="true">INDIRECT(ADDRESS(ROW()-35*INT((ROW()-15)/35)+78,2+INT((ROW()-15)/35), 1, 1, "Simulación"))</f>
        <v>0</v>
      </c>
      <c r="E409" s="63" t="n">
        <f aca="true">INDIRECT(ADDRESS(ROW()-35*INT((ROW()-15)/35)+48,2+INT((ROW()-15)/35), 1, 1, "Simulación"))</f>
        <v>0</v>
      </c>
      <c r="F409" s="63" t="n">
        <f aca="true">INDIRECT(ADDRESS(ROW()-35*INT((ROW()-15)/35)+18,2+INT((ROW()-15)/35), 1, 1, "Simulación"))</f>
        <v>0</v>
      </c>
      <c r="G409" s="63" t="n">
        <f aca="true">INDIRECT(ADDRESS(ROW()-35*INT((ROW()-15)/35)-12,2+INT((ROW()-15)/35), 1, 1, "Simulación"))</f>
        <v>0</v>
      </c>
      <c r="H409" s="63" t="n">
        <f aca="true">INDIRECT(ADDRESS(ROW()-35*INT((ROW()-15)/35)+168,2+INT((ROW()-15)/35), 1, 1, "Simulación"))</f>
        <v>0</v>
      </c>
      <c r="I409" s="64" t="n">
        <f aca="false">AO409+AQ409+AS409+AU409+AW409</f>
        <v>0.0137379821019447</v>
      </c>
      <c r="J409" s="63" t="n">
        <f aca="false">ROUND(AP409+AR409+AT409+AV409+AX409,0)</f>
        <v>99119</v>
      </c>
      <c r="K409" s="64" t="n">
        <f aca="false">I409-DatosMinisterio!J409</f>
        <v>4.64028406498007E-008</v>
      </c>
      <c r="L409" s="63" t="n">
        <f aca="false">J409-DatosMinisterio!K409</f>
        <v>0</v>
      </c>
      <c r="M409" s="64" t="n">
        <f aca="false">P444/P$460</f>
        <v>0.0203113732574347</v>
      </c>
      <c r="N409" s="63" t="n">
        <f aca="false">ROUND(N$425*M409,0)</f>
        <v>2784378</v>
      </c>
      <c r="O409" s="63" t="n">
        <f aca="false">N409-DatosMinisterio!L409</f>
        <v>1</v>
      </c>
      <c r="P409" s="65" t="n">
        <f aca="false">N409+J409</f>
        <v>2883497</v>
      </c>
      <c r="Q409" s="63" t="n">
        <f aca="false">P409-DatosMinisterio!M409</f>
        <v>1</v>
      </c>
      <c r="S409" s="65" t="n">
        <f aca="false">B409+DatosMinisterio!B409</f>
        <v>6017</v>
      </c>
      <c r="T409" s="65" t="n">
        <f aca="false">C409+DatosMinisterio!C409</f>
        <v>44</v>
      </c>
      <c r="U409" s="65" t="n">
        <f aca="false">D409+DatosMinisterio!D409</f>
        <v>339.5425</v>
      </c>
      <c r="V409" s="65" t="n">
        <f aca="false">E409+DatosMinisterio!E409</f>
        <v>163.281818181818</v>
      </c>
      <c r="W409" s="65" t="n">
        <f aca="false">F409+DatosMinisterio!F409</f>
        <v>21</v>
      </c>
      <c r="X409" s="65" t="n">
        <f aca="false">G409+DatosMinisterio!G409</f>
        <v>74</v>
      </c>
      <c r="Y409" s="65" t="n">
        <f aca="false">H409+DatosMinisterio!H409</f>
        <v>6</v>
      </c>
      <c r="Z409" s="65" t="n">
        <f aca="false">X409+0.33*Y409</f>
        <v>75.98</v>
      </c>
      <c r="AC409" s="71" t="n">
        <f aca="false">IF(T409&gt;0,S409/T409,0)</f>
        <v>136.75</v>
      </c>
      <c r="AD409" s="72" t="n">
        <f aca="false">EXP((((AC409-AC$425)/AC$426+2)/4-1.9)^3)</f>
        <v>0.0221469561823857</v>
      </c>
      <c r="AE409" s="73" t="n">
        <f aca="false">S409/U409</f>
        <v>17.7209038632866</v>
      </c>
      <c r="AF409" s="72" t="n">
        <f aca="false">EXP((((AE409-AE$425)/AE$426+2)/4-1.9)^3)</f>
        <v>0.0330610846825782</v>
      </c>
      <c r="AG409" s="72" t="n">
        <f aca="false">V409/U409</f>
        <v>0.480887718567832</v>
      </c>
      <c r="AH409" s="72" t="n">
        <f aca="false">EXP((((AG409-AG$425)/AG$426+2)/4-1.9)^3)</f>
        <v>0.0262240346787269</v>
      </c>
      <c r="AI409" s="72" t="n">
        <f aca="false">W409/U409</f>
        <v>0.0618479277262787</v>
      </c>
      <c r="AJ409" s="72" t="n">
        <f aca="false">EXP((((AI409-AI$425)/AI$426+2)/4-1.9)^3)</f>
        <v>0.0294699400760982</v>
      </c>
      <c r="AK409" s="72" t="n">
        <f aca="false">Z409/U409</f>
        <v>0.223771692792508</v>
      </c>
      <c r="AL409" s="72" t="n">
        <f aca="false">EXP((((AK409-AK$425)/AK$426+2)/4-1.9)^3)</f>
        <v>0.0568963334508086</v>
      </c>
      <c r="AM409" s="72" t="n">
        <f aca="false">0.01*AD409+0.15*AF409+0.24*AH409+0.25*AJ409+0.35*AL409</f>
        <v>0.0387556023139126</v>
      </c>
      <c r="AO409" s="64" t="n">
        <f aca="false">0.01*AD409/$AM$425</f>
        <v>7.85059370724695E-005</v>
      </c>
      <c r="AP409" s="63" t="n">
        <f aca="false">AO409*$J$425</f>
        <v>566.419158388811</v>
      </c>
      <c r="AQ409" s="64" t="n">
        <f aca="false">0.15*AF409/$AM$425</f>
        <v>0.00175791071170021</v>
      </c>
      <c r="AR409" s="63" t="n">
        <f aca="false">AQ409*$J$425</f>
        <v>12683.2994162563</v>
      </c>
      <c r="AS409" s="64" t="n">
        <f aca="false">0.24*AH409/$AM$425</f>
        <v>0.00223099813733694</v>
      </c>
      <c r="AT409" s="63" t="n">
        <f aca="false">AS409*$J$425</f>
        <v>16096.618095914</v>
      </c>
      <c r="AU409" s="64" t="n">
        <f aca="false">0.25*AJ409/$AM$425</f>
        <v>0.0026116063558473</v>
      </c>
      <c r="AV409" s="63" t="n">
        <f aca="false">AU409*$J$425</f>
        <v>18842.700683343</v>
      </c>
      <c r="AW409" s="64" t="n">
        <f aca="false">0.35*AL409/$AM$425</f>
        <v>0.00705896095998773</v>
      </c>
      <c r="AX409" s="63" t="n">
        <f aca="false">AW409*$J$425</f>
        <v>50930.2974418971</v>
      </c>
    </row>
    <row r="410" customFormat="false" ht="13.8" hidden="false" customHeight="false" outlineLevel="0" collapsed="false">
      <c r="A410" s="70" t="s">
        <v>32</v>
      </c>
      <c r="B410" s="63" t="n">
        <f aca="true">INDIRECT(ADDRESS(ROW()-35*INT((ROW()-15)/35)+138,2+INT((ROW()-15)/35), 1, 1, "Simulación"))</f>
        <v>0</v>
      </c>
      <c r="C410" s="63" t="n">
        <f aca="true">INDIRECT(ADDRESS(ROW()-35*INT((ROW()-15)/35)+108,2+INT((ROW()-15)/35), 1, 1, "Simulación"))</f>
        <v>0</v>
      </c>
      <c r="D410" s="63" t="n">
        <f aca="true">INDIRECT(ADDRESS(ROW()-35*INT((ROW()-15)/35)+78,2+INT((ROW()-15)/35), 1, 1, "Simulación"))</f>
        <v>0</v>
      </c>
      <c r="E410" s="63" t="n">
        <f aca="true">INDIRECT(ADDRESS(ROW()-35*INT((ROW()-15)/35)+48,2+INT((ROW()-15)/35), 1, 1, "Simulación"))</f>
        <v>0</v>
      </c>
      <c r="F410" s="63" t="n">
        <f aca="true">INDIRECT(ADDRESS(ROW()-35*INT((ROW()-15)/35)+18,2+INT((ROW()-15)/35), 1, 1, "Simulación"))</f>
        <v>0</v>
      </c>
      <c r="G410" s="63" t="n">
        <f aca="true">INDIRECT(ADDRESS(ROW()-35*INT((ROW()-15)/35)-12,2+INT((ROW()-15)/35), 1, 1, "Simulación"))</f>
        <v>0</v>
      </c>
      <c r="H410" s="63" t="n">
        <f aca="true">INDIRECT(ADDRESS(ROW()-35*INT((ROW()-15)/35)+168,2+INT((ROW()-15)/35), 1, 1, "Simulación"))</f>
        <v>0</v>
      </c>
      <c r="I410" s="64" t="n">
        <f aca="false">AO410+AQ410+AS410+AU410+AW410</f>
        <v>0.0167932096178382</v>
      </c>
      <c r="J410" s="63" t="n">
        <f aca="false">ROUND(AP410+AR410+AT410+AV410+AX410,0)</f>
        <v>121163</v>
      </c>
      <c r="K410" s="64" t="n">
        <f aca="false">I410-DatosMinisterio!J410</f>
        <v>-3.38885586224913E-008</v>
      </c>
      <c r="L410" s="63" t="n">
        <f aca="false">J410-DatosMinisterio!K410</f>
        <v>0</v>
      </c>
      <c r="M410" s="64" t="n">
        <f aca="false">P445/P$460</f>
        <v>0.0209442138763301</v>
      </c>
      <c r="N410" s="63" t="n">
        <f aca="false">ROUND(N$425*M410,0)</f>
        <v>2871131</v>
      </c>
      <c r="O410" s="63" t="n">
        <f aca="false">N410-DatosMinisterio!L410</f>
        <v>2</v>
      </c>
      <c r="P410" s="65" t="n">
        <f aca="false">N410+J410</f>
        <v>2992294</v>
      </c>
      <c r="Q410" s="63" t="n">
        <f aca="false">P410-DatosMinisterio!M410</f>
        <v>2</v>
      </c>
      <c r="S410" s="65" t="n">
        <f aca="false">B410+DatosMinisterio!B410</f>
        <v>7317</v>
      </c>
      <c r="T410" s="65" t="n">
        <f aca="false">C410+DatosMinisterio!C410</f>
        <v>38</v>
      </c>
      <c r="U410" s="65" t="n">
        <f aca="false">D410+DatosMinisterio!D410</f>
        <v>308.863636363636</v>
      </c>
      <c r="V410" s="65" t="n">
        <f aca="false">E410+DatosMinisterio!E410</f>
        <v>154.363636363636</v>
      </c>
      <c r="W410" s="65" t="n">
        <f aca="false">F410+DatosMinisterio!F410</f>
        <v>17</v>
      </c>
      <c r="X410" s="65" t="n">
        <f aca="false">G410+DatosMinisterio!G410</f>
        <v>34</v>
      </c>
      <c r="Y410" s="65" t="n">
        <f aca="false">H410+DatosMinisterio!H410</f>
        <v>6</v>
      </c>
      <c r="Z410" s="65" t="n">
        <f aca="false">X410+0.33*Y410</f>
        <v>35.98</v>
      </c>
      <c r="AC410" s="71" t="n">
        <f aca="false">IF(T410&gt;0,S410/T410,0)</f>
        <v>192.552631578947</v>
      </c>
      <c r="AD410" s="72" t="n">
        <f aca="false">EXP((((AC410-AC$425)/AC$426+2)/4-1.9)^3)</f>
        <v>0.0662117026609605</v>
      </c>
      <c r="AE410" s="73" t="n">
        <f aca="false">S410/U410</f>
        <v>23.6900662251656</v>
      </c>
      <c r="AF410" s="72" t="n">
        <f aca="false">EXP((((AE410-AE$425)/AE$426+2)/4-1.9)^3)</f>
        <v>0.162155659204526</v>
      </c>
      <c r="AG410" s="72" t="n">
        <f aca="false">V410/U410</f>
        <v>0.499779249448123</v>
      </c>
      <c r="AH410" s="72" t="n">
        <f aca="false">EXP((((AG410-AG$425)/AG$426+2)/4-1.9)^3)</f>
        <v>0.0345844286252236</v>
      </c>
      <c r="AI410" s="72" t="n">
        <f aca="false">W410/U410</f>
        <v>0.0550404709345107</v>
      </c>
      <c r="AJ410" s="72" t="n">
        <f aca="false">EXP((((AI410-AI$425)/AI$426+2)/4-1.9)^3)</f>
        <v>0.0248948426544527</v>
      </c>
      <c r="AK410" s="72" t="n">
        <f aca="false">Z410/U410</f>
        <v>0.116491537895512</v>
      </c>
      <c r="AL410" s="72" t="n">
        <f aca="false">EXP((((AK410-AK$425)/AK$426+2)/4-1.9)^3)</f>
        <v>0.0224717930237061</v>
      </c>
      <c r="AM410" s="72" t="n">
        <f aca="false">0.01*AD410+0.15*AF410+0.24*AH410+0.25*AJ410+0.35*AL410</f>
        <v>0.0473745669992525</v>
      </c>
      <c r="AO410" s="64" t="n">
        <f aca="false">0.01*AD410/$AM$425</f>
        <v>0.000234705470122192</v>
      </c>
      <c r="AP410" s="63" t="n">
        <f aca="false">AO410*$J$425</f>
        <v>1693.39644634956</v>
      </c>
      <c r="AQ410" s="64" t="n">
        <f aca="false">0.15*AF410/$AM$425</f>
        <v>0.00862207556150319</v>
      </c>
      <c r="AR410" s="63" t="n">
        <f aca="false">AQ410*$J$425</f>
        <v>62208.1458451121</v>
      </c>
      <c r="AS410" s="64" t="n">
        <f aca="false">0.24*AH410/$AM$425</f>
        <v>0.00294225495004883</v>
      </c>
      <c r="AT410" s="63" t="n">
        <f aca="false">AS410*$J$425</f>
        <v>21228.325330778</v>
      </c>
      <c r="AU410" s="64" t="n">
        <f aca="false">0.25*AJ410/$AM$425</f>
        <v>0.00220616428592328</v>
      </c>
      <c r="AV410" s="63" t="n">
        <f aca="false">AU410*$J$425</f>
        <v>15917.4422304722</v>
      </c>
      <c r="AW410" s="64" t="n">
        <f aca="false">0.35*AL410/$AM$425</f>
        <v>0.00278800935024068</v>
      </c>
      <c r="AX410" s="63" t="n">
        <f aca="false">AW410*$J$425</f>
        <v>20115.4456418463</v>
      </c>
    </row>
    <row r="411" customFormat="false" ht="13.8" hidden="false" customHeight="false" outlineLevel="0" collapsed="false">
      <c r="A411" s="70" t="s">
        <v>33</v>
      </c>
      <c r="B411" s="63" t="n">
        <f aca="true">INDIRECT(ADDRESS(ROW()-35*INT((ROW()-15)/35)+138,2+INT((ROW()-15)/35), 1, 1, "Simulación"))</f>
        <v>0</v>
      </c>
      <c r="C411" s="63" t="n">
        <f aca="true">INDIRECT(ADDRESS(ROW()-35*INT((ROW()-15)/35)+108,2+INT((ROW()-15)/35), 1, 1, "Simulación"))</f>
        <v>0</v>
      </c>
      <c r="D411" s="63" t="n">
        <f aca="true">INDIRECT(ADDRESS(ROW()-35*INT((ROW()-15)/35)+78,2+INT((ROW()-15)/35), 1, 1, "Simulación"))</f>
        <v>0</v>
      </c>
      <c r="E411" s="63" t="n">
        <f aca="true">INDIRECT(ADDRESS(ROW()-35*INT((ROW()-15)/35)+48,2+INT((ROW()-15)/35), 1, 1, "Simulación"))</f>
        <v>0</v>
      </c>
      <c r="F411" s="63" t="n">
        <f aca="true">INDIRECT(ADDRESS(ROW()-35*INT((ROW()-15)/35)+18,2+INT((ROW()-15)/35), 1, 1, "Simulación"))</f>
        <v>0</v>
      </c>
      <c r="G411" s="63" t="n">
        <f aca="true">INDIRECT(ADDRESS(ROW()-35*INT((ROW()-15)/35)-12,2+INT((ROW()-15)/35), 1, 1, "Simulación"))</f>
        <v>0</v>
      </c>
      <c r="H411" s="63" t="n">
        <f aca="true">INDIRECT(ADDRESS(ROW()-35*INT((ROW()-15)/35)+168,2+INT((ROW()-15)/35), 1, 1, "Simulación"))</f>
        <v>0</v>
      </c>
      <c r="I411" s="64" t="n">
        <f aca="false">AO411+AQ411+AS411+AU411+AW411</f>
        <v>0.0338077317198951</v>
      </c>
      <c r="J411" s="63" t="n">
        <f aca="false">ROUND(AP411+AR411+AT411+AV411+AX411,0)</f>
        <v>243922</v>
      </c>
      <c r="K411" s="64" t="n">
        <f aca="false">I411-DatosMinisterio!J411</f>
        <v>3.84260075078635E-008</v>
      </c>
      <c r="L411" s="63" t="n">
        <f aca="false">J411-DatosMinisterio!K411</f>
        <v>0</v>
      </c>
      <c r="M411" s="64" t="n">
        <f aca="false">P446/P$460</f>
        <v>0.0210092230286476</v>
      </c>
      <c r="N411" s="63" t="n">
        <f aca="false">ROUND(N$425*M411,0)</f>
        <v>2880043</v>
      </c>
      <c r="O411" s="63" t="n">
        <f aca="false">N411-DatosMinisterio!L411</f>
        <v>3</v>
      </c>
      <c r="P411" s="65" t="n">
        <f aca="false">N411+J411</f>
        <v>3123965</v>
      </c>
      <c r="Q411" s="63" t="n">
        <f aca="false">P411-DatosMinisterio!M411</f>
        <v>3</v>
      </c>
      <c r="S411" s="65" t="n">
        <f aca="false">B411+DatosMinisterio!B411</f>
        <v>9430</v>
      </c>
      <c r="T411" s="65" t="n">
        <f aca="false">C411+DatosMinisterio!C411</f>
        <v>41</v>
      </c>
      <c r="U411" s="65" t="n">
        <f aca="false">D411+DatosMinisterio!D411</f>
        <v>423.859848484848</v>
      </c>
      <c r="V411" s="65" t="n">
        <f aca="false">E411+DatosMinisterio!E411</f>
        <v>282.450757575758</v>
      </c>
      <c r="W411" s="65" t="n">
        <f aca="false">F411+DatosMinisterio!F411</f>
        <v>28</v>
      </c>
      <c r="X411" s="65" t="n">
        <f aca="false">G411+DatosMinisterio!G411</f>
        <v>75</v>
      </c>
      <c r="Y411" s="65" t="n">
        <f aca="false">H411+DatosMinisterio!H411</f>
        <v>16</v>
      </c>
      <c r="Z411" s="65" t="n">
        <f aca="false">X411+0.33*Y411</f>
        <v>80.28</v>
      </c>
      <c r="AC411" s="71" t="n">
        <f aca="false">IF(T411&gt;0,S411/T411,0)</f>
        <v>230</v>
      </c>
      <c r="AD411" s="72" t="n">
        <f aca="false">EXP((((AC411-AC$425)/AC$426+2)/4-1.9)^3)</f>
        <v>0.12095800936894</v>
      </c>
      <c r="AE411" s="73" t="n">
        <f aca="false">S411/U411</f>
        <v>22.2479199992851</v>
      </c>
      <c r="AF411" s="72" t="n">
        <f aca="false">EXP((((AE411-AE$425)/AE$426+2)/4-1.9)^3)</f>
        <v>0.117195410717945</v>
      </c>
      <c r="AG411" s="72" t="n">
        <f aca="false">V411/U411</f>
        <v>0.666377715618551</v>
      </c>
      <c r="AH411" s="72" t="n">
        <f aca="false">EXP((((AG411-AG$425)/AG$426+2)/4-1.9)^3)</f>
        <v>0.2223320960993</v>
      </c>
      <c r="AI411" s="72" t="n">
        <f aca="false">W411/U411</f>
        <v>0.0660595715779409</v>
      </c>
      <c r="AJ411" s="72" t="n">
        <f aca="false">EXP((((AI411-AI$425)/AI$426+2)/4-1.9)^3)</f>
        <v>0.0326266855326066</v>
      </c>
      <c r="AK411" s="72" t="n">
        <f aca="false">Z411/U411</f>
        <v>0.189402228795611</v>
      </c>
      <c r="AL411" s="72" t="n">
        <f aca="false">EXP((((AK411-AK$425)/AK$426+2)/4-1.9)^3)</f>
        <v>0.0430520072219059</v>
      </c>
      <c r="AM411" s="72" t="n">
        <f aca="false">0.01*AD411+0.15*AF411+0.24*AH411+0.25*AJ411+0.35*AL411</f>
        <v>0.0953734686760318</v>
      </c>
      <c r="AO411" s="64" t="n">
        <f aca="false">0.01*AD411/$AM$425</f>
        <v>0.000428768711769141</v>
      </c>
      <c r="AP411" s="63" t="n">
        <f aca="false">AO411*$J$425</f>
        <v>3093.55982388368</v>
      </c>
      <c r="AQ411" s="64" t="n">
        <f aca="false">0.15*AF411/$AM$425</f>
        <v>0.00623146729277591</v>
      </c>
      <c r="AR411" s="63" t="n">
        <f aca="false">AQ411*$J$425</f>
        <v>44959.9430453688</v>
      </c>
      <c r="AS411" s="64" t="n">
        <f aca="false">0.24*AH411/$AM$425</f>
        <v>0.0189148046189144</v>
      </c>
      <c r="AT411" s="63" t="n">
        <f aca="false">AS411*$J$425</f>
        <v>136470.031603398</v>
      </c>
      <c r="AU411" s="64" t="n">
        <f aca="false">0.25*AJ411/$AM$425</f>
        <v>0.00289135502437941</v>
      </c>
      <c r="AV411" s="63" t="n">
        <f aca="false">AU411*$J$425</f>
        <v>20861.0831305721</v>
      </c>
      <c r="AW411" s="64" t="n">
        <f aca="false">0.35*AL411/$AM$425</f>
        <v>0.00534133607205622</v>
      </c>
      <c r="AX411" s="63" t="n">
        <f aca="false">AW411*$J$425</f>
        <v>38537.6596398446</v>
      </c>
    </row>
    <row r="412" customFormat="false" ht="13.8" hidden="false" customHeight="false" outlineLevel="0" collapsed="false">
      <c r="A412" s="70" t="s">
        <v>34</v>
      </c>
      <c r="B412" s="63" t="n">
        <f aca="true">INDIRECT(ADDRESS(ROW()-35*INT((ROW()-15)/35)+138,2+INT((ROW()-15)/35), 1, 1, "Simulación"))</f>
        <v>0</v>
      </c>
      <c r="C412" s="63" t="n">
        <f aca="true">INDIRECT(ADDRESS(ROW()-35*INT((ROW()-15)/35)+108,2+INT((ROW()-15)/35), 1, 1, "Simulación"))</f>
        <v>0</v>
      </c>
      <c r="D412" s="63" t="n">
        <f aca="true">INDIRECT(ADDRESS(ROW()-35*INT((ROW()-15)/35)+78,2+INT((ROW()-15)/35), 1, 1, "Simulación"))</f>
        <v>0</v>
      </c>
      <c r="E412" s="63" t="n">
        <f aca="true">INDIRECT(ADDRESS(ROW()-35*INT((ROW()-15)/35)+48,2+INT((ROW()-15)/35), 1, 1, "Simulación"))</f>
        <v>0</v>
      </c>
      <c r="F412" s="63" t="n">
        <f aca="true">INDIRECT(ADDRESS(ROW()-35*INT((ROW()-15)/35)+18,2+INT((ROW()-15)/35), 1, 1, "Simulación"))</f>
        <v>0</v>
      </c>
      <c r="G412" s="63" t="n">
        <f aca="true">INDIRECT(ADDRESS(ROW()-35*INT((ROW()-15)/35)-12,2+INT((ROW()-15)/35), 1, 1, "Simulación"))</f>
        <v>0</v>
      </c>
      <c r="H412" s="63" t="n">
        <f aca="true">INDIRECT(ADDRESS(ROW()-35*INT((ROW()-15)/35)+168,2+INT((ROW()-15)/35), 1, 1, "Simulación"))</f>
        <v>0</v>
      </c>
      <c r="I412" s="64" t="n">
        <f aca="false">AO412+AQ412+AS412+AU412+AW412</f>
        <v>0.0347834771104768</v>
      </c>
      <c r="J412" s="63" t="n">
        <f aca="false">ROUND(AP412+AR412+AT412+AV412+AX412,0)</f>
        <v>250962</v>
      </c>
      <c r="K412" s="64" t="n">
        <f aca="false">I412-DatosMinisterio!J412</f>
        <v>3.68122641189461E-008</v>
      </c>
      <c r="L412" s="63" t="n">
        <f aca="false">J412-DatosMinisterio!K412</f>
        <v>0</v>
      </c>
      <c r="M412" s="64" t="n">
        <f aca="false">P447/P$460</f>
        <v>0.0219100282022174</v>
      </c>
      <c r="N412" s="63" t="n">
        <f aca="false">ROUND(N$425*M412,0)</f>
        <v>3003530</v>
      </c>
      <c r="O412" s="63" t="n">
        <f aca="false">N412-DatosMinisterio!L412</f>
        <v>-1</v>
      </c>
      <c r="P412" s="65" t="n">
        <f aca="false">N412+J412</f>
        <v>3254492</v>
      </c>
      <c r="Q412" s="63" t="n">
        <f aca="false">P412-DatosMinisterio!M412</f>
        <v>-1</v>
      </c>
      <c r="S412" s="65" t="n">
        <f aca="false">B412+DatosMinisterio!B412</f>
        <v>6837</v>
      </c>
      <c r="T412" s="65" t="n">
        <f aca="false">C412+DatosMinisterio!C412</f>
        <v>47</v>
      </c>
      <c r="U412" s="65" t="n">
        <f aca="false">D412+DatosMinisterio!D412</f>
        <v>441.489393939394</v>
      </c>
      <c r="V412" s="65" t="n">
        <f aca="false">E412+DatosMinisterio!E412</f>
        <v>258.825757575758</v>
      </c>
      <c r="W412" s="65" t="n">
        <f aca="false">F412+DatosMinisterio!F412</f>
        <v>58</v>
      </c>
      <c r="X412" s="65" t="n">
        <f aca="false">G412+DatosMinisterio!G412</f>
        <v>116</v>
      </c>
      <c r="Y412" s="65" t="n">
        <f aca="false">H412+DatosMinisterio!H412</f>
        <v>77</v>
      </c>
      <c r="Z412" s="65" t="n">
        <f aca="false">X412+0.33*Y412</f>
        <v>141.41</v>
      </c>
      <c r="AC412" s="71" t="n">
        <f aca="false">IF(T412&gt;0,S412/T412,0)</f>
        <v>145.468085106383</v>
      </c>
      <c r="AD412" s="72" t="n">
        <f aca="false">EXP((((AC412-AC$425)/AC$426+2)/4-1.9)^3)</f>
        <v>0.0267164955859538</v>
      </c>
      <c r="AE412" s="73" t="n">
        <f aca="false">S412/U412</f>
        <v>15.4862157366765</v>
      </c>
      <c r="AF412" s="72" t="n">
        <f aca="false">EXP((((AE412-AE$425)/AE$426+2)/4-1.9)^3)</f>
        <v>0.0152200634957534</v>
      </c>
      <c r="AG412" s="72" t="n">
        <f aca="false">V412/U412</f>
        <v>0.586255890014175</v>
      </c>
      <c r="AH412" s="72" t="n">
        <f aca="false">EXP((((AG412-AG$425)/AG$426+2)/4-1.9)^3)</f>
        <v>0.10274984759904</v>
      </c>
      <c r="AI412" s="72" t="n">
        <f aca="false">W412/U412</f>
        <v>0.131373484383097</v>
      </c>
      <c r="AJ412" s="72" t="n">
        <f aca="false">EXP((((AI412-AI$425)/AI$426+2)/4-1.9)^3)</f>
        <v>0.12422100189662</v>
      </c>
      <c r="AK412" s="72" t="n">
        <f aca="false">Z412/U412</f>
        <v>0.320302145286444</v>
      </c>
      <c r="AL412" s="72" t="n">
        <f aca="false">EXP((((AK412-AK$425)/AK$426+2)/4-1.9)^3)</f>
        <v>0.113887747585655</v>
      </c>
      <c r="AM412" s="72" t="n">
        <f aca="false">0.01*AD412+0.15*AF412+0.24*AH412+0.25*AJ412+0.35*AL412</f>
        <v>0.0981261000331265</v>
      </c>
      <c r="AO412" s="64" t="n">
        <f aca="false">0.01*AD412/$AM$425</f>
        <v>9.47039179558198E-005</v>
      </c>
      <c r="AP412" s="63" t="n">
        <f aca="false">AO412*$J$425</f>
        <v>683.287347492471</v>
      </c>
      <c r="AQ412" s="64" t="n">
        <f aca="false">0.15*AF412/$AM$425</f>
        <v>0.000809275101189929</v>
      </c>
      <c r="AR412" s="63" t="n">
        <f aca="false">AQ412*$J$425</f>
        <v>5838.90771595882</v>
      </c>
      <c r="AS412" s="64" t="n">
        <f aca="false">0.24*AH412/$AM$425</f>
        <v>0.00874139778312101</v>
      </c>
      <c r="AT412" s="63" t="n">
        <f aca="false">AS412*$J$425</f>
        <v>63069.0538842513</v>
      </c>
      <c r="AU412" s="64" t="n">
        <f aca="false">0.25*AJ412/$AM$425</f>
        <v>0.0110083820070626</v>
      </c>
      <c r="AV412" s="63" t="n">
        <f aca="false">AU412*$J$425</f>
        <v>79425.3110552267</v>
      </c>
      <c r="AW412" s="64" t="n">
        <f aca="false">0.35*AL412/$AM$425</f>
        <v>0.0141297183011474</v>
      </c>
      <c r="AX412" s="63" t="n">
        <f aca="false">AW412*$J$425</f>
        <v>101945.705597004</v>
      </c>
    </row>
    <row r="413" customFormat="false" ht="13.8" hidden="false" customHeight="false" outlineLevel="0" collapsed="false">
      <c r="A413" s="70" t="s">
        <v>35</v>
      </c>
      <c r="B413" s="63" t="n">
        <f aca="true">INDIRECT(ADDRESS(ROW()-35*INT((ROW()-15)/35)+138,2+INT((ROW()-15)/35), 1, 1, "Simulación"))</f>
        <v>0</v>
      </c>
      <c r="C413" s="63" t="n">
        <f aca="true">INDIRECT(ADDRESS(ROW()-35*INT((ROW()-15)/35)+108,2+INT((ROW()-15)/35), 1, 1, "Simulación"))</f>
        <v>0</v>
      </c>
      <c r="D413" s="63" t="n">
        <f aca="true">INDIRECT(ADDRESS(ROW()-35*INT((ROW()-15)/35)+78,2+INT((ROW()-15)/35), 1, 1, "Simulación"))</f>
        <v>0</v>
      </c>
      <c r="E413" s="63" t="n">
        <f aca="true">INDIRECT(ADDRESS(ROW()-35*INT((ROW()-15)/35)+48,2+INT((ROW()-15)/35), 1, 1, "Simulación"))</f>
        <v>0</v>
      </c>
      <c r="F413" s="63" t="n">
        <f aca="true">INDIRECT(ADDRESS(ROW()-35*INT((ROW()-15)/35)+18,2+INT((ROW()-15)/35), 1, 1, "Simulación"))</f>
        <v>0</v>
      </c>
      <c r="G413" s="63" t="n">
        <f aca="true">INDIRECT(ADDRESS(ROW()-35*INT((ROW()-15)/35)-12,2+INT((ROW()-15)/35), 1, 1, "Simulación"))</f>
        <v>0</v>
      </c>
      <c r="H413" s="63" t="n">
        <f aca="true">INDIRECT(ADDRESS(ROW()-35*INT((ROW()-15)/35)+168,2+INT((ROW()-15)/35), 1, 1, "Simulación"))</f>
        <v>0</v>
      </c>
      <c r="I413" s="64" t="n">
        <f aca="false">AO413+AQ413+AS413+AU413+AW413</f>
        <v>0.00935743163081573</v>
      </c>
      <c r="J413" s="63" t="n">
        <f aca="false">ROUND(AP413+AR413+AT413+AV413+AX413,0)</f>
        <v>67514</v>
      </c>
      <c r="K413" s="64" t="n">
        <f aca="false">I413-DatosMinisterio!J413</f>
        <v>-3.75808319706683E-008</v>
      </c>
      <c r="L413" s="63" t="n">
        <f aca="false">J413-DatosMinisterio!K413</f>
        <v>0</v>
      </c>
      <c r="M413" s="64" t="n">
        <f aca="false">P448/P$460</f>
        <v>0.0102880413903393</v>
      </c>
      <c r="N413" s="63" t="n">
        <f aca="false">ROUND(N$425*M413,0)</f>
        <v>1410333</v>
      </c>
      <c r="O413" s="63" t="n">
        <f aca="false">N413-DatosMinisterio!L413</f>
        <v>1</v>
      </c>
      <c r="P413" s="65" t="n">
        <f aca="false">N413+J413</f>
        <v>1477847</v>
      </c>
      <c r="Q413" s="63" t="n">
        <f aca="false">P413-DatosMinisterio!M413</f>
        <v>1</v>
      </c>
      <c r="S413" s="65" t="n">
        <f aca="false">B413+DatosMinisterio!B413</f>
        <v>3363</v>
      </c>
      <c r="T413" s="65" t="n">
        <f aca="false">C413+DatosMinisterio!C413</f>
        <v>57</v>
      </c>
      <c r="U413" s="65" t="n">
        <f aca="false">D413+DatosMinisterio!D413</f>
        <v>199.837954545455</v>
      </c>
      <c r="V413" s="65" t="n">
        <f aca="false">E413+DatosMinisterio!E413</f>
        <v>77.8556818181818</v>
      </c>
      <c r="W413" s="65" t="n">
        <f aca="false">F413+DatosMinisterio!F413</f>
        <v>11</v>
      </c>
      <c r="X413" s="65" t="n">
        <f aca="false">G413+DatosMinisterio!G413</f>
        <v>32</v>
      </c>
      <c r="Y413" s="65" t="n">
        <f aca="false">H413+DatosMinisterio!H413</f>
        <v>18</v>
      </c>
      <c r="Z413" s="65" t="n">
        <f aca="false">X413+0.33*Y413</f>
        <v>37.94</v>
      </c>
      <c r="AC413" s="71" t="n">
        <f aca="false">IF(T413&gt;0,S413/T413,0)</f>
        <v>59</v>
      </c>
      <c r="AD413" s="72" t="n">
        <f aca="false">EXP((((AC413-AC$425)/AC$426+2)/4-1.9)^3)</f>
        <v>0.00309826282512292</v>
      </c>
      <c r="AE413" s="73" t="n">
        <f aca="false">S413/U413</f>
        <v>16.8286350190552</v>
      </c>
      <c r="AF413" s="72" t="n">
        <f aca="false">EXP((((AE413-AE$425)/AE$426+2)/4-1.9)^3)</f>
        <v>0.0245642805171329</v>
      </c>
      <c r="AG413" s="72" t="n">
        <f aca="false">V413/U413</f>
        <v>0.389594068830768</v>
      </c>
      <c r="AH413" s="72" t="n">
        <f aca="false">EXP((((AG413-AG$425)/AG$426+2)/4-1.9)^3)</f>
        <v>0.00555266434068941</v>
      </c>
      <c r="AI413" s="72" t="n">
        <f aca="false">W413/U413</f>
        <v>0.0550445986350303</v>
      </c>
      <c r="AJ413" s="72" t="n">
        <f aca="false">EXP((((AI413-AI$425)/AI$426+2)/4-1.9)^3)</f>
        <v>0.024897429235763</v>
      </c>
      <c r="AK413" s="72" t="n">
        <f aca="false">Z413/U413</f>
        <v>0.189853824746641</v>
      </c>
      <c r="AL413" s="72" t="n">
        <f aca="false">EXP((((AK413-AK$425)/AK$426+2)/4-1.9)^3)</f>
        <v>0.0432148779950395</v>
      </c>
      <c r="AM413" s="72" t="n">
        <f aca="false">0.01*AD413+0.15*AF413+0.24*AH413+0.25*AJ413+0.35*AL413</f>
        <v>0.0263978287547912</v>
      </c>
      <c r="AO413" s="64" t="n">
        <f aca="false">0.01*AD413/$AM$425</f>
        <v>1.09826390759974E-005</v>
      </c>
      <c r="AP413" s="63" t="n">
        <f aca="false">AO413*$J$425</f>
        <v>79.2395761937351</v>
      </c>
      <c r="AQ413" s="64" t="n">
        <f aca="false">0.15*AF413/$AM$425</f>
        <v>0.00130612205439925</v>
      </c>
      <c r="AR413" s="63" t="n">
        <f aca="false">AQ413*$J$425</f>
        <v>9423.65103065978</v>
      </c>
      <c r="AS413" s="64" t="n">
        <f aca="false">0.24*AH413/$AM$425</f>
        <v>0.000472390459862553</v>
      </c>
      <c r="AT413" s="63" t="n">
        <f aca="false">AS413*$J$425</f>
        <v>3408.29008205142</v>
      </c>
      <c r="AU413" s="64" t="n">
        <f aca="false">0.25*AJ413/$AM$425</f>
        <v>0.00220639350702697</v>
      </c>
      <c r="AV413" s="63" t="n">
        <f aca="false">AU413*$J$425</f>
        <v>15919.096057297</v>
      </c>
      <c r="AW413" s="64" t="n">
        <f aca="false">0.35*AL413/$AM$425</f>
        <v>0.00536154297045095</v>
      </c>
      <c r="AX413" s="63" t="n">
        <f aca="false">AW413*$J$425</f>
        <v>38683.4521086591</v>
      </c>
    </row>
    <row r="414" customFormat="false" ht="13.8" hidden="false" customHeight="false" outlineLevel="0" collapsed="false">
      <c r="A414" s="70" t="s">
        <v>36</v>
      </c>
      <c r="B414" s="63" t="n">
        <f aca="true">INDIRECT(ADDRESS(ROW()-35*INT((ROW()-15)/35)+138,2+INT((ROW()-15)/35), 1, 1, "Simulación"))</f>
        <v>0</v>
      </c>
      <c r="C414" s="63" t="n">
        <f aca="true">INDIRECT(ADDRESS(ROW()-35*INT((ROW()-15)/35)+108,2+INT((ROW()-15)/35), 1, 1, "Simulación"))</f>
        <v>0</v>
      </c>
      <c r="D414" s="63" t="n">
        <f aca="true">INDIRECT(ADDRESS(ROW()-35*INT((ROW()-15)/35)+78,2+INT((ROW()-15)/35), 1, 1, "Simulación"))</f>
        <v>0</v>
      </c>
      <c r="E414" s="63" t="n">
        <f aca="true">INDIRECT(ADDRESS(ROW()-35*INT((ROW()-15)/35)+48,2+INT((ROW()-15)/35), 1, 1, "Simulación"))</f>
        <v>0</v>
      </c>
      <c r="F414" s="63" t="n">
        <f aca="true">INDIRECT(ADDRESS(ROW()-35*INT((ROW()-15)/35)+18,2+INT((ROW()-15)/35), 1, 1, "Simulación"))</f>
        <v>0</v>
      </c>
      <c r="G414" s="63" t="n">
        <f aca="true">INDIRECT(ADDRESS(ROW()-35*INT((ROW()-15)/35)-12,2+INT((ROW()-15)/35), 1, 1, "Simulación"))</f>
        <v>0</v>
      </c>
      <c r="H414" s="63" t="n">
        <f aca="true">INDIRECT(ADDRESS(ROW()-35*INT((ROW()-15)/35)+168,2+INT((ROW()-15)/35), 1, 1, "Simulación"))</f>
        <v>0</v>
      </c>
      <c r="I414" s="64" t="n">
        <f aca="false">AO414+AQ414+AS414+AU414+AW414</f>
        <v>0.10073561824903</v>
      </c>
      <c r="J414" s="63" t="n">
        <f aca="false">ROUND(AP414+AR414+AT414+AV414+AX414,0)</f>
        <v>726806</v>
      </c>
      <c r="K414" s="64" t="n">
        <f aca="false">I414-DatosMinisterio!J414</f>
        <v>-3.51594919845155E-009</v>
      </c>
      <c r="L414" s="63" t="n">
        <f aca="false">J414-DatosMinisterio!K414</f>
        <v>0</v>
      </c>
      <c r="M414" s="64" t="n">
        <f aca="false">P449/P$460</f>
        <v>0.0567531271875936</v>
      </c>
      <c r="N414" s="63" t="n">
        <f aca="false">ROUND(N$425*M414,0)</f>
        <v>7779985</v>
      </c>
      <c r="O414" s="63" t="n">
        <f aca="false">N414-DatosMinisterio!L414</f>
        <v>-18</v>
      </c>
      <c r="P414" s="65" t="n">
        <f aca="false">N414+J414</f>
        <v>8506791</v>
      </c>
      <c r="Q414" s="63" t="n">
        <f aca="false">P414-DatosMinisterio!M414</f>
        <v>-18</v>
      </c>
      <c r="S414" s="65" t="n">
        <f aca="false">B414+DatosMinisterio!B414</f>
        <v>6558</v>
      </c>
      <c r="T414" s="65" t="n">
        <f aca="false">C414+DatosMinisterio!C414</f>
        <v>24</v>
      </c>
      <c r="U414" s="65" t="n">
        <f aca="false">D414+DatosMinisterio!D414</f>
        <v>307.869318181818</v>
      </c>
      <c r="V414" s="65" t="n">
        <f aca="false">E414+DatosMinisterio!E414</f>
        <v>268.551136363636</v>
      </c>
      <c r="W414" s="65" t="n">
        <f aca="false">F414+DatosMinisterio!F414</f>
        <v>46</v>
      </c>
      <c r="X414" s="65" t="n">
        <f aca="false">G414+DatosMinisterio!G414</f>
        <v>103</v>
      </c>
      <c r="Y414" s="65" t="n">
        <f aca="false">H414+DatosMinisterio!H414</f>
        <v>45</v>
      </c>
      <c r="Z414" s="65" t="n">
        <f aca="false">X414+0.33*Y414</f>
        <v>117.85</v>
      </c>
      <c r="AC414" s="71" t="n">
        <f aca="false">IF(T414&gt;0,S414/T414,0)</f>
        <v>273.25</v>
      </c>
      <c r="AD414" s="72" t="n">
        <f aca="false">EXP((((AC414-AC$425)/AC$426+2)/4-1.9)^3)</f>
        <v>0.215263640334006</v>
      </c>
      <c r="AE414" s="73" t="n">
        <f aca="false">S414/U414</f>
        <v>21.3012457322137</v>
      </c>
      <c r="AF414" s="72" t="n">
        <f aca="false">EXP((((AE414-AE$425)/AE$426+2)/4-1.9)^3)</f>
        <v>0.0928478475872138</v>
      </c>
      <c r="AG414" s="72" t="n">
        <f aca="false">V414/U414</f>
        <v>0.872289378979422</v>
      </c>
      <c r="AH414" s="72" t="n">
        <f aca="false">EXP((((AG414-AG$425)/AG$426+2)/4-1.9)^3)</f>
        <v>0.699581463268443</v>
      </c>
      <c r="AI414" s="72" t="n">
        <f aca="false">W414/U414</f>
        <v>0.149414044477254</v>
      </c>
      <c r="AJ414" s="72" t="n">
        <f aca="false">EXP((((AI414-AI$425)/AI$426+2)/4-1.9)^3)</f>
        <v>0.166864843077847</v>
      </c>
      <c r="AK414" s="72" t="n">
        <f aca="false">Z414/U414</f>
        <v>0.382792285687921</v>
      </c>
      <c r="AL414" s="72" t="n">
        <f aca="false">EXP((((AK414-AK$425)/AK$426+2)/4-1.9)^3)</f>
        <v>0.16710039511534</v>
      </c>
      <c r="AM414" s="72" t="n">
        <f aca="false">0.01*AD414+0.15*AF414+0.24*AH414+0.25*AJ414+0.35*AL414</f>
        <v>0.284180713785679</v>
      </c>
      <c r="AO414" s="64" t="n">
        <f aca="false">0.01*AD414/$AM$425</f>
        <v>0.000763060786452132</v>
      </c>
      <c r="AP414" s="63" t="n">
        <f aca="false">AO414*$J$425</f>
        <v>5505.47212834034</v>
      </c>
      <c r="AQ414" s="64" t="n">
        <f aca="false">0.15*AF414/$AM$425</f>
        <v>0.00493686844817528</v>
      </c>
      <c r="AR414" s="63" t="n">
        <f aca="false">AQ414*$J$425</f>
        <v>35619.4318005579</v>
      </c>
      <c r="AS414" s="64" t="n">
        <f aca="false">0.24*AH414/$AM$425</f>
        <v>0.0595165831874624</v>
      </c>
      <c r="AT414" s="63" t="n">
        <f aca="false">AS414*$J$425</f>
        <v>429411.254948793</v>
      </c>
      <c r="AU414" s="64" t="n">
        <f aca="false">0.25*AJ414/$AM$425</f>
        <v>0.014787450657323</v>
      </c>
      <c r="AV414" s="63" t="n">
        <f aca="false">AU414*$J$425</f>
        <v>106691.234680825</v>
      </c>
      <c r="AW414" s="64" t="n">
        <f aca="false">0.35*AL414/$AM$425</f>
        <v>0.0207316551696171</v>
      </c>
      <c r="AX414" s="63" t="n">
        <f aca="false">AW414*$J$425</f>
        <v>149578.58107396</v>
      </c>
    </row>
    <row r="415" customFormat="false" ht="13.8" hidden="false" customHeight="false" outlineLevel="0" collapsed="false">
      <c r="A415" s="70" t="s">
        <v>37</v>
      </c>
      <c r="B415" s="63" t="n">
        <f aca="true">INDIRECT(ADDRESS(ROW()-35*INT((ROW()-15)/35)+138,2+INT((ROW()-15)/35), 1, 1, "Simulación"))</f>
        <v>0</v>
      </c>
      <c r="C415" s="63" t="n">
        <f aca="true">INDIRECT(ADDRESS(ROW()-35*INT((ROW()-15)/35)+108,2+INT((ROW()-15)/35), 1, 1, "Simulación"))</f>
        <v>0</v>
      </c>
      <c r="D415" s="63" t="n">
        <f aca="true">INDIRECT(ADDRESS(ROW()-35*INT((ROW()-15)/35)+78,2+INT((ROW()-15)/35), 1, 1, "Simulación"))</f>
        <v>0</v>
      </c>
      <c r="E415" s="63" t="n">
        <f aca="true">INDIRECT(ADDRESS(ROW()-35*INT((ROW()-15)/35)+48,2+INT((ROW()-15)/35), 1, 1, "Simulación"))</f>
        <v>0</v>
      </c>
      <c r="F415" s="63" t="n">
        <f aca="true">INDIRECT(ADDRESS(ROW()-35*INT((ROW()-15)/35)+18,2+INT((ROW()-15)/35), 1, 1, "Simulación"))</f>
        <v>0</v>
      </c>
      <c r="G415" s="63" t="n">
        <f aca="true">INDIRECT(ADDRESS(ROW()-35*INT((ROW()-15)/35)-12,2+INT((ROW()-15)/35), 1, 1, "Simulación"))</f>
        <v>0</v>
      </c>
      <c r="H415" s="63" t="n">
        <f aca="true">INDIRECT(ADDRESS(ROW()-35*INT((ROW()-15)/35)+168,2+INT((ROW()-15)/35), 1, 1, "Simulación"))</f>
        <v>0</v>
      </c>
      <c r="I415" s="64" t="n">
        <f aca="false">AO415+AQ415+AS415+AU415+AW415</f>
        <v>0.00750763063142962</v>
      </c>
      <c r="J415" s="63" t="n">
        <f aca="false">ROUND(AP415+AR415+AT415+AV415+AX415,0)</f>
        <v>54167</v>
      </c>
      <c r="K415" s="64" t="n">
        <f aca="false">I415-DatosMinisterio!J415</f>
        <v>6.13156237025056E-008</v>
      </c>
      <c r="L415" s="63" t="n">
        <f aca="false">J415-DatosMinisterio!K415</f>
        <v>0</v>
      </c>
      <c r="M415" s="64" t="n">
        <f aca="false">P450/P$460</f>
        <v>0.00974297227470188</v>
      </c>
      <c r="N415" s="63" t="n">
        <f aca="false">ROUND(N$425*M415,0)</f>
        <v>1335612</v>
      </c>
      <c r="O415" s="63" t="n">
        <f aca="false">N415-DatosMinisterio!L415</f>
        <v>1</v>
      </c>
      <c r="P415" s="65" t="n">
        <f aca="false">N415+J415</f>
        <v>1389779</v>
      </c>
      <c r="Q415" s="63" t="n">
        <f aca="false">P415-DatosMinisterio!M415</f>
        <v>1</v>
      </c>
      <c r="S415" s="65" t="n">
        <f aca="false">B415+DatosMinisterio!B415</f>
        <v>3087</v>
      </c>
      <c r="T415" s="65" t="n">
        <f aca="false">C415+DatosMinisterio!C415</f>
        <v>37</v>
      </c>
      <c r="U415" s="65" t="n">
        <f aca="false">D415+DatosMinisterio!D415</f>
        <v>142.795454545455</v>
      </c>
      <c r="V415" s="65" t="n">
        <f aca="false">E415+DatosMinisterio!E415</f>
        <v>52.6363636363636</v>
      </c>
      <c r="W415" s="65" t="n">
        <f aca="false">F415+DatosMinisterio!F415</f>
        <v>1</v>
      </c>
      <c r="X415" s="65" t="n">
        <f aca="false">G415+DatosMinisterio!G415</f>
        <v>5</v>
      </c>
      <c r="Y415" s="65" t="n">
        <f aca="false">H415+DatosMinisterio!H415</f>
        <v>1</v>
      </c>
      <c r="Z415" s="65" t="n">
        <f aca="false">X415+0.33*Y415</f>
        <v>5.33</v>
      </c>
      <c r="AC415" s="71" t="n">
        <f aca="false">IF(T415&gt;0,S415/T415,0)</f>
        <v>83.4324324324324</v>
      </c>
      <c r="AD415" s="72" t="n">
        <f aca="false">EXP((((AC415-AC$425)/AC$426+2)/4-1.9)^3)</f>
        <v>0.00609844830913772</v>
      </c>
      <c r="AE415" s="73" t="n">
        <f aca="false">S415/U415</f>
        <v>21.6183351901957</v>
      </c>
      <c r="AF415" s="72" t="n">
        <f aca="false">EXP((((AE415-AE$425)/AE$426+2)/4-1.9)^3)</f>
        <v>0.100559728552542</v>
      </c>
      <c r="AG415" s="72" t="n">
        <f aca="false">V415/U415</f>
        <v>0.368613719560718</v>
      </c>
      <c r="AH415" s="72" t="n">
        <f aca="false">EXP((((AG415-AG$425)/AG$426+2)/4-1.9)^3)</f>
        <v>0.00368478670765509</v>
      </c>
      <c r="AI415" s="72" t="n">
        <f aca="false">W415/U415</f>
        <v>0.00700302403310518</v>
      </c>
      <c r="AJ415" s="72" t="n">
        <f aca="false">EXP((((AI415-AI$425)/AI$426+2)/4-1.9)^3)</f>
        <v>0.00648040489976448</v>
      </c>
      <c r="AK415" s="72" t="n">
        <f aca="false">Z415/U415</f>
        <v>0.0373261180964506</v>
      </c>
      <c r="AL415" s="72" t="n">
        <f aca="false">EXP((((AK415-AK$425)/AK$426+2)/4-1.9)^3)</f>
        <v>0.0100858420039264</v>
      </c>
      <c r="AM415" s="72" t="n">
        <f aca="false">0.01*AD415+0.15*AF415+0.24*AH415+0.25*AJ415+0.35*AL415</f>
        <v>0.0211794385021253</v>
      </c>
      <c r="AO415" s="64" t="n">
        <f aca="false">0.01*AD415/$AM$425</f>
        <v>2.16176162202214E-005</v>
      </c>
      <c r="AP415" s="63" t="n">
        <f aca="false">AO415*$J$425</f>
        <v>155.970776764654</v>
      </c>
      <c r="AQ415" s="64" t="n">
        <f aca="false">0.15*AF415/$AM$425</f>
        <v>0.00534692148444037</v>
      </c>
      <c r="AR415" s="63" t="n">
        <f aca="false">AQ415*$J$425</f>
        <v>38577.958306415</v>
      </c>
      <c r="AS415" s="64" t="n">
        <f aca="false">0.24*AH415/$AM$425</f>
        <v>0.000313481597396268</v>
      </c>
      <c r="AT415" s="63" t="n">
        <f aca="false">AS415*$J$425</f>
        <v>2261.76502299011</v>
      </c>
      <c r="AU415" s="64" t="n">
        <f aca="false">0.25*AJ415/$AM$425</f>
        <v>0.000574289142800649</v>
      </c>
      <c r="AV415" s="63" t="n">
        <f aca="false">AU415*$J$425</f>
        <v>4143.48755096954</v>
      </c>
      <c r="AW415" s="64" t="n">
        <f aca="false">0.35*AL415/$AM$425</f>
        <v>0.00125132079057212</v>
      </c>
      <c r="AX415" s="63" t="n">
        <f aca="false">AW415*$J$425</f>
        <v>9028.26073416598</v>
      </c>
    </row>
    <row r="416" customFormat="false" ht="13.8" hidden="false" customHeight="false" outlineLevel="0" collapsed="false">
      <c r="A416" s="70" t="s">
        <v>38</v>
      </c>
      <c r="B416" s="63" t="n">
        <f aca="true">INDIRECT(ADDRESS(ROW()-35*INT((ROW()-15)/35)+138,2+INT((ROW()-15)/35), 1, 1, "Simulación"))</f>
        <v>0</v>
      </c>
      <c r="C416" s="63" t="n">
        <f aca="true">INDIRECT(ADDRESS(ROW()-35*INT((ROW()-15)/35)+108,2+INT((ROW()-15)/35), 1, 1, "Simulación"))</f>
        <v>0</v>
      </c>
      <c r="D416" s="63" t="n">
        <f aca="true">INDIRECT(ADDRESS(ROW()-35*INT((ROW()-15)/35)+78,2+INT((ROW()-15)/35), 1, 1, "Simulación"))</f>
        <v>0</v>
      </c>
      <c r="E416" s="63" t="n">
        <f aca="true">INDIRECT(ADDRESS(ROW()-35*INT((ROW()-15)/35)+48,2+INT((ROW()-15)/35), 1, 1, "Simulación"))</f>
        <v>0</v>
      </c>
      <c r="F416" s="63" t="n">
        <f aca="true">INDIRECT(ADDRESS(ROW()-35*INT((ROW()-15)/35)+18,2+INT((ROW()-15)/35), 1, 1, "Simulación"))</f>
        <v>0</v>
      </c>
      <c r="G416" s="63" t="n">
        <f aca="true">INDIRECT(ADDRESS(ROW()-35*INT((ROW()-15)/35)-12,2+INT((ROW()-15)/35), 1, 1, "Simulación"))</f>
        <v>0</v>
      </c>
      <c r="H416" s="63" t="n">
        <f aca="true">INDIRECT(ADDRESS(ROW()-35*INT((ROW()-15)/35)+168,2+INT((ROW()-15)/35), 1, 1, "Simulación"))</f>
        <v>0</v>
      </c>
      <c r="I416" s="64" t="n">
        <f aca="false">AO416+AQ416+AS416+AU416+AW416</f>
        <v>0.0781712247858681</v>
      </c>
      <c r="J416" s="63" t="n">
        <f aca="false">ROUND(AP416+AR416+AT416+AV416+AX416,0)</f>
        <v>564004</v>
      </c>
      <c r="K416" s="64" t="n">
        <f aca="false">I416-DatosMinisterio!J416</f>
        <v>2.96967583718333E-008</v>
      </c>
      <c r="L416" s="63" t="n">
        <f aca="false">J416-DatosMinisterio!K416</f>
        <v>0</v>
      </c>
      <c r="M416" s="64" t="n">
        <f aca="false">P451/P$460</f>
        <v>0.0367720367095279</v>
      </c>
      <c r="N416" s="63" t="n">
        <f aca="false">ROUND(N$425*M416,0)</f>
        <v>5040884</v>
      </c>
      <c r="O416" s="63" t="n">
        <f aca="false">N416-DatosMinisterio!L416</f>
        <v>-1</v>
      </c>
      <c r="P416" s="65" t="n">
        <f aca="false">N416+J416</f>
        <v>5604888</v>
      </c>
      <c r="Q416" s="63" t="n">
        <f aca="false">P416-DatosMinisterio!M416</f>
        <v>-1</v>
      </c>
      <c r="S416" s="65" t="n">
        <f aca="false">B416+DatosMinisterio!B416</f>
        <v>8052</v>
      </c>
      <c r="T416" s="65" t="n">
        <f aca="false">C416+DatosMinisterio!C416</f>
        <v>65</v>
      </c>
      <c r="U416" s="65" t="n">
        <f aca="false">D416+DatosMinisterio!D416</f>
        <v>265.659090909091</v>
      </c>
      <c r="V416" s="65" t="n">
        <f aca="false">E416+DatosMinisterio!E416</f>
        <v>203.977272727273</v>
      </c>
      <c r="W416" s="65" t="n">
        <f aca="false">F416+DatosMinisterio!F416</f>
        <v>17</v>
      </c>
      <c r="X416" s="65" t="n">
        <f aca="false">G416+DatosMinisterio!G416</f>
        <v>63</v>
      </c>
      <c r="Y416" s="65" t="n">
        <f aca="false">H416+DatosMinisterio!H416</f>
        <v>48</v>
      </c>
      <c r="Z416" s="65" t="n">
        <f aca="false">X416+0.33*Y416</f>
        <v>78.84</v>
      </c>
      <c r="AC416" s="71" t="n">
        <f aca="false">IF(T416&gt;0,S416/T416,0)</f>
        <v>123.876923076923</v>
      </c>
      <c r="AD416" s="72" t="n">
        <f aca="false">EXP((((AC416-AC$425)/AC$426+2)/4-1.9)^3)</f>
        <v>0.0165941015184763</v>
      </c>
      <c r="AE416" s="73" t="n">
        <f aca="false">S416/U416</f>
        <v>30.3095217726067</v>
      </c>
      <c r="AF416" s="72" t="n">
        <f aca="false">EXP((((AE416-AE$425)/AE$426+2)/4-1.9)^3)</f>
        <v>0.47601163333029</v>
      </c>
      <c r="AG416" s="72" t="n">
        <f aca="false">V416/U416</f>
        <v>0.767815895286167</v>
      </c>
      <c r="AH416" s="72" t="n">
        <f aca="false">EXP((((AG416-AG$425)/AG$426+2)/4-1.9)^3)</f>
        <v>0.446429282151093</v>
      </c>
      <c r="AI416" s="72" t="n">
        <f aca="false">W416/U416</f>
        <v>0.0639917871503122</v>
      </c>
      <c r="AJ416" s="72" t="n">
        <f aca="false">EXP((((AI416-AI$425)/AI$426+2)/4-1.9)^3)</f>
        <v>0.0310443877998065</v>
      </c>
      <c r="AK416" s="72" t="n">
        <f aca="false">Z416/U416</f>
        <v>0.296771323466507</v>
      </c>
      <c r="AL416" s="72" t="n">
        <f aca="false">EXP((((AK416-AK$425)/AK$426+2)/4-1.9)^3)</f>
        <v>0.0972957411210145</v>
      </c>
      <c r="AM416" s="72" t="n">
        <f aca="false">0.01*AD416+0.15*AF416+0.24*AH416+0.25*AJ416+0.35*AL416</f>
        <v>0.220525320073297</v>
      </c>
      <c r="AO416" s="64" t="n">
        <f aca="false">0.01*AD416/$AM$425</f>
        <v>5.88223265922107E-005</v>
      </c>
      <c r="AP416" s="63" t="n">
        <f aca="false">AO416*$J$425</f>
        <v>424.402204027901</v>
      </c>
      <c r="AQ416" s="64" t="n">
        <f aca="false">0.15*AF416/$AM$425</f>
        <v>0.0253102993189506</v>
      </c>
      <c r="AR416" s="63" t="n">
        <f aca="false">AQ416*$J$425</f>
        <v>182613.429931739</v>
      </c>
      <c r="AS416" s="64" t="n">
        <f aca="false">0.24*AH416/$AM$425</f>
        <v>0.0379797734838912</v>
      </c>
      <c r="AT416" s="63" t="n">
        <f aca="false">AS416*$J$425</f>
        <v>274023.495989673</v>
      </c>
      <c r="AU416" s="64" t="n">
        <f aca="false">0.25*AJ416/$AM$425</f>
        <v>0.00275113285883877</v>
      </c>
      <c r="AV416" s="63" t="n">
        <f aca="false">AU416*$J$425</f>
        <v>19849.3823095288</v>
      </c>
      <c r="AW416" s="64" t="n">
        <f aca="false">0.35*AL416/$AM$425</f>
        <v>0.0120711967975953</v>
      </c>
      <c r="AX416" s="63" t="n">
        <f aca="false">AW416*$J$425</f>
        <v>87093.503826698</v>
      </c>
    </row>
    <row r="417" customFormat="false" ht="13.8" hidden="false" customHeight="false" outlineLevel="0" collapsed="false">
      <c r="A417" s="70" t="s">
        <v>39</v>
      </c>
      <c r="B417" s="63" t="n">
        <f aca="true">INDIRECT(ADDRESS(ROW()-35*INT((ROW()-15)/35)+138,2+INT((ROW()-15)/35), 1, 1, "Simulación"))</f>
        <v>0</v>
      </c>
      <c r="C417" s="63" t="n">
        <f aca="true">INDIRECT(ADDRESS(ROW()-35*INT((ROW()-15)/35)+108,2+INT((ROW()-15)/35), 1, 1, "Simulación"))</f>
        <v>0</v>
      </c>
      <c r="D417" s="63" t="n">
        <f aca="true">INDIRECT(ADDRESS(ROW()-35*INT((ROW()-15)/35)+78,2+INT((ROW()-15)/35), 1, 1, "Simulación"))</f>
        <v>0</v>
      </c>
      <c r="E417" s="63" t="n">
        <f aca="true">INDIRECT(ADDRESS(ROW()-35*INT((ROW()-15)/35)+48,2+INT((ROW()-15)/35), 1, 1, "Simulación"))</f>
        <v>0</v>
      </c>
      <c r="F417" s="63" t="n">
        <f aca="true">INDIRECT(ADDRESS(ROW()-35*INT((ROW()-15)/35)+18,2+INT((ROW()-15)/35), 1, 1, "Simulación"))</f>
        <v>0</v>
      </c>
      <c r="G417" s="63" t="n">
        <f aca="true">INDIRECT(ADDRESS(ROW()-35*INT((ROW()-15)/35)-12,2+INT((ROW()-15)/35), 1, 1, "Simulación"))</f>
        <v>0</v>
      </c>
      <c r="H417" s="63" t="n">
        <f aca="true">INDIRECT(ADDRESS(ROW()-35*INT((ROW()-15)/35)+168,2+INT((ROW()-15)/35), 1, 1, "Simulación"))</f>
        <v>0</v>
      </c>
      <c r="I417" s="64" t="n">
        <f aca="false">AO417+AQ417+AS417+AU417+AW417</f>
        <v>0.00987890387909272</v>
      </c>
      <c r="J417" s="63" t="n">
        <f aca="false">ROUND(AP417+AR417+AT417+AV417+AX417,0)</f>
        <v>71276</v>
      </c>
      <c r="K417" s="64" t="n">
        <f aca="false">I417-DatosMinisterio!J417</f>
        <v>1.98620088258383E-008</v>
      </c>
      <c r="L417" s="63" t="n">
        <f aca="false">J417-DatosMinisterio!K417</f>
        <v>0</v>
      </c>
      <c r="M417" s="64" t="n">
        <f aca="false">P452/P$460</f>
        <v>0.013016032158003</v>
      </c>
      <c r="N417" s="63" t="n">
        <f aca="false">ROUND(N$425*M417,0)</f>
        <v>1784299</v>
      </c>
      <c r="O417" s="63" t="n">
        <f aca="false">N417-DatosMinisterio!L417</f>
        <v>2</v>
      </c>
      <c r="P417" s="65" t="n">
        <f aca="false">N417+J417</f>
        <v>1855575</v>
      </c>
      <c r="Q417" s="63" t="n">
        <f aca="false">P417-DatosMinisterio!M417</f>
        <v>2</v>
      </c>
      <c r="S417" s="65" t="n">
        <f aca="false">B417+DatosMinisterio!B417</f>
        <v>5959</v>
      </c>
      <c r="T417" s="65" t="n">
        <f aca="false">C417+DatosMinisterio!C417</f>
        <v>65</v>
      </c>
      <c r="U417" s="65" t="n">
        <f aca="false">D417+DatosMinisterio!D417</f>
        <v>349.443181818182</v>
      </c>
      <c r="V417" s="65" t="n">
        <f aca="false">E417+DatosMinisterio!E417</f>
        <v>179.261363636364</v>
      </c>
      <c r="W417" s="65" t="n">
        <f aca="false">F417+DatosMinisterio!F417</f>
        <v>24</v>
      </c>
      <c r="X417" s="65" t="n">
        <f aca="false">G417+DatosMinisterio!G417</f>
        <v>23</v>
      </c>
      <c r="Y417" s="65" t="n">
        <f aca="false">H417+DatosMinisterio!H417</f>
        <v>8</v>
      </c>
      <c r="Z417" s="65" t="n">
        <f aca="false">X417+0.33*Y417</f>
        <v>25.64</v>
      </c>
      <c r="AC417" s="71" t="n">
        <f aca="false">IF(T417&gt;0,S417/T417,0)</f>
        <v>91.6769230769231</v>
      </c>
      <c r="AD417" s="72" t="n">
        <f aca="false">EXP((((AC417-AC$425)/AC$426+2)/4-1.9)^3)</f>
        <v>0.00756850483886697</v>
      </c>
      <c r="AE417" s="73" t="n">
        <f aca="false">S417/U417</f>
        <v>17.0528438099574</v>
      </c>
      <c r="AF417" s="72" t="n">
        <f aca="false">EXP((((AE417-AE$425)/AE$426+2)/4-1.9)^3)</f>
        <v>0.0265093916595516</v>
      </c>
      <c r="AG417" s="72" t="n">
        <f aca="false">V417/U417</f>
        <v>0.512991447432605</v>
      </c>
      <c r="AH417" s="72" t="n">
        <f aca="false">EXP((((AG417-AG$425)/AG$426+2)/4-1.9)^3)</f>
        <v>0.0416110307709353</v>
      </c>
      <c r="AI417" s="72" t="n">
        <f aca="false">W417/U417</f>
        <v>0.0686806933107866</v>
      </c>
      <c r="AJ417" s="72" t="n">
        <f aca="false">EXP((((AI417-AI$425)/AI$426+2)/4-1.9)^3)</f>
        <v>0.0347250428920589</v>
      </c>
      <c r="AK417" s="72" t="n">
        <f aca="false">Z417/U417</f>
        <v>0.073373874020357</v>
      </c>
      <c r="AL417" s="72" t="n">
        <f aca="false">EXP((((AK417-AK$425)/AK$426+2)/4-1.9)^3)</f>
        <v>0.0147112248943087</v>
      </c>
      <c r="AM417" s="72" t="n">
        <f aca="false">0.01*AD417+0.15*AF417+0.24*AH417+0.25*AJ417+0.35*AL417</f>
        <v>0.0278689306183687</v>
      </c>
      <c r="AO417" s="64" t="n">
        <f aca="false">0.01*AD417/$AM$425</f>
        <v>2.68286332315652E-005</v>
      </c>
      <c r="AP417" s="63" t="n">
        <f aca="false">AO417*$J$425</f>
        <v>193.568186336244</v>
      </c>
      <c r="AQ417" s="64" t="n">
        <f aca="false">0.15*AF417/$AM$425</f>
        <v>0.00140954672257135</v>
      </c>
      <c r="AR417" s="63" t="n">
        <f aca="false">AQ417*$J$425</f>
        <v>10169.8584601514</v>
      </c>
      <c r="AS417" s="64" t="n">
        <f aca="false">0.24*AH417/$AM$425</f>
        <v>0.00354004001596041</v>
      </c>
      <c r="AT417" s="63" t="n">
        <f aca="false">AS417*$J$425</f>
        <v>25541.3356145541</v>
      </c>
      <c r="AU417" s="64" t="n">
        <f aca="false">0.25*AJ417/$AM$425</f>
        <v>0.00307731004846951</v>
      </c>
      <c r="AV417" s="63" t="n">
        <f aca="false">AU417*$J$425</f>
        <v>22202.7458400568</v>
      </c>
      <c r="AW417" s="64" t="n">
        <f aca="false">0.35*AL417/$AM$425</f>
        <v>0.00182517845885988</v>
      </c>
      <c r="AX417" s="63" t="n">
        <f aca="false">AW417*$J$425</f>
        <v>13168.6352029972</v>
      </c>
    </row>
    <row r="418" customFormat="false" ht="13.8" hidden="false" customHeight="false" outlineLevel="0" collapsed="false">
      <c r="A418" s="70" t="s">
        <v>40</v>
      </c>
      <c r="B418" s="63" t="n">
        <f aca="true">INDIRECT(ADDRESS(ROW()-35*INT((ROW()-15)/35)+138,2+INT((ROW()-15)/35), 1, 1, "Simulación"))</f>
        <v>0</v>
      </c>
      <c r="C418" s="63" t="n">
        <f aca="true">INDIRECT(ADDRESS(ROW()-35*INT((ROW()-15)/35)+108,2+INT((ROW()-15)/35), 1, 1, "Simulación"))</f>
        <v>0</v>
      </c>
      <c r="D418" s="63" t="n">
        <f aca="true">INDIRECT(ADDRESS(ROW()-35*INT((ROW()-15)/35)+78,2+INT((ROW()-15)/35), 1, 1, "Simulación"))</f>
        <v>0</v>
      </c>
      <c r="E418" s="63" t="n">
        <f aca="true">INDIRECT(ADDRESS(ROW()-35*INT((ROW()-15)/35)+48,2+INT((ROW()-15)/35), 1, 1, "Simulación"))</f>
        <v>0</v>
      </c>
      <c r="F418" s="63" t="n">
        <f aca="true">INDIRECT(ADDRESS(ROW()-35*INT((ROW()-15)/35)+18,2+INT((ROW()-15)/35), 1, 1, "Simulación"))</f>
        <v>0</v>
      </c>
      <c r="G418" s="63" t="n">
        <f aca="true">INDIRECT(ADDRESS(ROW()-35*INT((ROW()-15)/35)-12,2+INT((ROW()-15)/35), 1, 1, "Simulación"))</f>
        <v>0</v>
      </c>
      <c r="H418" s="63" t="n">
        <f aca="true">INDIRECT(ADDRESS(ROW()-35*INT((ROW()-15)/35)+168,2+INT((ROW()-15)/35), 1, 1, "Simulación"))</f>
        <v>0</v>
      </c>
      <c r="I418" s="64" t="n">
        <f aca="false">AO418+AQ418+AS418+AU418+AW418</f>
        <v>0.010025431459217</v>
      </c>
      <c r="J418" s="63" t="n">
        <f aca="false">ROUND(AP418+AR418+AT418+AV418+AX418,0)</f>
        <v>72333</v>
      </c>
      <c r="K418" s="64" t="n">
        <f aca="false">I418-DatosMinisterio!J418</f>
        <v>4.67910576170544E-008</v>
      </c>
      <c r="L418" s="63" t="n">
        <f aca="false">J418-DatosMinisterio!K418</f>
        <v>0</v>
      </c>
      <c r="M418" s="64" t="n">
        <f aca="false">P453/P$460</f>
        <v>0.0260232139846457</v>
      </c>
      <c r="N418" s="63" t="n">
        <f aca="false">ROUND(N$425*M418,0)</f>
        <v>3567384</v>
      </c>
      <c r="O418" s="63" t="n">
        <f aca="false">N418-DatosMinisterio!L418</f>
        <v>3</v>
      </c>
      <c r="P418" s="65" t="n">
        <f aca="false">N418+J418</f>
        <v>3639717</v>
      </c>
      <c r="Q418" s="63" t="n">
        <f aca="false">P418-DatosMinisterio!M418</f>
        <v>3</v>
      </c>
      <c r="S418" s="65" t="n">
        <f aca="false">B418+DatosMinisterio!B418</f>
        <v>5549</v>
      </c>
      <c r="T418" s="65" t="n">
        <f aca="false">C418+DatosMinisterio!C418</f>
        <v>34</v>
      </c>
      <c r="U418" s="65" t="n">
        <f aca="false">D418+DatosMinisterio!D418</f>
        <v>282.477272727273</v>
      </c>
      <c r="V418" s="65" t="n">
        <f aca="false">E418+DatosMinisterio!E418</f>
        <v>150.681818181818</v>
      </c>
      <c r="W418" s="65" t="n">
        <f aca="false">F418+DatosMinisterio!F418</f>
        <v>5</v>
      </c>
      <c r="X418" s="65" t="n">
        <f aca="false">G418+DatosMinisterio!G418</f>
        <v>11</v>
      </c>
      <c r="Y418" s="65" t="n">
        <f aca="false">H418+DatosMinisterio!H418</f>
        <v>1</v>
      </c>
      <c r="Z418" s="65" t="n">
        <f aca="false">X418+0.33*Y418</f>
        <v>11.33</v>
      </c>
      <c r="AC418" s="71" t="n">
        <f aca="false">IF(T418&gt;0,S418/T418,0)</f>
        <v>163.205882352941</v>
      </c>
      <c r="AD418" s="72" t="n">
        <f aca="false">EXP((((AC418-AC$425)/AC$426+2)/4-1.9)^3)</f>
        <v>0.0383870773208468</v>
      </c>
      <c r="AE418" s="73" t="n">
        <f aca="false">S418/U418</f>
        <v>19.6440582508649</v>
      </c>
      <c r="AF418" s="72" t="n">
        <f aca="false">EXP((((AE418-AE$425)/AE$426+2)/4-1.9)^3)</f>
        <v>0.0593687204738039</v>
      </c>
      <c r="AG418" s="72" t="n">
        <f aca="false">V418/U418</f>
        <v>0.533429881728215</v>
      </c>
      <c r="AH418" s="72" t="n">
        <f aca="false">EXP((((AG418-AG$425)/AG$426+2)/4-1.9)^3)</f>
        <v>0.0546490104859078</v>
      </c>
      <c r="AI418" s="72" t="n">
        <f aca="false">W418/U418</f>
        <v>0.0177005390618714</v>
      </c>
      <c r="AJ418" s="72" t="n">
        <f aca="false">EXP((((AI418-AI$425)/AI$426+2)/4-1.9)^3)</f>
        <v>0.00896041357981303</v>
      </c>
      <c r="AK418" s="72" t="n">
        <f aca="false">Z418/U418</f>
        <v>0.0401094215142006</v>
      </c>
      <c r="AL418" s="72" t="n">
        <f aca="false">EXP((((AK418-AK$425)/AK$426+2)/4-1.9)^3)</f>
        <v>0.0103921377619904</v>
      </c>
      <c r="AM418" s="72" t="n">
        <f aca="false">0.01*AD418+0.15*AF418+0.24*AH418+0.25*AJ418+0.35*AL418</f>
        <v>0.0282822929725468</v>
      </c>
      <c r="AO418" s="64" t="n">
        <f aca="false">0.01*AD418/$AM$425</f>
        <v>0.000136073483494913</v>
      </c>
      <c r="AP418" s="63" t="n">
        <f aca="false">AO418*$J$425</f>
        <v>981.768142313542</v>
      </c>
      <c r="AQ418" s="64" t="n">
        <f aca="false">0.15*AF418/$AM$425</f>
        <v>0.00315672975230094</v>
      </c>
      <c r="AR418" s="63" t="n">
        <f aca="false">AQ418*$J$425</f>
        <v>22775.757811905</v>
      </c>
      <c r="AS418" s="64" t="n">
        <f aca="false">0.24*AH418/$AM$425</f>
        <v>0.00464924036652037</v>
      </c>
      <c r="AT418" s="63" t="n">
        <f aca="false">AS418*$J$425</f>
        <v>33544.199505839</v>
      </c>
      <c r="AU418" s="64" t="n">
        <f aca="false">0.25*AJ418/$AM$425</f>
        <v>0.000794065851360173</v>
      </c>
      <c r="AV418" s="63" t="n">
        <f aca="false">AU418*$J$425</f>
        <v>5729.17320657588</v>
      </c>
      <c r="AW418" s="64" t="n">
        <f aca="false">0.35*AL418/$AM$425</f>
        <v>0.00128932200554062</v>
      </c>
      <c r="AX418" s="63" t="n">
        <f aca="false">AW418*$J$425</f>
        <v>9302.43893014549</v>
      </c>
    </row>
    <row r="419" customFormat="false" ht="13.8" hidden="false" customHeight="false" outlineLevel="0" collapsed="false">
      <c r="A419" s="70" t="s">
        <v>41</v>
      </c>
      <c r="B419" s="63" t="n">
        <f aca="true">INDIRECT(ADDRESS(ROW()-35*INT((ROW()-15)/35)+138,2+INT((ROW()-15)/35), 1, 1, "Simulación"))</f>
        <v>0</v>
      </c>
      <c r="C419" s="63" t="n">
        <f aca="true">INDIRECT(ADDRESS(ROW()-35*INT((ROW()-15)/35)+108,2+INT((ROW()-15)/35), 1, 1, "Simulación"))</f>
        <v>0</v>
      </c>
      <c r="D419" s="63" t="n">
        <f aca="true">INDIRECT(ADDRESS(ROW()-35*INT((ROW()-15)/35)+78,2+INT((ROW()-15)/35), 1, 1, "Simulación"))</f>
        <v>0</v>
      </c>
      <c r="E419" s="63" t="n">
        <f aca="true">INDIRECT(ADDRESS(ROW()-35*INT((ROW()-15)/35)+48,2+INT((ROW()-15)/35), 1, 1, "Simulación"))</f>
        <v>0</v>
      </c>
      <c r="F419" s="63" t="n">
        <f aca="true">INDIRECT(ADDRESS(ROW()-35*INT((ROW()-15)/35)+18,2+INT((ROW()-15)/35), 1, 1, "Simulación"))</f>
        <v>0</v>
      </c>
      <c r="G419" s="63" t="n">
        <f aca="true">INDIRECT(ADDRESS(ROW()-35*INT((ROW()-15)/35)-12,2+INT((ROW()-15)/35), 1, 1, "Simulación"))</f>
        <v>0</v>
      </c>
      <c r="H419" s="63" t="n">
        <f aca="true">INDIRECT(ADDRESS(ROW()-35*INT((ROW()-15)/35)+168,2+INT((ROW()-15)/35), 1, 1, "Simulación"))</f>
        <v>0</v>
      </c>
      <c r="I419" s="64" t="n">
        <f aca="false">AO419+AQ419+AS419+AU419+AW419</f>
        <v>0.0121239119108901</v>
      </c>
      <c r="J419" s="63" t="n">
        <f aca="false">ROUND(AP419+AR419+AT419+AV419+AX419,0)</f>
        <v>87474</v>
      </c>
      <c r="K419" s="64" t="n">
        <f aca="false">I419-DatosMinisterio!J419</f>
        <v>-2.18187018695415E-008</v>
      </c>
      <c r="L419" s="63" t="n">
        <f aca="false">J419-DatosMinisterio!K419</f>
        <v>0</v>
      </c>
      <c r="M419" s="64" t="n">
        <f aca="false">P454/P$460</f>
        <v>0.0117162836240459</v>
      </c>
      <c r="N419" s="63" t="n">
        <f aca="false">ROUND(N$425*M419,0)</f>
        <v>1606123</v>
      </c>
      <c r="O419" s="63" t="n">
        <f aca="false">N419-DatosMinisterio!L419</f>
        <v>1</v>
      </c>
      <c r="P419" s="65" t="n">
        <f aca="false">N419+J419</f>
        <v>1693597</v>
      </c>
      <c r="Q419" s="63" t="n">
        <f aca="false">P419-DatosMinisterio!M419</f>
        <v>1</v>
      </c>
      <c r="S419" s="65" t="n">
        <f aca="false">B419+DatosMinisterio!B419</f>
        <v>7148</v>
      </c>
      <c r="T419" s="65" t="n">
        <f aca="false">C419+DatosMinisterio!C419</f>
        <v>61</v>
      </c>
      <c r="U419" s="65" t="n">
        <f aca="false">D419+DatosMinisterio!D419</f>
        <v>310.349777183601</v>
      </c>
      <c r="V419" s="65" t="n">
        <f aca="false">E419+DatosMinisterio!E419</f>
        <v>156.75924688057</v>
      </c>
      <c r="W419" s="65" t="n">
        <f aca="false">F419+DatosMinisterio!F419</f>
        <v>1</v>
      </c>
      <c r="X419" s="65" t="n">
        <f aca="false">G419+DatosMinisterio!G419</f>
        <v>3</v>
      </c>
      <c r="Y419" s="65" t="n">
        <f aca="false">H419+DatosMinisterio!H419</f>
        <v>0</v>
      </c>
      <c r="Z419" s="65" t="n">
        <f aca="false">X419+0.33*Y419</f>
        <v>3</v>
      </c>
      <c r="AC419" s="71" t="n">
        <f aca="false">IF(T419&gt;0,S419/T419,0)</f>
        <v>117.180327868852</v>
      </c>
      <c r="AD419" s="72" t="n">
        <f aca="false">EXP((((AC419-AC$425)/AC$426+2)/4-1.9)^3)</f>
        <v>0.0142006469163363</v>
      </c>
      <c r="AE419" s="73" t="n">
        <f aca="false">S419/U419</f>
        <v>23.0320771126937</v>
      </c>
      <c r="AF419" s="72" t="n">
        <f aca="false">EXP((((AE419-AE$425)/AE$426+2)/4-1.9)^3)</f>
        <v>0.140443905088237</v>
      </c>
      <c r="AG419" s="72" t="n">
        <f aca="false">V419/U419</f>
        <v>0.505105073066742</v>
      </c>
      <c r="AH419" s="72" t="n">
        <f aca="false">EXP((((AG419-AG$425)/AG$426+2)/4-1.9)^3)</f>
        <v>0.0372928169061086</v>
      </c>
      <c r="AI419" s="72" t="n">
        <f aca="false">W419/U419</f>
        <v>0.00322217083277752</v>
      </c>
      <c r="AJ419" s="72" t="n">
        <f aca="false">EXP((((AI419-AI$425)/AI$426+2)/4-1.9)^3)</f>
        <v>0.00575922828841383</v>
      </c>
      <c r="AK419" s="72" t="n">
        <f aca="false">Z419/U419</f>
        <v>0.00966651249833255</v>
      </c>
      <c r="AL419" s="72" t="n">
        <f aca="false">EXP((((AK419-AK$425)/AK$426+2)/4-1.9)^3)</f>
        <v>0.00743870360374767</v>
      </c>
      <c r="AM419" s="72" t="n">
        <f aca="false">0.01*AD419+0.15*AF419+0.24*AH419+0.25*AJ419+0.35*AL419</f>
        <v>0.0342022216232801</v>
      </c>
      <c r="AO419" s="64" t="n">
        <f aca="false">0.01*AD419/$AM$425</f>
        <v>5.0338072826862E-005</v>
      </c>
      <c r="AP419" s="63" t="n">
        <f aca="false">AO419*$J$425</f>
        <v>363.188440374717</v>
      </c>
      <c r="AQ419" s="64" t="n">
        <f aca="false">0.15*AF419/$AM$425</f>
        <v>0.00746762689482231</v>
      </c>
      <c r="AR419" s="63" t="n">
        <f aca="false">AQ419*$J$425</f>
        <v>53878.8160317396</v>
      </c>
      <c r="AS419" s="64" t="n">
        <f aca="false">0.24*AH419/$AM$425</f>
        <v>0.00317266988367234</v>
      </c>
      <c r="AT419" s="63" t="n">
        <f aca="false">AS419*$J$425</f>
        <v>22890.7656206477</v>
      </c>
      <c r="AU419" s="64" t="n">
        <f aca="false">0.25*AJ419/$AM$425</f>
        <v>0.000510378954417899</v>
      </c>
      <c r="AV419" s="63" t="n">
        <f aca="false">AU419*$J$425</f>
        <v>3682.37650044083</v>
      </c>
      <c r="AW419" s="64" t="n">
        <f aca="false">0.35*AL419/$AM$425</f>
        <v>0.000922898105150721</v>
      </c>
      <c r="AX419" s="63" t="n">
        <f aca="false">AW419*$J$425</f>
        <v>6658.69598519087</v>
      </c>
    </row>
    <row r="420" customFormat="false" ht="13.8" hidden="false" customHeight="false" outlineLevel="0" collapsed="false">
      <c r="A420" s="70" t="s">
        <v>42</v>
      </c>
      <c r="B420" s="63" t="n">
        <f aca="true">INDIRECT(ADDRESS(ROW()-35*INT((ROW()-15)/35)+138,2+INT((ROW()-15)/35), 1, 1, "Simulación"))</f>
        <v>0</v>
      </c>
      <c r="C420" s="63" t="n">
        <f aca="true">INDIRECT(ADDRESS(ROW()-35*INT((ROW()-15)/35)+108,2+INT((ROW()-15)/35), 1, 1, "Simulación"))</f>
        <v>0</v>
      </c>
      <c r="D420" s="63" t="n">
        <f aca="true">INDIRECT(ADDRESS(ROW()-35*INT((ROW()-15)/35)+78,2+INT((ROW()-15)/35), 1, 1, "Simulación"))</f>
        <v>0</v>
      </c>
      <c r="E420" s="63" t="n">
        <f aca="true">INDIRECT(ADDRESS(ROW()-35*INT((ROW()-15)/35)+48,2+INT((ROW()-15)/35), 1, 1, "Simulación"))</f>
        <v>0</v>
      </c>
      <c r="F420" s="63" t="n">
        <f aca="true">INDIRECT(ADDRESS(ROW()-35*INT((ROW()-15)/35)+18,2+INT((ROW()-15)/35), 1, 1, "Simulación"))</f>
        <v>0</v>
      </c>
      <c r="G420" s="63" t="n">
        <f aca="true">INDIRECT(ADDRESS(ROW()-35*INT((ROW()-15)/35)-12,2+INT((ROW()-15)/35), 1, 1, "Simulación"))</f>
        <v>0</v>
      </c>
      <c r="H420" s="63" t="n">
        <f aca="true">INDIRECT(ADDRESS(ROW()-35*INT((ROW()-15)/35)+168,2+INT((ROW()-15)/35), 1, 1, "Simulación"))</f>
        <v>0</v>
      </c>
      <c r="I420" s="64" t="n">
        <f aca="false">AO420+AQ420+AS420+AU420+AW420</f>
        <v>0.0411588941441097</v>
      </c>
      <c r="J420" s="63" t="n">
        <f aca="false">ROUND(AP420+AR420+AT420+AV420+AX420,0)</f>
        <v>296961</v>
      </c>
      <c r="K420" s="64" t="n">
        <f aca="false">I420-DatosMinisterio!J420</f>
        <v>-2.71842091476016E-008</v>
      </c>
      <c r="L420" s="63" t="n">
        <f aca="false">J420-DatosMinisterio!K420</f>
        <v>0</v>
      </c>
      <c r="M420" s="64" t="n">
        <f aca="false">P455/P$460</f>
        <v>0.0150992751426155</v>
      </c>
      <c r="N420" s="63" t="n">
        <f aca="false">ROUND(N$425*M420,0)</f>
        <v>2069880</v>
      </c>
      <c r="O420" s="63" t="n">
        <f aca="false">N420-DatosMinisterio!L420</f>
        <v>1</v>
      </c>
      <c r="P420" s="65" t="n">
        <f aca="false">N420+J420</f>
        <v>2366841</v>
      </c>
      <c r="Q420" s="63" t="n">
        <f aca="false">P420-DatosMinisterio!M420</f>
        <v>1</v>
      </c>
      <c r="S420" s="65" t="n">
        <f aca="false">B420+DatosMinisterio!B420</f>
        <v>15919</v>
      </c>
      <c r="T420" s="65" t="n">
        <f aca="false">C420+DatosMinisterio!C420</f>
        <v>73</v>
      </c>
      <c r="U420" s="65" t="n">
        <f aca="false">D420+DatosMinisterio!D420</f>
        <v>456.492130529898</v>
      </c>
      <c r="V420" s="65" t="n">
        <f aca="false">E420+DatosMinisterio!E420</f>
        <v>180.956903257171</v>
      </c>
      <c r="W420" s="65" t="n">
        <f aca="false">F420+DatosMinisterio!F420</f>
        <v>3</v>
      </c>
      <c r="X420" s="65" t="n">
        <f aca="false">G420+DatosMinisterio!G420</f>
        <v>18</v>
      </c>
      <c r="Y420" s="65" t="n">
        <f aca="false">H420+DatosMinisterio!H420</f>
        <v>3</v>
      </c>
      <c r="Z420" s="65" t="n">
        <f aca="false">X420+0.33*Y420</f>
        <v>18.99</v>
      </c>
      <c r="AC420" s="71" t="n">
        <f aca="false">IF(T420&gt;0,S420/T420,0)</f>
        <v>218.068493150685</v>
      </c>
      <c r="AD420" s="72" t="n">
        <f aca="false">EXP((((AC420-AC$425)/AC$426+2)/4-1.9)^3)</f>
        <v>0.100919506152867</v>
      </c>
      <c r="AE420" s="73" t="n">
        <f aca="false">S420/U420</f>
        <v>34.8724521965388</v>
      </c>
      <c r="AF420" s="72" t="n">
        <f aca="false">EXP((((AE420-AE$425)/AE$426+2)/4-1.9)^3)</f>
        <v>0.721947975171245</v>
      </c>
      <c r="AG420" s="72" t="n">
        <f aca="false">V420/U420</f>
        <v>0.396407497862264</v>
      </c>
      <c r="AH420" s="72" t="n">
        <f aca="false">EXP((((AG420-AG$425)/AG$426+2)/4-1.9)^3)</f>
        <v>0.00631552170842587</v>
      </c>
      <c r="AI420" s="72" t="n">
        <f aca="false">W420/U420</f>
        <v>0.00657185480178505</v>
      </c>
      <c r="AJ420" s="72" t="n">
        <f aca="false">EXP((((AI420-AI$425)/AI$426+2)/4-1.9)^3)</f>
        <v>0.00639438622156917</v>
      </c>
      <c r="AK420" s="72" t="n">
        <f aca="false">Z420/U420</f>
        <v>0.0415998408952994</v>
      </c>
      <c r="AL420" s="72" t="n">
        <f aca="false">EXP((((AK420-AK$425)/AK$426+2)/4-1.9)^3)</f>
        <v>0.0105593961890265</v>
      </c>
      <c r="AM420" s="72" t="n">
        <f aca="false">0.01*AD420+0.15*AF420+0.24*AH420+0.25*AJ420+0.35*AL420</f>
        <v>0.116111501768789</v>
      </c>
      <c r="AO420" s="64" t="n">
        <f aca="false">0.01*AD420/$AM$425</f>
        <v>0.000357736762297065</v>
      </c>
      <c r="AP420" s="63" t="n">
        <f aca="false">AO420*$J$425</f>
        <v>2581.06537392189</v>
      </c>
      <c r="AQ420" s="64" t="n">
        <f aca="false">0.15*AF420/$AM$425</f>
        <v>0.0383871276768055</v>
      </c>
      <c r="AR420" s="63" t="n">
        <f aca="false">AQ420*$J$425</f>
        <v>276962.550381236</v>
      </c>
      <c r="AS420" s="64" t="n">
        <f aca="false">0.24*AH420/$AM$425</f>
        <v>0.000537290212601761</v>
      </c>
      <c r="AT420" s="63" t="n">
        <f aca="false">AS420*$J$425</f>
        <v>3876.54082456852</v>
      </c>
      <c r="AU420" s="64" t="n">
        <f aca="false">0.25*AJ420/$AM$425</f>
        <v>0.00056666622513891</v>
      </c>
      <c r="AV420" s="63" t="n">
        <f aca="false">AU420*$J$425</f>
        <v>4088.48831438386</v>
      </c>
      <c r="AW420" s="64" t="n">
        <f aca="false">0.35*AL420/$AM$425</f>
        <v>0.00131007326726644</v>
      </c>
      <c r="AX420" s="63" t="n">
        <f aca="false">AW420*$J$425</f>
        <v>9452.15897222835</v>
      </c>
    </row>
    <row r="421" customFormat="false" ht="13.8" hidden="false" customHeight="false" outlineLevel="0" collapsed="false">
      <c r="A421" s="70" t="s">
        <v>43</v>
      </c>
      <c r="B421" s="63" t="n">
        <f aca="true">INDIRECT(ADDRESS(ROW()-35*INT((ROW()-15)/35)+138,2+INT((ROW()-15)/35), 1, 1, "Simulación"))</f>
        <v>0</v>
      </c>
      <c r="C421" s="63" t="n">
        <f aca="true">INDIRECT(ADDRESS(ROW()-35*INT((ROW()-15)/35)+108,2+INT((ROW()-15)/35), 1, 1, "Simulación"))</f>
        <v>0</v>
      </c>
      <c r="D421" s="63" t="n">
        <f aca="true">INDIRECT(ADDRESS(ROW()-35*INT((ROW()-15)/35)+78,2+INT((ROW()-15)/35), 1, 1, "Simulación"))</f>
        <v>0</v>
      </c>
      <c r="E421" s="63" t="n">
        <f aca="true">INDIRECT(ADDRESS(ROW()-35*INT((ROW()-15)/35)+48,2+INT((ROW()-15)/35), 1, 1, "Simulación"))</f>
        <v>0</v>
      </c>
      <c r="F421" s="63" t="n">
        <f aca="true">INDIRECT(ADDRESS(ROW()-35*INT((ROW()-15)/35)+18,2+INT((ROW()-15)/35), 1, 1, "Simulación"))</f>
        <v>0</v>
      </c>
      <c r="G421" s="63" t="n">
        <f aca="true">INDIRECT(ADDRESS(ROW()-35*INT((ROW()-15)/35)-12,2+INT((ROW()-15)/35), 1, 1, "Simulación"))</f>
        <v>0</v>
      </c>
      <c r="H421" s="63" t="n">
        <f aca="true">INDIRECT(ADDRESS(ROW()-35*INT((ROW()-15)/35)+168,2+INT((ROW()-15)/35), 1, 1, "Simulación"))</f>
        <v>0</v>
      </c>
      <c r="I421" s="64" t="n">
        <f aca="false">AO421+AQ421+AS421+AU421+AW421</f>
        <v>0.0152191474621069</v>
      </c>
      <c r="J421" s="63" t="n">
        <f aca="false">ROUND(AP421+AR421+AT421+AV421+AX421,0)</f>
        <v>109806</v>
      </c>
      <c r="K421" s="64" t="n">
        <f aca="false">I421-DatosMinisterio!J421</f>
        <v>-1.09976820445584E-008</v>
      </c>
      <c r="L421" s="63" t="n">
        <f aca="false">J421-DatosMinisterio!K421</f>
        <v>0</v>
      </c>
      <c r="M421" s="64" t="n">
        <f aca="false">P456/P$460</f>
        <v>0.0140073226315269</v>
      </c>
      <c r="N421" s="63" t="n">
        <f aca="false">ROUND(N$425*M421,0)</f>
        <v>1920190</v>
      </c>
      <c r="O421" s="63" t="n">
        <f aca="false">N421-DatosMinisterio!L421</f>
        <v>3</v>
      </c>
      <c r="P421" s="65" t="n">
        <f aca="false">N421+J421</f>
        <v>2029996</v>
      </c>
      <c r="Q421" s="63" t="n">
        <f aca="false">P421-DatosMinisterio!M421</f>
        <v>3</v>
      </c>
      <c r="S421" s="65" t="n">
        <f aca="false">B421+DatosMinisterio!B421</f>
        <v>4588</v>
      </c>
      <c r="T421" s="65" t="n">
        <f aca="false">C421+DatosMinisterio!C421</f>
        <v>31</v>
      </c>
      <c r="U421" s="65" t="n">
        <f aca="false">D421+DatosMinisterio!D421</f>
        <v>342.522727272727</v>
      </c>
      <c r="V421" s="65" t="n">
        <f aca="false">E421+DatosMinisterio!E421</f>
        <v>194.795454545455</v>
      </c>
      <c r="W421" s="65" t="n">
        <f aca="false">F421+DatosMinisterio!F421</f>
        <v>32</v>
      </c>
      <c r="X421" s="65" t="n">
        <f aca="false">G421+DatosMinisterio!G421</f>
        <v>35</v>
      </c>
      <c r="Y421" s="65" t="n">
        <f aca="false">H421+DatosMinisterio!H421</f>
        <v>-8</v>
      </c>
      <c r="Z421" s="65" t="n">
        <f aca="false">X421+0.33*Y421</f>
        <v>32.36</v>
      </c>
      <c r="AC421" s="71" t="n">
        <f aca="false">IF(T421&gt;0,S421/T421,0)</f>
        <v>148</v>
      </c>
      <c r="AD421" s="72" t="n">
        <f aca="false">EXP((((AC421-AC$425)/AC$426+2)/4-1.9)^3)</f>
        <v>0.0281791103195128</v>
      </c>
      <c r="AE421" s="73" t="n">
        <f aca="false">S421/U421</f>
        <v>13.3947316037423</v>
      </c>
      <c r="AF421" s="72" t="n">
        <f aca="false">EXP((((AE421-AE$425)/AE$426+2)/4-1.9)^3)</f>
        <v>0.00666902246082302</v>
      </c>
      <c r="AG421" s="72" t="n">
        <f aca="false">V421/U421</f>
        <v>0.568708114922701</v>
      </c>
      <c r="AH421" s="72" t="n">
        <f aca="false">EXP((((AG421-AG$425)/AG$426+2)/4-1.9)^3)</f>
        <v>0.0842625559211314</v>
      </c>
      <c r="AI421" s="72" t="n">
        <f aca="false">W421/U421</f>
        <v>0.0934244575675138</v>
      </c>
      <c r="AJ421" s="72" t="n">
        <f aca="false">EXP((((AI421-AI$425)/AI$426+2)/4-1.9)^3)</f>
        <v>0.0602799805953078</v>
      </c>
      <c r="AK421" s="72" t="n">
        <f aca="false">Z421/U421</f>
        <v>0.0944754827151484</v>
      </c>
      <c r="AL421" s="72" t="n">
        <f aca="false">EXP((((AK421-AK$425)/AK$426+2)/4-1.9)^3)</f>
        <v>0.0181682803777326</v>
      </c>
      <c r="AM421" s="72" t="n">
        <f aca="false">0.01*AD421+0.15*AF421+0.24*AH421+0.25*AJ421+0.35*AL421</f>
        <v>0.0429340511744235</v>
      </c>
      <c r="AO421" s="64" t="n">
        <f aca="false">0.01*AD421/$AM$425</f>
        <v>9.98885554874268E-005</v>
      </c>
      <c r="AP421" s="63" t="n">
        <f aca="false">AO421*$J$425</f>
        <v>720.694429513452</v>
      </c>
      <c r="AQ421" s="64" t="n">
        <f aca="false">0.15*AF421/$AM$425</f>
        <v>0.000354602582855604</v>
      </c>
      <c r="AR421" s="63" t="n">
        <f aca="false">AQ421*$J$425</f>
        <v>2558.45231626444</v>
      </c>
      <c r="AS421" s="64" t="n">
        <f aca="false">0.24*AH421/$AM$425</f>
        <v>0.0071685996304677</v>
      </c>
      <c r="AT421" s="63" t="n">
        <f aca="false">AS421*$J$425</f>
        <v>51721.33880483</v>
      </c>
      <c r="AU421" s="64" t="n">
        <f aca="false">0.25*AJ421/$AM$425</f>
        <v>0.00534197151560348</v>
      </c>
      <c r="AV421" s="63" t="n">
        <f aca="false">AU421*$J$425</f>
        <v>38542.2443555064</v>
      </c>
      <c r="AW421" s="64" t="n">
        <f aca="false">0.35*AL421/$AM$425</f>
        <v>0.00225408517769264</v>
      </c>
      <c r="AX421" s="63" t="n">
        <f aca="false">AW421*$J$425</f>
        <v>16263.1907457747</v>
      </c>
    </row>
    <row r="422" customFormat="false" ht="13.8" hidden="false" customHeight="false" outlineLevel="0" collapsed="false">
      <c r="A422" s="70" t="s">
        <v>44</v>
      </c>
      <c r="B422" s="63" t="n">
        <f aca="true">INDIRECT(ADDRESS(ROW()-35*INT((ROW()-15)/35)+138,2+INT((ROW()-15)/35), 1, 1, "Simulación"))</f>
        <v>0</v>
      </c>
      <c r="C422" s="63" t="n">
        <f aca="true">INDIRECT(ADDRESS(ROW()-35*INT((ROW()-15)/35)+108,2+INT((ROW()-15)/35), 1, 1, "Simulación"))</f>
        <v>0</v>
      </c>
      <c r="D422" s="63" t="n">
        <f aca="true">INDIRECT(ADDRESS(ROW()-35*INT((ROW()-15)/35)+78,2+INT((ROW()-15)/35), 1, 1, "Simulación"))</f>
        <v>0</v>
      </c>
      <c r="E422" s="63" t="n">
        <f aca="true">INDIRECT(ADDRESS(ROW()-35*INT((ROW()-15)/35)+48,2+INT((ROW()-15)/35), 1, 1, "Simulación"))</f>
        <v>0</v>
      </c>
      <c r="F422" s="63" t="n">
        <f aca="true">INDIRECT(ADDRESS(ROW()-35*INT((ROW()-15)/35)+18,2+INT((ROW()-15)/35), 1, 1, "Simulación"))</f>
        <v>0</v>
      </c>
      <c r="G422" s="63" t="n">
        <f aca="true">INDIRECT(ADDRESS(ROW()-35*INT((ROW()-15)/35)-12,2+INT((ROW()-15)/35), 1, 1, "Simulación"))</f>
        <v>0</v>
      </c>
      <c r="H422" s="63" t="n">
        <f aca="true">INDIRECT(ADDRESS(ROW()-35*INT((ROW()-15)/35)+168,2+INT((ROW()-15)/35), 1, 1, "Simulación"))</f>
        <v>0</v>
      </c>
      <c r="I422" s="64" t="n">
        <f aca="false">AO422+AQ422+AS422+AU422+AW422</f>
        <v>0.0176135496845209</v>
      </c>
      <c r="J422" s="63" t="n">
        <f aca="false">ROUND(AP422+AR422+AT422+AV422+AX422,0)</f>
        <v>127081</v>
      </c>
      <c r="K422" s="64" t="n">
        <f aca="false">I422-DatosMinisterio!J422</f>
        <v>-6.97478132992424E-008</v>
      </c>
      <c r="L422" s="63" t="n">
        <f aca="false">J422-DatosMinisterio!K422</f>
        <v>-1</v>
      </c>
      <c r="M422" s="64" t="n">
        <f aca="false">P457/P$460</f>
        <v>0.00847431043436001</v>
      </c>
      <c r="N422" s="63" t="n">
        <f aca="false">ROUND(N$425*M422,0)</f>
        <v>1161698</v>
      </c>
      <c r="O422" s="63" t="n">
        <f aca="false">N422-DatosMinisterio!L422</f>
        <v>3</v>
      </c>
      <c r="P422" s="65" t="n">
        <f aca="false">N422+J422</f>
        <v>1288779</v>
      </c>
      <c r="Q422" s="63" t="n">
        <f aca="false">P422-DatosMinisterio!M422</f>
        <v>2</v>
      </c>
      <c r="S422" s="65" t="n">
        <f aca="false">B422+DatosMinisterio!B422</f>
        <v>4942</v>
      </c>
      <c r="T422" s="65" t="n">
        <f aca="false">C422+DatosMinisterio!C422</f>
        <v>23</v>
      </c>
      <c r="U422" s="65" t="n">
        <f aca="false">D422+DatosMinisterio!D422</f>
        <v>243.068181818182</v>
      </c>
      <c r="V422" s="65" t="n">
        <f aca="false">E422+DatosMinisterio!E422</f>
        <v>147.409090909091</v>
      </c>
      <c r="W422" s="65" t="n">
        <f aca="false">F422+DatosMinisterio!F422</f>
        <v>6</v>
      </c>
      <c r="X422" s="65" t="n">
        <f aca="false">G422+DatosMinisterio!G422</f>
        <v>11</v>
      </c>
      <c r="Y422" s="65" t="n">
        <f aca="false">H422+DatosMinisterio!H422</f>
        <v>13</v>
      </c>
      <c r="Z422" s="65" t="n">
        <f aca="false">X422+0.33*Y422</f>
        <v>15.29</v>
      </c>
      <c r="AC422" s="71" t="n">
        <f aca="false">IF(T422&gt;0,S422/T422,0)</f>
        <v>214.869565217391</v>
      </c>
      <c r="AD422" s="72" t="n">
        <f aca="false">EXP((((AC422-AC$425)/AC$426+2)/4-1.9)^3)</f>
        <v>0.0959726494362189</v>
      </c>
      <c r="AE422" s="73" t="n">
        <f aca="false">S422/U422</f>
        <v>20.3317438055166</v>
      </c>
      <c r="AF422" s="72" t="n">
        <f aca="false">EXP((((AE422-AE$425)/AE$426+2)/4-1.9)^3)</f>
        <v>0.071922276958885</v>
      </c>
      <c r="AG422" s="72" t="n">
        <f aca="false">V422/U422</f>
        <v>0.606451612903226</v>
      </c>
      <c r="AH422" s="72" t="n">
        <f aca="false">EXP((((AG422-AG$425)/AG$426+2)/4-1.9)^3)</f>
        <v>0.12737310114993</v>
      </c>
      <c r="AI422" s="72" t="n">
        <f aca="false">W422/U422</f>
        <v>0.0246844319775596</v>
      </c>
      <c r="AJ422" s="72" t="n">
        <f aca="false">EXP((((AI422-AI$425)/AI$426+2)/4-1.9)^3)</f>
        <v>0.0109866627124722</v>
      </c>
      <c r="AK422" s="72" t="n">
        <f aca="false">Z422/U422</f>
        <v>0.0629041608228143</v>
      </c>
      <c r="AL422" s="72" t="n">
        <f aca="false">EXP((((AK422-AK$425)/AK$426+2)/4-1.9)^3)</f>
        <v>0.0132128954483304</v>
      </c>
      <c r="AM422" s="72" t="n">
        <f aca="false">0.01*AD422+0.15*AF422+0.24*AH422+0.25*AJ422+0.35*AL422</f>
        <v>0.0496887913992118</v>
      </c>
      <c r="AO422" s="64" t="n">
        <f aca="false">0.01*AD422/$AM$425</f>
        <v>0.000340201277108697</v>
      </c>
      <c r="AP422" s="63" t="n">
        <f aca="false">AO422*$J$425</f>
        <v>2454.54711132009</v>
      </c>
      <c r="AQ422" s="64" t="n">
        <f aca="false">0.15*AF422/$AM$425</f>
        <v>0.00382422241404916</v>
      </c>
      <c r="AR422" s="63" t="n">
        <f aca="false">AQ422*$J$425</f>
        <v>27591.7073540285</v>
      </c>
      <c r="AS422" s="64" t="n">
        <f aca="false">0.24*AH422/$AM$425</f>
        <v>0.0108362101748913</v>
      </c>
      <c r="AT422" s="63" t="n">
        <f aca="false">AS422*$J$425</f>
        <v>78183.0938686882</v>
      </c>
      <c r="AU422" s="64" t="n">
        <f aca="false">0.25*AJ422/$AM$425</f>
        <v>0.00097363069267706</v>
      </c>
      <c r="AV422" s="63" t="n">
        <f aca="false">AU422*$J$425</f>
        <v>7024.7308432046</v>
      </c>
      <c r="AW422" s="64" t="n">
        <f aca="false">0.35*AL422/$AM$425</f>
        <v>0.00163928512579466</v>
      </c>
      <c r="AX422" s="63" t="n">
        <f aca="false">AW422*$J$425</f>
        <v>11827.4175933316</v>
      </c>
    </row>
    <row r="423" customFormat="false" ht="13.8" hidden="false" customHeight="false" outlineLevel="0" collapsed="false">
      <c r="A423" s="70" t="s">
        <v>45</v>
      </c>
      <c r="B423" s="63" t="n">
        <f aca="true">INDIRECT(ADDRESS(ROW()-35*INT((ROW()-15)/35)+138,2+INT((ROW()-15)/35), 1, 1, "Simulación"))</f>
        <v>0</v>
      </c>
      <c r="C423" s="63" t="n">
        <f aca="true">INDIRECT(ADDRESS(ROW()-35*INT((ROW()-15)/35)+108,2+INT((ROW()-15)/35), 1, 1, "Simulación"))</f>
        <v>0</v>
      </c>
      <c r="D423" s="63" t="n">
        <f aca="true">INDIRECT(ADDRESS(ROW()-35*INT((ROW()-15)/35)+78,2+INT((ROW()-15)/35), 1, 1, "Simulación"))</f>
        <v>0</v>
      </c>
      <c r="E423" s="63" t="n">
        <f aca="true">INDIRECT(ADDRESS(ROW()-35*INT((ROW()-15)/35)+48,2+INT((ROW()-15)/35), 1, 1, "Simulación"))</f>
        <v>0</v>
      </c>
      <c r="F423" s="63" t="n">
        <f aca="true">INDIRECT(ADDRESS(ROW()-35*INT((ROW()-15)/35)+18,2+INT((ROW()-15)/35), 1, 1, "Simulación"))</f>
        <v>0</v>
      </c>
      <c r="G423" s="63" t="n">
        <f aca="true">INDIRECT(ADDRESS(ROW()-35*INT((ROW()-15)/35)-12,2+INT((ROW()-15)/35), 1, 1, "Simulación"))</f>
        <v>0</v>
      </c>
      <c r="H423" s="63" t="n">
        <f aca="true">INDIRECT(ADDRESS(ROW()-35*INT((ROW()-15)/35)+168,2+INT((ROW()-15)/35), 1, 1, "Simulación"))</f>
        <v>0</v>
      </c>
      <c r="I423" s="64" t="n">
        <f aca="false">AO423+AQ423+AS423+AU423+AW423</f>
        <v>0.00676717060833666</v>
      </c>
      <c r="J423" s="63" t="n">
        <f aca="false">ROUND(AP423+AR423+AT423+AV423+AX423,0)</f>
        <v>48825</v>
      </c>
      <c r="K423" s="64" t="n">
        <f aca="false">I423-DatosMinisterio!J423</f>
        <v>-1.33828193704839E-007</v>
      </c>
      <c r="L423" s="63" t="n">
        <f aca="false">J423-DatosMinisterio!K423</f>
        <v>-1</v>
      </c>
      <c r="M423" s="64" t="n">
        <f aca="false">P458/P$460</f>
        <v>0.00522822843450773</v>
      </c>
      <c r="N423" s="63" t="n">
        <f aca="false">ROUND(N$425*M423,0)</f>
        <v>716710</v>
      </c>
      <c r="O423" s="63" t="n">
        <f aca="false">N423-DatosMinisterio!L423</f>
        <v>1</v>
      </c>
      <c r="P423" s="65" t="n">
        <f aca="false">N423+J423</f>
        <v>765535</v>
      </c>
      <c r="Q423" s="63" t="n">
        <f aca="false">P423-DatosMinisterio!M423</f>
        <v>0</v>
      </c>
      <c r="S423" s="65" t="n">
        <f aca="false">B423+DatosMinisterio!B423</f>
        <v>4940</v>
      </c>
      <c r="T423" s="65" t="n">
        <f aca="false">C423+DatosMinisterio!C423</f>
        <v>35</v>
      </c>
      <c r="U423" s="65" t="n">
        <f aca="false">D423+DatosMinisterio!D423</f>
        <v>313.511363636364</v>
      </c>
      <c r="V423" s="65" t="n">
        <f aca="false">E423+DatosMinisterio!E423</f>
        <v>142.002272727273</v>
      </c>
      <c r="W423" s="65" t="n">
        <f aca="false">F423+DatosMinisterio!F423</f>
        <v>17</v>
      </c>
      <c r="X423" s="65" t="n">
        <f aca="false">G423+DatosMinisterio!G423</f>
        <v>23</v>
      </c>
      <c r="Y423" s="65" t="n">
        <f aca="false">H423+DatosMinisterio!H423</f>
        <v>17</v>
      </c>
      <c r="Z423" s="65" t="n">
        <f aca="false">X423+0.33*Y423</f>
        <v>28.61</v>
      </c>
      <c r="AC423" s="71" t="n">
        <f aca="false">IF(T423&gt;0,S423/T423,0)</f>
        <v>141.142857142857</v>
      </c>
      <c r="AD423" s="72" t="n">
        <f aca="false">EXP((((AC423-AC$425)/AC$426+2)/4-1.9)^3)</f>
        <v>0.024361579563848</v>
      </c>
      <c r="AE423" s="73" t="n">
        <f aca="false">S423/U423</f>
        <v>15.7570046032839</v>
      </c>
      <c r="AF423" s="72" t="n">
        <f aca="false">EXP((((AE423-AE$425)/AE$426+2)/4-1.9)^3)</f>
        <v>0.0168155610716244</v>
      </c>
      <c r="AG423" s="72" t="n">
        <f aca="false">V423/U423</f>
        <v>0.452941389684295</v>
      </c>
      <c r="AH423" s="72" t="n">
        <f aca="false">EXP((((AG423-AG$425)/AG$426+2)/4-1.9)^3)</f>
        <v>0.0169473078973284</v>
      </c>
      <c r="AI423" s="72" t="n">
        <f aca="false">W423/U423</f>
        <v>0.0542245097683859</v>
      </c>
      <c r="AJ423" s="72" t="n">
        <f aca="false">EXP((((AI423-AI$425)/AI$426+2)/4-1.9)^3)</f>
        <v>0.0243878363264266</v>
      </c>
      <c r="AK423" s="72" t="n">
        <f aca="false">Z423/U423</f>
        <v>0.0912566602631483</v>
      </c>
      <c r="AL423" s="72" t="n">
        <f aca="false">EXP((((AK423-AK$425)/AK$426+2)/4-1.9)^3)</f>
        <v>0.0176008490303569</v>
      </c>
      <c r="AM423" s="72" t="n">
        <f aca="false">0.01*AD423+0.15*AF423+0.24*AH423+0.25*AJ423+0.35*AL423</f>
        <v>0.0190905600939725</v>
      </c>
      <c r="AO423" s="64" t="n">
        <f aca="false">0.01*AD423/$AM$425</f>
        <v>8.63562747167266E-005</v>
      </c>
      <c r="AP423" s="63" t="n">
        <f aca="false">AO423*$J$425</f>
        <v>623.059226737061</v>
      </c>
      <c r="AQ423" s="64" t="n">
        <f aca="false">0.15*AF423/$AM$425</f>
        <v>0.000894110257266741</v>
      </c>
      <c r="AR423" s="63" t="n">
        <f aca="false">AQ423*$J$425</f>
        <v>6450.99209452568</v>
      </c>
      <c r="AS423" s="64" t="n">
        <f aca="false">0.24*AH423/$AM$425</f>
        <v>0.00144178471448128</v>
      </c>
      <c r="AT423" s="63" t="n">
        <f aca="false">AS423*$J$425</f>
        <v>10402.4550882117</v>
      </c>
      <c r="AU423" s="64" t="n">
        <f aca="false">0.25*AJ423/$AM$425</f>
        <v>0.0021612337246358</v>
      </c>
      <c r="AV423" s="63" t="n">
        <f aca="false">AU423*$J$425</f>
        <v>15593.2689047414</v>
      </c>
      <c r="AW423" s="64" t="n">
        <f aca="false">0.35*AL423/$AM$425</f>
        <v>0.00218368563723611</v>
      </c>
      <c r="AX423" s="63" t="n">
        <f aca="false">AW423*$J$425</f>
        <v>15755.259117374</v>
      </c>
    </row>
    <row r="424" customFormat="false" ht="13.8" hidden="false" customHeight="false" outlineLevel="0" collapsed="false">
      <c r="A424" s="74" t="s">
        <v>46</v>
      </c>
      <c r="B424" s="76" t="n">
        <f aca="true">INDIRECT(ADDRESS(ROW()-35*INT((ROW()-15)/35)+138,2+INT((ROW()-15)/35), 1, 1, "Simulación"))</f>
        <v>0</v>
      </c>
      <c r="C424" s="76" t="n">
        <f aca="true">INDIRECT(ADDRESS(ROW()-35*INT((ROW()-15)/35)+108,2+INT((ROW()-15)/35), 1, 1, "Simulación"))</f>
        <v>0</v>
      </c>
      <c r="D424" s="76" t="n">
        <f aca="true">INDIRECT(ADDRESS(ROW()-35*INT((ROW()-15)/35)+78,2+INT((ROW()-15)/35), 1, 1, "Simulación"))</f>
        <v>0</v>
      </c>
      <c r="E424" s="76" t="n">
        <f aca="true">INDIRECT(ADDRESS(ROW()-35*INT((ROW()-15)/35)+48,2+INT((ROW()-15)/35), 1, 1, "Simulación"))</f>
        <v>0</v>
      </c>
      <c r="F424" s="76" t="n">
        <f aca="true">INDIRECT(ADDRESS(ROW()-35*INT((ROW()-15)/35)+18,2+INT((ROW()-15)/35), 1, 1, "Simulación"))</f>
        <v>0</v>
      </c>
      <c r="G424" s="76" t="n">
        <f aca="true">INDIRECT(ADDRESS(ROW()-35*INT((ROW()-15)/35)-12,2+INT((ROW()-15)/35), 1, 1, "Simulación"))</f>
        <v>0</v>
      </c>
      <c r="H424" s="76" t="n">
        <f aca="true">INDIRECT(ADDRESS(ROW()-35*INT((ROW()-15)/35)+168,2+INT((ROW()-15)/35), 1, 1, "Simulación"))</f>
        <v>0</v>
      </c>
      <c r="I424" s="75" t="n">
        <f aca="false">AO424+AQ424+AS424+AU424+AW424</f>
        <v>0.00952129219455884</v>
      </c>
      <c r="J424" s="76" t="n">
        <f aca="false">ROUND(AP424+AR424+AT424+AV424+AX424,0)</f>
        <v>68696</v>
      </c>
      <c r="K424" s="64" t="n">
        <f aca="false">I424-DatosMinisterio!J424</f>
        <v>-2.72150821149786E-009</v>
      </c>
      <c r="L424" s="63" t="n">
        <f aca="false">J424-DatosMinisterio!K424</f>
        <v>0</v>
      </c>
      <c r="M424" s="64" t="n">
        <f aca="false">P459/P$460</f>
        <v>0.00637116373296731</v>
      </c>
      <c r="N424" s="63" t="n">
        <f aca="false">ROUND(N$425*M424,0)</f>
        <v>873389</v>
      </c>
      <c r="O424" s="63" t="n">
        <f aca="false">N424-DatosMinisterio!L424</f>
        <v>1</v>
      </c>
      <c r="P424" s="65" t="n">
        <f aca="false">N424+J424</f>
        <v>942085</v>
      </c>
      <c r="Q424" s="63" t="n">
        <f aca="false">P424-DatosMinisterio!M424</f>
        <v>1</v>
      </c>
      <c r="S424" s="77" t="n">
        <f aca="false">B424+DatosMinisterio!B424</f>
        <v>5735</v>
      </c>
      <c r="T424" s="77" t="n">
        <f aca="false">C424+DatosMinisterio!C424</f>
        <v>30</v>
      </c>
      <c r="U424" s="77" t="n">
        <f aca="false">D424+DatosMinisterio!D424</f>
        <v>305.530303030303</v>
      </c>
      <c r="V424" s="77" t="n">
        <f aca="false">E424+DatosMinisterio!E424</f>
        <v>141.689393939394</v>
      </c>
      <c r="W424" s="77" t="n">
        <f aca="false">F424+DatosMinisterio!F424</f>
        <v>18</v>
      </c>
      <c r="X424" s="77" t="n">
        <f aca="false">G424+DatosMinisterio!G424</f>
        <v>32</v>
      </c>
      <c r="Y424" s="77" t="n">
        <f aca="false">H424+DatosMinisterio!H424</f>
        <v>8</v>
      </c>
      <c r="Z424" s="77" t="n">
        <f aca="false">X424+0.33*Y424</f>
        <v>34.64</v>
      </c>
      <c r="AC424" s="71" t="n">
        <f aca="false">IF(T424&gt;0,S424/T424,0)</f>
        <v>191.166666666667</v>
      </c>
      <c r="AD424" s="72" t="n">
        <f aca="false">EXP((((AC424-AC$425)/AC$426+2)/4-1.9)^3)</f>
        <v>0.064624489186439</v>
      </c>
      <c r="AE424" s="73" t="n">
        <f aca="false">S424/U424</f>
        <v>18.7706422018349</v>
      </c>
      <c r="AF424" s="72" t="n">
        <f aca="false">EXP((((AE424-AE$425)/AE$426+2)/4-1.9)^3)</f>
        <v>0.0459244128011797</v>
      </c>
      <c r="AG424" s="72" t="n">
        <f aca="false">V424/U424</f>
        <v>0.463749070171089</v>
      </c>
      <c r="AH424" s="72" t="n">
        <f aca="false">EXP((((AG424-AG$425)/AG$426+2)/4-1.9)^3)</f>
        <v>0.0201429748423013</v>
      </c>
      <c r="AI424" s="72" t="n">
        <f aca="false">W424/U424</f>
        <v>0.058913959831391</v>
      </c>
      <c r="AJ424" s="72" t="n">
        <f aca="false">EXP((((AI424-AI$425)/AI$426+2)/4-1.9)^3)</f>
        <v>0.0274208167763676</v>
      </c>
      <c r="AK424" s="72" t="n">
        <f aca="false">Z424/U424</f>
        <v>0.113376642697744</v>
      </c>
      <c r="AL424" s="72" t="n">
        <f aca="false">EXP((((AK424-AK$425)/AK$426+2)/4-1.9)^3)</f>
        <v>0.0218161812565615</v>
      </c>
      <c r="AM424" s="72" t="n">
        <f aca="false">0.01*AD424+0.15*AF424+0.24*AH424+0.25*AJ424+0.35*AL424</f>
        <v>0.0268600884080821</v>
      </c>
      <c r="AO424" s="64" t="n">
        <f aca="false">0.01*AD424/$AM$425</f>
        <v>0.00022907915831098</v>
      </c>
      <c r="AP424" s="63" t="n">
        <f aca="false">AO424*$J$425</f>
        <v>1652.80269102634</v>
      </c>
      <c r="AQ424" s="64" t="n">
        <f aca="false">0.15*AF424/$AM$425</f>
        <v>0.00244187442628819</v>
      </c>
      <c r="AR424" s="63" t="n">
        <f aca="false">AQ424*$J$425</f>
        <v>17618.0873575529</v>
      </c>
      <c r="AS424" s="64" t="n">
        <f aca="false">0.24*AH424/$AM$425</f>
        <v>0.00171365466466737</v>
      </c>
      <c r="AT424" s="63" t="n">
        <f aca="false">AS424*$J$425</f>
        <v>12363.9927007551</v>
      </c>
      <c r="AU424" s="64" t="n">
        <f aca="false">0.25*AJ424/$AM$425</f>
        <v>0.00243001442116157</v>
      </c>
      <c r="AV424" s="63" t="n">
        <f aca="false">AU424*$J$425</f>
        <v>17532.5175984644</v>
      </c>
      <c r="AW424" s="64" t="n">
        <f aca="false">0.35*AL424/$AM$425</f>
        <v>0.00270666952413073</v>
      </c>
      <c r="AX424" s="63" t="n">
        <f aca="false">AW424*$J$425</f>
        <v>19528.5800165603</v>
      </c>
    </row>
    <row r="425" customFormat="false" ht="13.8" hidden="false" customHeight="false" outlineLevel="0" collapsed="false">
      <c r="A425" s="81" t="s">
        <v>49</v>
      </c>
      <c r="B425" s="84"/>
      <c r="C425" s="84"/>
      <c r="D425" s="84"/>
      <c r="E425" s="84"/>
      <c r="F425" s="84"/>
      <c r="G425" s="84"/>
      <c r="H425" s="84"/>
      <c r="I425" s="86" t="n">
        <f aca="false">SUM(I398:I424)</f>
        <v>1</v>
      </c>
      <c r="J425" s="84" t="n">
        <f aca="false">DatosMinisterio!K425</f>
        <v>7214985</v>
      </c>
      <c r="K425" s="82" t="n">
        <f aca="false">I425-DatosMinisterio!J425</f>
        <v>0</v>
      </c>
      <c r="L425" s="84" t="n">
        <f aca="false">J425-DatosMinisterio!K425</f>
        <v>0</v>
      </c>
      <c r="M425" s="82"/>
      <c r="N425" s="84" t="n">
        <f aca="false">DatosMinisterio!L425</f>
        <v>137084697</v>
      </c>
      <c r="O425" s="84"/>
      <c r="P425" s="86" t="n">
        <f aca="false">DatosMinisterio!M425</f>
        <v>144299682</v>
      </c>
      <c r="Q425" s="84"/>
      <c r="S425" s="86"/>
      <c r="T425" s="86"/>
      <c r="U425" s="86"/>
      <c r="V425" s="86"/>
      <c r="W425" s="86"/>
      <c r="X425" s="86"/>
      <c r="Y425" s="86"/>
      <c r="Z425" s="86"/>
      <c r="AB425" s="87" t="s">
        <v>232</v>
      </c>
      <c r="AC425" s="87" t="n">
        <f aca="false">AVERAGE(AC400:AC424)</f>
        <v>190.891287886829</v>
      </c>
      <c r="AD425" s="86"/>
      <c r="AE425" s="87" t="n">
        <f aca="false">AVERAGE(AE400:AE424)</f>
        <v>19.9269145277085</v>
      </c>
      <c r="AF425" s="86"/>
      <c r="AG425" s="89" t="n">
        <f aca="false">AVERAGE(AG400:AG424)</f>
        <v>0.546255868022372</v>
      </c>
      <c r="AH425" s="86"/>
      <c r="AI425" s="89" t="n">
        <f aca="false">AVERAGE(AI400:AI424)</f>
        <v>0.0965361998541458</v>
      </c>
      <c r="AJ425" s="86"/>
      <c r="AK425" s="89" t="n">
        <f aca="false">AVERAGE(AK400:AK424)</f>
        <v>0.239581897934124</v>
      </c>
      <c r="AL425" s="86"/>
      <c r="AM425" s="89" t="n">
        <f aca="false">SUM(AM400:AM424)</f>
        <v>2.8210549428818</v>
      </c>
      <c r="AO425" s="82" t="n">
        <f aca="false">SUM(AO398:AO424)</f>
        <v>0.00979383617940936</v>
      </c>
      <c r="AP425" s="84" t="n">
        <f aca="false">SUM(AP398:AP424)</f>
        <v>70662.3811268959</v>
      </c>
      <c r="AQ425" s="82" t="n">
        <f aca="false">SUM(AQ398:AQ424)</f>
        <v>0.147762911520917</v>
      </c>
      <c r="AR425" s="84" t="n">
        <f aca="false">SUM(AR398:AR424)</f>
        <v>1066107.19017974</v>
      </c>
      <c r="AS425" s="82" t="n">
        <f aca="false">SUM(AS398:AS424)</f>
        <v>0.238174824895206</v>
      </c>
      <c r="AT425" s="84" t="n">
        <f aca="false">SUM(AT398:AT424)</f>
        <v>1718427.78899654</v>
      </c>
      <c r="AU425" s="82" t="n">
        <f aca="false">SUM(AU398:AU424)</f>
        <v>0.25411565572044</v>
      </c>
      <c r="AV425" s="84" t="n">
        <f aca="false">SUM(AV398:AV424)</f>
        <v>1833440.64428814</v>
      </c>
      <c r="AW425" s="82" t="n">
        <f aca="false">SUM(AW398:AW424)</f>
        <v>0.350152771684026</v>
      </c>
      <c r="AX425" s="84" t="n">
        <f aca="false">SUM(AX398:AX424)</f>
        <v>2526346.99540868</v>
      </c>
    </row>
    <row r="426" customFormat="false" ht="13.8" hidden="false" customHeight="false" outlineLevel="0" collapsed="false">
      <c r="A426" s="31" t="s">
        <v>50</v>
      </c>
      <c r="I426" s="25"/>
      <c r="J426" s="45" t="s">
        <v>234</v>
      </c>
      <c r="S426" s="25"/>
      <c r="T426" s="25"/>
      <c r="U426" s="25"/>
      <c r="V426" s="25"/>
      <c r="W426" s="25"/>
      <c r="X426" s="25"/>
      <c r="Y426" s="25"/>
      <c r="Z426" s="25"/>
      <c r="AB426" s="87" t="s">
        <v>233</v>
      </c>
      <c r="AC426" s="87" t="n">
        <f aca="false">_xlfn.STDEV.P(AC400:AC424)</f>
        <v>83.6205649443359</v>
      </c>
      <c r="AD426" s="86"/>
      <c r="AE426" s="87" t="n">
        <f aca="false">_xlfn.STDEV.P(AE400:AE424)</f>
        <v>5.2484654899212</v>
      </c>
      <c r="AF426" s="86"/>
      <c r="AG426" s="89" t="n">
        <f aca="false">_xlfn.STDEV.P(AG400:AG424)</f>
        <v>0.118055863697527</v>
      </c>
      <c r="AH426" s="86"/>
      <c r="AI426" s="89" t="n">
        <f aca="false">_xlfn.STDEV.P(AI400:AI424)</f>
        <v>0.0711920455783313</v>
      </c>
      <c r="AJ426" s="86"/>
      <c r="AK426" s="89" t="n">
        <f aca="false">_xlfn.STDEV.P(AK400:AK424)</f>
        <v>0.192480558339643</v>
      </c>
      <c r="AL426" s="86"/>
      <c r="AM426" s="89"/>
    </row>
    <row r="427" customFormat="false" ht="13.8" hidden="false" customHeight="false" outlineLevel="0" collapsed="false">
      <c r="A427" s="31" t="s">
        <v>167</v>
      </c>
      <c r="I427" s="25"/>
      <c r="S427" s="25"/>
      <c r="T427" s="25"/>
      <c r="U427" s="25"/>
      <c r="V427" s="25"/>
      <c r="W427" s="25"/>
      <c r="X427" s="25"/>
      <c r="Y427" s="25"/>
      <c r="Z427" s="25"/>
    </row>
    <row r="428" customFormat="false" ht="13.8" hidden="false" customHeight="false" outlineLevel="0" collapsed="false">
      <c r="A428" s="94"/>
      <c r="I428" s="25"/>
      <c r="S428" s="25"/>
      <c r="T428" s="25"/>
      <c r="U428" s="25"/>
      <c r="V428" s="25"/>
      <c r="W428" s="25"/>
      <c r="X428" s="25"/>
      <c r="Y428" s="25"/>
      <c r="Z428" s="25"/>
    </row>
    <row r="429" customFormat="false" ht="13.8" hidden="false" customHeight="false" outlineLevel="0" collapsed="false">
      <c r="A429" s="94"/>
      <c r="I429" s="25"/>
      <c r="S429" s="25"/>
      <c r="T429" s="25"/>
      <c r="U429" s="25"/>
      <c r="V429" s="25"/>
      <c r="W429" s="25"/>
      <c r="X429" s="25"/>
      <c r="Y429" s="25"/>
      <c r="Z429" s="25"/>
    </row>
    <row r="430" customFormat="false" ht="13.8" hidden="false" customHeight="false" outlineLevel="0" collapsed="false">
      <c r="A430" s="94"/>
      <c r="I430" s="25"/>
      <c r="S430" s="25"/>
      <c r="T430" s="25"/>
      <c r="U430" s="25"/>
      <c r="V430" s="25"/>
      <c r="W430" s="25"/>
      <c r="X430" s="25"/>
      <c r="Y430" s="25"/>
      <c r="Z430" s="25"/>
    </row>
    <row r="431" customFormat="false" ht="13.8" hidden="false" customHeight="false" outlineLevel="0" collapsed="false">
      <c r="A431" s="50" t="str">
        <f aca="false">"Tabla " &amp; TEXT((ROW()+24) / 35, "0")</f>
        <v>Tabla 13</v>
      </c>
      <c r="B431" s="50"/>
      <c r="C431" s="50"/>
      <c r="D431" s="50"/>
      <c r="E431" s="50"/>
      <c r="F431" s="50"/>
      <c r="G431" s="50"/>
      <c r="H431" s="50"/>
      <c r="I431" s="50"/>
      <c r="J431" s="50"/>
      <c r="S431" s="50"/>
      <c r="T431" s="50"/>
      <c r="U431" s="50"/>
      <c r="V431" s="50"/>
      <c r="W431" s="50"/>
      <c r="X431" s="50"/>
      <c r="Y431" s="50"/>
      <c r="Z431" s="50"/>
    </row>
    <row r="432" customFormat="false" ht="13.8" hidden="false" customHeight="false" outlineLevel="0" collapsed="false">
      <c r="A432" s="50" t="s">
        <v>178</v>
      </c>
      <c r="B432" s="50"/>
      <c r="C432" s="50"/>
      <c r="D432" s="50"/>
      <c r="E432" s="50"/>
      <c r="F432" s="50"/>
      <c r="G432" s="50"/>
      <c r="H432" s="50"/>
      <c r="I432" s="50"/>
      <c r="J432" s="50"/>
      <c r="S432" s="50"/>
      <c r="T432" s="50"/>
      <c r="U432" s="50"/>
      <c r="V432" s="50"/>
      <c r="W432" s="50"/>
      <c r="X432" s="50"/>
      <c r="Y432" s="50"/>
      <c r="Z432" s="50"/>
    </row>
    <row r="433" customFormat="false" ht="15.8" hidden="false" customHeight="true" outlineLevel="0" collapsed="false">
      <c r="A433" s="51" t="s">
        <v>8</v>
      </c>
      <c r="B433" s="101" t="s">
        <v>213</v>
      </c>
      <c r="C433" s="101"/>
      <c r="D433" s="101"/>
      <c r="E433" s="101"/>
      <c r="F433" s="101"/>
      <c r="G433" s="101"/>
      <c r="H433" s="101"/>
      <c r="I433" s="51" t="s">
        <v>10</v>
      </c>
      <c r="J433" s="53" t="s">
        <v>11</v>
      </c>
      <c r="K433" s="54" t="s">
        <v>214</v>
      </c>
      <c r="L433" s="53" t="s">
        <v>215</v>
      </c>
      <c r="M433" s="54" t="s">
        <v>216</v>
      </c>
      <c r="N433" s="53" t="s">
        <v>12</v>
      </c>
      <c r="O433" s="53" t="s">
        <v>217</v>
      </c>
      <c r="P433" s="51" t="s">
        <v>218</v>
      </c>
      <c r="Q433" s="53" t="s">
        <v>219</v>
      </c>
      <c r="S433" s="55" t="s">
        <v>213</v>
      </c>
      <c r="T433" s="55"/>
      <c r="U433" s="55"/>
      <c r="V433" s="55"/>
      <c r="W433" s="55"/>
      <c r="X433" s="55"/>
      <c r="Y433" s="55"/>
      <c r="Z433" s="55"/>
      <c r="AC433" s="56" t="s">
        <v>221</v>
      </c>
      <c r="AD433" s="56"/>
      <c r="AE433" s="56" t="s">
        <v>222</v>
      </c>
      <c r="AF433" s="56"/>
      <c r="AG433" s="56" t="s">
        <v>223</v>
      </c>
      <c r="AH433" s="56"/>
      <c r="AI433" s="56" t="s">
        <v>224</v>
      </c>
      <c r="AJ433" s="56"/>
      <c r="AK433" s="56" t="s">
        <v>225</v>
      </c>
      <c r="AL433" s="56"/>
      <c r="AM433" s="57" t="s">
        <v>226</v>
      </c>
      <c r="AO433" s="56" t="s">
        <v>221</v>
      </c>
      <c r="AP433" s="56"/>
      <c r="AQ433" s="56" t="s">
        <v>222</v>
      </c>
      <c r="AR433" s="56"/>
      <c r="AS433" s="56" t="s">
        <v>223</v>
      </c>
      <c r="AT433" s="56"/>
      <c r="AU433" s="56" t="s">
        <v>224</v>
      </c>
      <c r="AV433" s="56"/>
      <c r="AW433" s="57" t="s">
        <v>225</v>
      </c>
      <c r="AX433" s="57"/>
    </row>
    <row r="434" customFormat="false" ht="37.3" hidden="false" customHeight="false" outlineLevel="0" collapsed="false">
      <c r="A434" s="51"/>
      <c r="B434" s="102" t="s">
        <v>179</v>
      </c>
      <c r="C434" s="102" t="s">
        <v>180</v>
      </c>
      <c r="D434" s="102" t="s">
        <v>181</v>
      </c>
      <c r="E434" s="102" t="s">
        <v>182</v>
      </c>
      <c r="F434" s="102" t="s">
        <v>183</v>
      </c>
      <c r="G434" s="102" t="s">
        <v>184</v>
      </c>
      <c r="H434" s="102" t="s">
        <v>185</v>
      </c>
      <c r="I434" s="51"/>
      <c r="J434" s="53"/>
      <c r="K434" s="54"/>
      <c r="L434" s="53"/>
      <c r="M434" s="54"/>
      <c r="N434" s="53"/>
      <c r="O434" s="53"/>
      <c r="P434" s="51"/>
      <c r="Q434" s="53"/>
      <c r="S434" s="56" t="s">
        <v>179</v>
      </c>
      <c r="T434" s="56" t="s">
        <v>180</v>
      </c>
      <c r="U434" s="56" t="s">
        <v>181</v>
      </c>
      <c r="V434" s="56" t="s">
        <v>182</v>
      </c>
      <c r="W434" s="56" t="s">
        <v>183</v>
      </c>
      <c r="X434" s="56" t="s">
        <v>184</v>
      </c>
      <c r="Y434" s="56" t="s">
        <v>185</v>
      </c>
      <c r="Z434" s="51" t="s">
        <v>21</v>
      </c>
      <c r="AC434" s="56" t="s">
        <v>227</v>
      </c>
      <c r="AD434" s="56" t="s">
        <v>228</v>
      </c>
      <c r="AE434" s="56" t="s">
        <v>227</v>
      </c>
      <c r="AF434" s="56" t="s">
        <v>228</v>
      </c>
      <c r="AG434" s="56" t="s">
        <v>227</v>
      </c>
      <c r="AH434" s="56" t="s">
        <v>228</v>
      </c>
      <c r="AI434" s="56" t="s">
        <v>227</v>
      </c>
      <c r="AJ434" s="56" t="s">
        <v>228</v>
      </c>
      <c r="AK434" s="56" t="s">
        <v>227</v>
      </c>
      <c r="AL434" s="56" t="s">
        <v>228</v>
      </c>
      <c r="AM434" s="58" t="s">
        <v>229</v>
      </c>
      <c r="AO434" s="56" t="s">
        <v>230</v>
      </c>
      <c r="AP434" s="56" t="s">
        <v>231</v>
      </c>
      <c r="AQ434" s="56" t="s">
        <v>230</v>
      </c>
      <c r="AR434" s="56" t="s">
        <v>231</v>
      </c>
      <c r="AS434" s="56" t="s">
        <v>230</v>
      </c>
      <c r="AT434" s="56" t="s">
        <v>231</v>
      </c>
      <c r="AU434" s="56" t="s">
        <v>230</v>
      </c>
      <c r="AV434" s="56" t="s">
        <v>231</v>
      </c>
      <c r="AW434" s="56" t="s">
        <v>230</v>
      </c>
      <c r="AX434" s="58" t="s">
        <v>231</v>
      </c>
    </row>
    <row r="435" customFormat="false" ht="13.8" hidden="false" customHeight="false" outlineLevel="0" collapsed="false">
      <c r="A435" s="59" t="s">
        <v>22</v>
      </c>
      <c r="B435" s="62" t="n">
        <f aca="true">INDIRECT(ADDRESS(ROW()-35*INT((ROW()-15)/35)+138,2+INT((ROW()-15)/35), 1, 1, "Simulación"))</f>
        <v>0</v>
      </c>
      <c r="C435" s="62" t="n">
        <f aca="true">INDIRECT(ADDRESS(ROW()-35*INT((ROW()-15)/35)+108,2+INT((ROW()-15)/35), 1, 1, "Simulación"))</f>
        <v>0</v>
      </c>
      <c r="D435" s="62" t="n">
        <f aca="true">INDIRECT(ADDRESS(ROW()-35*INT((ROW()-15)/35)+78,2+INT((ROW()-15)/35), 1, 1, "Simulación"))</f>
        <v>0</v>
      </c>
      <c r="E435" s="62" t="n">
        <f aca="true">INDIRECT(ADDRESS(ROW()-35*INT((ROW()-15)/35)+48,2+INT((ROW()-15)/35), 1, 1, "Simulación"))</f>
        <v>0</v>
      </c>
      <c r="F435" s="62" t="n">
        <f aca="true">INDIRECT(ADDRESS(ROW()-35*INT((ROW()-15)/35)+18,2+INT((ROW()-15)/35), 1, 1, "Simulación"))</f>
        <v>0</v>
      </c>
      <c r="G435" s="62" t="n">
        <f aca="true">INDIRECT(ADDRESS(ROW()-35*INT((ROW()-15)/35)-12,2+INT((ROW()-15)/35), 1, 1, "Simulación"))</f>
        <v>0</v>
      </c>
      <c r="H435" s="62" t="n">
        <f aca="true">INDIRECT(ADDRESS(ROW()-35*INT((ROW()-15)/35)+168,2+INT((ROW()-15)/35), 1, 1, "Simulación"))</f>
        <v>0</v>
      </c>
      <c r="I435" s="61" t="n">
        <f aca="false">AO435+AQ435+AS435+AU435+AW435</f>
        <v>0.164918228985385</v>
      </c>
      <c r="J435" s="62" t="n">
        <f aca="false">ROUND(AP435+AR435+AT435+AV435+AX435,0)</f>
        <v>1081711</v>
      </c>
      <c r="K435" s="61" t="n">
        <f aca="false">I435-DatosMinisterio!J435</f>
        <v>0</v>
      </c>
      <c r="L435" s="62" t="n">
        <f aca="false">J435-DatosMinisterio!K435</f>
        <v>0</v>
      </c>
      <c r="M435" s="64" t="n">
        <f aca="false">P470/P$495</f>
        <v>0.206627036603395</v>
      </c>
      <c r="N435" s="63" t="n">
        <f aca="false">ROUND(N$460*M435,0)</f>
        <v>25750368</v>
      </c>
      <c r="O435" s="63" t="n">
        <f aca="false">N435-DatosMinisterio!L435</f>
        <v>149</v>
      </c>
      <c r="P435" s="65" t="n">
        <f aca="false">N435+J435</f>
        <v>26832079</v>
      </c>
      <c r="Q435" s="63" t="n">
        <f aca="false">P435-DatosMinisterio!M435</f>
        <v>149</v>
      </c>
      <c r="S435" s="66" t="n">
        <f aca="false">B435+DatosMinisterio!B435</f>
        <v>24138</v>
      </c>
      <c r="T435" s="66" t="n">
        <f aca="false">C435+DatosMinisterio!C435</f>
        <v>65</v>
      </c>
      <c r="U435" s="66" t="n">
        <f aca="false">D435+DatosMinisterio!D435</f>
        <v>1624.79318181818</v>
      </c>
      <c r="V435" s="66" t="n">
        <f aca="false">E435+DatosMinisterio!E435</f>
        <v>895.122727272727</v>
      </c>
      <c r="W435" s="66" t="n">
        <f aca="false">F435+DatosMinisterio!F435</f>
        <v>418</v>
      </c>
      <c r="X435" s="66" t="n">
        <f aca="false">G435+DatosMinisterio!G435</f>
        <v>1010</v>
      </c>
      <c r="Y435" s="66" t="n">
        <f aca="false">H435+DatosMinisterio!H435</f>
        <v>266</v>
      </c>
      <c r="Z435" s="66" t="n">
        <f aca="false">X435+0.33*Y435</f>
        <v>1097.78</v>
      </c>
      <c r="AC435" s="67" t="n">
        <f aca="false">IF(T435&gt;0,S435/T435,0)</f>
        <v>371.353846153846</v>
      </c>
      <c r="AD435" s="68" t="n">
        <f aca="false">EXP((((AC435-AC$460)/AC$461+2)/4-1.9)^3)</f>
        <v>0.500655142368892</v>
      </c>
      <c r="AE435" s="69" t="n">
        <f aca="false">S435/U435</f>
        <v>14.8560446154686</v>
      </c>
      <c r="AF435" s="68" t="n">
        <f aca="false">EXP((((AE435-AE$460)/AE$461+2)/4-1.9)^3)</f>
        <v>0.0123230538212216</v>
      </c>
      <c r="AG435" s="68" t="n">
        <f aca="false">V435/U435</f>
        <v>0.55091487168297</v>
      </c>
      <c r="AH435" s="68" t="n">
        <f aca="false">EXP((((AG435-AG$460)/AG$461+2)/4-1.9)^3)</f>
        <v>0.0911463655501743</v>
      </c>
      <c r="AI435" s="68" t="n">
        <f aca="false">W435/U435</f>
        <v>0.257263511859552</v>
      </c>
      <c r="AJ435" s="68" t="n">
        <f aca="false">EXP((((AI435-AI$460)/AI$461+2)/4-1.9)^3)</f>
        <v>0.664891468029081</v>
      </c>
      <c r="AK435" s="68" t="n">
        <f aca="false">Z435/U435</f>
        <v>0.67564291399325</v>
      </c>
      <c r="AL435" s="68" t="n">
        <f aca="false">EXP((((AK435-AK$460)/AK$461+2)/4-1.9)^3)</f>
        <v>0.772487746163435</v>
      </c>
      <c r="AM435" s="68" t="n">
        <f aca="false">0.01*AD435+0.15*AF435+0.24*AH435+0.25*AJ435+0.35*AL435</f>
        <v>0.465323715393386</v>
      </c>
      <c r="AO435" s="61" t="n">
        <f aca="false">0.01*AD435/$AM$460</f>
        <v>0.00177440256493484</v>
      </c>
      <c r="AP435" s="62" t="n">
        <f aca="false">AO435*$J$460</f>
        <v>11638.4430524051</v>
      </c>
      <c r="AQ435" s="61" t="n">
        <f aca="false">0.15*AF435/$AM$460</f>
        <v>0.000655123351117834</v>
      </c>
      <c r="AR435" s="62" t="n">
        <f aca="false">AQ435*$J$460</f>
        <v>4297.00450447991</v>
      </c>
      <c r="AS435" s="61" t="n">
        <f aca="false">0.24*AH435/$AM$460</f>
        <v>0.00775289804721761</v>
      </c>
      <c r="AT435" s="62" t="n">
        <f aca="false">AS435*$J$460</f>
        <v>50851.8552648499</v>
      </c>
      <c r="AU435" s="61" t="n">
        <f aca="false">0.25*AJ435/$AM$460</f>
        <v>0.0589120647344119</v>
      </c>
      <c r="AV435" s="62" t="n">
        <f aca="false">AU435*$J$460</f>
        <v>386408.768821992</v>
      </c>
      <c r="AW435" s="61" t="n">
        <f aca="false">0.35*AL435/$AM$460</f>
        <v>0.0958237402877031</v>
      </c>
      <c r="AX435" s="62" t="n">
        <f aca="false">AW435*$J$460</f>
        <v>628515.290975047</v>
      </c>
    </row>
    <row r="436" customFormat="false" ht="13.8" hidden="false" customHeight="false" outlineLevel="0" collapsed="false">
      <c r="A436" s="70" t="s">
        <v>23</v>
      </c>
      <c r="B436" s="63" t="n">
        <f aca="true">INDIRECT(ADDRESS(ROW()-35*INT((ROW()-15)/35)+138,2+INT((ROW()-15)/35), 1, 1, "Simulación"))</f>
        <v>0</v>
      </c>
      <c r="C436" s="63" t="n">
        <f aca="true">INDIRECT(ADDRESS(ROW()-35*INT((ROW()-15)/35)+108,2+INT((ROW()-15)/35), 1, 1, "Simulación"))</f>
        <v>0</v>
      </c>
      <c r="D436" s="63" t="n">
        <f aca="true">INDIRECT(ADDRESS(ROW()-35*INT((ROW()-15)/35)+78,2+INT((ROW()-15)/35), 1, 1, "Simulación"))</f>
        <v>0</v>
      </c>
      <c r="E436" s="63" t="n">
        <f aca="true">INDIRECT(ADDRESS(ROW()-35*INT((ROW()-15)/35)+48,2+INT((ROW()-15)/35), 1, 1, "Simulación"))</f>
        <v>0</v>
      </c>
      <c r="F436" s="63" t="n">
        <f aca="true">INDIRECT(ADDRESS(ROW()-35*INT((ROW()-15)/35)+18,2+INT((ROW()-15)/35), 1, 1, "Simulación"))</f>
        <v>0</v>
      </c>
      <c r="G436" s="63" t="n">
        <f aca="true">INDIRECT(ADDRESS(ROW()-35*INT((ROW()-15)/35)-12,2+INT((ROW()-15)/35), 1, 1, "Simulación"))</f>
        <v>0</v>
      </c>
      <c r="H436" s="63" t="n">
        <f aca="true">INDIRECT(ADDRESS(ROW()-35*INT((ROW()-15)/35)+168,2+INT((ROW()-15)/35), 1, 1, "Simulación"))</f>
        <v>0</v>
      </c>
      <c r="I436" s="64" t="n">
        <f aca="false">AO436+AQ436+AS436+AU436+AW436</f>
        <v>0.102821159511617</v>
      </c>
      <c r="J436" s="63" t="n">
        <f aca="false">ROUND(AP436+AR436+AT436+AV436+AX436,0)</f>
        <v>674412</v>
      </c>
      <c r="K436" s="64" t="n">
        <f aca="false">I436-DatosMinisterio!J436</f>
        <v>0</v>
      </c>
      <c r="L436" s="63" t="n">
        <f aca="false">J436-DatosMinisterio!K436</f>
        <v>0</v>
      </c>
      <c r="M436" s="64" t="n">
        <f aca="false">P471/P$495</f>
        <v>0.129216496999053</v>
      </c>
      <c r="N436" s="63" t="n">
        <f aca="false">ROUND(N$460*M436,0)</f>
        <v>16103277</v>
      </c>
      <c r="O436" s="63" t="n">
        <f aca="false">N436-DatosMinisterio!L436</f>
        <v>-53</v>
      </c>
      <c r="P436" s="65" t="n">
        <f aca="false">N436+J436</f>
        <v>16777689</v>
      </c>
      <c r="Q436" s="63" t="n">
        <f aca="false">P436-DatosMinisterio!M436</f>
        <v>-53</v>
      </c>
      <c r="S436" s="65" t="n">
        <f aca="false">B436+DatosMinisterio!B436</f>
        <v>18588</v>
      </c>
      <c r="T436" s="65" t="n">
        <f aca="false">C436+DatosMinisterio!C436</f>
        <v>38</v>
      </c>
      <c r="U436" s="65" t="n">
        <f aca="false">D436+DatosMinisterio!D436</f>
        <v>1692.47727272727</v>
      </c>
      <c r="V436" s="65" t="n">
        <f aca="false">E436+DatosMinisterio!E436</f>
        <v>1011.56818181818</v>
      </c>
      <c r="W436" s="65" t="n">
        <f aca="false">F436+DatosMinisterio!F436</f>
        <v>341</v>
      </c>
      <c r="X436" s="65" t="n">
        <f aca="false">G436+DatosMinisterio!G436</f>
        <v>718</v>
      </c>
      <c r="Y436" s="65" t="n">
        <f aca="false">H436+DatosMinisterio!H436</f>
        <v>204</v>
      </c>
      <c r="Z436" s="65" t="n">
        <f aca="false">X436+0.33*Y436</f>
        <v>785.32</v>
      </c>
      <c r="AC436" s="71" t="n">
        <f aca="false">IF(T436&gt;0,S436/T436,0)</f>
        <v>489.157894736842</v>
      </c>
      <c r="AD436" s="72" t="n">
        <f aca="false">EXP((((AC436-AC$460)/AC$461+2)/4-1.9)^3)</f>
        <v>0.847893539380059</v>
      </c>
      <c r="AE436" s="73" t="n">
        <f aca="false">S436/U436</f>
        <v>10.9827176408976</v>
      </c>
      <c r="AF436" s="72" t="n">
        <f aca="false">EXP((((AE436-AE$460)/AE$461+2)/4-1.9)^3)</f>
        <v>0.00242569341453629</v>
      </c>
      <c r="AG436" s="72" t="n">
        <f aca="false">V436/U436</f>
        <v>0.597684942727846</v>
      </c>
      <c r="AH436" s="72" t="n">
        <f aca="false">EXP((((AG436-AG$460)/AG$461+2)/4-1.9)^3)</f>
        <v>0.140683929503082</v>
      </c>
      <c r="AI436" s="72" t="n">
        <f aca="false">W436/U436</f>
        <v>0.201479810390901</v>
      </c>
      <c r="AJ436" s="72" t="n">
        <f aca="false">EXP((((AI436-AI$460)/AI$461+2)/4-1.9)^3)</f>
        <v>0.425116048962514</v>
      </c>
      <c r="AK436" s="72" t="n">
        <f aca="false">Z436/U436</f>
        <v>0.464006230780594</v>
      </c>
      <c r="AL436" s="72" t="n">
        <f aca="false">EXP((((AK436-AK$460)/AK$461+2)/4-1.9)^3)</f>
        <v>0.403509368301464</v>
      </c>
      <c r="AM436" s="72" t="n">
        <f aca="false">0.01*AD436+0.15*AF436+0.24*AH436+0.25*AJ436+0.35*AL436</f>
        <v>0.290114223632861</v>
      </c>
      <c r="AO436" s="64" t="n">
        <f aca="false">0.01*AD436/$AM$460</f>
        <v>0.00300507144288775</v>
      </c>
      <c r="AP436" s="63" t="n">
        <f aca="false">AO436*$J$460</f>
        <v>19710.4949844019</v>
      </c>
      <c r="AQ436" s="64" t="n">
        <f aca="false">0.15*AF436/$AM$460</f>
        <v>0.000128955729770394</v>
      </c>
      <c r="AR436" s="63" t="n">
        <f aca="false">AQ436*$J$460</f>
        <v>845.83056115521</v>
      </c>
      <c r="AS436" s="64" t="n">
        <f aca="false">0.24*AH436/$AM$460</f>
        <v>0.0119665568202928</v>
      </c>
      <c r="AT436" s="63" t="n">
        <f aca="false">AS436*$J$460</f>
        <v>78489.5676091759</v>
      </c>
      <c r="AU436" s="64" t="n">
        <f aca="false">0.25*AJ436/$AM$460</f>
        <v>0.0376669958938646</v>
      </c>
      <c r="AV436" s="63" t="n">
        <f aca="false">AU436*$J$460</f>
        <v>247060.726426542</v>
      </c>
      <c r="AW436" s="64" t="n">
        <f aca="false">0.35*AL436/$AM$460</f>
        <v>0.0500535796248011</v>
      </c>
      <c r="AX436" s="63" t="n">
        <f aca="false">AW436*$J$460</f>
        <v>328305.282884701</v>
      </c>
    </row>
    <row r="437" customFormat="false" ht="13.8" hidden="false" customHeight="false" outlineLevel="0" collapsed="false">
      <c r="A437" s="70" t="s">
        <v>24</v>
      </c>
      <c r="B437" s="63" t="n">
        <f aca="true">INDIRECT(ADDRESS(ROW()-35*INT((ROW()-15)/35)+138,2+INT((ROW()-15)/35), 1, 1, "Simulación"))</f>
        <v>0</v>
      </c>
      <c r="C437" s="63" t="n">
        <f aca="true">INDIRECT(ADDRESS(ROW()-35*INT((ROW()-15)/35)+108,2+INT((ROW()-15)/35), 1, 1, "Simulación"))</f>
        <v>0</v>
      </c>
      <c r="D437" s="63" t="n">
        <f aca="true">INDIRECT(ADDRESS(ROW()-35*INT((ROW()-15)/35)+78,2+INT((ROW()-15)/35), 1, 1, "Simulación"))</f>
        <v>0</v>
      </c>
      <c r="E437" s="63" t="n">
        <f aca="true">INDIRECT(ADDRESS(ROW()-35*INT((ROW()-15)/35)+48,2+INT((ROW()-15)/35), 1, 1, "Simulación"))</f>
        <v>0</v>
      </c>
      <c r="F437" s="63" t="n">
        <f aca="true">INDIRECT(ADDRESS(ROW()-35*INT((ROW()-15)/35)+18,2+INT((ROW()-15)/35), 1, 1, "Simulación"))</f>
        <v>0</v>
      </c>
      <c r="G437" s="63" t="n">
        <f aca="true">INDIRECT(ADDRESS(ROW()-35*INT((ROW()-15)/35)-12,2+INT((ROW()-15)/35), 1, 1, "Simulación"))</f>
        <v>0</v>
      </c>
      <c r="H437" s="63" t="n">
        <f aca="true">INDIRECT(ADDRESS(ROW()-35*INT((ROW()-15)/35)+168,2+INT((ROW()-15)/35), 1, 1, "Simulación"))</f>
        <v>0</v>
      </c>
      <c r="I437" s="64" t="n">
        <f aca="false">AO437+AQ437+AS437+AU437+AW437</f>
        <v>0.0754165437964218</v>
      </c>
      <c r="J437" s="63" t="n">
        <f aca="false">ROUND(AP437+AR437+AT437+AV437+AX437,0)</f>
        <v>494663</v>
      </c>
      <c r="K437" s="64" t="n">
        <f aca="false">I437-DatosMinisterio!J437</f>
        <v>5.41233724504764E-016</v>
      </c>
      <c r="L437" s="63" t="n">
        <f aca="false">J437-DatosMinisterio!K437</f>
        <v>0</v>
      </c>
      <c r="M437" s="64" t="n">
        <f aca="false">P472/P$495</f>
        <v>0.0747848297906667</v>
      </c>
      <c r="N437" s="63" t="n">
        <f aca="false">ROUND(N$460*M437,0)</f>
        <v>9319869</v>
      </c>
      <c r="O437" s="63" t="n">
        <f aca="false">N437-DatosMinisterio!L437</f>
        <v>-40</v>
      </c>
      <c r="P437" s="65" t="n">
        <f aca="false">N437+J437</f>
        <v>9814532</v>
      </c>
      <c r="Q437" s="63" t="n">
        <f aca="false">P437-DatosMinisterio!M437</f>
        <v>-40</v>
      </c>
      <c r="S437" s="65" t="n">
        <f aca="false">B437+DatosMinisterio!B437</f>
        <v>20108</v>
      </c>
      <c r="T437" s="65" t="n">
        <f aca="false">C437+DatosMinisterio!C437</f>
        <v>93</v>
      </c>
      <c r="U437" s="65" t="n">
        <f aca="false">D437+DatosMinisterio!D437</f>
        <v>1188.88636363636</v>
      </c>
      <c r="V437" s="65" t="n">
        <f aca="false">E437+DatosMinisterio!E437</f>
        <v>779.409090909091</v>
      </c>
      <c r="W437" s="65" t="n">
        <f aca="false">F437+DatosMinisterio!F437</f>
        <v>176</v>
      </c>
      <c r="X437" s="65" t="n">
        <f aca="false">G437+DatosMinisterio!G437</f>
        <v>439</v>
      </c>
      <c r="Y437" s="65" t="n">
        <f aca="false">H437+DatosMinisterio!H437</f>
        <v>85</v>
      </c>
      <c r="Z437" s="65" t="n">
        <f aca="false">X437+0.33*Y437</f>
        <v>467.05</v>
      </c>
      <c r="AC437" s="71" t="n">
        <f aca="false">IF(T437&gt;0,S437/T437,0)</f>
        <v>216.215053763441</v>
      </c>
      <c r="AD437" s="72" t="n">
        <f aca="false">EXP((((AC437-AC$460)/AC$461+2)/4-1.9)^3)</f>
        <v>0.0967069507972102</v>
      </c>
      <c r="AE437" s="73" t="n">
        <f aca="false">S437/U437</f>
        <v>16.9133069526486</v>
      </c>
      <c r="AF437" s="72" t="n">
        <f aca="false">EXP((((AE437-AE$460)/AE$461+2)/4-1.9)^3)</f>
        <v>0.0255689402315275</v>
      </c>
      <c r="AG437" s="72" t="n">
        <f aca="false">V437/U437</f>
        <v>0.655579132496035</v>
      </c>
      <c r="AH437" s="72" t="n">
        <f aca="false">EXP((((AG437-AG$460)/AG$461+2)/4-1.9)^3)</f>
        <v>0.222922206221525</v>
      </c>
      <c r="AI437" s="72" t="n">
        <f aca="false">W437/U437</f>
        <v>0.148037697616181</v>
      </c>
      <c r="AJ437" s="72" t="n">
        <f aca="false">EXP((((AI437-AI$460)/AI$461+2)/4-1.9)^3)</f>
        <v>0.220206944445865</v>
      </c>
      <c r="AK437" s="72" t="n">
        <f aca="false">Z437/U437</f>
        <v>0.39284662881612</v>
      </c>
      <c r="AL437" s="72" t="n">
        <f aca="false">EXP((((AK437-AK$460)/AK$461+2)/4-1.9)^3)</f>
        <v>0.284101349418599</v>
      </c>
      <c r="AM437" s="72" t="n">
        <f aca="false">0.01*AD437+0.15*AF437+0.24*AH437+0.25*AJ437+0.35*AL437</f>
        <v>0.212790948443843</v>
      </c>
      <c r="AO437" s="64" t="n">
        <f aca="false">0.01*AD437/$AM$460</f>
        <v>0.000342745029502087</v>
      </c>
      <c r="AP437" s="63" t="n">
        <f aca="false">AO437*$J$460</f>
        <v>2248.09103987146</v>
      </c>
      <c r="AQ437" s="64" t="n">
        <f aca="false">0.15*AF437/$AM$460</f>
        <v>0.00135930671504195</v>
      </c>
      <c r="AR437" s="63" t="n">
        <f aca="false">AQ437*$J$460</f>
        <v>8915.79741057724</v>
      </c>
      <c r="AS437" s="64" t="n">
        <f aca="false">0.24*AH437/$AM$460</f>
        <v>0.0189617339853766</v>
      </c>
      <c r="AT437" s="63" t="n">
        <f aca="false">AS437*$J$460</f>
        <v>124371.473263602</v>
      </c>
      <c r="AU437" s="64" t="n">
        <f aca="false">0.25*AJ437/$AM$460</f>
        <v>0.0195112230942245</v>
      </c>
      <c r="AV437" s="63" t="n">
        <f aca="false">AU437*$J$460</f>
        <v>127975.614639197</v>
      </c>
      <c r="AW437" s="64" t="n">
        <f aca="false">0.35*AL437/$AM$460</f>
        <v>0.0352415349722766</v>
      </c>
      <c r="AX437" s="63" t="n">
        <f aca="false">AW437*$J$460</f>
        <v>231151.941481355</v>
      </c>
    </row>
    <row r="438" customFormat="false" ht="13.8" hidden="false" customHeight="false" outlineLevel="0" collapsed="false">
      <c r="A438" s="70" t="s">
        <v>25</v>
      </c>
      <c r="B438" s="63" t="n">
        <f aca="true">INDIRECT(ADDRESS(ROW()-35*INT((ROW()-15)/35)+138,2+INT((ROW()-15)/35), 1, 1, "Simulación"))</f>
        <v>0</v>
      </c>
      <c r="C438" s="63" t="n">
        <f aca="true">INDIRECT(ADDRESS(ROW()-35*INT((ROW()-15)/35)+108,2+INT((ROW()-15)/35), 1, 1, "Simulación"))</f>
        <v>0</v>
      </c>
      <c r="D438" s="63" t="n">
        <f aca="true">INDIRECT(ADDRESS(ROW()-35*INT((ROW()-15)/35)+78,2+INT((ROW()-15)/35), 1, 1, "Simulación"))</f>
        <v>0</v>
      </c>
      <c r="E438" s="63" t="n">
        <f aca="true">INDIRECT(ADDRESS(ROW()-35*INT((ROW()-15)/35)+48,2+INT((ROW()-15)/35), 1, 1, "Simulación"))</f>
        <v>0</v>
      </c>
      <c r="F438" s="63" t="n">
        <f aca="true">INDIRECT(ADDRESS(ROW()-35*INT((ROW()-15)/35)+18,2+INT((ROW()-15)/35), 1, 1, "Simulación"))</f>
        <v>0</v>
      </c>
      <c r="G438" s="63" t="n">
        <f aca="true">INDIRECT(ADDRESS(ROW()-35*INT((ROW()-15)/35)-12,2+INT((ROW()-15)/35), 1, 1, "Simulación"))</f>
        <v>0</v>
      </c>
      <c r="H438" s="63" t="n">
        <f aca="true">INDIRECT(ADDRESS(ROW()-35*INT((ROW()-15)/35)+168,2+INT((ROW()-15)/35), 1, 1, "Simulación"))</f>
        <v>0</v>
      </c>
      <c r="I438" s="64" t="n">
        <f aca="false">AO438+AQ438+AS438+AU438+AW438</f>
        <v>0.0656719920683827</v>
      </c>
      <c r="J438" s="63" t="n">
        <f aca="false">ROUND(AP438+AR438+AT438+AV438+AX438,0)</f>
        <v>430748</v>
      </c>
      <c r="K438" s="64" t="n">
        <f aca="false">I438-DatosMinisterio!J438</f>
        <v>0</v>
      </c>
      <c r="L438" s="63" t="n">
        <f aca="false">J438-DatosMinisterio!K438</f>
        <v>0</v>
      </c>
      <c r="M438" s="64" t="n">
        <f aca="false">P473/P$495</f>
        <v>0.0561500251568184</v>
      </c>
      <c r="N438" s="63" t="n">
        <f aca="false">ROUND(N$460*M438,0)</f>
        <v>6997554</v>
      </c>
      <c r="O438" s="63" t="n">
        <f aca="false">N438-DatosMinisterio!L438</f>
        <v>1</v>
      </c>
      <c r="P438" s="65" t="n">
        <f aca="false">N438+J438</f>
        <v>7428302</v>
      </c>
      <c r="Q438" s="63" t="n">
        <f aca="false">P438-DatosMinisterio!M438</f>
        <v>1</v>
      </c>
      <c r="S438" s="65" t="n">
        <f aca="false">B438+DatosMinisterio!B438</f>
        <v>12845</v>
      </c>
      <c r="T438" s="65" t="n">
        <f aca="false">C438+DatosMinisterio!C438</f>
        <v>55</v>
      </c>
      <c r="U438" s="65" t="n">
        <f aca="false">D438+DatosMinisterio!D438</f>
        <v>492.068181818182</v>
      </c>
      <c r="V438" s="65" t="n">
        <f aca="false">E438+DatosMinisterio!E438</f>
        <v>327.556818181818</v>
      </c>
      <c r="W438" s="65" t="n">
        <f aca="false">F438+DatosMinisterio!F438</f>
        <v>72</v>
      </c>
      <c r="X438" s="65" t="n">
        <f aca="false">G438+DatosMinisterio!G438</f>
        <v>112</v>
      </c>
      <c r="Y438" s="65" t="n">
        <f aca="false">H438+DatosMinisterio!H438</f>
        <v>17</v>
      </c>
      <c r="Z438" s="65" t="n">
        <f aca="false">X438+0.33*Y438</f>
        <v>117.61</v>
      </c>
      <c r="AC438" s="71" t="n">
        <f aca="false">IF(T438&gt;0,S438/T438,0)</f>
        <v>233.545454545455</v>
      </c>
      <c r="AD438" s="72" t="n">
        <f aca="false">EXP((((AC438-AC$460)/AC$461+2)/4-1.9)^3)</f>
        <v>0.124353201613981</v>
      </c>
      <c r="AE438" s="73" t="n">
        <f aca="false">S438/U438</f>
        <v>26.1041060459101</v>
      </c>
      <c r="AF438" s="72" t="n">
        <f aca="false">EXP((((AE438-AE$460)/AE$461+2)/4-1.9)^3)</f>
        <v>0.252634697614654</v>
      </c>
      <c r="AG438" s="72" t="n">
        <f aca="false">V438/U438</f>
        <v>0.665673640940372</v>
      </c>
      <c r="AH438" s="72" t="n">
        <f aca="false">EXP((((AG438-AG$460)/AG$461+2)/4-1.9)^3)</f>
        <v>0.239572921442428</v>
      </c>
      <c r="AI438" s="72" t="n">
        <f aca="false">W438/U438</f>
        <v>0.146321186088402</v>
      </c>
      <c r="AJ438" s="72" t="n">
        <f aca="false">EXP((((AI438-AI$460)/AI$461+2)/4-1.9)^3)</f>
        <v>0.214686754947449</v>
      </c>
      <c r="AK438" s="72" t="n">
        <f aca="false">Z438/U438</f>
        <v>0.239011592998014</v>
      </c>
      <c r="AL438" s="72" t="n">
        <f aca="false">EXP((((AK438-AK$460)/AK$461+2)/4-1.9)^3)</f>
        <v>0.0999667416889711</v>
      </c>
      <c r="AM438" s="72" t="n">
        <f aca="false">0.01*AD438+0.15*AF438+0.24*AH438+0.25*AJ438+0.35*AL438</f>
        <v>0.185296286132523</v>
      </c>
      <c r="AO438" s="64" t="n">
        <f aca="false">0.01*AD438/$AM$460</f>
        <v>0.000440727800892389</v>
      </c>
      <c r="AP438" s="63" t="n">
        <f aca="false">AO438*$J$460</f>
        <v>2890.76758209385</v>
      </c>
      <c r="AQ438" s="64" t="n">
        <f aca="false">0.15*AF438/$AM$460</f>
        <v>0.0134306716590763</v>
      </c>
      <c r="AR438" s="63" t="n">
        <f aca="false">AQ438*$J$460</f>
        <v>88092.8095735995</v>
      </c>
      <c r="AS438" s="64" t="n">
        <f aca="false">0.24*AH438/$AM$460</f>
        <v>0.0203780416652462</v>
      </c>
      <c r="AT438" s="63" t="n">
        <f aca="false">AS438*$J$460</f>
        <v>133661.144391558</v>
      </c>
      <c r="AU438" s="64" t="n">
        <f aca="false">0.25*AJ438/$AM$460</f>
        <v>0.0190221120487167</v>
      </c>
      <c r="AV438" s="63" t="n">
        <f aca="false">AU438*$J$460</f>
        <v>124767.497630161</v>
      </c>
      <c r="AW438" s="64" t="n">
        <f aca="false">0.35*AL438/$AM$460</f>
        <v>0.012400438894451</v>
      </c>
      <c r="AX438" s="63" t="n">
        <f aca="false">AW438*$J$460</f>
        <v>81335.4335424991</v>
      </c>
    </row>
    <row r="439" customFormat="false" ht="13.8" hidden="false" customHeight="false" outlineLevel="0" collapsed="false">
      <c r="A439" s="70" t="s">
        <v>26</v>
      </c>
      <c r="B439" s="63" t="n">
        <f aca="true">INDIRECT(ADDRESS(ROW()-35*INT((ROW()-15)/35)+138,2+INT((ROW()-15)/35), 1, 1, "Simulación"))</f>
        <v>0</v>
      </c>
      <c r="C439" s="63" t="n">
        <f aca="true">INDIRECT(ADDRESS(ROW()-35*INT((ROW()-15)/35)+108,2+INT((ROW()-15)/35), 1, 1, "Simulación"))</f>
        <v>0</v>
      </c>
      <c r="D439" s="63" t="n">
        <f aca="true">INDIRECT(ADDRESS(ROW()-35*INT((ROW()-15)/35)+78,2+INT((ROW()-15)/35), 1, 1, "Simulación"))</f>
        <v>0</v>
      </c>
      <c r="E439" s="63" t="n">
        <f aca="true">INDIRECT(ADDRESS(ROW()-35*INT((ROW()-15)/35)+48,2+INT((ROW()-15)/35), 1, 1, "Simulación"))</f>
        <v>0</v>
      </c>
      <c r="F439" s="63" t="n">
        <f aca="true">INDIRECT(ADDRESS(ROW()-35*INT((ROW()-15)/35)+18,2+INT((ROW()-15)/35), 1, 1, "Simulación"))</f>
        <v>0</v>
      </c>
      <c r="G439" s="63" t="n">
        <f aca="true">INDIRECT(ADDRESS(ROW()-35*INT((ROW()-15)/35)-12,2+INT((ROW()-15)/35), 1, 1, "Simulación"))</f>
        <v>0</v>
      </c>
      <c r="H439" s="63" t="n">
        <f aca="true">INDIRECT(ADDRESS(ROW()-35*INT((ROW()-15)/35)+168,2+INT((ROW()-15)/35), 1, 1, "Simulación"))</f>
        <v>0</v>
      </c>
      <c r="I439" s="64" t="n">
        <f aca="false">AO439+AQ439+AS439+AU439+AW439</f>
        <v>0.0723147220584934</v>
      </c>
      <c r="J439" s="63" t="n">
        <f aca="false">ROUND(AP439+AR439+AT439+AV439+AX439,0)</f>
        <v>474318</v>
      </c>
      <c r="K439" s="64" t="n">
        <f aca="false">I439-DatosMinisterio!J439</f>
        <v>0</v>
      </c>
      <c r="L439" s="63" t="n">
        <f aca="false">J439-DatosMinisterio!K439</f>
        <v>0</v>
      </c>
      <c r="M439" s="64" t="n">
        <f aca="false">P474/P$495</f>
        <v>0.0503194959124795</v>
      </c>
      <c r="N439" s="63" t="n">
        <f aca="false">ROUND(N$460*M439,0)</f>
        <v>6270939</v>
      </c>
      <c r="O439" s="63" t="n">
        <f aca="false">N439-DatosMinisterio!L439</f>
        <v>-31</v>
      </c>
      <c r="P439" s="65" t="n">
        <f aca="false">N439+J439</f>
        <v>6745257</v>
      </c>
      <c r="Q439" s="63" t="n">
        <f aca="false">P439-DatosMinisterio!M439</f>
        <v>-31</v>
      </c>
      <c r="S439" s="65" t="n">
        <f aca="false">B439+DatosMinisterio!B439</f>
        <v>9455</v>
      </c>
      <c r="T439" s="65" t="n">
        <f aca="false">C439+DatosMinisterio!C439</f>
        <v>72</v>
      </c>
      <c r="U439" s="65" t="n">
        <f aca="false">D439+DatosMinisterio!D439</f>
        <v>377.756818181818</v>
      </c>
      <c r="V439" s="65" t="n">
        <f aca="false">E439+DatosMinisterio!E439</f>
        <v>173.825</v>
      </c>
      <c r="W439" s="65" t="n">
        <f aca="false">F439+DatosMinisterio!F439</f>
        <v>69</v>
      </c>
      <c r="X439" s="65" t="n">
        <f aca="false">G439+DatosMinisterio!G439</f>
        <v>131</v>
      </c>
      <c r="Y439" s="65" t="n">
        <f aca="false">H439+DatosMinisterio!H439</f>
        <v>5</v>
      </c>
      <c r="Z439" s="65" t="n">
        <f aca="false">X439+0.33*Y439</f>
        <v>132.65</v>
      </c>
      <c r="AC439" s="71" t="n">
        <f aca="false">IF(T439&gt;0,S439/T439,0)</f>
        <v>131.319444444444</v>
      </c>
      <c r="AD439" s="72" t="n">
        <f aca="false">EXP((((AC439-AC$460)/AC$461+2)/4-1.9)^3)</f>
        <v>0.0210184970892325</v>
      </c>
      <c r="AE439" s="73" t="n">
        <f aca="false">S439/U439</f>
        <v>25.0293298358131</v>
      </c>
      <c r="AF439" s="72" t="n">
        <f aca="false">EXP((((AE439-AE$460)/AE$461+2)/4-1.9)^3)</f>
        <v>0.207863573865016</v>
      </c>
      <c r="AG439" s="72" t="n">
        <f aca="false">V439/U439</f>
        <v>0.460150529741958</v>
      </c>
      <c r="AH439" s="72" t="n">
        <f aca="false">EXP((((AG439-AG$460)/AG$461+2)/4-1.9)^3)</f>
        <v>0.0329910708634733</v>
      </c>
      <c r="AI439" s="72" t="n">
        <f aca="false">W439/U439</f>
        <v>0.182657192879017</v>
      </c>
      <c r="AJ439" s="72" t="n">
        <f aca="false">EXP((((AI439-AI$460)/AI$461+2)/4-1.9)^3)</f>
        <v>0.346812268605013</v>
      </c>
      <c r="AK439" s="72" t="n">
        <f aca="false">Z439/U439</f>
        <v>0.351151835295675</v>
      </c>
      <c r="AL439" s="72" t="n">
        <f aca="false">EXP((((AK439-AK$460)/AK$461+2)/4-1.9)^3)</f>
        <v>0.222938236618773</v>
      </c>
      <c r="AM439" s="72" t="n">
        <f aca="false">0.01*AD439+0.15*AF439+0.24*AH439+0.25*AJ439+0.35*AL439</f>
        <v>0.204039028025702</v>
      </c>
      <c r="AO439" s="64" t="n">
        <f aca="false">0.01*AD439/$AM$460</f>
        <v>7.44929433257069E-005</v>
      </c>
      <c r="AP439" s="63" t="n">
        <f aca="false">AO439*$J$460</f>
        <v>488.604951229948</v>
      </c>
      <c r="AQ439" s="64" t="n">
        <f aca="false">0.15*AF439/$AM$460</f>
        <v>0.011050530417328</v>
      </c>
      <c r="AR439" s="63" t="n">
        <f aca="false">AQ439*$J$460</f>
        <v>72481.2798980966</v>
      </c>
      <c r="AS439" s="64" t="n">
        <f aca="false">0.24*AH439/$AM$460</f>
        <v>0.00280621621420812</v>
      </c>
      <c r="AT439" s="63" t="n">
        <f aca="false">AS439*$J$460</f>
        <v>18406.1882276396</v>
      </c>
      <c r="AU439" s="64" t="n">
        <f aca="false">0.25*AJ439/$AM$460</f>
        <v>0.0307289652540001</v>
      </c>
      <c r="AV439" s="63" t="n">
        <f aca="false">AU439*$J$460</f>
        <v>201553.649231311</v>
      </c>
      <c r="AW439" s="64" t="n">
        <f aca="false">0.35*AL439/$AM$460</f>
        <v>0.0276545172296314</v>
      </c>
      <c r="AX439" s="63" t="n">
        <f aca="false">AW439*$J$460</f>
        <v>181388.107906979</v>
      </c>
    </row>
    <row r="440" customFormat="false" ht="13.8" hidden="false" customHeight="false" outlineLevel="0" collapsed="false">
      <c r="A440" s="70" t="s">
        <v>27</v>
      </c>
      <c r="B440" s="63" t="n">
        <f aca="true">INDIRECT(ADDRESS(ROW()-35*INT((ROW()-15)/35)+138,2+INT((ROW()-15)/35), 1, 1, "Simulación"))</f>
        <v>0</v>
      </c>
      <c r="C440" s="63" t="n">
        <f aca="true">INDIRECT(ADDRESS(ROW()-35*INT((ROW()-15)/35)+108,2+INT((ROW()-15)/35), 1, 1, "Simulación"))</f>
        <v>0</v>
      </c>
      <c r="D440" s="63" t="n">
        <f aca="true">INDIRECT(ADDRESS(ROW()-35*INT((ROW()-15)/35)+78,2+INT((ROW()-15)/35), 1, 1, "Simulación"))</f>
        <v>0</v>
      </c>
      <c r="E440" s="63" t="n">
        <f aca="true">INDIRECT(ADDRESS(ROW()-35*INT((ROW()-15)/35)+48,2+INT((ROW()-15)/35), 1, 1, "Simulación"))</f>
        <v>0</v>
      </c>
      <c r="F440" s="63" t="n">
        <f aca="true">INDIRECT(ADDRESS(ROW()-35*INT((ROW()-15)/35)+18,2+INT((ROW()-15)/35), 1, 1, "Simulación"))</f>
        <v>0</v>
      </c>
      <c r="G440" s="63" t="n">
        <f aca="true">INDIRECT(ADDRESS(ROW()-35*INT((ROW()-15)/35)-12,2+INT((ROW()-15)/35), 1, 1, "Simulación"))</f>
        <v>0</v>
      </c>
      <c r="H440" s="63" t="n">
        <f aca="true">INDIRECT(ADDRESS(ROW()-35*INT((ROW()-15)/35)+168,2+INT((ROW()-15)/35), 1, 1, "Simulación"))</f>
        <v>0</v>
      </c>
      <c r="I440" s="64" t="n">
        <f aca="false">AO440+AQ440+AS440+AU440+AW440</f>
        <v>0.0432235489777262</v>
      </c>
      <c r="J440" s="63" t="n">
        <f aca="false">ROUND(AP440+AR440+AT440+AV440+AX440,0)</f>
        <v>283507</v>
      </c>
      <c r="K440" s="64" t="n">
        <f aca="false">I440-DatosMinisterio!J440</f>
        <v>0</v>
      </c>
      <c r="L440" s="63" t="n">
        <f aca="false">J440-DatosMinisterio!K440</f>
        <v>0</v>
      </c>
      <c r="M440" s="64" t="n">
        <f aca="false">P475/P$495</f>
        <v>0.0674388122793828</v>
      </c>
      <c r="N440" s="63" t="n">
        <f aca="false">ROUND(N$460*M440,0)</f>
        <v>8404390</v>
      </c>
      <c r="O440" s="63" t="n">
        <f aca="false">N440-DatosMinisterio!L440</f>
        <v>-3</v>
      </c>
      <c r="P440" s="65" t="n">
        <f aca="false">N440+J440</f>
        <v>8687897</v>
      </c>
      <c r="Q440" s="63" t="n">
        <f aca="false">P440-DatosMinisterio!M440</f>
        <v>-3</v>
      </c>
      <c r="S440" s="65" t="n">
        <f aca="false">B440+DatosMinisterio!B440</f>
        <v>17779</v>
      </c>
      <c r="T440" s="65" t="n">
        <f aca="false">C440+DatosMinisterio!C440</f>
        <v>97</v>
      </c>
      <c r="U440" s="65" t="n">
        <f aca="false">D440+DatosMinisterio!D440</f>
        <v>845.409090909091</v>
      </c>
      <c r="V440" s="65" t="n">
        <f aca="false">E440+DatosMinisterio!E440</f>
        <v>462.545454545455</v>
      </c>
      <c r="W440" s="65" t="n">
        <f aca="false">F440+DatosMinisterio!F440</f>
        <v>121</v>
      </c>
      <c r="X440" s="65" t="n">
        <f aca="false">G440+DatosMinisterio!G440</f>
        <v>200</v>
      </c>
      <c r="Y440" s="65" t="n">
        <f aca="false">H440+DatosMinisterio!H440</f>
        <v>18</v>
      </c>
      <c r="Z440" s="65" t="n">
        <f aca="false">X440+0.33*Y440</f>
        <v>205.94</v>
      </c>
      <c r="AC440" s="71" t="n">
        <f aca="false">IF(T440&gt;0,S440/T440,0)</f>
        <v>183.288659793814</v>
      </c>
      <c r="AD440" s="72" t="n">
        <f aca="false">EXP((((AC440-AC$460)/AC$461+2)/4-1.9)^3)</f>
        <v>0.0568148131859802</v>
      </c>
      <c r="AE440" s="73" t="n">
        <f aca="false">S440/U440</f>
        <v>21.0300553793215</v>
      </c>
      <c r="AF440" s="72" t="n">
        <f aca="false">EXP((((AE440-AE$460)/AE$461+2)/4-1.9)^3)</f>
        <v>0.0856473425856787</v>
      </c>
      <c r="AG440" s="72" t="n">
        <f aca="false">V440/U440</f>
        <v>0.547126189580085</v>
      </c>
      <c r="AH440" s="72" t="n">
        <f aca="false">EXP((((AG440-AG$460)/AG$461+2)/4-1.9)^3)</f>
        <v>0.0877719530679246</v>
      </c>
      <c r="AI440" s="72" t="n">
        <f aca="false">W440/U440</f>
        <v>0.143125974514759</v>
      </c>
      <c r="AJ440" s="72" t="n">
        <f aca="false">EXP((((AI440-AI$460)/AI$461+2)/4-1.9)^3)</f>
        <v>0.204622856331839</v>
      </c>
      <c r="AK440" s="72" t="n">
        <f aca="false">Z440/U440</f>
        <v>0.243598042905533</v>
      </c>
      <c r="AL440" s="72" t="n">
        <f aca="false">EXP((((AK440-AK$460)/AK$461+2)/4-1.9)^3)</f>
        <v>0.103773794275949</v>
      </c>
      <c r="AM440" s="72" t="n">
        <f aca="false">0.01*AD440+0.15*AF440+0.24*AH440+0.25*AJ440+0.35*AL440</f>
        <v>0.121957060335555</v>
      </c>
      <c r="AO440" s="64" t="n">
        <f aca="false">0.01*AD440/$AM$460</f>
        <v>0.000201360860424793</v>
      </c>
      <c r="AP440" s="63" t="n">
        <f aca="false">AO440*$J$460</f>
        <v>1320.74138831247</v>
      </c>
      <c r="AQ440" s="64" t="n">
        <f aca="false">0.15*AF440/$AM$460</f>
        <v>0.00455321991635227</v>
      </c>
      <c r="AR440" s="63" t="n">
        <f aca="false">AQ440*$J$460</f>
        <v>29864.9200292881</v>
      </c>
      <c r="AS440" s="64" t="n">
        <f aca="false">0.24*AH440/$AM$460</f>
        <v>0.00746587095857589</v>
      </c>
      <c r="AT440" s="63" t="n">
        <f aca="false">AS440*$J$460</f>
        <v>48969.2224893631</v>
      </c>
      <c r="AU440" s="64" t="n">
        <f aca="false">0.25*AJ440/$AM$460</f>
        <v>0.0181304100563888</v>
      </c>
      <c r="AV440" s="63" t="n">
        <f aca="false">AU440*$J$460</f>
        <v>118918.755601428</v>
      </c>
      <c r="AW440" s="64" t="n">
        <f aca="false">0.35*AL440/$AM$460</f>
        <v>0.0128726871859845</v>
      </c>
      <c r="AX440" s="63" t="n">
        <f aca="false">AW440*$J$460</f>
        <v>84432.9464497856</v>
      </c>
    </row>
    <row r="441" customFormat="false" ht="13.8" hidden="false" customHeight="false" outlineLevel="0" collapsed="false">
      <c r="A441" s="70" t="s">
        <v>28</v>
      </c>
      <c r="B441" s="63" t="n">
        <f aca="true">INDIRECT(ADDRESS(ROW()-35*INT((ROW()-15)/35)+138,2+INT((ROW()-15)/35), 1, 1, "Simulación"))</f>
        <v>0</v>
      </c>
      <c r="C441" s="63" t="n">
        <f aca="true">INDIRECT(ADDRESS(ROW()-35*INT((ROW()-15)/35)+108,2+INT((ROW()-15)/35), 1, 1, "Simulación"))</f>
        <v>0</v>
      </c>
      <c r="D441" s="63" t="n">
        <f aca="true">INDIRECT(ADDRESS(ROW()-35*INT((ROW()-15)/35)+78,2+INT((ROW()-15)/35), 1, 1, "Simulación"))</f>
        <v>0</v>
      </c>
      <c r="E441" s="63" t="n">
        <f aca="true">INDIRECT(ADDRESS(ROW()-35*INT((ROW()-15)/35)+48,2+INT((ROW()-15)/35), 1, 1, "Simulación"))</f>
        <v>0</v>
      </c>
      <c r="F441" s="63" t="n">
        <f aca="true">INDIRECT(ADDRESS(ROW()-35*INT((ROW()-15)/35)+18,2+INT((ROW()-15)/35), 1, 1, "Simulación"))</f>
        <v>0</v>
      </c>
      <c r="G441" s="63" t="n">
        <f aca="true">INDIRECT(ADDRESS(ROW()-35*INT((ROW()-15)/35)-12,2+INT((ROW()-15)/35), 1, 1, "Simulación"))</f>
        <v>0</v>
      </c>
      <c r="H441" s="63" t="n">
        <f aca="true">INDIRECT(ADDRESS(ROW()-35*INT((ROW()-15)/35)+168,2+INT((ROW()-15)/35), 1, 1, "Simulación"))</f>
        <v>0</v>
      </c>
      <c r="I441" s="64" t="n">
        <f aca="false">AO441+AQ441+AS441+AU441+AW441</f>
        <v>0.0348265693669257</v>
      </c>
      <c r="J441" s="63" t="n">
        <f aca="false">ROUND(AP441+AR441+AT441+AV441+AX441,0)</f>
        <v>228430</v>
      </c>
      <c r="K441" s="64" t="n">
        <f aca="false">I441-DatosMinisterio!J441</f>
        <v>-2.0122792321331E-016</v>
      </c>
      <c r="L441" s="63" t="n">
        <f aca="false">J441-DatosMinisterio!K441</f>
        <v>0</v>
      </c>
      <c r="M441" s="64" t="n">
        <f aca="false">P476/P$495</f>
        <v>0.0515535906075648</v>
      </c>
      <c r="N441" s="63" t="n">
        <f aca="false">ROUND(N$460*M441,0)</f>
        <v>6424735</v>
      </c>
      <c r="O441" s="63" t="n">
        <f aca="false">N441-DatosMinisterio!L441</f>
        <v>-18</v>
      </c>
      <c r="P441" s="65" t="n">
        <f aca="false">N441+J441</f>
        <v>6653165</v>
      </c>
      <c r="Q441" s="63" t="n">
        <f aca="false">P441-DatosMinisterio!M441</f>
        <v>-18</v>
      </c>
      <c r="S441" s="65" t="n">
        <f aca="false">B441+DatosMinisterio!B441</f>
        <v>10222</v>
      </c>
      <c r="T441" s="65" t="n">
        <f aca="false">C441+DatosMinisterio!C441</f>
        <v>57</v>
      </c>
      <c r="U441" s="65" t="n">
        <f aca="false">D441+DatosMinisterio!D441</f>
        <v>729.545454545455</v>
      </c>
      <c r="V441" s="65" t="n">
        <f aca="false">E441+DatosMinisterio!E441</f>
        <v>333.454545454545</v>
      </c>
      <c r="W441" s="65" t="n">
        <f aca="false">F441+DatosMinisterio!F441</f>
        <v>80</v>
      </c>
      <c r="X441" s="65" t="n">
        <f aca="false">G441+DatosMinisterio!G441</f>
        <v>209</v>
      </c>
      <c r="Y441" s="65" t="n">
        <f aca="false">H441+DatosMinisterio!H441</f>
        <v>52</v>
      </c>
      <c r="Z441" s="65" t="n">
        <f aca="false">X441+0.33*Y441</f>
        <v>226.16</v>
      </c>
      <c r="AC441" s="71" t="n">
        <f aca="false">IF(T441&gt;0,S441/T441,0)</f>
        <v>179.333333333333</v>
      </c>
      <c r="AD441" s="72" t="n">
        <f aca="false">EXP((((AC441-AC$460)/AC$461+2)/4-1.9)^3)</f>
        <v>0.0530345918194579</v>
      </c>
      <c r="AE441" s="73" t="n">
        <f aca="false">S441/U441</f>
        <v>14.0114641744548</v>
      </c>
      <c r="AF441" s="72" t="n">
        <f aca="false">EXP((((AE441-AE$460)/AE$461+2)/4-1.9)^3)</f>
        <v>0.00889763548820828</v>
      </c>
      <c r="AG441" s="72" t="n">
        <f aca="false">V441/U441</f>
        <v>0.457071651090342</v>
      </c>
      <c r="AH441" s="72" t="n">
        <f aca="false">EXP((((AG441-AG$460)/AG$461+2)/4-1.9)^3)</f>
        <v>0.0317370572257385</v>
      </c>
      <c r="AI441" s="72" t="n">
        <f aca="false">W441/U441</f>
        <v>0.109657320872274</v>
      </c>
      <c r="AJ441" s="72" t="n">
        <f aca="false">EXP((((AI441-AI$460)/AI$461+2)/4-1.9)^3)</f>
        <v>0.116389929800679</v>
      </c>
      <c r="AK441" s="72" t="n">
        <f aca="false">Z441/U441</f>
        <v>0.310001246105919</v>
      </c>
      <c r="AL441" s="72" t="n">
        <f aca="false">EXP((((AK441-AK$460)/AK$461+2)/4-1.9)^3)</f>
        <v>0.170529319920649</v>
      </c>
      <c r="AM441" s="72" t="n">
        <f aca="false">0.01*AD441+0.15*AF441+0.24*AH441+0.25*AJ441+0.35*AL441</f>
        <v>0.0982646293979999</v>
      </c>
      <c r="AO441" s="64" t="n">
        <f aca="false">0.01*AD441/$AM$460</f>
        <v>0.000187963146267617</v>
      </c>
      <c r="AP441" s="63" t="n">
        <f aca="false">AO441*$J$460</f>
        <v>1232.86474953156</v>
      </c>
      <c r="AQ441" s="64" t="n">
        <f aca="false">0.15*AF441/$AM$460</f>
        <v>0.000473019826304885</v>
      </c>
      <c r="AR441" s="63" t="n">
        <f aca="false">AQ441*$J$460</f>
        <v>3102.57346326037</v>
      </c>
      <c r="AS441" s="64" t="n">
        <f aca="false">0.24*AH441/$AM$460</f>
        <v>0.0026995499766188</v>
      </c>
      <c r="AT441" s="63" t="n">
        <f aca="false">AS441*$J$460</f>
        <v>17706.5561619909</v>
      </c>
      <c r="AU441" s="64" t="n">
        <f aca="false">0.25*AJ441/$AM$460</f>
        <v>0.0103126170338395</v>
      </c>
      <c r="AV441" s="63" t="n">
        <f aca="false">AU441*$J$460</f>
        <v>67641.2491964647</v>
      </c>
      <c r="AW441" s="64" t="n">
        <f aca="false">0.35*AL441/$AM$460</f>
        <v>0.0211534193838949</v>
      </c>
      <c r="AX441" s="63" t="n">
        <f aca="false">AW441*$J$460</f>
        <v>138746.906552259</v>
      </c>
    </row>
    <row r="442" customFormat="false" ht="13.8" hidden="false" customHeight="false" outlineLevel="0" collapsed="false">
      <c r="A442" s="70" t="s">
        <v>29</v>
      </c>
      <c r="B442" s="63" t="n">
        <f aca="true">INDIRECT(ADDRESS(ROW()-35*INT((ROW()-15)/35)+138,2+INT((ROW()-15)/35), 1, 1, "Simulación"))</f>
        <v>0</v>
      </c>
      <c r="C442" s="63" t="n">
        <f aca="true">INDIRECT(ADDRESS(ROW()-35*INT((ROW()-15)/35)+108,2+INT((ROW()-15)/35), 1, 1, "Simulación"))</f>
        <v>0</v>
      </c>
      <c r="D442" s="63" t="n">
        <f aca="true">INDIRECT(ADDRESS(ROW()-35*INT((ROW()-15)/35)+78,2+INT((ROW()-15)/35), 1, 1, "Simulación"))</f>
        <v>0</v>
      </c>
      <c r="E442" s="63" t="n">
        <f aca="true">INDIRECT(ADDRESS(ROW()-35*INT((ROW()-15)/35)+48,2+INT((ROW()-15)/35), 1, 1, "Simulación"))</f>
        <v>0</v>
      </c>
      <c r="F442" s="63" t="n">
        <f aca="true">INDIRECT(ADDRESS(ROW()-35*INT((ROW()-15)/35)+18,2+INT((ROW()-15)/35), 1, 1, "Simulación"))</f>
        <v>0</v>
      </c>
      <c r="G442" s="63" t="n">
        <f aca="true">INDIRECT(ADDRESS(ROW()-35*INT((ROW()-15)/35)-12,2+INT((ROW()-15)/35), 1, 1, "Simulación"))</f>
        <v>0</v>
      </c>
      <c r="H442" s="63" t="n">
        <f aca="true">INDIRECT(ADDRESS(ROW()-35*INT((ROW()-15)/35)+168,2+INT((ROW()-15)/35), 1, 1, "Simulación"))</f>
        <v>0</v>
      </c>
      <c r="I442" s="64" t="n">
        <f aca="false">AO442+AQ442+AS442+AU442+AW442</f>
        <v>0.0524065947916717</v>
      </c>
      <c r="J442" s="63" t="n">
        <f aca="false">ROUND(AP442+AR442+AT442+AV442+AX442,0)</f>
        <v>343739</v>
      </c>
      <c r="K442" s="64" t="n">
        <f aca="false">I442-DatosMinisterio!J442</f>
        <v>2.08166817117217E-016</v>
      </c>
      <c r="L442" s="63" t="n">
        <f aca="false">J442-DatosMinisterio!K442</f>
        <v>0</v>
      </c>
      <c r="M442" s="64" t="n">
        <f aca="false">P477/P$495</f>
        <v>0.0488953499335358</v>
      </c>
      <c r="N442" s="63" t="n">
        <f aca="false">ROUND(N$460*M442,0)</f>
        <v>6093458</v>
      </c>
      <c r="O442" s="63" t="n">
        <f aca="false">N442-DatosMinisterio!L442</f>
        <v>-9</v>
      </c>
      <c r="P442" s="65" t="n">
        <f aca="false">N442+J442</f>
        <v>6437197</v>
      </c>
      <c r="Q442" s="63" t="n">
        <f aca="false">P442-DatosMinisterio!M442</f>
        <v>-9</v>
      </c>
      <c r="S442" s="65" t="n">
        <f aca="false">B442+DatosMinisterio!B442</f>
        <v>8929</v>
      </c>
      <c r="T442" s="65" t="n">
        <f aca="false">C442+DatosMinisterio!C442</f>
        <v>36</v>
      </c>
      <c r="U442" s="65" t="n">
        <f aca="false">D442+DatosMinisterio!D442</f>
        <v>392.129545454545</v>
      </c>
      <c r="V442" s="65" t="n">
        <f aca="false">E442+DatosMinisterio!E442</f>
        <v>236.511363636364</v>
      </c>
      <c r="W442" s="65" t="n">
        <f aca="false">F442+DatosMinisterio!F442</f>
        <v>46</v>
      </c>
      <c r="X442" s="65" t="n">
        <f aca="false">G442+DatosMinisterio!G442</f>
        <v>114</v>
      </c>
      <c r="Y442" s="65" t="n">
        <f aca="false">H442+DatosMinisterio!H442</f>
        <v>18</v>
      </c>
      <c r="Z442" s="65" t="n">
        <f aca="false">X442+0.33*Y442</f>
        <v>119.94</v>
      </c>
      <c r="AC442" s="71" t="n">
        <f aca="false">IF(T442&gt;0,S442/T442,0)</f>
        <v>248.027777777778</v>
      </c>
      <c r="AD442" s="72" t="n">
        <f aca="false">EXP((((AC442-AC$460)/AC$461+2)/4-1.9)^3)</f>
        <v>0.15123794314113</v>
      </c>
      <c r="AE442" s="73" t="n">
        <f aca="false">S442/U442</f>
        <v>22.7705361748495</v>
      </c>
      <c r="AF442" s="72" t="n">
        <f aca="false">EXP((((AE442-AE$460)/AE$461+2)/4-1.9)^3)</f>
        <v>0.130138526983074</v>
      </c>
      <c r="AG442" s="72" t="n">
        <f aca="false">V442/U442</f>
        <v>0.603145991874208</v>
      </c>
      <c r="AH442" s="72" t="n">
        <f aca="false">EXP((((AG442-AG$460)/AG$461+2)/4-1.9)^3)</f>
        <v>0.147448574570445</v>
      </c>
      <c r="AI442" s="72" t="n">
        <f aca="false">W442/U442</f>
        <v>0.117308171580589</v>
      </c>
      <c r="AJ442" s="72" t="n">
        <f aca="false">EXP((((AI442-AI$460)/AI$461+2)/4-1.9)^3)</f>
        <v>0.133765967949887</v>
      </c>
      <c r="AK442" s="72" t="n">
        <f aca="false">Z442/U442</f>
        <v>0.30586830650817</v>
      </c>
      <c r="AL442" s="72" t="n">
        <f aca="false">EXP((((AK442-AK$460)/AK$461+2)/4-1.9)^3)</f>
        <v>0.165728862126284</v>
      </c>
      <c r="AM442" s="72" t="n">
        <f aca="false">0.01*AD442+0.15*AF442+0.24*AH442+0.25*AJ442+0.35*AL442</f>
        <v>0.14786741010745</v>
      </c>
      <c r="AO442" s="64" t="n">
        <f aca="false">0.01*AD442/$AM$460</f>
        <v>0.000536011660552087</v>
      </c>
      <c r="AP442" s="63" t="n">
        <f aca="false">AO442*$J$460</f>
        <v>3515.741754459</v>
      </c>
      <c r="AQ442" s="64" t="n">
        <f aca="false">0.15*AF442/$AM$460</f>
        <v>0.00691847890495044</v>
      </c>
      <c r="AR442" s="63" t="n">
        <f aca="false">AQ442*$J$460</f>
        <v>45378.8358604456</v>
      </c>
      <c r="AS442" s="64" t="n">
        <f aca="false">0.24*AH442/$AM$460</f>
        <v>0.0125419566534767</v>
      </c>
      <c r="AT442" s="63" t="n">
        <f aca="false">AS442*$J$460</f>
        <v>82263.6594208157</v>
      </c>
      <c r="AU442" s="64" t="n">
        <f aca="false">0.25*AJ442/$AM$460</f>
        <v>0.0118522040694622</v>
      </c>
      <c r="AV442" s="63" t="n">
        <f aca="false">AU442*$J$460</f>
        <v>77739.5191113161</v>
      </c>
      <c r="AW442" s="64" t="n">
        <f aca="false">0.35*AL442/$AM$460</f>
        <v>0.0205579435032303</v>
      </c>
      <c r="AX442" s="63" t="n">
        <f aca="false">AW442*$J$460</f>
        <v>134841.134399337</v>
      </c>
    </row>
    <row r="443" customFormat="false" ht="13.8" hidden="false" customHeight="false" outlineLevel="0" collapsed="false">
      <c r="A443" s="70" t="s">
        <v>30</v>
      </c>
      <c r="B443" s="63" t="n">
        <f aca="true">INDIRECT(ADDRESS(ROW()-35*INT((ROW()-15)/35)+138,2+INT((ROW()-15)/35), 1, 1, "Simulación"))</f>
        <v>0</v>
      </c>
      <c r="C443" s="63" t="n">
        <f aca="true">INDIRECT(ADDRESS(ROW()-35*INT((ROW()-15)/35)+108,2+INT((ROW()-15)/35), 1, 1, "Simulación"))</f>
        <v>0</v>
      </c>
      <c r="D443" s="63" t="n">
        <f aca="true">INDIRECT(ADDRESS(ROW()-35*INT((ROW()-15)/35)+78,2+INT((ROW()-15)/35), 1, 1, "Simulación"))</f>
        <v>0</v>
      </c>
      <c r="E443" s="63" t="n">
        <f aca="true">INDIRECT(ADDRESS(ROW()-35*INT((ROW()-15)/35)+48,2+INT((ROW()-15)/35), 1, 1, "Simulación"))</f>
        <v>0</v>
      </c>
      <c r="F443" s="63" t="n">
        <f aca="true">INDIRECT(ADDRESS(ROW()-35*INT((ROW()-15)/35)+18,2+INT((ROW()-15)/35), 1, 1, "Simulación"))</f>
        <v>0</v>
      </c>
      <c r="G443" s="63" t="n">
        <f aca="true">INDIRECT(ADDRESS(ROW()-35*INT((ROW()-15)/35)-12,2+INT((ROW()-15)/35), 1, 1, "Simulación"))</f>
        <v>0</v>
      </c>
      <c r="H443" s="63" t="n">
        <f aca="true">INDIRECT(ADDRESS(ROW()-35*INT((ROW()-15)/35)+168,2+INT((ROW()-15)/35), 1, 1, "Simulación"))</f>
        <v>0</v>
      </c>
      <c r="I443" s="64" t="n">
        <f aca="false">AO443+AQ443+AS443+AU443+AW443</f>
        <v>0.0132257736846281</v>
      </c>
      <c r="J443" s="63" t="n">
        <f aca="false">ROUND(AP443+AR443+AT443+AV443+AX443,0)</f>
        <v>86749</v>
      </c>
      <c r="K443" s="64" t="n">
        <f aca="false">I443-DatosMinisterio!J443</f>
        <v>0</v>
      </c>
      <c r="L443" s="63" t="n">
        <f aca="false">J443-DatosMinisterio!K443</f>
        <v>0</v>
      </c>
      <c r="M443" s="64" t="n">
        <f aca="false">P478/P$495</f>
        <v>0.0214268846992712</v>
      </c>
      <c r="N443" s="63" t="n">
        <f aca="false">ROUND(N$460*M443,0)</f>
        <v>2670271</v>
      </c>
      <c r="O443" s="63" t="n">
        <f aca="false">N443-DatosMinisterio!L443</f>
        <v>1</v>
      </c>
      <c r="P443" s="65" t="n">
        <f aca="false">N443+J443</f>
        <v>2757020</v>
      </c>
      <c r="Q443" s="63" t="n">
        <f aca="false">P443-DatosMinisterio!M443</f>
        <v>1</v>
      </c>
      <c r="S443" s="65" t="n">
        <f aca="false">B443+DatosMinisterio!B443</f>
        <v>14416</v>
      </c>
      <c r="T443" s="65" t="n">
        <f aca="false">C443+DatosMinisterio!C443</f>
        <v>74</v>
      </c>
      <c r="U443" s="65" t="n">
        <f aca="false">D443+DatosMinisterio!D443</f>
        <v>665.5</v>
      </c>
      <c r="V443" s="65" t="n">
        <f aca="false">E443+DatosMinisterio!E443</f>
        <v>210.806818181818</v>
      </c>
      <c r="W443" s="65" t="n">
        <f aca="false">F443+DatosMinisterio!F443</f>
        <v>34</v>
      </c>
      <c r="X443" s="65" t="n">
        <f aca="false">G443+DatosMinisterio!G443</f>
        <v>78</v>
      </c>
      <c r="Y443" s="65" t="n">
        <f aca="false">H443+DatosMinisterio!H443</f>
        <v>24</v>
      </c>
      <c r="Z443" s="65" t="n">
        <f aca="false">X443+0.33*Y443</f>
        <v>85.92</v>
      </c>
      <c r="AC443" s="71" t="n">
        <f aca="false">IF(T443&gt;0,S443/T443,0)</f>
        <v>194.810810810811</v>
      </c>
      <c r="AD443" s="72" t="n">
        <f aca="false">EXP((((AC443-AC$460)/AC$461+2)/4-1.9)^3)</f>
        <v>0.0690077817269671</v>
      </c>
      <c r="AE443" s="73" t="n">
        <f aca="false">S443/U443</f>
        <v>21.6619083395943</v>
      </c>
      <c r="AF443" s="72" t="n">
        <f aca="false">EXP((((AE443-AE$460)/AE$461+2)/4-1.9)^3)</f>
        <v>0.100298268944426</v>
      </c>
      <c r="AG443" s="72" t="n">
        <f aca="false">V443/U443</f>
        <v>0.316764565261935</v>
      </c>
      <c r="AH443" s="72" t="n">
        <f aca="false">EXP((((AG443-AG$460)/AG$461+2)/4-1.9)^3)</f>
        <v>0.00391172432683095</v>
      </c>
      <c r="AI443" s="72" t="n">
        <f aca="false">W443/U443</f>
        <v>0.0510894064613073</v>
      </c>
      <c r="AJ443" s="72" t="n">
        <f aca="false">EXP((((AI443-AI$460)/AI$461+2)/4-1.9)^3)</f>
        <v>0.0322592109147042</v>
      </c>
      <c r="AK443" s="72" t="n">
        <f aca="false">Z443/U443</f>
        <v>0.129105935386927</v>
      </c>
      <c r="AL443" s="72" t="n">
        <f aca="false">EXP((((AK443-AK$460)/AK$461+2)/4-1.9)^3)</f>
        <v>0.0359389761954</v>
      </c>
      <c r="AM443" s="72" t="n">
        <f aca="false">0.01*AD443+0.15*AF443+0.24*AH443+0.25*AJ443+0.35*AL443</f>
        <v>0.0373170763944391</v>
      </c>
      <c r="AO443" s="64" t="n">
        <f aca="false">0.01*AD443/$AM$460</f>
        <v>0.000244574707287382</v>
      </c>
      <c r="AP443" s="63" t="n">
        <f aca="false">AO443*$J$460</f>
        <v>1604.1843373504</v>
      </c>
      <c r="AQ443" s="64" t="n">
        <f aca="false">0.15*AF443/$AM$460</f>
        <v>0.00533209860278586</v>
      </c>
      <c r="AR443" s="63" t="n">
        <f aca="false">AQ443*$J$460</f>
        <v>34973.6453072649</v>
      </c>
      <c r="AS443" s="64" t="n">
        <f aca="false">0.24*AH443/$AM$460</f>
        <v>0.000332730764542079</v>
      </c>
      <c r="AT443" s="63" t="n">
        <f aca="false">AS443*$J$460</f>
        <v>2182.40670490036</v>
      </c>
      <c r="AU443" s="64" t="n">
        <f aca="false">0.25*AJ443/$AM$460</f>
        <v>0.0028582961476729</v>
      </c>
      <c r="AV443" s="63" t="n">
        <f aca="false">AU443*$J$460</f>
        <v>18747.7845213899</v>
      </c>
      <c r="AW443" s="64" t="n">
        <f aca="false">0.35*AL443/$AM$460</f>
        <v>0.00445807346233988</v>
      </c>
      <c r="AX443" s="63" t="n">
        <f aca="false">AW443*$J$460</f>
        <v>29240.8471111439</v>
      </c>
    </row>
    <row r="444" customFormat="false" ht="13.8" hidden="false" customHeight="false" outlineLevel="0" collapsed="false">
      <c r="A444" s="70" t="s">
        <v>31</v>
      </c>
      <c r="B444" s="63" t="n">
        <f aca="true">INDIRECT(ADDRESS(ROW()-35*INT((ROW()-15)/35)+138,2+INT((ROW()-15)/35), 1, 1, "Simulación"))</f>
        <v>0</v>
      </c>
      <c r="C444" s="63" t="n">
        <f aca="true">INDIRECT(ADDRESS(ROW()-35*INT((ROW()-15)/35)+108,2+INT((ROW()-15)/35), 1, 1, "Simulación"))</f>
        <v>0</v>
      </c>
      <c r="D444" s="63" t="n">
        <f aca="true">INDIRECT(ADDRESS(ROW()-35*INT((ROW()-15)/35)+78,2+INT((ROW()-15)/35), 1, 1, "Simulación"))</f>
        <v>0</v>
      </c>
      <c r="E444" s="63" t="n">
        <f aca="true">INDIRECT(ADDRESS(ROW()-35*INT((ROW()-15)/35)+48,2+INT((ROW()-15)/35), 1, 1, "Simulación"))</f>
        <v>0</v>
      </c>
      <c r="F444" s="63" t="n">
        <f aca="true">INDIRECT(ADDRESS(ROW()-35*INT((ROW()-15)/35)+18,2+INT((ROW()-15)/35), 1, 1, "Simulación"))</f>
        <v>0</v>
      </c>
      <c r="G444" s="63" t="n">
        <f aca="true">INDIRECT(ADDRESS(ROW()-35*INT((ROW()-15)/35)-12,2+INT((ROW()-15)/35), 1, 1, "Simulación"))</f>
        <v>0</v>
      </c>
      <c r="H444" s="63" t="n">
        <f aca="true">INDIRECT(ADDRESS(ROW()-35*INT((ROW()-15)/35)+168,2+INT((ROW()-15)/35), 1, 1, "Simulación"))</f>
        <v>0</v>
      </c>
      <c r="I444" s="64" t="n">
        <f aca="false">AO444+AQ444+AS444+AU444+AW444</f>
        <v>0.0127670198972133</v>
      </c>
      <c r="J444" s="63" t="n">
        <f aca="false">ROUND(AP444+AR444+AT444+AV444+AX444,0)</f>
        <v>83740</v>
      </c>
      <c r="K444" s="64" t="n">
        <f aca="false">I444-DatosMinisterio!J444</f>
        <v>0</v>
      </c>
      <c r="L444" s="63" t="n">
        <f aca="false">J444-DatosMinisterio!K444</f>
        <v>0</v>
      </c>
      <c r="M444" s="64" t="n">
        <f aca="false">P479/P$495</f>
        <v>0.0207084432560503</v>
      </c>
      <c r="N444" s="63" t="n">
        <f aca="false">ROUND(N$460*M444,0)</f>
        <v>2580737</v>
      </c>
      <c r="O444" s="63" t="n">
        <f aca="false">N444-DatosMinisterio!L444</f>
        <v>1</v>
      </c>
      <c r="P444" s="65" t="n">
        <f aca="false">N444+J444</f>
        <v>2664477</v>
      </c>
      <c r="Q444" s="63" t="n">
        <f aca="false">P444-DatosMinisterio!M444</f>
        <v>1</v>
      </c>
      <c r="S444" s="65" t="n">
        <f aca="false">B444+DatosMinisterio!B444</f>
        <v>6171</v>
      </c>
      <c r="T444" s="65" t="n">
        <f aca="false">C444+DatosMinisterio!C444</f>
        <v>41</v>
      </c>
      <c r="U444" s="65" t="n">
        <f aca="false">D444+DatosMinisterio!D444</f>
        <v>381.743333333333</v>
      </c>
      <c r="V444" s="65" t="n">
        <f aca="false">E444+DatosMinisterio!E444</f>
        <v>194.979772727273</v>
      </c>
      <c r="W444" s="65" t="n">
        <f aca="false">F444+DatosMinisterio!F444</f>
        <v>22</v>
      </c>
      <c r="X444" s="65" t="n">
        <f aca="false">G444+DatosMinisterio!G444</f>
        <v>35</v>
      </c>
      <c r="Y444" s="65" t="n">
        <f aca="false">H444+DatosMinisterio!H444</f>
        <v>6</v>
      </c>
      <c r="Z444" s="65" t="n">
        <f aca="false">X444+0.33*Y444</f>
        <v>36.98</v>
      </c>
      <c r="AC444" s="71" t="n">
        <f aca="false">IF(T444&gt;0,S444/T444,0)</f>
        <v>150.512195121951</v>
      </c>
      <c r="AD444" s="72" t="n">
        <f aca="false">EXP((((AC444-AC$460)/AC$461+2)/4-1.9)^3)</f>
        <v>0.0310527099289586</v>
      </c>
      <c r="AE444" s="73" t="n">
        <f aca="false">S444/U444</f>
        <v>16.1653117714346</v>
      </c>
      <c r="AF444" s="72" t="n">
        <f aca="false">EXP((((AE444-AE$460)/AE$461+2)/4-1.9)^3)</f>
        <v>0.0198098687453476</v>
      </c>
      <c r="AG444" s="72" t="n">
        <f aca="false">V444/U444</f>
        <v>0.510761434979716</v>
      </c>
      <c r="AH444" s="72" t="n">
        <f aca="false">EXP((((AG444-AG$460)/AG$461+2)/4-1.9)^3)</f>
        <v>0.0598781414286269</v>
      </c>
      <c r="AI444" s="72" t="n">
        <f aca="false">W444/U444</f>
        <v>0.0576303449962017</v>
      </c>
      <c r="AJ444" s="72" t="n">
        <f aca="false">EXP((((AI444-AI$460)/AI$461+2)/4-1.9)^3)</f>
        <v>0.0379882856710499</v>
      </c>
      <c r="AK444" s="72" t="n">
        <f aca="false">Z444/U444</f>
        <v>0.0968713708163426</v>
      </c>
      <c r="AL444" s="72" t="n">
        <f aca="false">EXP((((AK444-AK$460)/AK$461+2)/4-1.9)^3)</f>
        <v>0.0253510015082352</v>
      </c>
      <c r="AM444" s="72" t="n">
        <f aca="false">0.01*AD444+0.15*AF444+0.24*AH444+0.25*AJ444+0.35*AL444</f>
        <v>0.036022683299607</v>
      </c>
      <c r="AO444" s="64" t="n">
        <f aca="false">0.01*AD444/$AM$460</f>
        <v>0.000110055811841683</v>
      </c>
      <c r="AP444" s="63" t="n">
        <f aca="false">AO444*$J$460</f>
        <v>721.864544167111</v>
      </c>
      <c r="AQ444" s="64" t="n">
        <f aca="false">0.15*AF444/$AM$460</f>
        <v>0.00105314054340226</v>
      </c>
      <c r="AR444" s="63" t="n">
        <f aca="false">AQ444*$J$460</f>
        <v>6907.62991599725</v>
      </c>
      <c r="AS444" s="64" t="n">
        <f aca="false">0.24*AH444/$AM$460</f>
        <v>0.00509322695371185</v>
      </c>
      <c r="AT444" s="63" t="n">
        <f aca="false">AS444*$J$460</f>
        <v>33406.8677678715</v>
      </c>
      <c r="AU444" s="64" t="n">
        <f aca="false">0.25*AJ444/$AM$460</f>
        <v>0.00336591526920351</v>
      </c>
      <c r="AV444" s="63" t="n">
        <f aca="false">AU444*$J$460</f>
        <v>22077.2974261816</v>
      </c>
      <c r="AW444" s="64" t="n">
        <f aca="false">0.35*AL444/$AM$460</f>
        <v>0.00314468131905402</v>
      </c>
      <c r="AX444" s="63" t="n">
        <f aca="false">AW444*$J$460</f>
        <v>20626.2069121369</v>
      </c>
    </row>
    <row r="445" customFormat="false" ht="13.8" hidden="false" customHeight="false" outlineLevel="0" collapsed="false">
      <c r="A445" s="70" t="s">
        <v>32</v>
      </c>
      <c r="B445" s="63" t="n">
        <f aca="true">INDIRECT(ADDRESS(ROW()-35*INT((ROW()-15)/35)+138,2+INT((ROW()-15)/35), 1, 1, "Simulación"))</f>
        <v>0</v>
      </c>
      <c r="C445" s="63" t="n">
        <f aca="true">INDIRECT(ADDRESS(ROW()-35*INT((ROW()-15)/35)+108,2+INT((ROW()-15)/35), 1, 1, "Simulación"))</f>
        <v>0</v>
      </c>
      <c r="D445" s="63" t="n">
        <f aca="true">INDIRECT(ADDRESS(ROW()-35*INT((ROW()-15)/35)+78,2+INT((ROW()-15)/35), 1, 1, "Simulación"))</f>
        <v>0</v>
      </c>
      <c r="E445" s="63" t="n">
        <f aca="true">INDIRECT(ADDRESS(ROW()-35*INT((ROW()-15)/35)+48,2+INT((ROW()-15)/35), 1, 1, "Simulación"))</f>
        <v>0</v>
      </c>
      <c r="F445" s="63" t="n">
        <f aca="true">INDIRECT(ADDRESS(ROW()-35*INT((ROW()-15)/35)+18,2+INT((ROW()-15)/35), 1, 1, "Simulación"))</f>
        <v>0</v>
      </c>
      <c r="G445" s="63" t="n">
        <f aca="true">INDIRECT(ADDRESS(ROW()-35*INT((ROW()-15)/35)-12,2+INT((ROW()-15)/35), 1, 1, "Simulación"))</f>
        <v>0</v>
      </c>
      <c r="H445" s="63" t="n">
        <f aca="true">INDIRECT(ADDRESS(ROW()-35*INT((ROW()-15)/35)+168,2+INT((ROW()-15)/35), 1, 1, "Simulación"))</f>
        <v>0</v>
      </c>
      <c r="I445" s="64" t="n">
        <f aca="false">AO445+AQ445+AS445+AU445+AW445</f>
        <v>0.0201149188237031</v>
      </c>
      <c r="J445" s="63" t="n">
        <f aca="false">ROUND(AP445+AR445+AT445+AV445+AX445,0)</f>
        <v>131935</v>
      </c>
      <c r="K445" s="64" t="n">
        <f aca="false">I445-DatosMinisterio!J445</f>
        <v>-1.07552855510562E-016</v>
      </c>
      <c r="L445" s="63" t="n">
        <f aca="false">J445-DatosMinisterio!K445</f>
        <v>0</v>
      </c>
      <c r="M445" s="64" t="n">
        <f aca="false">P480/P$495</f>
        <v>0.0209878647667362</v>
      </c>
      <c r="N445" s="63" t="n">
        <f aca="false">ROUND(N$460*M445,0)</f>
        <v>2615559</v>
      </c>
      <c r="O445" s="63" t="n">
        <f aca="false">N445-DatosMinisterio!L445</f>
        <v>2</v>
      </c>
      <c r="P445" s="65" t="n">
        <f aca="false">N445+J445</f>
        <v>2747494</v>
      </c>
      <c r="Q445" s="63" t="n">
        <f aca="false">P445-DatosMinisterio!M445</f>
        <v>2</v>
      </c>
      <c r="S445" s="65" t="n">
        <f aca="false">B445+DatosMinisterio!B445</f>
        <v>7967</v>
      </c>
      <c r="T445" s="65" t="n">
        <f aca="false">C445+DatosMinisterio!C445</f>
        <v>39</v>
      </c>
      <c r="U445" s="65" t="n">
        <f aca="false">D445+DatosMinisterio!D445</f>
        <v>318.545454545455</v>
      </c>
      <c r="V445" s="65" t="n">
        <f aca="false">E445+DatosMinisterio!E445</f>
        <v>154.113636363636</v>
      </c>
      <c r="W445" s="65" t="n">
        <f aca="false">F445+DatosMinisterio!F445</f>
        <v>11</v>
      </c>
      <c r="X445" s="65" t="n">
        <f aca="false">G445+DatosMinisterio!G445</f>
        <v>28</v>
      </c>
      <c r="Y445" s="65" t="n">
        <f aca="false">H445+DatosMinisterio!H445</f>
        <v>11</v>
      </c>
      <c r="Z445" s="65" t="n">
        <f aca="false">X445+0.33*Y445</f>
        <v>31.63</v>
      </c>
      <c r="AC445" s="71" t="n">
        <f aca="false">IF(T445&gt;0,S445/T445,0)</f>
        <v>204.282051282051</v>
      </c>
      <c r="AD445" s="72" t="n">
        <f aca="false">EXP((((AC445-AC$460)/AC$461+2)/4-1.9)^3)</f>
        <v>0.0804223538643704</v>
      </c>
      <c r="AE445" s="73" t="n">
        <f aca="false">S445/U445</f>
        <v>25.0105593607306</v>
      </c>
      <c r="AF445" s="72" t="n">
        <f aca="false">EXP((((AE445-AE$460)/AE$461+2)/4-1.9)^3)</f>
        <v>0.207124690509651</v>
      </c>
      <c r="AG445" s="72" t="n">
        <f aca="false">V445/U445</f>
        <v>0.48380422374429</v>
      </c>
      <c r="AH445" s="72" t="n">
        <f aca="false">EXP((((AG445-AG$460)/AG$461+2)/4-1.9)^3)</f>
        <v>0.044005694170133</v>
      </c>
      <c r="AI445" s="72" t="n">
        <f aca="false">W445/U445</f>
        <v>0.0345319634703196</v>
      </c>
      <c r="AJ445" s="72" t="n">
        <f aca="false">EXP((((AI445-AI$460)/AI$461+2)/4-1.9)^3)</f>
        <v>0.0208185417552971</v>
      </c>
      <c r="AK445" s="72" t="n">
        <f aca="false">Z445/U445</f>
        <v>0.0992950913242008</v>
      </c>
      <c r="AL445" s="72" t="n">
        <f aca="false">EXP((((AK445-AK$460)/AK$461+2)/4-1.9)^3)</f>
        <v>0.0260461709534141</v>
      </c>
      <c r="AM445" s="72" t="n">
        <f aca="false">0.01*AD445+0.15*AF445+0.24*AH445+0.25*AJ445+0.35*AL445</f>
        <v>0.0567550889884426</v>
      </c>
      <c r="AO445" s="64" t="n">
        <f aca="false">0.01*AD445/$AM$460</f>
        <v>0.000285029791764111</v>
      </c>
      <c r="AP445" s="63" t="n">
        <f aca="false">AO445*$J$460</f>
        <v>1869.53235147477</v>
      </c>
      <c r="AQ445" s="64" t="n">
        <f aca="false">0.15*AF445/$AM$460</f>
        <v>0.0110112495907671</v>
      </c>
      <c r="AR445" s="63" t="n">
        <f aca="false">AQ445*$J$460</f>
        <v>72223.63393206</v>
      </c>
      <c r="AS445" s="64" t="n">
        <f aca="false">0.24*AH445/$AM$460</f>
        <v>0.00374311864591321</v>
      </c>
      <c r="AT445" s="63" t="n">
        <f aca="false">AS445*$J$460</f>
        <v>24551.4034186805</v>
      </c>
      <c r="AU445" s="64" t="n">
        <f aca="false">0.25*AJ445/$AM$460</f>
        <v>0.00184460673438883</v>
      </c>
      <c r="AV445" s="63" t="n">
        <f aca="false">AU445*$J$460</f>
        <v>12098.9176055749</v>
      </c>
      <c r="AW445" s="64" t="n">
        <f aca="false">0.35*AL445/$AM$460</f>
        <v>0.00323091406086981</v>
      </c>
      <c r="AX445" s="63" t="n">
        <f aca="false">AW445*$J$460</f>
        <v>21191.8141056278</v>
      </c>
    </row>
    <row r="446" customFormat="false" ht="13.8" hidden="false" customHeight="false" outlineLevel="0" collapsed="false">
      <c r="A446" s="70" t="s">
        <v>33</v>
      </c>
      <c r="B446" s="63" t="n">
        <f aca="true">INDIRECT(ADDRESS(ROW()-35*INT((ROW()-15)/35)+138,2+INT((ROW()-15)/35), 1, 1, "Simulación"))</f>
        <v>0</v>
      </c>
      <c r="C446" s="63" t="n">
        <f aca="true">INDIRECT(ADDRESS(ROW()-35*INT((ROW()-15)/35)+108,2+INT((ROW()-15)/35), 1, 1, "Simulación"))</f>
        <v>0</v>
      </c>
      <c r="D446" s="63" t="n">
        <f aca="true">INDIRECT(ADDRESS(ROW()-35*INT((ROW()-15)/35)+78,2+INT((ROW()-15)/35), 1, 1, "Simulación"))</f>
        <v>0</v>
      </c>
      <c r="E446" s="63" t="n">
        <f aca="true">INDIRECT(ADDRESS(ROW()-35*INT((ROW()-15)/35)+48,2+INT((ROW()-15)/35), 1, 1, "Simulación"))</f>
        <v>0</v>
      </c>
      <c r="F446" s="63" t="n">
        <f aca="true">INDIRECT(ADDRESS(ROW()-35*INT((ROW()-15)/35)+18,2+INT((ROW()-15)/35), 1, 1, "Simulación"))</f>
        <v>0</v>
      </c>
      <c r="G446" s="63" t="n">
        <f aca="true">INDIRECT(ADDRESS(ROW()-35*INT((ROW()-15)/35)-12,2+INT((ROW()-15)/35), 1, 1, "Simulación"))</f>
        <v>0</v>
      </c>
      <c r="H446" s="63" t="n">
        <f aca="true">INDIRECT(ADDRESS(ROW()-35*INT((ROW()-15)/35)+168,2+INT((ROW()-15)/35), 1, 1, "Simulación"))</f>
        <v>0</v>
      </c>
      <c r="I446" s="64" t="n">
        <f aca="false">AO446+AQ446+AS446+AU446+AW446</f>
        <v>0.0298283391340286</v>
      </c>
      <c r="J446" s="63" t="n">
        <f aca="false">ROUND(AP446+AR446+AT446+AV446+AX446,0)</f>
        <v>195646</v>
      </c>
      <c r="K446" s="64" t="n">
        <f aca="false">I446-DatosMinisterio!J446</f>
        <v>0</v>
      </c>
      <c r="L446" s="63" t="n">
        <f aca="false">J446-DatosMinisterio!K446</f>
        <v>0</v>
      </c>
      <c r="M446" s="64" t="n">
        <f aca="false">P481/P$495</f>
        <v>0.0205450636921161</v>
      </c>
      <c r="N446" s="63" t="n">
        <f aca="false">ROUND(N$460*M446,0)</f>
        <v>2560376</v>
      </c>
      <c r="O446" s="63" t="n">
        <f aca="false">N446-DatosMinisterio!L446</f>
        <v>3</v>
      </c>
      <c r="P446" s="65" t="n">
        <f aca="false">N446+J446</f>
        <v>2756022</v>
      </c>
      <c r="Q446" s="63" t="n">
        <f aca="false">P446-DatosMinisterio!M446</f>
        <v>3</v>
      </c>
      <c r="S446" s="65" t="n">
        <f aca="false">B446+DatosMinisterio!B446</f>
        <v>9001</v>
      </c>
      <c r="T446" s="65" t="n">
        <f aca="false">C446+DatosMinisterio!C446</f>
        <v>43</v>
      </c>
      <c r="U446" s="65" t="n">
        <f aca="false">D446+DatosMinisterio!D446</f>
        <v>386.886363636364</v>
      </c>
      <c r="V446" s="65" t="n">
        <f aca="false">E446+DatosMinisterio!E446</f>
        <v>244.818181818182</v>
      </c>
      <c r="W446" s="65" t="n">
        <f aca="false">F446+DatosMinisterio!F446</f>
        <v>16</v>
      </c>
      <c r="X446" s="65" t="n">
        <f aca="false">G446+DatosMinisterio!G446</f>
        <v>37</v>
      </c>
      <c r="Y446" s="65" t="n">
        <f aca="false">H446+DatosMinisterio!H446</f>
        <v>16</v>
      </c>
      <c r="Z446" s="65" t="n">
        <f aca="false">X446+0.33*Y446</f>
        <v>42.28</v>
      </c>
      <c r="AC446" s="71" t="n">
        <f aca="false">IF(T446&gt;0,S446/T446,0)</f>
        <v>209.325581395349</v>
      </c>
      <c r="AD446" s="72" t="n">
        <f aca="false">EXP((((AC446-AC$460)/AC$461+2)/4-1.9)^3)</f>
        <v>0.087039908122559</v>
      </c>
      <c r="AE446" s="73" t="n">
        <f aca="false">S446/U446</f>
        <v>23.2652293955237</v>
      </c>
      <c r="AF446" s="72" t="n">
        <f aca="false">EXP((((AE446-AE$460)/AE$461+2)/4-1.9)^3)</f>
        <v>0.145208503569875</v>
      </c>
      <c r="AG446" s="72" t="n">
        <f aca="false">V446/U446</f>
        <v>0.632790929918346</v>
      </c>
      <c r="AH446" s="72" t="n">
        <f aca="false">EXP((((AG446-AG$460)/AG$461+2)/4-1.9)^3)</f>
        <v>0.187802319201759</v>
      </c>
      <c r="AI446" s="72" t="n">
        <f aca="false">W446/U446</f>
        <v>0.0413558127239617</v>
      </c>
      <c r="AJ446" s="72" t="n">
        <f aca="false">EXP((((AI446-AI$460)/AI$461+2)/4-1.9)^3)</f>
        <v>0.0250429056959727</v>
      </c>
      <c r="AK446" s="72" t="n">
        <f aca="false">Z446/U446</f>
        <v>0.109282735123069</v>
      </c>
      <c r="AL446" s="72" t="n">
        <f aca="false">EXP((((AK446-AK$460)/AK$461+2)/4-1.9)^3)</f>
        <v>0.0290770144198797</v>
      </c>
      <c r="AM446" s="72" t="n">
        <f aca="false">0.01*AD446+0.15*AF446+0.24*AH446+0.25*AJ446+0.35*AL446</f>
        <v>0.0841619126960801</v>
      </c>
      <c r="AO446" s="64" t="n">
        <f aca="false">0.01*AD446/$AM$460</f>
        <v>0.000308483471264467</v>
      </c>
      <c r="AP446" s="63" t="n">
        <f aca="false">AO446*$J$460</f>
        <v>2023.36684125093</v>
      </c>
      <c r="AQ446" s="64" t="n">
        <f aca="false">0.15*AF446/$AM$460</f>
        <v>0.00771963531520731</v>
      </c>
      <c r="AR446" s="63" t="n">
        <f aca="false">AQ446*$J$460</f>
        <v>50633.682444364</v>
      </c>
      <c r="AS446" s="64" t="n">
        <f aca="false">0.24*AH446/$AM$460</f>
        <v>0.0159744409446666</v>
      </c>
      <c r="AT446" s="63" t="n">
        <f aca="false">AS446*$J$460</f>
        <v>104777.588188021</v>
      </c>
      <c r="AU446" s="64" t="n">
        <f aca="false">0.25*AJ446/$AM$460</f>
        <v>0.00221890241105393</v>
      </c>
      <c r="AV446" s="63" t="n">
        <f aca="false">AU446*$J$460</f>
        <v>14553.9517695884</v>
      </c>
      <c r="AW446" s="64" t="n">
        <f aca="false">0.35*AL446/$AM$460</f>
        <v>0.00360687699183628</v>
      </c>
      <c r="AX446" s="63" t="n">
        <f aca="false">AW446*$J$460</f>
        <v>23657.7839189825</v>
      </c>
    </row>
    <row r="447" customFormat="false" ht="13.8" hidden="false" customHeight="false" outlineLevel="0" collapsed="false">
      <c r="A447" s="70" t="s">
        <v>34</v>
      </c>
      <c r="B447" s="63" t="n">
        <f aca="true">INDIRECT(ADDRESS(ROW()-35*INT((ROW()-15)/35)+138,2+INT((ROW()-15)/35), 1, 1, "Simulación"))</f>
        <v>0</v>
      </c>
      <c r="C447" s="63" t="n">
        <f aca="true">INDIRECT(ADDRESS(ROW()-35*INT((ROW()-15)/35)+108,2+INT((ROW()-15)/35), 1, 1, "Simulación"))</f>
        <v>0</v>
      </c>
      <c r="D447" s="63" t="n">
        <f aca="true">INDIRECT(ADDRESS(ROW()-35*INT((ROW()-15)/35)+78,2+INT((ROW()-15)/35), 1, 1, "Simulación"))</f>
        <v>0</v>
      </c>
      <c r="E447" s="63" t="n">
        <f aca="true">INDIRECT(ADDRESS(ROW()-35*INT((ROW()-15)/35)+48,2+INT((ROW()-15)/35), 1, 1, "Simulación"))</f>
        <v>0</v>
      </c>
      <c r="F447" s="63" t="n">
        <f aca="true">INDIRECT(ADDRESS(ROW()-35*INT((ROW()-15)/35)+18,2+INT((ROW()-15)/35), 1, 1, "Simulación"))</f>
        <v>0</v>
      </c>
      <c r="G447" s="63" t="n">
        <f aca="true">INDIRECT(ADDRESS(ROW()-35*INT((ROW()-15)/35)-12,2+INT((ROW()-15)/35), 1, 1, "Simulación"))</f>
        <v>0</v>
      </c>
      <c r="H447" s="63" t="n">
        <f aca="true">INDIRECT(ADDRESS(ROW()-35*INT((ROW()-15)/35)+168,2+INT((ROW()-15)/35), 1, 1, "Simulación"))</f>
        <v>0</v>
      </c>
      <c r="I447" s="64" t="n">
        <f aca="false">AO447+AQ447+AS447+AU447+AW447</f>
        <v>0.0313793733108836</v>
      </c>
      <c r="J447" s="63" t="n">
        <f aca="false">ROUND(AP447+AR447+AT447+AV447+AX447,0)</f>
        <v>205820</v>
      </c>
      <c r="K447" s="64" t="n">
        <f aca="false">I447-DatosMinisterio!J447</f>
        <v>-2.56739074444567E-016</v>
      </c>
      <c r="L447" s="63" t="n">
        <f aca="false">J447-DatosMinisterio!K447</f>
        <v>0</v>
      </c>
      <c r="M447" s="64" t="n">
        <f aca="false">P482/P$495</f>
        <v>0.0214116378957338</v>
      </c>
      <c r="N447" s="63" t="n">
        <f aca="false">ROUND(N$460*M447,0)</f>
        <v>2668371</v>
      </c>
      <c r="O447" s="63" t="n">
        <f aca="false">N447-DatosMinisterio!L447</f>
        <v>-1</v>
      </c>
      <c r="P447" s="65" t="n">
        <f aca="false">N447+J447</f>
        <v>2874191</v>
      </c>
      <c r="Q447" s="63" t="n">
        <f aca="false">P447-DatosMinisterio!M447</f>
        <v>-1</v>
      </c>
      <c r="S447" s="65" t="n">
        <f aca="false">B447+DatosMinisterio!B447</f>
        <v>6472</v>
      </c>
      <c r="T447" s="65" t="n">
        <f aca="false">C447+DatosMinisterio!C447</f>
        <v>42</v>
      </c>
      <c r="U447" s="65" t="n">
        <f aca="false">D447+DatosMinisterio!D447</f>
        <v>426.727272727273</v>
      </c>
      <c r="V447" s="65" t="n">
        <f aca="false">E447+DatosMinisterio!E447</f>
        <v>252.454545454545</v>
      </c>
      <c r="W447" s="65" t="n">
        <f aca="false">F447+DatosMinisterio!F447</f>
        <v>46</v>
      </c>
      <c r="X447" s="65" t="n">
        <f aca="false">G447+DatosMinisterio!G447</f>
        <v>71</v>
      </c>
      <c r="Y447" s="65" t="n">
        <f aca="false">H447+DatosMinisterio!H447</f>
        <v>49</v>
      </c>
      <c r="Z447" s="65" t="n">
        <f aca="false">X447+0.33*Y447</f>
        <v>87.17</v>
      </c>
      <c r="AC447" s="71" t="n">
        <f aca="false">IF(T447&gt;0,S447/T447,0)</f>
        <v>154.095238095238</v>
      </c>
      <c r="AD447" s="72" t="n">
        <f aca="false">EXP((((AC447-AC$460)/AC$461+2)/4-1.9)^3)</f>
        <v>0.0332981690875485</v>
      </c>
      <c r="AE447" s="73" t="n">
        <f aca="false">S447/U447</f>
        <v>15.1665956540264</v>
      </c>
      <c r="AF447" s="72" t="n">
        <f aca="false">EXP((((AE447-AE$460)/AE$461+2)/4-1.9)^3)</f>
        <v>0.0138370757683349</v>
      </c>
      <c r="AG447" s="72" t="n">
        <f aca="false">V447/U447</f>
        <v>0.591606305922453</v>
      </c>
      <c r="AH447" s="72" t="n">
        <f aca="false">EXP((((AG447-AG$460)/AG$461+2)/4-1.9)^3)</f>
        <v>0.133398996003896</v>
      </c>
      <c r="AI447" s="72" t="n">
        <f aca="false">W447/U447</f>
        <v>0.107797187899446</v>
      </c>
      <c r="AJ447" s="72" t="n">
        <f aca="false">EXP((((AI447-AI$460)/AI$461+2)/4-1.9)^3)</f>
        <v>0.112412277870927</v>
      </c>
      <c r="AK447" s="72" t="n">
        <f aca="false">Z447/U447</f>
        <v>0.20427567106945</v>
      </c>
      <c r="AL447" s="72" t="n">
        <f aca="false">EXP((((AK447-AK$460)/AK$461+2)/4-1.9)^3)</f>
        <v>0.0743167121678719</v>
      </c>
      <c r="AM447" s="72" t="n">
        <f aca="false">0.01*AD447+0.15*AF447+0.24*AH447+0.25*AJ447+0.35*AL447</f>
        <v>0.0885382208235477</v>
      </c>
      <c r="AO447" s="64" t="n">
        <f aca="false">0.01*AD447/$AM$460</f>
        <v>0.000118014081223689</v>
      </c>
      <c r="AP447" s="63" t="n">
        <f aca="false">AO447*$J$460</f>
        <v>774.063445830433</v>
      </c>
      <c r="AQ447" s="64" t="n">
        <f aca="false">0.15*AF447/$AM$460</f>
        <v>0.00073561242030868</v>
      </c>
      <c r="AR447" s="63" t="n">
        <f aca="false">AQ447*$J$460</f>
        <v>4824.938506961</v>
      </c>
      <c r="AS447" s="64" t="n">
        <f aca="false">0.24*AH447/$AM$460</f>
        <v>0.0113469013204928</v>
      </c>
      <c r="AT447" s="63" t="n">
        <f aca="false">AS447*$J$460</f>
        <v>74425.1994725139</v>
      </c>
      <c r="AU447" s="64" t="n">
        <f aca="false">0.25*AJ447/$AM$460</f>
        <v>0.00996018103602003</v>
      </c>
      <c r="AV447" s="63" t="n">
        <f aca="false">AU447*$J$460</f>
        <v>65329.5943491951</v>
      </c>
      <c r="AW447" s="64" t="n">
        <f aca="false">0.35*AL447/$AM$460</f>
        <v>0.00921866445283845</v>
      </c>
      <c r="AX447" s="63" t="n">
        <f aca="false">AW447*$J$460</f>
        <v>60465.9299833302</v>
      </c>
    </row>
    <row r="448" customFormat="false" ht="13.8" hidden="false" customHeight="false" outlineLevel="0" collapsed="false">
      <c r="A448" s="70" t="s">
        <v>35</v>
      </c>
      <c r="B448" s="63" t="n">
        <f aca="true">INDIRECT(ADDRESS(ROW()-35*INT((ROW()-15)/35)+138,2+INT((ROW()-15)/35), 1, 1, "Simulación"))</f>
        <v>0</v>
      </c>
      <c r="C448" s="63" t="n">
        <f aca="true">INDIRECT(ADDRESS(ROW()-35*INT((ROW()-15)/35)+108,2+INT((ROW()-15)/35), 1, 1, "Simulación"))</f>
        <v>0</v>
      </c>
      <c r="D448" s="63" t="n">
        <f aca="true">INDIRECT(ADDRESS(ROW()-35*INT((ROW()-15)/35)+78,2+INT((ROW()-15)/35), 1, 1, "Simulación"))</f>
        <v>0</v>
      </c>
      <c r="E448" s="63" t="n">
        <f aca="true">INDIRECT(ADDRESS(ROW()-35*INT((ROW()-15)/35)+48,2+INT((ROW()-15)/35), 1, 1, "Simulación"))</f>
        <v>0</v>
      </c>
      <c r="F448" s="63" t="n">
        <f aca="true">INDIRECT(ADDRESS(ROW()-35*INT((ROW()-15)/35)+18,2+INT((ROW()-15)/35), 1, 1, "Simulación"))</f>
        <v>0</v>
      </c>
      <c r="G448" s="63" t="n">
        <f aca="true">INDIRECT(ADDRESS(ROW()-35*INT((ROW()-15)/35)-12,2+INT((ROW()-15)/35), 1, 1, "Simulación"))</f>
        <v>0</v>
      </c>
      <c r="H448" s="63" t="n">
        <f aca="true">INDIRECT(ADDRESS(ROW()-35*INT((ROW()-15)/35)+168,2+INT((ROW()-15)/35), 1, 1, "Simulación"))</f>
        <v>0</v>
      </c>
      <c r="I448" s="64" t="n">
        <f aca="false">AO448+AQ448+AS448+AU448+AW448</f>
        <v>0.0085295671083408</v>
      </c>
      <c r="J448" s="63" t="n">
        <f aca="false">ROUND(AP448+AR448+AT448+AV448+AX448,0)</f>
        <v>55946</v>
      </c>
      <c r="K448" s="64" t="n">
        <f aca="false">I448-DatosMinisterio!J448</f>
        <v>0</v>
      </c>
      <c r="L448" s="63" t="n">
        <f aca="false">J448-DatosMinisterio!K448</f>
        <v>0</v>
      </c>
      <c r="M448" s="64" t="n">
        <f aca="false">P483/P$495</f>
        <v>0.0103805959089705</v>
      </c>
      <c r="N448" s="63" t="n">
        <f aca="false">ROUND(N$460*M448,0)</f>
        <v>1293655</v>
      </c>
      <c r="O448" s="63" t="n">
        <f aca="false">N448-DatosMinisterio!L448</f>
        <v>1</v>
      </c>
      <c r="P448" s="65" t="n">
        <f aca="false">N448+J448</f>
        <v>1349601</v>
      </c>
      <c r="Q448" s="63" t="n">
        <f aca="false">P448-DatosMinisterio!M448</f>
        <v>1</v>
      </c>
      <c r="S448" s="65" t="n">
        <f aca="false">B448+DatosMinisterio!B448</f>
        <v>3448</v>
      </c>
      <c r="T448" s="65" t="n">
        <f aca="false">C448+DatosMinisterio!C448</f>
        <v>63</v>
      </c>
      <c r="U448" s="65" t="n">
        <f aca="false">D448+DatosMinisterio!D448</f>
        <v>200.116306818182</v>
      </c>
      <c r="V448" s="65" t="n">
        <f aca="false">E448+DatosMinisterio!E448</f>
        <v>47.3136363636364</v>
      </c>
      <c r="W448" s="65" t="n">
        <f aca="false">F448+DatosMinisterio!F448</f>
        <v>12</v>
      </c>
      <c r="X448" s="65" t="n">
        <f aca="false">G448+DatosMinisterio!G448</f>
        <v>18</v>
      </c>
      <c r="Y448" s="65" t="n">
        <f aca="false">H448+DatosMinisterio!H448</f>
        <v>8</v>
      </c>
      <c r="Z448" s="65" t="n">
        <f aca="false">X448+0.33*Y448</f>
        <v>20.64</v>
      </c>
      <c r="AC448" s="71" t="n">
        <f aca="false">IF(T448&gt;0,S448/T448,0)</f>
        <v>54.7301587301587</v>
      </c>
      <c r="AD448" s="72" t="n">
        <f aca="false">EXP((((AC448-AC$460)/AC$461+2)/4-1.9)^3)</f>
        <v>0.00331139814346595</v>
      </c>
      <c r="AE448" s="73" t="n">
        <f aca="false">S448/U448</f>
        <v>17.2299801791401</v>
      </c>
      <c r="AF448" s="72" t="n">
        <f aca="false">EXP((((AE448-AE$460)/AE$461+2)/4-1.9)^3)</f>
        <v>0.0283887939998191</v>
      </c>
      <c r="AG448" s="72" t="n">
        <f aca="false">V448/U448</f>
        <v>0.23643068931221</v>
      </c>
      <c r="AH448" s="72" t="n">
        <f aca="false">EXP((((AG448-AG$460)/AG$461+2)/4-1.9)^3)</f>
        <v>0.000862312275162074</v>
      </c>
      <c r="AI448" s="72" t="n">
        <f aca="false">W448/U448</f>
        <v>0.0599651282336663</v>
      </c>
      <c r="AJ448" s="72" t="n">
        <f aca="false">EXP((((AI448-AI$460)/AI$461+2)/4-1.9)^3)</f>
        <v>0.0402193618176875</v>
      </c>
      <c r="AK448" s="72" t="n">
        <f aca="false">Z448/U448</f>
        <v>0.103140020561906</v>
      </c>
      <c r="AL448" s="72" t="n">
        <f aca="false">EXP((((AK448-AK$460)/AK$461+2)/4-1.9)^3)</f>
        <v>0.027180867580832</v>
      </c>
      <c r="AM448" s="72" t="n">
        <f aca="false">0.01*AD448+0.15*AF448+0.24*AH448+0.25*AJ448+0.35*AL448</f>
        <v>0.0240665321351595</v>
      </c>
      <c r="AO448" s="64" t="n">
        <f aca="false">0.01*AD448/$AM$460</f>
        <v>1.17361290478009E-005</v>
      </c>
      <c r="AP448" s="63" t="n">
        <f aca="false">AO448*$J$460</f>
        <v>76.9781741064629</v>
      </c>
      <c r="AQ448" s="64" t="n">
        <f aca="false">0.15*AF448/$AM$460</f>
        <v>0.00150921696270834</v>
      </c>
      <c r="AR448" s="63" t="n">
        <f aca="false">AQ448*$J$460</f>
        <v>9899.07026811011</v>
      </c>
      <c r="AS448" s="64" t="n">
        <f aca="false">0.24*AH448/$AM$460</f>
        <v>7.33481704272193E-005</v>
      </c>
      <c r="AT448" s="63" t="n">
        <f aca="false">AS448*$J$460</f>
        <v>481.096297641254</v>
      </c>
      <c r="AU448" s="64" t="n">
        <f aca="false">0.25*AJ448/$AM$460</f>
        <v>0.00356359761090619</v>
      </c>
      <c r="AV448" s="63" t="n">
        <f aca="false">AU448*$J$460</f>
        <v>23373.9111269497</v>
      </c>
      <c r="AW448" s="64" t="n">
        <f aca="false">0.35*AL448/$AM$460</f>
        <v>0.00337166823525126</v>
      </c>
      <c r="AX448" s="63" t="n">
        <f aca="false">AW448*$J$460</f>
        <v>22115.0315734671</v>
      </c>
    </row>
    <row r="449" customFormat="false" ht="13.8" hidden="false" customHeight="false" outlineLevel="0" collapsed="false">
      <c r="A449" s="70" t="s">
        <v>36</v>
      </c>
      <c r="B449" s="63" t="n">
        <f aca="true">INDIRECT(ADDRESS(ROW()-35*INT((ROW()-15)/35)+138,2+INT((ROW()-15)/35), 1, 1, "Simulación"))</f>
        <v>0</v>
      </c>
      <c r="C449" s="63" t="n">
        <f aca="true">INDIRECT(ADDRESS(ROW()-35*INT((ROW()-15)/35)+108,2+INT((ROW()-15)/35), 1, 1, "Simulación"))</f>
        <v>0</v>
      </c>
      <c r="D449" s="63" t="n">
        <f aca="true">INDIRECT(ADDRESS(ROW()-35*INT((ROW()-15)/35)+78,2+INT((ROW()-15)/35), 1, 1, "Simulación"))</f>
        <v>0</v>
      </c>
      <c r="E449" s="63" t="n">
        <f aca="true">INDIRECT(ADDRESS(ROW()-35*INT((ROW()-15)/35)+48,2+INT((ROW()-15)/35), 1, 1, "Simulación"))</f>
        <v>0</v>
      </c>
      <c r="F449" s="63" t="n">
        <f aca="true">INDIRECT(ADDRESS(ROW()-35*INT((ROW()-15)/35)+18,2+INT((ROW()-15)/35), 1, 1, "Simulación"))</f>
        <v>0</v>
      </c>
      <c r="G449" s="63" t="n">
        <f aca="true">INDIRECT(ADDRESS(ROW()-35*INT((ROW()-15)/35)-12,2+INT((ROW()-15)/35), 1, 1, "Simulación"))</f>
        <v>0</v>
      </c>
      <c r="H449" s="63" t="n">
        <f aca="true">INDIRECT(ADDRESS(ROW()-35*INT((ROW()-15)/35)+168,2+INT((ROW()-15)/35), 1, 1, "Simulación"))</f>
        <v>0</v>
      </c>
      <c r="I449" s="64" t="n">
        <f aca="false">AO449+AQ449+AS449+AU449+AW449</f>
        <v>0.0921634936413679</v>
      </c>
      <c r="J449" s="63" t="n">
        <f aca="false">ROUND(AP449+AR449+AT449+AV449+AX449,0)</f>
        <v>604507</v>
      </c>
      <c r="K449" s="64" t="n">
        <f aca="false">I449-DatosMinisterio!J449</f>
        <v>-7.35522753814166E-016</v>
      </c>
      <c r="L449" s="63" t="n">
        <f aca="false">J449-DatosMinisterio!K449</f>
        <v>0</v>
      </c>
      <c r="M449" s="64" t="n">
        <f aca="false">P484/P$495</f>
        <v>0.0548894298710844</v>
      </c>
      <c r="N449" s="63" t="n">
        <f aca="false">ROUND(N$460*M449,0)</f>
        <v>6840455</v>
      </c>
      <c r="O449" s="63" t="n">
        <f aca="false">N449-DatosMinisterio!L449</f>
        <v>-17</v>
      </c>
      <c r="P449" s="65" t="n">
        <f aca="false">N449+J449</f>
        <v>7444962</v>
      </c>
      <c r="Q449" s="63" t="n">
        <f aca="false">P449-DatosMinisterio!M449</f>
        <v>-17</v>
      </c>
      <c r="S449" s="65" t="n">
        <f aca="false">B449+DatosMinisterio!B449</f>
        <v>6125</v>
      </c>
      <c r="T449" s="65" t="n">
        <f aca="false">C449+DatosMinisterio!C449</f>
        <v>24</v>
      </c>
      <c r="U449" s="65" t="n">
        <f aca="false">D449+DatosMinisterio!D449</f>
        <v>286.545454545455</v>
      </c>
      <c r="V449" s="65" t="n">
        <f aca="false">E449+DatosMinisterio!E449</f>
        <v>245.545454545454</v>
      </c>
      <c r="W449" s="65" t="n">
        <f aca="false">F449+DatosMinisterio!F449</f>
        <v>32</v>
      </c>
      <c r="X449" s="65" t="n">
        <f aca="false">G449+DatosMinisterio!G449</f>
        <v>76</v>
      </c>
      <c r="Y449" s="65" t="n">
        <f aca="false">H449+DatosMinisterio!H449</f>
        <v>46</v>
      </c>
      <c r="Z449" s="65" t="n">
        <f aca="false">X449+0.33*Y449</f>
        <v>91.18</v>
      </c>
      <c r="AC449" s="71" t="n">
        <f aca="false">IF(T449&gt;0,S449/T449,0)</f>
        <v>255.208333333333</v>
      </c>
      <c r="AD449" s="72" t="n">
        <f aca="false">EXP((((AC449-AC$460)/AC$461+2)/4-1.9)^3)</f>
        <v>0.165866231356473</v>
      </c>
      <c r="AE449" s="73" t="n">
        <f aca="false">S449/U449</f>
        <v>21.3753172588832</v>
      </c>
      <c r="AF449" s="72" t="n">
        <f aca="false">EXP((((AE449-AE$460)/AE$461+2)/4-1.9)^3)</f>
        <v>0.0934466559578421</v>
      </c>
      <c r="AG449" s="72" t="n">
        <f aca="false">V449/U449</f>
        <v>0.856916243654819</v>
      </c>
      <c r="AH449" s="72" t="n">
        <f aca="false">EXP((((AG449-AG$460)/AG$461+2)/4-1.9)^3)</f>
        <v>0.629397270277719</v>
      </c>
      <c r="AI449" s="72" t="n">
        <f aca="false">W449/U449</f>
        <v>0.111675126903553</v>
      </c>
      <c r="AJ449" s="72" t="n">
        <f aca="false">EXP((((AI449-AI$460)/AI$461+2)/4-1.9)^3)</f>
        <v>0.120813394353093</v>
      </c>
      <c r="AK449" s="72" t="n">
        <f aca="false">Z449/U449</f>
        <v>0.318204314720812</v>
      </c>
      <c r="AL449" s="72" t="n">
        <f aca="false">EXP((((AK449-AK$460)/AK$461+2)/4-1.9)^3)</f>
        <v>0.180310906355782</v>
      </c>
      <c r="AM449" s="72" t="n">
        <f aca="false">0.01*AD449+0.15*AF449+0.24*AH449+0.25*AJ449+0.35*AL449</f>
        <v>0.260043171386691</v>
      </c>
      <c r="AO449" s="64" t="n">
        <f aca="false">0.01*AD449/$AM$460</f>
        <v>0.000587856673083258</v>
      </c>
      <c r="AP449" s="63" t="n">
        <f aca="false">AO449*$J$460</f>
        <v>3855.79718371692</v>
      </c>
      <c r="AQ449" s="64" t="n">
        <f aca="false">0.15*AF449/$AM$460</f>
        <v>0.00496785028208116</v>
      </c>
      <c r="AR449" s="63" t="n">
        <f aca="false">AQ449*$J$460</f>
        <v>32584.512524642</v>
      </c>
      <c r="AS449" s="64" t="n">
        <f aca="false">0.24*AH449/$AM$460</f>
        <v>0.0535364502819815</v>
      </c>
      <c r="AT449" s="63" t="n">
        <f aca="false">AS449*$J$460</f>
        <v>351149.699706189</v>
      </c>
      <c r="AU449" s="64" t="n">
        <f aca="false">0.25*AJ449/$AM$460</f>
        <v>0.0107045538274258</v>
      </c>
      <c r="AV449" s="63" t="n">
        <f aca="false">AU449*$J$460</f>
        <v>70211.9928047305</v>
      </c>
      <c r="AW449" s="64" t="n">
        <f aca="false">0.35*AL449/$AM$460</f>
        <v>0.0223667825767961</v>
      </c>
      <c r="AX449" s="63" t="n">
        <f aca="false">AW449*$J$460</f>
        <v>146705.449163464</v>
      </c>
    </row>
    <row r="450" customFormat="false" ht="13.8" hidden="false" customHeight="false" outlineLevel="0" collapsed="false">
      <c r="A450" s="70" t="s">
        <v>37</v>
      </c>
      <c r="B450" s="63" t="n">
        <f aca="true">INDIRECT(ADDRESS(ROW()-35*INT((ROW()-15)/35)+138,2+INT((ROW()-15)/35), 1, 1, "Simulación"))</f>
        <v>0</v>
      </c>
      <c r="C450" s="63" t="n">
        <f aca="true">INDIRECT(ADDRESS(ROW()-35*INT((ROW()-15)/35)+108,2+INT((ROW()-15)/35), 1, 1, "Simulación"))</f>
        <v>0</v>
      </c>
      <c r="D450" s="63" t="n">
        <f aca="true">INDIRECT(ADDRESS(ROW()-35*INT((ROW()-15)/35)+78,2+INT((ROW()-15)/35), 1, 1, "Simulación"))</f>
        <v>0</v>
      </c>
      <c r="E450" s="63" t="n">
        <f aca="true">INDIRECT(ADDRESS(ROW()-35*INT((ROW()-15)/35)+48,2+INT((ROW()-15)/35), 1, 1, "Simulación"))</f>
        <v>0</v>
      </c>
      <c r="F450" s="63" t="n">
        <f aca="true">INDIRECT(ADDRESS(ROW()-35*INT((ROW()-15)/35)+18,2+INT((ROW()-15)/35), 1, 1, "Simulación"))</f>
        <v>0</v>
      </c>
      <c r="G450" s="63" t="n">
        <f aca="true">INDIRECT(ADDRESS(ROW()-35*INT((ROW()-15)/35)-12,2+INT((ROW()-15)/35), 1, 1, "Simulación"))</f>
        <v>0</v>
      </c>
      <c r="H450" s="63" t="n">
        <f aca="true">INDIRECT(ADDRESS(ROW()-35*INT((ROW()-15)/35)+168,2+INT((ROW()-15)/35), 1, 1, "Simulación"))</f>
        <v>0</v>
      </c>
      <c r="I450" s="64" t="n">
        <f aca="false">AO450+AQ450+AS450+AU450+AW450</f>
        <v>0.00398817191442502</v>
      </c>
      <c r="J450" s="63" t="n">
        <f aca="false">ROUND(AP450+AR450+AT450+AV450+AX450,0)</f>
        <v>26159</v>
      </c>
      <c r="K450" s="64" t="n">
        <f aca="false">I450-DatosMinisterio!J450</f>
        <v>0</v>
      </c>
      <c r="L450" s="63" t="n">
        <f aca="false">J450-DatosMinisterio!K450</f>
        <v>0</v>
      </c>
      <c r="M450" s="64" t="n">
        <f aca="false">P485/P$495</f>
        <v>0.0100458507482497</v>
      </c>
      <c r="N450" s="63" t="n">
        <f aca="false">ROUND(N$460*M450,0)</f>
        <v>1251939</v>
      </c>
      <c r="O450" s="63" t="n">
        <f aca="false">N450-DatosMinisterio!L450</f>
        <v>1</v>
      </c>
      <c r="P450" s="65" t="n">
        <f aca="false">N450+J450</f>
        <v>1278098</v>
      </c>
      <c r="Q450" s="63" t="n">
        <f aca="false">P450-DatosMinisterio!M450</f>
        <v>1</v>
      </c>
      <c r="S450" s="65" t="n">
        <f aca="false">B450+DatosMinisterio!B450</f>
        <v>2762</v>
      </c>
      <c r="T450" s="65" t="n">
        <f aca="false">C450+DatosMinisterio!C450</f>
        <v>35</v>
      </c>
      <c r="U450" s="65" t="n">
        <f aca="false">D450+DatosMinisterio!D450</f>
        <v>176.75</v>
      </c>
      <c r="V450" s="65" t="n">
        <f aca="false">E450+DatosMinisterio!E450</f>
        <v>56.8863636363636</v>
      </c>
      <c r="W450" s="65" t="n">
        <f aca="false">F450+DatosMinisterio!F450</f>
        <v>4</v>
      </c>
      <c r="X450" s="65" t="n">
        <f aca="false">G450+DatosMinisterio!G450</f>
        <v>5</v>
      </c>
      <c r="Y450" s="65" t="n">
        <f aca="false">H450+DatosMinisterio!H450</f>
        <v>1</v>
      </c>
      <c r="Z450" s="65" t="n">
        <f aca="false">X450+0.33*Y450</f>
        <v>5.33</v>
      </c>
      <c r="AC450" s="71" t="n">
        <f aca="false">IF(T450&gt;0,S450/T450,0)</f>
        <v>78.9142857142857</v>
      </c>
      <c r="AD450" s="72" t="n">
        <f aca="false">EXP((((AC450-AC$460)/AC$461+2)/4-1.9)^3)</f>
        <v>0.00625399933782885</v>
      </c>
      <c r="AE450" s="73" t="n">
        <f aca="false">S450/U450</f>
        <v>15.6265912305516</v>
      </c>
      <c r="AF450" s="72" t="n">
        <f aca="false">EXP((((AE450-AE$460)/AE$461+2)/4-1.9)^3)</f>
        <v>0.0163663243060662</v>
      </c>
      <c r="AG450" s="72" t="n">
        <f aca="false">V450/U450</f>
        <v>0.321846470361322</v>
      </c>
      <c r="AH450" s="72" t="n">
        <f aca="false">EXP((((AG450-AG$460)/AG$461+2)/4-1.9)^3)</f>
        <v>0.00426989669326981</v>
      </c>
      <c r="AI450" s="72" t="n">
        <f aca="false">W450/U450</f>
        <v>0.0226308345120226</v>
      </c>
      <c r="AJ450" s="72" t="n">
        <f aca="false">EXP((((AI450-AI$460)/AI$461+2)/4-1.9)^3)</f>
        <v>0.0148656481247808</v>
      </c>
      <c r="AK450" s="72" t="n">
        <f aca="false">Z450/U450</f>
        <v>0.0301555869872702</v>
      </c>
      <c r="AL450" s="72" t="n">
        <f aca="false">EXP((((AK450-AK$460)/AK$461+2)/4-1.9)^3)</f>
        <v>0.0114117680624125</v>
      </c>
      <c r="AM450" s="72" t="n">
        <f aca="false">0.01*AD450+0.15*AF450+0.24*AH450+0.25*AJ450+0.35*AL450</f>
        <v>0.0112527946987125</v>
      </c>
      <c r="AO450" s="64" t="n">
        <f aca="false">0.01*AD450/$AM$460</f>
        <v>2.21651822322994E-005</v>
      </c>
      <c r="AP450" s="63" t="n">
        <f aca="false">AO450*$J$460</f>
        <v>145.383136980684</v>
      </c>
      <c r="AQ450" s="64" t="n">
        <f aca="false">0.15*AF450/$AM$460</f>
        <v>0.000870073390932288</v>
      </c>
      <c r="AR450" s="63" t="n">
        <f aca="false">AQ450*$J$460</f>
        <v>5706.87836677598</v>
      </c>
      <c r="AS450" s="64" t="n">
        <f aca="false">0.24*AH450/$AM$460</f>
        <v>0.000363196859636156</v>
      </c>
      <c r="AT450" s="63" t="n">
        <f aca="false">AS450*$J$460</f>
        <v>2382.23616851174</v>
      </c>
      <c r="AU450" s="64" t="n">
        <f aca="false">0.25*AJ450/$AM$460</f>
        <v>0.00131715635822804</v>
      </c>
      <c r="AV450" s="63" t="n">
        <f aca="false">AU450*$J$460</f>
        <v>8639.32997465727</v>
      </c>
      <c r="AW450" s="64" t="n">
        <f aca="false">0.35*AL450/$AM$460</f>
        <v>0.00141558012339624</v>
      </c>
      <c r="AX450" s="63" t="n">
        <f aca="false">AW450*$J$460</f>
        <v>9284.89902902543</v>
      </c>
    </row>
    <row r="451" customFormat="false" ht="13.8" hidden="false" customHeight="false" outlineLevel="0" collapsed="false">
      <c r="A451" s="70" t="s">
        <v>38</v>
      </c>
      <c r="B451" s="63" t="n">
        <f aca="true">INDIRECT(ADDRESS(ROW()-35*INT((ROW()-15)/35)+138,2+INT((ROW()-15)/35), 1, 1, "Simulación"))</f>
        <v>0</v>
      </c>
      <c r="C451" s="63" t="n">
        <f aca="true">INDIRECT(ADDRESS(ROW()-35*INT((ROW()-15)/35)+108,2+INT((ROW()-15)/35), 1, 1, "Simulación"))</f>
        <v>0</v>
      </c>
      <c r="D451" s="63" t="n">
        <f aca="true">INDIRECT(ADDRESS(ROW()-35*INT((ROW()-15)/35)+78,2+INT((ROW()-15)/35), 1, 1, "Simulación"))</f>
        <v>0</v>
      </c>
      <c r="E451" s="63" t="n">
        <f aca="true">INDIRECT(ADDRESS(ROW()-35*INT((ROW()-15)/35)+48,2+INT((ROW()-15)/35), 1, 1, "Simulación"))</f>
        <v>0</v>
      </c>
      <c r="F451" s="63" t="n">
        <f aca="true">INDIRECT(ADDRESS(ROW()-35*INT((ROW()-15)/35)+18,2+INT((ROW()-15)/35), 1, 1, "Simulación"))</f>
        <v>0</v>
      </c>
      <c r="G451" s="63" t="n">
        <f aca="true">INDIRECT(ADDRESS(ROW()-35*INT((ROW()-15)/35)-12,2+INT((ROW()-15)/35), 1, 1, "Simulación"))</f>
        <v>0</v>
      </c>
      <c r="H451" s="63" t="n">
        <f aca="true">INDIRECT(ADDRESS(ROW()-35*INT((ROW()-15)/35)+168,2+INT((ROW()-15)/35), 1, 1, "Simulación"))</f>
        <v>0</v>
      </c>
      <c r="I451" s="64" t="n">
        <f aca="false">AO451+AQ451+AS451+AU451+AW451</f>
        <v>0.0477574532317974</v>
      </c>
      <c r="J451" s="63" t="n">
        <f aca="false">ROUND(AP451+AR451+AT451+AV451+AX451,0)</f>
        <v>313245</v>
      </c>
      <c r="K451" s="64" t="n">
        <f aca="false">I451-DatosMinisterio!J451</f>
        <v>4.57966997657877E-016</v>
      </c>
      <c r="L451" s="63" t="n">
        <f aca="false">J451-DatosMinisterio!K451</f>
        <v>0</v>
      </c>
      <c r="M451" s="64" t="n">
        <f aca="false">P486/P$495</f>
        <v>0.0361938580464407</v>
      </c>
      <c r="N451" s="63" t="n">
        <f aca="false">ROUND(N$460*M451,0)</f>
        <v>4510567</v>
      </c>
      <c r="O451" s="63" t="n">
        <f aca="false">N451-DatosMinisterio!L451</f>
        <v>-1</v>
      </c>
      <c r="P451" s="65" t="n">
        <f aca="false">N451+J451</f>
        <v>4823812</v>
      </c>
      <c r="Q451" s="63" t="n">
        <f aca="false">P451-DatosMinisterio!M451</f>
        <v>-1</v>
      </c>
      <c r="S451" s="65" t="n">
        <f aca="false">B451+DatosMinisterio!B451</f>
        <v>7803</v>
      </c>
      <c r="T451" s="65" t="n">
        <f aca="false">C451+DatosMinisterio!C451</f>
        <v>60</v>
      </c>
      <c r="U451" s="65" t="n">
        <f aca="false">D451+DatosMinisterio!D451</f>
        <v>270.113636363636</v>
      </c>
      <c r="V451" s="65" t="n">
        <f aca="false">E451+DatosMinisterio!E451</f>
        <v>175.977272727273</v>
      </c>
      <c r="W451" s="65" t="n">
        <f aca="false">F451+DatosMinisterio!F451</f>
        <v>12</v>
      </c>
      <c r="X451" s="65" t="n">
        <f aca="false">G451+DatosMinisterio!G451</f>
        <v>36</v>
      </c>
      <c r="Y451" s="65" t="n">
        <f aca="false">H451+DatosMinisterio!H451</f>
        <v>24</v>
      </c>
      <c r="Z451" s="65" t="n">
        <f aca="false">X451+0.33*Y451</f>
        <v>43.92</v>
      </c>
      <c r="AC451" s="71" t="n">
        <f aca="false">IF(T451&gt;0,S451/T451,0)</f>
        <v>130.05</v>
      </c>
      <c r="AD451" s="72" t="n">
        <f aca="false">EXP((((AC451-AC$460)/AC$461+2)/4-1.9)^3)</f>
        <v>0.0204627306198445</v>
      </c>
      <c r="AE451" s="73" t="n">
        <f aca="false">S451/U451</f>
        <v>28.887841817417</v>
      </c>
      <c r="AF451" s="72" t="n">
        <f aca="false">EXP((((AE451-AE$460)/AE$461+2)/4-1.9)^3)</f>
        <v>0.387873678129076</v>
      </c>
      <c r="AG451" s="72" t="n">
        <f aca="false">V451/U451</f>
        <v>0.651493479175433</v>
      </c>
      <c r="AH451" s="72" t="n">
        <f aca="false">EXP((((AG451-AG$460)/AG$461+2)/4-1.9)^3)</f>
        <v>0.216370597598444</v>
      </c>
      <c r="AI451" s="72" t="n">
        <f aca="false">W451/U451</f>
        <v>0.0444257467395878</v>
      </c>
      <c r="AJ451" s="72" t="n">
        <f aca="false">EXP((((AI451-AI$460)/AI$461+2)/4-1.9)^3)</f>
        <v>0.0271601623292707</v>
      </c>
      <c r="AK451" s="72" t="n">
        <f aca="false">Z451/U451</f>
        <v>0.162598233066891</v>
      </c>
      <c r="AL451" s="72" t="n">
        <f aca="false">EXP((((AK451-AK$460)/AK$461+2)/4-1.9)^3)</f>
        <v>0.0504142821109895</v>
      </c>
      <c r="AM451" s="72" t="n">
        <f aca="false">0.01*AD451+0.15*AF451+0.24*AH451+0.25*AJ451+0.35*AL451</f>
        <v>0.13474966177035</v>
      </c>
      <c r="AO451" s="64" t="n">
        <f aca="false">0.01*AD451/$AM$460</f>
        <v>7.25232173300431E-005</v>
      </c>
      <c r="AP451" s="63" t="n">
        <f aca="false">AO451*$J$460</f>
        <v>475.685366755487</v>
      </c>
      <c r="AQ451" s="64" t="n">
        <f aca="false">0.15*AF451/$AM$460</f>
        <v>0.0206203030119632</v>
      </c>
      <c r="AR451" s="63" t="n">
        <f aca="false">AQ451*$J$460</f>
        <v>135250.155218799</v>
      </c>
      <c r="AS451" s="64" t="n">
        <f aca="false">0.24*AH451/$AM$460</f>
        <v>0.0184044550045481</v>
      </c>
      <c r="AT451" s="63" t="n">
        <f aca="false">AS451*$J$460</f>
        <v>120716.237517867</v>
      </c>
      <c r="AU451" s="64" t="n">
        <f aca="false">0.25*AJ451/$AM$460</f>
        <v>0.00240649988498446</v>
      </c>
      <c r="AV451" s="63" t="n">
        <f aca="false">AU451*$J$460</f>
        <v>15784.4180461042</v>
      </c>
      <c r="AW451" s="64" t="n">
        <f aca="false">0.35*AL451/$AM$460</f>
        <v>0.00625367211297147</v>
      </c>
      <c r="AX451" s="63" t="n">
        <f aca="false">AW451*$J$460</f>
        <v>41018.3169217325</v>
      </c>
    </row>
    <row r="452" customFormat="false" ht="13.8" hidden="false" customHeight="false" outlineLevel="0" collapsed="false">
      <c r="A452" s="70" t="s">
        <v>39</v>
      </c>
      <c r="B452" s="63" t="n">
        <f aca="true">INDIRECT(ADDRESS(ROW()-35*INT((ROW()-15)/35)+138,2+INT((ROW()-15)/35), 1, 1, "Simulación"))</f>
        <v>0</v>
      </c>
      <c r="C452" s="63" t="n">
        <f aca="true">INDIRECT(ADDRESS(ROW()-35*INT((ROW()-15)/35)+108,2+INT((ROW()-15)/35), 1, 1, "Simulación"))</f>
        <v>0</v>
      </c>
      <c r="D452" s="63" t="n">
        <f aca="true">INDIRECT(ADDRESS(ROW()-35*INT((ROW()-15)/35)+78,2+INT((ROW()-15)/35), 1, 1, "Simulación"))</f>
        <v>0</v>
      </c>
      <c r="E452" s="63" t="n">
        <f aca="true">INDIRECT(ADDRESS(ROW()-35*INT((ROW()-15)/35)+48,2+INT((ROW()-15)/35), 1, 1, "Simulación"))</f>
        <v>0</v>
      </c>
      <c r="F452" s="63" t="n">
        <f aca="true">INDIRECT(ADDRESS(ROW()-35*INT((ROW()-15)/35)+18,2+INT((ROW()-15)/35), 1, 1, "Simulación"))</f>
        <v>0</v>
      </c>
      <c r="G452" s="63" t="n">
        <f aca="true">INDIRECT(ADDRESS(ROW()-35*INT((ROW()-15)/35)-12,2+INT((ROW()-15)/35), 1, 1, "Simulación"))</f>
        <v>0</v>
      </c>
      <c r="H452" s="63" t="n">
        <f aca="true">INDIRECT(ADDRESS(ROW()-35*INT((ROW()-15)/35)+168,2+INT((ROW()-15)/35), 1, 1, "Simulación"))</f>
        <v>0</v>
      </c>
      <c r="I452" s="64" t="n">
        <f aca="false">AO452+AQ452+AS452+AU452+AW452</f>
        <v>0.00408863247018811</v>
      </c>
      <c r="J452" s="63" t="n">
        <f aca="false">ROUND(AP452+AR452+AT452+AV452+AX452,0)</f>
        <v>26818</v>
      </c>
      <c r="K452" s="64" t="n">
        <f aca="false">I452-DatosMinisterio!J452</f>
        <v>0</v>
      </c>
      <c r="L452" s="63" t="n">
        <f aca="false">J452-DatosMinisterio!K452</f>
        <v>0</v>
      </c>
      <c r="M452" s="64" t="n">
        <f aca="false">P487/P$495</f>
        <v>0.0134858914424655</v>
      </c>
      <c r="N452" s="63" t="n">
        <f aca="false">ROUND(N$460*M452,0)</f>
        <v>1680645</v>
      </c>
      <c r="O452" s="63" t="n">
        <f aca="false">N452-DatosMinisterio!L452</f>
        <v>2</v>
      </c>
      <c r="P452" s="65" t="n">
        <f aca="false">N452+J452</f>
        <v>1707463</v>
      </c>
      <c r="Q452" s="63" t="n">
        <f aca="false">P452-DatosMinisterio!M452</f>
        <v>2</v>
      </c>
      <c r="S452" s="65" t="n">
        <f aca="false">B452+DatosMinisterio!B452</f>
        <v>6814</v>
      </c>
      <c r="T452" s="65" t="n">
        <f aca="false">C452+DatosMinisterio!C452</f>
        <v>64</v>
      </c>
      <c r="U452" s="65" t="n">
        <f aca="false">D452+DatosMinisterio!D452</f>
        <v>549.590909090909</v>
      </c>
      <c r="V452" s="65" t="n">
        <f aca="false">E452+DatosMinisterio!E452</f>
        <v>196.227272727273</v>
      </c>
      <c r="W452" s="65" t="n">
        <f aca="false">F452+DatosMinisterio!F452</f>
        <v>16</v>
      </c>
      <c r="X452" s="65" t="n">
        <f aca="false">G452+DatosMinisterio!G452</f>
        <v>19</v>
      </c>
      <c r="Y452" s="65" t="n">
        <f aca="false">H452+DatosMinisterio!H452</f>
        <v>6</v>
      </c>
      <c r="Z452" s="65" t="n">
        <f aca="false">X452+0.33*Y452</f>
        <v>20.98</v>
      </c>
      <c r="AC452" s="71" t="n">
        <f aca="false">IF(T452&gt;0,S452/T452,0)</f>
        <v>106.46875</v>
      </c>
      <c r="AD452" s="72" t="n">
        <f aca="false">EXP((((AC452-AC$460)/AC$461+2)/4-1.9)^3)</f>
        <v>0.0121584279267292</v>
      </c>
      <c r="AE452" s="73" t="n">
        <f aca="false">S452/U452</f>
        <v>12.3983127946406</v>
      </c>
      <c r="AF452" s="72" t="n">
        <f aca="false">EXP((((AE452-AE$460)/AE$461+2)/4-1.9)^3)</f>
        <v>0.0045712185567312</v>
      </c>
      <c r="AG452" s="72" t="n">
        <f aca="false">V452/U452</f>
        <v>0.35704242825242</v>
      </c>
      <c r="AH452" s="72" t="n">
        <f aca="false">EXP((((AG452-AG$460)/AG$461+2)/4-1.9)^3)</f>
        <v>0.00763820643617488</v>
      </c>
      <c r="AI452" s="72" t="n">
        <f aca="false">W452/U452</f>
        <v>0.0291125630634356</v>
      </c>
      <c r="AJ452" s="72" t="n">
        <f aca="false">EXP((((AI452-AI$460)/AI$461+2)/4-1.9)^3)</f>
        <v>0.0179000042114401</v>
      </c>
      <c r="AK452" s="72" t="n">
        <f aca="false">Z452/U452</f>
        <v>0.03817384831693</v>
      </c>
      <c r="AL452" s="72" t="n">
        <f aca="false">EXP((((AK452-AK$460)/AK$461+2)/4-1.9)^3)</f>
        <v>0.0126308877694925</v>
      </c>
      <c r="AM452" s="72" t="n">
        <f aca="false">0.01*AD452+0.15*AF452+0.24*AH452+0.25*AJ452+0.35*AL452</f>
        <v>0.0115362483796413</v>
      </c>
      <c r="AO452" s="64" t="n">
        <f aca="false">0.01*AD452/$AM$460</f>
        <v>4.30914293553137E-005</v>
      </c>
      <c r="AP452" s="63" t="n">
        <f aca="false">AO452*$J$460</f>
        <v>282.640003181563</v>
      </c>
      <c r="AQ452" s="64" t="n">
        <f aca="false">0.15*AF452/$AM$460</f>
        <v>0.000243017036444373</v>
      </c>
      <c r="AR452" s="63" t="n">
        <f aca="false">AQ452*$J$460</f>
        <v>1593.96745435045</v>
      </c>
      <c r="AS452" s="64" t="n">
        <f aca="false">0.24*AH452/$AM$460</f>
        <v>0.000649704850059728</v>
      </c>
      <c r="AT452" s="63" t="n">
        <f aca="false">AS452*$J$460</f>
        <v>4261.46413881521</v>
      </c>
      <c r="AU452" s="64" t="n">
        <f aca="false">0.25*AJ452/$AM$460</f>
        <v>0.00158601254122949</v>
      </c>
      <c r="AV452" s="63" t="n">
        <f aca="false">AU452*$J$460</f>
        <v>10402.7783808899</v>
      </c>
      <c r="AW452" s="64" t="n">
        <f aca="false">0.35*AL452/$AM$460</f>
        <v>0.00156680661309921</v>
      </c>
      <c r="AX452" s="63" t="n">
        <f aca="false">AW452*$J$460</f>
        <v>10276.8052194269</v>
      </c>
    </row>
    <row r="453" customFormat="false" ht="13.8" hidden="false" customHeight="false" outlineLevel="0" collapsed="false">
      <c r="A453" s="70" t="s">
        <v>40</v>
      </c>
      <c r="B453" s="63" t="n">
        <f aca="true">INDIRECT(ADDRESS(ROW()-35*INT((ROW()-15)/35)+138,2+INT((ROW()-15)/35), 1, 1, "Simulación"))</f>
        <v>0</v>
      </c>
      <c r="C453" s="63" t="n">
        <f aca="true">INDIRECT(ADDRESS(ROW()-35*INT((ROW()-15)/35)+108,2+INT((ROW()-15)/35), 1, 1, "Simulación"))</f>
        <v>0</v>
      </c>
      <c r="D453" s="63" t="n">
        <f aca="true">INDIRECT(ADDRESS(ROW()-35*INT((ROW()-15)/35)+78,2+INT((ROW()-15)/35), 1, 1, "Simulación"))</f>
        <v>0</v>
      </c>
      <c r="E453" s="63" t="n">
        <f aca="true">INDIRECT(ADDRESS(ROW()-35*INT((ROW()-15)/35)+48,2+INT((ROW()-15)/35), 1, 1, "Simulación"))</f>
        <v>0</v>
      </c>
      <c r="F453" s="63" t="n">
        <f aca="true">INDIRECT(ADDRESS(ROW()-35*INT((ROW()-15)/35)+18,2+INT((ROW()-15)/35), 1, 1, "Simulación"))</f>
        <v>0</v>
      </c>
      <c r="G453" s="63" t="n">
        <f aca="true">INDIRECT(ADDRESS(ROW()-35*INT((ROW()-15)/35)-12,2+INT((ROW()-15)/35), 1, 1, "Simulación"))</f>
        <v>0</v>
      </c>
      <c r="H453" s="63" t="n">
        <f aca="true">INDIRECT(ADDRESS(ROW()-35*INT((ROW()-15)/35)+168,2+INT((ROW()-15)/35), 1, 1, "Simulación"))</f>
        <v>0</v>
      </c>
      <c r="I453" s="64" t="n">
        <f aca="false">AO453+AQ453+AS453+AU453+AW453</f>
        <v>0.0134442451197372</v>
      </c>
      <c r="J453" s="63" t="n">
        <f aca="false">ROUND(AP453+AR453+AT453+AV453+AX453,0)</f>
        <v>88182</v>
      </c>
      <c r="K453" s="64" t="n">
        <f aca="false">I453-DatosMinisterio!J453</f>
        <v>1.31838984174237E-016</v>
      </c>
      <c r="L453" s="63" t="n">
        <f aca="false">J453-DatosMinisterio!K453</f>
        <v>0</v>
      </c>
      <c r="M453" s="64" t="n">
        <f aca="false">P488/P$495</f>
        <v>0.0266852635838222</v>
      </c>
      <c r="N453" s="63" t="n">
        <f aca="false">ROUND(N$460*M453,0)</f>
        <v>3325583</v>
      </c>
      <c r="O453" s="63" t="n">
        <f aca="false">N453-DatosMinisterio!L453</f>
        <v>2</v>
      </c>
      <c r="P453" s="65" t="n">
        <f aca="false">N453+J453</f>
        <v>3413765</v>
      </c>
      <c r="Q453" s="63" t="n">
        <f aca="false">P453-DatosMinisterio!M453</f>
        <v>2</v>
      </c>
      <c r="S453" s="65" t="n">
        <f aca="false">B453+DatosMinisterio!B453</f>
        <v>5711</v>
      </c>
      <c r="T453" s="65" t="n">
        <f aca="false">C453+DatosMinisterio!C453</f>
        <v>35</v>
      </c>
      <c r="U453" s="65" t="n">
        <f aca="false">D453+DatosMinisterio!D453</f>
        <v>294.954545454545</v>
      </c>
      <c r="V453" s="65" t="n">
        <f aca="false">E453+DatosMinisterio!E453</f>
        <v>161.636363636364</v>
      </c>
      <c r="W453" s="65" t="n">
        <f aca="false">F453+DatosMinisterio!F453</f>
        <v>5</v>
      </c>
      <c r="X453" s="65" t="n">
        <f aca="false">G453+DatosMinisterio!G453</f>
        <v>13</v>
      </c>
      <c r="Y453" s="65" t="n">
        <f aca="false">H453+DatosMinisterio!H453</f>
        <v>3</v>
      </c>
      <c r="Z453" s="65" t="n">
        <f aca="false">X453+0.33*Y453</f>
        <v>13.99</v>
      </c>
      <c r="AC453" s="71" t="n">
        <f aca="false">IF(T453&gt;0,S453/T453,0)</f>
        <v>163.171428571429</v>
      </c>
      <c r="AD453" s="72" t="n">
        <f aca="false">EXP((((AC453-AC$460)/AC$461+2)/4-1.9)^3)</f>
        <v>0.0395732002420513</v>
      </c>
      <c r="AE453" s="73" t="n">
        <f aca="false">S453/U453</f>
        <v>19.3623054399754</v>
      </c>
      <c r="AF453" s="72" t="n">
        <f aca="false">EXP((((AE453-AE$460)/AE$461+2)/4-1.9)^3)</f>
        <v>0.0545481762061066</v>
      </c>
      <c r="AG453" s="72" t="n">
        <f aca="false">V453/U453</f>
        <v>0.548004314994608</v>
      </c>
      <c r="AH453" s="72" t="n">
        <f aca="false">EXP((((AG453-AG$460)/AG$461+2)/4-1.9)^3)</f>
        <v>0.0885458655820842</v>
      </c>
      <c r="AI453" s="72" t="n">
        <f aca="false">W453/U453</f>
        <v>0.0169517645245801</v>
      </c>
      <c r="AJ453" s="72" t="n">
        <f aca="false">EXP((((AI453-AI$460)/AI$461+2)/4-1.9)^3)</f>
        <v>0.0125746318490926</v>
      </c>
      <c r="AK453" s="72" t="n">
        <f aca="false">Z453/U453</f>
        <v>0.0474310371397751</v>
      </c>
      <c r="AL453" s="72" t="n">
        <f aca="false">EXP((((AK453-AK$460)/AK$461+2)/4-1.9)^3)</f>
        <v>0.0141739388477176</v>
      </c>
      <c r="AM453" s="72" t="n">
        <f aca="false">0.01*AD453+0.15*AF453+0.24*AH453+0.25*AJ453+0.35*AL453</f>
        <v>0.037933502732011</v>
      </c>
      <c r="AO453" s="64" t="n">
        <f aca="false">0.01*AD453/$AM$460</f>
        <v>0.000140253803606071</v>
      </c>
      <c r="AP453" s="63" t="n">
        <f aca="false">AO453*$J$460</f>
        <v>919.935497395095</v>
      </c>
      <c r="AQ453" s="64" t="n">
        <f aca="false">0.15*AF453/$AM$460</f>
        <v>0.00289991300143232</v>
      </c>
      <c r="AR453" s="63" t="n">
        <f aca="false">AQ453*$J$460</f>
        <v>19020.7526696957</v>
      </c>
      <c r="AS453" s="64" t="n">
        <f aca="false">0.24*AH453/$AM$460</f>
        <v>0.00753169985678294</v>
      </c>
      <c r="AT453" s="63" t="n">
        <f aca="false">AS453*$J$460</f>
        <v>49400.9993015283</v>
      </c>
      <c r="AU453" s="64" t="n">
        <f aca="false">0.25*AJ453/$AM$460</f>
        <v>0.00111416307942868</v>
      </c>
      <c r="AV453" s="63" t="n">
        <f aca="false">AU453*$J$460</f>
        <v>7307.88142852984</v>
      </c>
      <c r="AW453" s="64" t="n">
        <f aca="false">0.35*AL453/$AM$460</f>
        <v>0.00175821537848721</v>
      </c>
      <c r="AX453" s="63" t="n">
        <f aca="false">AW453*$J$460</f>
        <v>11532.2700500818</v>
      </c>
    </row>
    <row r="454" customFormat="false" ht="13.8" hidden="false" customHeight="false" outlineLevel="0" collapsed="false">
      <c r="A454" s="70" t="s">
        <v>41</v>
      </c>
      <c r="B454" s="63" t="n">
        <f aca="true">INDIRECT(ADDRESS(ROW()-35*INT((ROW()-15)/35)+138,2+INT((ROW()-15)/35), 1, 1, "Simulación"))</f>
        <v>0</v>
      </c>
      <c r="C454" s="63" t="n">
        <f aca="true">INDIRECT(ADDRESS(ROW()-35*INT((ROW()-15)/35)+108,2+INT((ROW()-15)/35), 1, 1, "Simulación"))</f>
        <v>0</v>
      </c>
      <c r="D454" s="63" t="n">
        <f aca="true">INDIRECT(ADDRESS(ROW()-35*INT((ROW()-15)/35)+78,2+INT((ROW()-15)/35), 1, 1, "Simulación"))</f>
        <v>0</v>
      </c>
      <c r="E454" s="63" t="n">
        <f aca="true">INDIRECT(ADDRESS(ROW()-35*INT((ROW()-15)/35)+48,2+INT((ROW()-15)/35), 1, 1, "Simulación"))</f>
        <v>0</v>
      </c>
      <c r="F454" s="63" t="n">
        <f aca="true">INDIRECT(ADDRESS(ROW()-35*INT((ROW()-15)/35)+18,2+INT((ROW()-15)/35), 1, 1, "Simulación"))</f>
        <v>0</v>
      </c>
      <c r="G454" s="63" t="n">
        <f aca="true">INDIRECT(ADDRESS(ROW()-35*INT((ROW()-15)/35)-12,2+INT((ROW()-15)/35), 1, 1, "Simulación"))</f>
        <v>0</v>
      </c>
      <c r="H454" s="63" t="n">
        <f aca="true">INDIRECT(ADDRESS(ROW()-35*INT((ROW()-15)/35)+168,2+INT((ROW()-15)/35), 1, 1, "Simulación"))</f>
        <v>0</v>
      </c>
      <c r="I454" s="64" t="n">
        <f aca="false">AO454+AQ454+AS454+AU454+AW454</f>
        <v>0.0204108620946829</v>
      </c>
      <c r="J454" s="63" t="n">
        <f aca="false">ROUND(AP454+AR454+AT454+AV454+AX454,0)</f>
        <v>133876</v>
      </c>
      <c r="K454" s="64" t="n">
        <f aca="false">I454-DatosMinisterio!J454</f>
        <v>0</v>
      </c>
      <c r="L454" s="63" t="n">
        <f aca="false">J454-DatosMinisterio!K454</f>
        <v>0</v>
      </c>
      <c r="M454" s="64" t="n">
        <f aca="false">P489/P$495</f>
        <v>0.011258676519106</v>
      </c>
      <c r="N454" s="63" t="n">
        <f aca="false">ROUND(N$460*M454,0)</f>
        <v>1403084</v>
      </c>
      <c r="O454" s="63" t="n">
        <f aca="false">N454-DatosMinisterio!L454</f>
        <v>2</v>
      </c>
      <c r="P454" s="65" t="n">
        <f aca="false">N454+J454</f>
        <v>1536960</v>
      </c>
      <c r="Q454" s="63" t="n">
        <f aca="false">P454-DatosMinisterio!M454</f>
        <v>2</v>
      </c>
      <c r="S454" s="65" t="n">
        <f aca="false">B454+DatosMinisterio!B454</f>
        <v>7667</v>
      </c>
      <c r="T454" s="65" t="n">
        <f aca="false">C454+DatosMinisterio!C454</f>
        <v>61</v>
      </c>
      <c r="U454" s="65" t="n">
        <f aca="false">D454+DatosMinisterio!D454</f>
        <v>287.021590909091</v>
      </c>
      <c r="V454" s="65" t="n">
        <f aca="false">E454+DatosMinisterio!E454</f>
        <v>137.8625</v>
      </c>
      <c r="W454" s="65" t="n">
        <f aca="false">F454+DatosMinisterio!F454</f>
        <v>2</v>
      </c>
      <c r="X454" s="65" t="n">
        <f aca="false">G454+DatosMinisterio!G454</f>
        <v>2</v>
      </c>
      <c r="Y454" s="65" t="n">
        <f aca="false">H454+DatosMinisterio!H454</f>
        <v>0</v>
      </c>
      <c r="Z454" s="65" t="n">
        <f aca="false">X454+0.33*Y454</f>
        <v>2</v>
      </c>
      <c r="AC454" s="71" t="n">
        <f aca="false">IF(T454&gt;0,S454/T454,0)</f>
        <v>125.688524590164</v>
      </c>
      <c r="AD454" s="72" t="n">
        <f aca="false">EXP((((AC454-AC$460)/AC$461+2)/4-1.9)^3)</f>
        <v>0.018645251076517</v>
      </c>
      <c r="AE454" s="73" t="n">
        <f aca="false">S454/U454</f>
        <v>26.7122761591423</v>
      </c>
      <c r="AF454" s="72" t="n">
        <f aca="false">EXP((((AE454-AE$460)/AE$461+2)/4-1.9)^3)</f>
        <v>0.280004557278653</v>
      </c>
      <c r="AG454" s="72" t="n">
        <f aca="false">V454/U454</f>
        <v>0.480321008476556</v>
      </c>
      <c r="AH454" s="72" t="n">
        <f aca="false">EXP((((AG454-AG$460)/AG$461+2)/4-1.9)^3)</f>
        <v>0.0422226337478674</v>
      </c>
      <c r="AI454" s="72" t="n">
        <f aca="false">W454/U454</f>
        <v>0.00696811690599773</v>
      </c>
      <c r="AJ454" s="72" t="n">
        <f aca="false">EXP((((AI454-AI$460)/AI$461+2)/4-1.9)^3)</f>
        <v>0.00927010897090649</v>
      </c>
      <c r="AK454" s="72" t="n">
        <f aca="false">Z454/U454</f>
        <v>0.00696811690599773</v>
      </c>
      <c r="AL454" s="72" t="n">
        <f aca="false">EXP((((AK454-AK$460)/AK$461+2)/4-1.9)^3)</f>
        <v>0.00843431406474832</v>
      </c>
      <c r="AM454" s="72" t="n">
        <f aca="false">0.01*AD454+0.15*AF454+0.24*AH454+0.25*AJ454+0.35*AL454</f>
        <v>0.0575901053674398</v>
      </c>
      <c r="AO454" s="64" t="n">
        <f aca="false">0.01*AD454/$AM$460</f>
        <v>6.60817767245639E-005</v>
      </c>
      <c r="AP454" s="63" t="n">
        <f aca="false">AO454*$J$460</f>
        <v>433.435461833222</v>
      </c>
      <c r="AQ454" s="64" t="n">
        <f aca="false">0.15*AF454/$AM$460</f>
        <v>0.0148857196076478</v>
      </c>
      <c r="AR454" s="63" t="n">
        <f aca="false">AQ454*$J$460</f>
        <v>97636.5811069715</v>
      </c>
      <c r="AS454" s="64" t="n">
        <f aca="false">0.24*AH454/$AM$460</f>
        <v>0.00359145175736082</v>
      </c>
      <c r="AT454" s="63" t="n">
        <f aca="false">AS454*$J$460</f>
        <v>23556.608618315</v>
      </c>
      <c r="AU454" s="64" t="n">
        <f aca="false">0.25*AJ454/$AM$460</f>
        <v>0.000821369029456713</v>
      </c>
      <c r="AV454" s="63" t="n">
        <f aca="false">AU454*$J$460</f>
        <v>5387.42270962185</v>
      </c>
      <c r="AW454" s="64" t="n">
        <f aca="false">0.35*AL454/$AM$460</f>
        <v>0.00104623992349307</v>
      </c>
      <c r="AX454" s="63" t="n">
        <f aca="false">AW454*$J$460</f>
        <v>6862.36821866515</v>
      </c>
    </row>
    <row r="455" customFormat="false" ht="13.8" hidden="false" customHeight="false" outlineLevel="0" collapsed="false">
      <c r="A455" s="70" t="s">
        <v>42</v>
      </c>
      <c r="B455" s="63" t="n">
        <f aca="true">INDIRECT(ADDRESS(ROW()-35*INT((ROW()-15)/35)+138,2+INT((ROW()-15)/35), 1, 1, "Simulación"))</f>
        <v>0</v>
      </c>
      <c r="C455" s="63" t="n">
        <f aca="true">INDIRECT(ADDRESS(ROW()-35*INT((ROW()-15)/35)+108,2+INT((ROW()-15)/35), 1, 1, "Simulación"))</f>
        <v>0</v>
      </c>
      <c r="D455" s="63" t="n">
        <f aca="true">INDIRECT(ADDRESS(ROW()-35*INT((ROW()-15)/35)+78,2+INT((ROW()-15)/35), 1, 1, "Simulación"))</f>
        <v>0</v>
      </c>
      <c r="E455" s="63" t="n">
        <f aca="true">INDIRECT(ADDRESS(ROW()-35*INT((ROW()-15)/35)+48,2+INT((ROW()-15)/35), 1, 1, "Simulación"))</f>
        <v>0</v>
      </c>
      <c r="F455" s="63" t="n">
        <f aca="true">INDIRECT(ADDRESS(ROW()-35*INT((ROW()-15)/35)+18,2+INT((ROW()-15)/35), 1, 1, "Simulación"))</f>
        <v>0</v>
      </c>
      <c r="G455" s="63" t="n">
        <f aca="true">INDIRECT(ADDRESS(ROW()-35*INT((ROW()-15)/35)-12,2+INT((ROW()-15)/35), 1, 1, "Simulación"))</f>
        <v>0</v>
      </c>
      <c r="H455" s="63" t="n">
        <f aca="true">INDIRECT(ADDRESS(ROW()-35*INT((ROW()-15)/35)+168,2+INT((ROW()-15)/35), 1, 1, "Simulación"))</f>
        <v>0</v>
      </c>
      <c r="I455" s="64" t="n">
        <f aca="false">AO455+AQ455+AS455+AU455+AW455</f>
        <v>0.0355570129648624</v>
      </c>
      <c r="J455" s="63" t="n">
        <f aca="false">ROUND(AP455+AR455+AT455+AV455+AX455,0)</f>
        <v>233221</v>
      </c>
      <c r="K455" s="64" t="n">
        <f aca="false">I455-DatosMinisterio!J455</f>
        <v>0</v>
      </c>
      <c r="L455" s="63" t="n">
        <f aca="false">J455-DatosMinisterio!K455</f>
        <v>0</v>
      </c>
      <c r="M455" s="64" t="n">
        <f aca="false">P490/P$495</f>
        <v>0.0140225528501393</v>
      </c>
      <c r="N455" s="63" t="n">
        <f aca="false">ROUND(N$460*M455,0)</f>
        <v>1747525</v>
      </c>
      <c r="O455" s="63" t="n">
        <f aca="false">N455-DatosMinisterio!L455</f>
        <v>1</v>
      </c>
      <c r="P455" s="65" t="n">
        <f aca="false">N455+J455</f>
        <v>1980746</v>
      </c>
      <c r="Q455" s="63" t="n">
        <f aca="false">P455-DatosMinisterio!M455</f>
        <v>1</v>
      </c>
      <c r="S455" s="65" t="n">
        <f aca="false">B455+DatosMinisterio!B455</f>
        <v>15271</v>
      </c>
      <c r="T455" s="65" t="n">
        <f aca="false">C455+DatosMinisterio!C455</f>
        <v>75</v>
      </c>
      <c r="U455" s="65" t="n">
        <f aca="false">D455+DatosMinisterio!D455</f>
        <v>467.068181818182</v>
      </c>
      <c r="V455" s="65" t="n">
        <f aca="false">E455+DatosMinisterio!E455</f>
        <v>192.136363636364</v>
      </c>
      <c r="W455" s="65" t="n">
        <f aca="false">F455+DatosMinisterio!F455</f>
        <v>2</v>
      </c>
      <c r="X455" s="65" t="n">
        <f aca="false">G455+DatosMinisterio!G455</f>
        <v>14</v>
      </c>
      <c r="Y455" s="65" t="n">
        <f aca="false">H455+DatosMinisterio!H455</f>
        <v>2</v>
      </c>
      <c r="Z455" s="65" t="n">
        <f aca="false">X455+0.33*Y455</f>
        <v>14.66</v>
      </c>
      <c r="AC455" s="71" t="n">
        <f aca="false">IF(T455&gt;0,S455/T455,0)</f>
        <v>203.613333333333</v>
      </c>
      <c r="AD455" s="72" t="n">
        <f aca="false">EXP((((AC455-AC$460)/AC$461+2)/4-1.9)^3)</f>
        <v>0.0795735127477148</v>
      </c>
      <c r="AE455" s="73" t="n">
        <f aca="false">S455/U455</f>
        <v>32.6954406111625</v>
      </c>
      <c r="AF455" s="72" t="n">
        <f aca="false">EXP((((AE455-AE$460)/AE$461+2)/4-1.9)^3)</f>
        <v>0.594699431024991</v>
      </c>
      <c r="AG455" s="72" t="n">
        <f aca="false">V455/U455</f>
        <v>0.411366843462606</v>
      </c>
      <c r="AH455" s="72" t="n">
        <f aca="false">EXP((((AG455-AG$460)/AG$461+2)/4-1.9)^3)</f>
        <v>0.0172402804810923</v>
      </c>
      <c r="AI455" s="72" t="n">
        <f aca="false">W455/U455</f>
        <v>0.00428203007152936</v>
      </c>
      <c r="AJ455" s="72" t="n">
        <f aca="false">EXP((((AI455-AI$460)/AI$461+2)/4-1.9)^3)</f>
        <v>0.0085199933986469</v>
      </c>
      <c r="AK455" s="72" t="n">
        <f aca="false">Z455/U455</f>
        <v>0.0313872804243102</v>
      </c>
      <c r="AL455" s="72" t="n">
        <f aca="false">EXP((((AK455-AK$460)/AK$461+2)/4-1.9)^3)</f>
        <v>0.0115922607637355</v>
      </c>
      <c r="AM455" s="72" t="n">
        <f aca="false">0.01*AD455+0.15*AF455+0.24*AH455+0.25*AJ455+0.35*AL455</f>
        <v>0.100325606713657</v>
      </c>
      <c r="AO455" s="64" t="n">
        <f aca="false">0.01*AD455/$AM$460</f>
        <v>0.000282021361954543</v>
      </c>
      <c r="AP455" s="63" t="n">
        <f aca="false">AO455*$J$460</f>
        <v>1849.79982870472</v>
      </c>
      <c r="AQ455" s="64" t="n">
        <f aca="false">0.15*AF455/$AM$460</f>
        <v>0.0316156603560416</v>
      </c>
      <c r="AR455" s="63" t="n">
        <f aca="false">AQ455*$J$460</f>
        <v>207369.550681124</v>
      </c>
      <c r="AS455" s="64" t="n">
        <f aca="false">0.24*AH455/$AM$460</f>
        <v>0.00146645602453304</v>
      </c>
      <c r="AT455" s="63" t="n">
        <f aca="false">AS455*$J$460</f>
        <v>9618.59798202612</v>
      </c>
      <c r="AU455" s="64" t="n">
        <f aca="false">0.25*AJ455/$AM$460</f>
        <v>0.000754905765486368</v>
      </c>
      <c r="AV455" s="63" t="n">
        <f aca="false">AU455*$J$460</f>
        <v>4951.48504356903</v>
      </c>
      <c r="AW455" s="64" t="n">
        <f aca="false">0.35*AL455/$AM$460</f>
        <v>0.0014379694568469</v>
      </c>
      <c r="AX455" s="63" t="n">
        <f aca="false">AW455*$J$460</f>
        <v>9431.752391107</v>
      </c>
    </row>
    <row r="456" customFormat="false" ht="13.8" hidden="false" customHeight="false" outlineLevel="0" collapsed="false">
      <c r="A456" s="70" t="s">
        <v>43</v>
      </c>
      <c r="B456" s="63" t="n">
        <f aca="true">INDIRECT(ADDRESS(ROW()-35*INT((ROW()-15)/35)+138,2+INT((ROW()-15)/35), 1, 1, "Simulación"))</f>
        <v>0</v>
      </c>
      <c r="C456" s="63" t="n">
        <f aca="true">INDIRECT(ADDRESS(ROW()-35*INT((ROW()-15)/35)+108,2+INT((ROW()-15)/35), 1, 1, "Simulación"))</f>
        <v>0</v>
      </c>
      <c r="D456" s="63" t="n">
        <f aca="true">INDIRECT(ADDRESS(ROW()-35*INT((ROW()-15)/35)+78,2+INT((ROW()-15)/35), 1, 1, "Simulación"))</f>
        <v>0</v>
      </c>
      <c r="E456" s="63" t="n">
        <f aca="true">INDIRECT(ADDRESS(ROW()-35*INT((ROW()-15)/35)+48,2+INT((ROW()-15)/35), 1, 1, "Simulación"))</f>
        <v>0</v>
      </c>
      <c r="F456" s="63" t="n">
        <f aca="true">INDIRECT(ADDRESS(ROW()-35*INT((ROW()-15)/35)+18,2+INT((ROW()-15)/35), 1, 1, "Simulación"))</f>
        <v>0</v>
      </c>
      <c r="G456" s="63" t="n">
        <f aca="true">INDIRECT(ADDRESS(ROW()-35*INT((ROW()-15)/35)-12,2+INT((ROW()-15)/35), 1, 1, "Simulación"))</f>
        <v>0</v>
      </c>
      <c r="H456" s="63" t="n">
        <f aca="true">INDIRECT(ADDRESS(ROW()-35*INT((ROW()-15)/35)+168,2+INT((ROW()-15)/35), 1, 1, "Simulación"))</f>
        <v>0</v>
      </c>
      <c r="I456" s="64" t="n">
        <f aca="false">AO456+AQ456+AS456+AU456+AW456</f>
        <v>0.0196698605970976</v>
      </c>
      <c r="J456" s="63" t="n">
        <f aca="false">ROUND(AP456+AR456+AT456+AV456+AX456,0)</f>
        <v>129016</v>
      </c>
      <c r="K456" s="64" t="n">
        <f aca="false">I456-DatosMinisterio!J456</f>
        <v>0</v>
      </c>
      <c r="L456" s="63" t="n">
        <f aca="false">J456-DatosMinisterio!K456</f>
        <v>0</v>
      </c>
      <c r="M456" s="64" t="n">
        <f aca="false">P491/P$495</f>
        <v>0.0137092966370017</v>
      </c>
      <c r="N456" s="63" t="n">
        <f aca="false">ROUND(N$460*M456,0)</f>
        <v>1708486</v>
      </c>
      <c r="O456" s="63" t="n">
        <f aca="false">N456-DatosMinisterio!L456</f>
        <v>2</v>
      </c>
      <c r="P456" s="65" t="n">
        <f aca="false">N456+J456</f>
        <v>1837502</v>
      </c>
      <c r="Q456" s="63" t="n">
        <f aca="false">P456-DatosMinisterio!M456</f>
        <v>2</v>
      </c>
      <c r="S456" s="65" t="n">
        <f aca="false">B456+DatosMinisterio!B456</f>
        <v>4636</v>
      </c>
      <c r="T456" s="65" t="n">
        <f aca="false">C456+DatosMinisterio!C456</f>
        <v>34</v>
      </c>
      <c r="U456" s="65" t="n">
        <f aca="false">D456+DatosMinisterio!D456</f>
        <v>271.159090909091</v>
      </c>
      <c r="V456" s="65" t="n">
        <f aca="false">E456+DatosMinisterio!E456</f>
        <v>160.25</v>
      </c>
      <c r="W456" s="65" t="n">
        <f aca="false">F456+DatosMinisterio!F456</f>
        <v>13</v>
      </c>
      <c r="X456" s="65" t="n">
        <f aca="false">G456+DatosMinisterio!G456</f>
        <v>27</v>
      </c>
      <c r="Y456" s="65" t="n">
        <f aca="false">H456+DatosMinisterio!H456</f>
        <v>20</v>
      </c>
      <c r="Z456" s="65" t="n">
        <f aca="false">X456+0.33*Y456</f>
        <v>33.6</v>
      </c>
      <c r="AC456" s="71" t="n">
        <f aca="false">IF(T456&gt;0,S456/T456,0)</f>
        <v>136.352941176471</v>
      </c>
      <c r="AD456" s="72" t="n">
        <f aca="false">EXP((((AC456-AC$460)/AC$461+2)/4-1.9)^3)</f>
        <v>0.0233464972261096</v>
      </c>
      <c r="AE456" s="73" t="n">
        <f aca="false">S456/U456</f>
        <v>17.0969742687118</v>
      </c>
      <c r="AF456" s="72" t="n">
        <f aca="false">EXP((((AE456-AE$460)/AE$461+2)/4-1.9)^3)</f>
        <v>0.0271750837938648</v>
      </c>
      <c r="AG456" s="72" t="n">
        <f aca="false">V456/U456</f>
        <v>0.590981476825077</v>
      </c>
      <c r="AH456" s="72" t="n">
        <f aca="false">EXP((((AG456-AG$460)/AG$461+2)/4-1.9)^3)</f>
        <v>0.132664748074366</v>
      </c>
      <c r="AI456" s="72" t="n">
        <f aca="false">W456/U456</f>
        <v>0.047942335093454</v>
      </c>
      <c r="AJ456" s="72" t="n">
        <f aca="false">EXP((((AI456-AI$460)/AI$461+2)/4-1.9)^3)</f>
        <v>0.0297624185276696</v>
      </c>
      <c r="AK456" s="72" t="n">
        <f aca="false">Z456/U456</f>
        <v>0.123912496856927</v>
      </c>
      <c r="AL456" s="72" t="n">
        <f aca="false">EXP((((AK456-AK$460)/AK$461+2)/4-1.9)^3)</f>
        <v>0.0340270479514812</v>
      </c>
      <c r="AM456" s="72" t="n">
        <f aca="false">0.01*AD456+0.15*AF456+0.24*AH456+0.25*AJ456+0.35*AL456</f>
        <v>0.0554993384941245</v>
      </c>
      <c r="AO456" s="64" t="n">
        <f aca="false">0.01*AD456/$AM$460</f>
        <v>8.27437512461015E-005</v>
      </c>
      <c r="AP456" s="63" t="n">
        <f aca="false">AO456*$J$460</f>
        <v>542.722635692026</v>
      </c>
      <c r="AQ456" s="64" t="n">
        <f aca="false">0.15*AF456/$AM$460</f>
        <v>0.00144469319214414</v>
      </c>
      <c r="AR456" s="63" t="n">
        <f aca="false">AQ456*$J$460</f>
        <v>9475.85388864922</v>
      </c>
      <c r="AS456" s="64" t="n">
        <f aca="false">0.24*AH456/$AM$460</f>
        <v>0.0112844462867165</v>
      </c>
      <c r="AT456" s="63" t="n">
        <f aca="false">AS456*$J$460</f>
        <v>74015.5520969375</v>
      </c>
      <c r="AU456" s="64" t="n">
        <f aca="false">0.25*AJ456/$AM$460</f>
        <v>0.00263707027577325</v>
      </c>
      <c r="AV456" s="63" t="n">
        <f aca="false">AU456*$J$460</f>
        <v>17296.746993208</v>
      </c>
      <c r="AW456" s="64" t="n">
        <f aca="false">0.35*AL456/$AM$460</f>
        <v>0.00422090709121762</v>
      </c>
      <c r="AX456" s="63" t="n">
        <f aca="false">AW456*$J$460</f>
        <v>27685.2546211424</v>
      </c>
    </row>
    <row r="457" customFormat="false" ht="13.8" hidden="false" customHeight="false" outlineLevel="0" collapsed="false">
      <c r="A457" s="70" t="s">
        <v>44</v>
      </c>
      <c r="B457" s="63" t="n">
        <f aca="true">INDIRECT(ADDRESS(ROW()-35*INT((ROW()-15)/35)+138,2+INT((ROW()-15)/35), 1, 1, "Simulación"))</f>
        <v>0</v>
      </c>
      <c r="C457" s="63" t="n">
        <f aca="true">INDIRECT(ADDRESS(ROW()-35*INT((ROW()-15)/35)+108,2+INT((ROW()-15)/35), 1, 1, "Simulación"))</f>
        <v>0</v>
      </c>
      <c r="D457" s="63" t="n">
        <f aca="true">INDIRECT(ADDRESS(ROW()-35*INT((ROW()-15)/35)+78,2+INT((ROW()-15)/35), 1, 1, "Simulación"))</f>
        <v>0</v>
      </c>
      <c r="E457" s="63" t="n">
        <f aca="true">INDIRECT(ADDRESS(ROW()-35*INT((ROW()-15)/35)+48,2+INT((ROW()-15)/35), 1, 1, "Simulación"))</f>
        <v>0</v>
      </c>
      <c r="F457" s="63" t="n">
        <f aca="true">INDIRECT(ADDRESS(ROW()-35*INT((ROW()-15)/35)+18,2+INT((ROW()-15)/35), 1, 1, "Simulación"))</f>
        <v>0</v>
      </c>
      <c r="G457" s="63" t="n">
        <f aca="true">INDIRECT(ADDRESS(ROW()-35*INT((ROW()-15)/35)-12,2+INT((ROW()-15)/35), 1, 1, "Simulación"))</f>
        <v>0</v>
      </c>
      <c r="H457" s="63" t="n">
        <f aca="true">INDIRECT(ADDRESS(ROW()-35*INT((ROW()-15)/35)+168,2+INT((ROW()-15)/35), 1, 1, "Simulación"))</f>
        <v>0</v>
      </c>
      <c r="I457" s="64" t="n">
        <f aca="false">AO457+AQ457+AS457+AU457+AW457</f>
        <v>0.0173012703463075</v>
      </c>
      <c r="J457" s="63" t="n">
        <f aca="false">ROUND(AP457+AR457+AT457+AV457+AX457,0)</f>
        <v>113480</v>
      </c>
      <c r="K457" s="64" t="n">
        <f aca="false">I457-DatosMinisterio!J457</f>
        <v>1.97758476261356E-016</v>
      </c>
      <c r="L457" s="63" t="n">
        <f aca="false">J457-DatosMinisterio!K457</f>
        <v>0</v>
      </c>
      <c r="M457" s="64" t="n">
        <f aca="false">P492/P$495</f>
        <v>0.00800973833144034</v>
      </c>
      <c r="N457" s="63" t="n">
        <f aca="false">ROUND(N$460*M457,0)</f>
        <v>998193</v>
      </c>
      <c r="O457" s="63" t="n">
        <f aca="false">N457-DatosMinisterio!L457</f>
        <v>3</v>
      </c>
      <c r="P457" s="65" t="n">
        <f aca="false">N457+J457</f>
        <v>1111673</v>
      </c>
      <c r="Q457" s="63" t="n">
        <f aca="false">P457-DatosMinisterio!M457</f>
        <v>3</v>
      </c>
      <c r="S457" s="65" t="n">
        <f aca="false">B457+DatosMinisterio!B457</f>
        <v>4560</v>
      </c>
      <c r="T457" s="65" t="n">
        <f aca="false">C457+DatosMinisterio!C457</f>
        <v>22</v>
      </c>
      <c r="U457" s="65" t="n">
        <f aca="false">D457+DatosMinisterio!D457</f>
        <v>239.681818181818</v>
      </c>
      <c r="V457" s="65" t="n">
        <f aca="false">E457+DatosMinisterio!E457</f>
        <v>143.227272727273</v>
      </c>
      <c r="W457" s="65" t="n">
        <f aca="false">F457+DatosMinisterio!F457</f>
        <v>1</v>
      </c>
      <c r="X457" s="65" t="n">
        <f aca="false">G457+DatosMinisterio!G457</f>
        <v>8</v>
      </c>
      <c r="Y457" s="65" t="n">
        <f aca="false">H457+DatosMinisterio!H457</f>
        <v>7</v>
      </c>
      <c r="Z457" s="65" t="n">
        <f aca="false">X457+0.33*Y457</f>
        <v>10.31</v>
      </c>
      <c r="AC457" s="71" t="n">
        <f aca="false">IF(T457&gt;0,S457/T457,0)</f>
        <v>207.272727272727</v>
      </c>
      <c r="AD457" s="72" t="n">
        <f aca="false">EXP((((AC457-AC$460)/AC$461+2)/4-1.9)^3)</f>
        <v>0.0843001751346143</v>
      </c>
      <c r="AE457" s="73" t="n">
        <f aca="false">S457/U457</f>
        <v>19.0252228333017</v>
      </c>
      <c r="AF457" s="72" t="n">
        <f aca="false">EXP((((AE457-AE$460)/AE$461+2)/4-1.9)^3)</f>
        <v>0.0494846113837117</v>
      </c>
      <c r="AG457" s="72" t="n">
        <f aca="false">V457/U457</f>
        <v>0.597572539351414</v>
      </c>
      <c r="AH457" s="72" t="n">
        <f aca="false">EXP((((AG457-AG$460)/AG$461+2)/4-1.9)^3)</f>
        <v>0.140546882387761</v>
      </c>
      <c r="AI457" s="72" t="n">
        <f aca="false">W457/U457</f>
        <v>0.00417219798975915</v>
      </c>
      <c r="AJ457" s="72" t="n">
        <f aca="false">EXP((((AI457-AI$460)/AI$461+2)/4-1.9)^3)</f>
        <v>0.0084904664412316</v>
      </c>
      <c r="AK457" s="72" t="n">
        <f aca="false">Z457/U457</f>
        <v>0.0430153612744169</v>
      </c>
      <c r="AL457" s="72" t="n">
        <f aca="false">EXP((((AK457-AK$460)/AK$461+2)/4-1.9)^3)</f>
        <v>0.0134191419883943</v>
      </c>
      <c r="AM457" s="72" t="n">
        <f aca="false">0.01*AD457+0.15*AF457+0.24*AH457+0.25*AJ457+0.35*AL457</f>
        <v>0.0488162615382115</v>
      </c>
      <c r="AO457" s="64" t="n">
        <f aca="false">0.01*AD457/$AM$460</f>
        <v>0.000298773415719959</v>
      </c>
      <c r="AP457" s="63" t="n">
        <f aca="false">AO457*$J$460</f>
        <v>1959.67783926022</v>
      </c>
      <c r="AQ457" s="64" t="n">
        <f aca="false">0.15*AF457/$AM$460</f>
        <v>0.00263072164649909</v>
      </c>
      <c r="AR457" s="63" t="n">
        <f aca="false">AQ457*$J$460</f>
        <v>17255.1058449543</v>
      </c>
      <c r="AS457" s="64" t="n">
        <f aca="false">0.24*AH457/$AM$460</f>
        <v>0.0119548996104158</v>
      </c>
      <c r="AT457" s="63" t="n">
        <f aca="false">AS457*$J$460</f>
        <v>78413.1070719875</v>
      </c>
      <c r="AU457" s="64" t="n">
        <f aca="false">0.25*AJ457/$AM$460</f>
        <v>0.000752289558014467</v>
      </c>
      <c r="AV457" s="63" t="n">
        <f aca="false">AU457*$J$460</f>
        <v>4934.32513731286</v>
      </c>
      <c r="AW457" s="64" t="n">
        <f aca="false">0.35*AL457/$AM$460</f>
        <v>0.00166458611565814</v>
      </c>
      <c r="AX457" s="63" t="n">
        <f aca="false">AW457*$J$460</f>
        <v>10918.1485057326</v>
      </c>
    </row>
    <row r="458" customFormat="false" ht="13.8" hidden="false" customHeight="false" outlineLevel="0" collapsed="false">
      <c r="A458" s="70" t="s">
        <v>45</v>
      </c>
      <c r="B458" s="63" t="n">
        <f aca="true">INDIRECT(ADDRESS(ROW()-35*INT((ROW()-15)/35)+138,2+INT((ROW()-15)/35), 1, 1, "Simulación"))</f>
        <v>0</v>
      </c>
      <c r="C458" s="63" t="n">
        <f aca="true">INDIRECT(ADDRESS(ROW()-35*INT((ROW()-15)/35)+108,2+INT((ROW()-15)/35), 1, 1, "Simulación"))</f>
        <v>0</v>
      </c>
      <c r="D458" s="63" t="n">
        <f aca="true">INDIRECT(ADDRESS(ROW()-35*INT((ROW()-15)/35)+78,2+INT((ROW()-15)/35), 1, 1, "Simulación"))</f>
        <v>0</v>
      </c>
      <c r="E458" s="63" t="n">
        <f aca="true">INDIRECT(ADDRESS(ROW()-35*INT((ROW()-15)/35)+48,2+INT((ROW()-15)/35), 1, 1, "Simulación"))</f>
        <v>0</v>
      </c>
      <c r="F458" s="63" t="n">
        <f aca="true">INDIRECT(ADDRESS(ROW()-35*INT((ROW()-15)/35)+18,2+INT((ROW()-15)/35), 1, 1, "Simulación"))</f>
        <v>0</v>
      </c>
      <c r="G458" s="63" t="n">
        <f aca="true">INDIRECT(ADDRESS(ROW()-35*INT((ROW()-15)/35)-12,2+INT((ROW()-15)/35), 1, 1, "Simulación"))</f>
        <v>0</v>
      </c>
      <c r="H458" s="63" t="n">
        <f aca="true">INDIRECT(ADDRESS(ROW()-35*INT((ROW()-15)/35)+168,2+INT((ROW()-15)/35), 1, 1, "Simulación"))</f>
        <v>0</v>
      </c>
      <c r="I458" s="64" t="n">
        <f aca="false">AO458+AQ458+AS458+AU458+AW458</f>
        <v>0.0053303021193668</v>
      </c>
      <c r="J458" s="63" t="n">
        <f aca="false">ROUND(AP458+AR458+AT458+AV458+AX458,0)</f>
        <v>34962</v>
      </c>
      <c r="K458" s="64" t="n">
        <f aca="false">I458-DatosMinisterio!J458</f>
        <v>-2.42861286636753E-017</v>
      </c>
      <c r="L458" s="63" t="n">
        <f aca="false">J458-DatosMinisterio!K458</f>
        <v>0</v>
      </c>
      <c r="M458" s="64" t="n">
        <f aca="false">P493/P$495</f>
        <v>0.00522285733638456</v>
      </c>
      <c r="N458" s="63" t="n">
        <f aca="false">ROUND(N$460*M458,0)</f>
        <v>650885</v>
      </c>
      <c r="O458" s="63" t="n">
        <f aca="false">N458-DatosMinisterio!L458</f>
        <v>2</v>
      </c>
      <c r="P458" s="65" t="n">
        <f aca="false">N458+J458</f>
        <v>685847</v>
      </c>
      <c r="Q458" s="63" t="n">
        <f aca="false">P458-DatosMinisterio!M458</f>
        <v>2</v>
      </c>
      <c r="S458" s="65" t="n">
        <f aca="false">B458+DatosMinisterio!B458</f>
        <v>4757</v>
      </c>
      <c r="T458" s="65" t="n">
        <f aca="false">C458+DatosMinisterio!C458</f>
        <v>35</v>
      </c>
      <c r="U458" s="65" t="n">
        <f aca="false">D458+DatosMinisterio!D458</f>
        <v>330.034090909091</v>
      </c>
      <c r="V458" s="65" t="n">
        <f aca="false">E458+DatosMinisterio!E458</f>
        <v>112.529545454545</v>
      </c>
      <c r="W458" s="65" t="n">
        <f aca="false">F458+DatosMinisterio!F458</f>
        <v>11</v>
      </c>
      <c r="X458" s="65" t="n">
        <f aca="false">G458+DatosMinisterio!G458</f>
        <v>21</v>
      </c>
      <c r="Y458" s="65" t="n">
        <f aca="false">H458+DatosMinisterio!H458</f>
        <v>10</v>
      </c>
      <c r="Z458" s="65" t="n">
        <f aca="false">X458+0.33*Y458</f>
        <v>24.3</v>
      </c>
      <c r="AC458" s="71" t="n">
        <f aca="false">IF(T458&gt;0,S458/T458,0)</f>
        <v>135.914285714286</v>
      </c>
      <c r="AD458" s="72" t="n">
        <f aca="false">EXP((((AC458-AC$460)/AC$461+2)/4-1.9)^3)</f>
        <v>0.0231355261322148</v>
      </c>
      <c r="AE458" s="73" t="n">
        <f aca="false">S458/U458</f>
        <v>14.4136625004304</v>
      </c>
      <c r="AF458" s="72" t="n">
        <f aca="false">EXP((((AE458-AE$460)/AE$461+2)/4-1.9)^3)</f>
        <v>0.0104105144314501</v>
      </c>
      <c r="AG458" s="72" t="n">
        <f aca="false">V458/U458</f>
        <v>0.340963399097888</v>
      </c>
      <c r="AH458" s="72" t="n">
        <f aca="false">EXP((((AG458-AG$460)/AG$461+2)/4-1.9)^3)</f>
        <v>0.00588786031972016</v>
      </c>
      <c r="AI458" s="72" t="n">
        <f aca="false">W458/U458</f>
        <v>0.033329890162862</v>
      </c>
      <c r="AJ458" s="72" t="n">
        <f aca="false">EXP((((AI458-AI$460)/AI$461+2)/4-1.9)^3)</f>
        <v>0.0201393061139792</v>
      </c>
      <c r="AK458" s="72" t="n">
        <f aca="false">Z458/U458</f>
        <v>0.0736287573597769</v>
      </c>
      <c r="AL458" s="72" t="n">
        <f aca="false">EXP((((AK458-AK$460)/AK$461+2)/4-1.9)^3)</f>
        <v>0.0194252173054711</v>
      </c>
      <c r="AM458" s="72" t="n">
        <f aca="false">0.01*AD458+0.15*AF458+0.24*AH458+0.25*AJ458+0.35*AL458</f>
        <v>0.0150396714881822</v>
      </c>
      <c r="AO458" s="64" t="n">
        <f aca="false">0.01*AD458/$AM$460</f>
        <v>8.19960356661461E-005</v>
      </c>
      <c r="AP458" s="63" t="n">
        <f aca="false">AO458*$J$460</f>
        <v>537.818311628998</v>
      </c>
      <c r="AQ458" s="64" t="n">
        <f aca="false">0.15*AF458/$AM$460</f>
        <v>0.000553448130644949</v>
      </c>
      <c r="AR458" s="63" t="n">
        <f aca="false">AQ458*$J$460</f>
        <v>3630.10890440628</v>
      </c>
      <c r="AS458" s="64" t="n">
        <f aca="false">0.24*AH458/$AM$460</f>
        <v>0.00050082063612202</v>
      </c>
      <c r="AT458" s="63" t="n">
        <f aca="false">AS458*$J$460</f>
        <v>3284.92111551331</v>
      </c>
      <c r="AU458" s="64" t="n">
        <f aca="false">0.25*AJ458/$AM$460</f>
        <v>0.00178442371806911</v>
      </c>
      <c r="AV458" s="63" t="n">
        <f aca="false">AU458*$J$460</f>
        <v>11704.1725674416</v>
      </c>
      <c r="AW458" s="64" t="n">
        <f aca="false">0.35*AL458/$AM$460</f>
        <v>0.00240961359886457</v>
      </c>
      <c r="AX458" s="63" t="n">
        <f aca="false">AW458*$J$460</f>
        <v>15804.8411351999</v>
      </c>
    </row>
    <row r="459" customFormat="false" ht="13.8" hidden="false" customHeight="false" outlineLevel="0" collapsed="false">
      <c r="A459" s="74" t="s">
        <v>46</v>
      </c>
      <c r="B459" s="76" t="n">
        <f aca="true">INDIRECT(ADDRESS(ROW()-35*INT((ROW()-15)/35)+138,2+INT((ROW()-15)/35), 1, 1, "Simulación"))</f>
        <v>0</v>
      </c>
      <c r="C459" s="76" t="n">
        <f aca="true">INDIRECT(ADDRESS(ROW()-35*INT((ROW()-15)/35)+108,2+INT((ROW()-15)/35), 1, 1, "Simulación"))</f>
        <v>0</v>
      </c>
      <c r="D459" s="76" t="n">
        <f aca="true">INDIRECT(ADDRESS(ROW()-35*INT((ROW()-15)/35)+78,2+INT((ROW()-15)/35), 1, 1, "Simulación"))</f>
        <v>0</v>
      </c>
      <c r="E459" s="76" t="n">
        <f aca="true">INDIRECT(ADDRESS(ROW()-35*INT((ROW()-15)/35)+48,2+INT((ROW()-15)/35), 1, 1, "Simulación"))</f>
        <v>0</v>
      </c>
      <c r="F459" s="76" t="n">
        <f aca="true">INDIRECT(ADDRESS(ROW()-35*INT((ROW()-15)/35)+18,2+INT((ROW()-15)/35), 1, 1, "Simulación"))</f>
        <v>0</v>
      </c>
      <c r="G459" s="76" t="n">
        <f aca="true">INDIRECT(ADDRESS(ROW()-35*INT((ROW()-15)/35)-12,2+INT((ROW()-15)/35), 1, 1, "Simulación"))</f>
        <v>0</v>
      </c>
      <c r="H459" s="76" t="n">
        <f aca="true">INDIRECT(ADDRESS(ROW()-35*INT((ROW()-15)/35)+168,2+INT((ROW()-15)/35), 1, 1, "Simulación"))</f>
        <v>0</v>
      </c>
      <c r="I459" s="75" t="n">
        <f aca="false">AO459+AQ459+AS459+AU459+AW459</f>
        <v>0.0128443439847464</v>
      </c>
      <c r="J459" s="76" t="n">
        <f aca="false">ROUND(AP459+AR459+AT459+AV459+AX459,0)</f>
        <v>84247</v>
      </c>
      <c r="K459" s="64" t="n">
        <f aca="false">I459-DatosMinisterio!J459</f>
        <v>-6.07153216591883E-017</v>
      </c>
      <c r="L459" s="63" t="n">
        <f aca="false">J459-DatosMinisterio!K459</f>
        <v>0</v>
      </c>
      <c r="M459" s="64" t="n">
        <f aca="false">P494/P$495</f>
        <v>0.00603047343011829</v>
      </c>
      <c r="N459" s="63" t="n">
        <f aca="false">ROUND(N$460*M459,0)</f>
        <v>751532</v>
      </c>
      <c r="O459" s="63" t="n">
        <f aca="false">N459-DatosMinisterio!L459</f>
        <v>1</v>
      </c>
      <c r="P459" s="65" t="n">
        <f aca="false">N459+J459</f>
        <v>835779</v>
      </c>
      <c r="Q459" s="63" t="n">
        <f aca="false">P459-DatosMinisterio!M459</f>
        <v>1</v>
      </c>
      <c r="S459" s="77" t="n">
        <f aca="false">B459+DatosMinisterio!B459</f>
        <v>5243</v>
      </c>
      <c r="T459" s="77" t="n">
        <f aca="false">C459+DatosMinisterio!C459</f>
        <v>26</v>
      </c>
      <c r="U459" s="77" t="n">
        <f aca="false">D459+DatosMinisterio!D459</f>
        <v>250.272727272727</v>
      </c>
      <c r="V459" s="77" t="n">
        <f aca="false">E459+DatosMinisterio!E459</f>
        <v>116.704545454545</v>
      </c>
      <c r="W459" s="77" t="n">
        <f aca="false">F459+DatosMinisterio!F459</f>
        <v>7</v>
      </c>
      <c r="X459" s="77" t="n">
        <f aca="false">G459+DatosMinisterio!G459</f>
        <v>23</v>
      </c>
      <c r="Y459" s="77" t="n">
        <f aca="false">H459+DatosMinisterio!H459</f>
        <v>12</v>
      </c>
      <c r="Z459" s="77" t="n">
        <f aca="false">X459+0.33*Y459</f>
        <v>26.96</v>
      </c>
      <c r="AC459" s="71" t="n">
        <f aca="false">IF(T459&gt;0,S459/T459,0)</f>
        <v>201.653846153846</v>
      </c>
      <c r="AD459" s="72" t="n">
        <f aca="false">EXP((((AC459-AC$460)/AC$461+2)/4-1.9)^3)</f>
        <v>0.077124246188249</v>
      </c>
      <c r="AE459" s="73" t="n">
        <f aca="false">S459/U459</f>
        <v>20.949146385761</v>
      </c>
      <c r="AF459" s="72" t="n">
        <f aca="false">EXP((((AE459-AE$460)/AE$461+2)/4-1.9)^3)</f>
        <v>0.0838903409804455</v>
      </c>
      <c r="AG459" s="72" t="n">
        <f aca="false">V459/U459</f>
        <v>0.466309480566653</v>
      </c>
      <c r="AH459" s="72" t="n">
        <f aca="false">EXP((((AG459-AG$460)/AG$461+2)/4-1.9)^3)</f>
        <v>0.0356191322700937</v>
      </c>
      <c r="AI459" s="72" t="n">
        <f aca="false">W459/U459</f>
        <v>0.0279694878314566</v>
      </c>
      <c r="AJ459" s="72" t="n">
        <f aca="false">EXP((((AI459-AI$460)/AI$461+2)/4-1.9)^3)</f>
        <v>0.0173301704085961</v>
      </c>
      <c r="AK459" s="72" t="n">
        <f aca="false">Z459/U459</f>
        <v>0.107722484562296</v>
      </c>
      <c r="AL459" s="72" t="n">
        <f aca="false">EXP((((AK459-AK$460)/AK$461+2)/4-1.9)^3)</f>
        <v>0.0285855100199038</v>
      </c>
      <c r="AM459" s="72" t="n">
        <f aca="false">0.01*AD459+0.15*AF459+0.24*AH459+0.25*AJ459+0.35*AL459</f>
        <v>0.0362408564628872</v>
      </c>
      <c r="AO459" s="64" t="n">
        <f aca="false">0.01*AD459/$AM$460</f>
        <v>0.000273340766275925</v>
      </c>
      <c r="AP459" s="63" t="n">
        <f aca="false">AO459*$J$460</f>
        <v>1792.8631332428</v>
      </c>
      <c r="AQ459" s="64" t="n">
        <f aca="false">0.15*AF459/$AM$460</f>
        <v>0.00445981346075784</v>
      </c>
      <c r="AR459" s="63" t="n">
        <f aca="false">AQ459*$J$460</f>
        <v>29252.2598947471</v>
      </c>
      <c r="AS459" s="64" t="n">
        <f aca="false">0.24*AH459/$AM$460</f>
        <v>0.00302975877703405</v>
      </c>
      <c r="AT459" s="63" t="n">
        <f aca="false">AS459*$J$460</f>
        <v>19872.4211099922</v>
      </c>
      <c r="AU459" s="64" t="n">
        <f aca="false">0.25*AJ459/$AM$460</f>
        <v>0.00153552296887791</v>
      </c>
      <c r="AV459" s="63" t="n">
        <f aca="false">AU459*$J$460</f>
        <v>10071.6133881388</v>
      </c>
      <c r="AW459" s="64" t="n">
        <f aca="false">0.35*AL459/$AM$460</f>
        <v>0.00354590801180071</v>
      </c>
      <c r="AX459" s="63" t="n">
        <f aca="false">AW459*$J$460</f>
        <v>23257.8836843178</v>
      </c>
    </row>
    <row r="460" customFormat="false" ht="13.8" hidden="false" customHeight="false" outlineLevel="0" collapsed="false">
      <c r="A460" s="81" t="s">
        <v>49</v>
      </c>
      <c r="B460" s="84"/>
      <c r="C460" s="84"/>
      <c r="D460" s="84"/>
      <c r="E460" s="84"/>
      <c r="F460" s="84"/>
      <c r="G460" s="84"/>
      <c r="H460" s="84"/>
      <c r="I460" s="86" t="n">
        <f aca="false">SUM(I433:I459)</f>
        <v>1</v>
      </c>
      <c r="J460" s="84" t="n">
        <f aca="false">DatosMinisterio!K460</f>
        <v>6559077</v>
      </c>
      <c r="K460" s="82" t="n">
        <f aca="false">I460-DatosMinisterio!J460</f>
        <v>0</v>
      </c>
      <c r="L460" s="84" t="n">
        <f aca="false">J460-DatosMinisterio!K460</f>
        <v>0</v>
      </c>
      <c r="M460" s="82"/>
      <c r="N460" s="84" t="n">
        <f aca="false">DatosMinisterio!L460</f>
        <v>124622452</v>
      </c>
      <c r="O460" s="84"/>
      <c r="P460" s="86" t="n">
        <f aca="false">DatosMinisterio!M460</f>
        <v>131181529</v>
      </c>
      <c r="Q460" s="84"/>
      <c r="S460" s="86"/>
      <c r="T460" s="86"/>
      <c r="U460" s="86"/>
      <c r="V460" s="86"/>
      <c r="W460" s="86"/>
      <c r="X460" s="86"/>
      <c r="Y460" s="86"/>
      <c r="Z460" s="86"/>
      <c r="AB460" s="87" t="s">
        <v>232</v>
      </c>
      <c r="AC460" s="87" t="n">
        <f aca="false">AVERAGE(AC435:AC459)</f>
        <v>190.572238233776</v>
      </c>
      <c r="AD460" s="86"/>
      <c r="AE460" s="87" t="n">
        <f aca="false">AVERAGE(AE435:AE459)</f>
        <v>19.9496094727916</v>
      </c>
      <c r="AF460" s="86"/>
      <c r="AG460" s="89" t="n">
        <f aca="false">AVERAGE(AG435:AG459)</f>
        <v>0.517292911339663</v>
      </c>
      <c r="AH460" s="86"/>
      <c r="AI460" s="89" t="n">
        <f aca="false">AVERAGE(AI435:AI459)</f>
        <v>0.0803072321353926</v>
      </c>
      <c r="AJ460" s="86"/>
      <c r="AK460" s="89" t="n">
        <f aca="false">AVERAGE(AK435:AK459)</f>
        <v>0.188291805572023</v>
      </c>
      <c r="AL460" s="86"/>
      <c r="AM460" s="89" t="n">
        <f aca="false">SUM(AM435:AM459)</f>
        <v>2.8215420348385</v>
      </c>
      <c r="AO460" s="82" t="n">
        <f aca="false">SUM(AO433:AO459)</f>
        <v>0.00959151685441063</v>
      </c>
      <c r="AP460" s="84" t="n">
        <f aca="false">SUM(AP433:AP459)</f>
        <v>62911.4975948771</v>
      </c>
      <c r="AQ460" s="82" t="n">
        <f aca="false">SUM(AQ433:AQ459)</f>
        <v>0.15112147307171</v>
      </c>
      <c r="AR460" s="84" t="n">
        <f aca="false">SUM(AR433:AR459)</f>
        <v>991217.378230776</v>
      </c>
      <c r="AS460" s="82" t="n">
        <f aca="false">SUM(AS433:AS459)</f>
        <v>0.233449931065957</v>
      </c>
      <c r="AT460" s="84" t="n">
        <f aca="false">SUM(AT433:AT459)</f>
        <v>1531216.07350631</v>
      </c>
      <c r="AU460" s="82" t="n">
        <f aca="false">SUM(AU433:AU459)</f>
        <v>0.255362058401128</v>
      </c>
      <c r="AV460" s="84" t="n">
        <f aca="false">SUM(AV433:AV459)</f>
        <v>1674939.4039315</v>
      </c>
      <c r="AW460" s="82" t="n">
        <f aca="false">SUM(AW433:AW459)</f>
        <v>0.350475020606794</v>
      </c>
      <c r="AX460" s="84" t="n">
        <f aca="false">SUM(AX433:AX459)</f>
        <v>2298792.64673655</v>
      </c>
    </row>
    <row r="461" customFormat="false" ht="13.8" hidden="false" customHeight="false" outlineLevel="0" collapsed="false">
      <c r="A461" s="31" t="s">
        <v>50</v>
      </c>
      <c r="I461" s="25"/>
      <c r="S461" s="25"/>
      <c r="T461" s="25"/>
      <c r="U461" s="25"/>
      <c r="V461" s="25"/>
      <c r="W461" s="25"/>
      <c r="X461" s="25"/>
      <c r="Y461" s="25"/>
      <c r="Z461" s="25"/>
      <c r="AB461" s="87" t="s">
        <v>233</v>
      </c>
      <c r="AC461" s="87" t="n">
        <f aca="false">_xlfn.STDEV.P(AC435:AC459)</f>
        <v>87.6626390864377</v>
      </c>
      <c r="AD461" s="86"/>
      <c r="AE461" s="87" t="n">
        <f aca="false">_xlfn.STDEV.P(AE435:AE459)</f>
        <v>5.3463163791601</v>
      </c>
      <c r="AF461" s="86"/>
      <c r="AG461" s="89" t="n">
        <f aca="false">_xlfn.STDEV.P(AG435:AG459)</f>
        <v>0.13554888364555</v>
      </c>
      <c r="AH461" s="86"/>
      <c r="AI461" s="89" t="n">
        <f aca="false">_xlfn.STDEV.P(AI435:AI459)</f>
        <v>0.0672086874996082</v>
      </c>
      <c r="AJ461" s="86"/>
      <c r="AK461" s="89" t="n">
        <f aca="false">_xlfn.STDEV.P(AK435:AK459)</f>
        <v>0.159624816822344</v>
      </c>
      <c r="AL461" s="86"/>
      <c r="AM461" s="89"/>
    </row>
    <row r="462" customFormat="false" ht="13.8" hidden="false" customHeight="false" outlineLevel="0" collapsed="false">
      <c r="A462" s="31" t="s">
        <v>167</v>
      </c>
      <c r="I462" s="25"/>
      <c r="S462" s="25"/>
      <c r="T462" s="25"/>
      <c r="U462" s="25"/>
      <c r="V462" s="25"/>
      <c r="W462" s="25"/>
      <c r="X462" s="25"/>
      <c r="Y462" s="25"/>
      <c r="Z462" s="25"/>
    </row>
    <row r="463" customFormat="false" ht="13.8" hidden="false" customHeight="false" outlineLevel="0" collapsed="false">
      <c r="I463" s="25"/>
      <c r="S463" s="25"/>
      <c r="T463" s="25"/>
      <c r="U463" s="25"/>
      <c r="V463" s="25"/>
      <c r="W463" s="25"/>
      <c r="X463" s="25"/>
      <c r="Y463" s="25"/>
      <c r="Z463" s="25"/>
    </row>
    <row r="464" customFormat="false" ht="13.8" hidden="false" customHeight="false" outlineLevel="0" collapsed="false">
      <c r="I464" s="25"/>
      <c r="S464" s="25"/>
      <c r="T464" s="25"/>
      <c r="U464" s="25"/>
      <c r="V464" s="25"/>
      <c r="W464" s="25"/>
      <c r="X464" s="25"/>
      <c r="Y464" s="25"/>
      <c r="Z464" s="25"/>
    </row>
    <row r="465" customFormat="false" ht="13.8" hidden="false" customHeight="false" outlineLevel="0" collapsed="false">
      <c r="I465" s="25"/>
      <c r="S465" s="25"/>
      <c r="T465" s="25"/>
      <c r="U465" s="25"/>
      <c r="V465" s="25"/>
      <c r="W465" s="25"/>
      <c r="X465" s="25"/>
      <c r="Y465" s="25"/>
      <c r="Z465" s="25"/>
    </row>
    <row r="466" customFormat="false" ht="13.8" hidden="false" customHeight="false" outlineLevel="0" collapsed="false">
      <c r="A466" s="50" t="str">
        <f aca="false">"Tabla " &amp; TEXT((ROW()+24) / 35, "0")</f>
        <v>Tabla 14</v>
      </c>
      <c r="B466" s="50"/>
      <c r="C466" s="50"/>
      <c r="D466" s="50"/>
      <c r="E466" s="50"/>
      <c r="F466" s="50"/>
      <c r="G466" s="50"/>
      <c r="H466" s="50"/>
      <c r="I466" s="50"/>
      <c r="J466" s="50"/>
      <c r="S466" s="50"/>
      <c r="T466" s="50"/>
      <c r="U466" s="50"/>
      <c r="V466" s="50"/>
      <c r="W466" s="50"/>
      <c r="X466" s="50"/>
      <c r="Y466" s="50"/>
      <c r="Z466" s="50"/>
    </row>
    <row r="467" customFormat="false" ht="13.8" hidden="false" customHeight="false" outlineLevel="0" collapsed="false">
      <c r="A467" s="50" t="s">
        <v>187</v>
      </c>
      <c r="B467" s="50"/>
      <c r="C467" s="50"/>
      <c r="D467" s="50"/>
      <c r="E467" s="50"/>
      <c r="F467" s="50"/>
      <c r="G467" s="50"/>
      <c r="H467" s="50"/>
      <c r="I467" s="50"/>
      <c r="J467" s="50"/>
      <c r="S467" s="50"/>
      <c r="T467" s="50"/>
      <c r="U467" s="50"/>
      <c r="V467" s="50"/>
      <c r="W467" s="50"/>
      <c r="X467" s="50"/>
      <c r="Y467" s="50"/>
      <c r="Z467" s="50"/>
    </row>
    <row r="468" customFormat="false" ht="15.8" hidden="false" customHeight="true" outlineLevel="0" collapsed="false">
      <c r="A468" s="51" t="s">
        <v>8</v>
      </c>
      <c r="B468" s="101" t="s">
        <v>213</v>
      </c>
      <c r="C468" s="101"/>
      <c r="D468" s="101"/>
      <c r="E468" s="101"/>
      <c r="F468" s="101"/>
      <c r="G468" s="101"/>
      <c r="H468" s="101"/>
      <c r="I468" s="51" t="s">
        <v>10</v>
      </c>
      <c r="J468" s="53" t="s">
        <v>11</v>
      </c>
      <c r="K468" s="54" t="s">
        <v>214</v>
      </c>
      <c r="L468" s="53" t="s">
        <v>215</v>
      </c>
      <c r="M468" s="54" t="s">
        <v>216</v>
      </c>
      <c r="N468" s="53" t="s">
        <v>12</v>
      </c>
      <c r="O468" s="53" t="s">
        <v>217</v>
      </c>
      <c r="P468" s="51" t="s">
        <v>218</v>
      </c>
      <c r="Q468" s="53" t="s">
        <v>219</v>
      </c>
      <c r="S468" s="55" t="s">
        <v>213</v>
      </c>
      <c r="T468" s="55"/>
      <c r="U468" s="55"/>
      <c r="V468" s="55"/>
      <c r="W468" s="55"/>
      <c r="X468" s="55"/>
      <c r="Y468" s="55"/>
      <c r="Z468" s="55"/>
      <c r="AC468" s="56" t="s">
        <v>221</v>
      </c>
      <c r="AD468" s="56"/>
      <c r="AE468" s="56" t="s">
        <v>222</v>
      </c>
      <c r="AF468" s="56"/>
      <c r="AG468" s="56" t="s">
        <v>223</v>
      </c>
      <c r="AH468" s="56"/>
      <c r="AI468" s="56" t="s">
        <v>224</v>
      </c>
      <c r="AJ468" s="56"/>
      <c r="AK468" s="56" t="s">
        <v>225</v>
      </c>
      <c r="AL468" s="56"/>
      <c r="AM468" s="57" t="s">
        <v>226</v>
      </c>
      <c r="AO468" s="56" t="s">
        <v>221</v>
      </c>
      <c r="AP468" s="56"/>
      <c r="AQ468" s="56" t="s">
        <v>222</v>
      </c>
      <c r="AR468" s="56"/>
      <c r="AS468" s="56" t="s">
        <v>223</v>
      </c>
      <c r="AT468" s="56"/>
      <c r="AU468" s="56" t="s">
        <v>224</v>
      </c>
      <c r="AV468" s="56"/>
      <c r="AW468" s="57" t="s">
        <v>225</v>
      </c>
      <c r="AX468" s="57"/>
    </row>
    <row r="469" customFormat="false" ht="37.3" hidden="false" customHeight="false" outlineLevel="0" collapsed="false">
      <c r="A469" s="51"/>
      <c r="B469" s="102" t="s">
        <v>188</v>
      </c>
      <c r="C469" s="102" t="s">
        <v>189</v>
      </c>
      <c r="D469" s="102" t="s">
        <v>190</v>
      </c>
      <c r="E469" s="102" t="s">
        <v>191</v>
      </c>
      <c r="F469" s="102" t="s">
        <v>192</v>
      </c>
      <c r="G469" s="102" t="s">
        <v>193</v>
      </c>
      <c r="H469" s="102" t="s">
        <v>194</v>
      </c>
      <c r="I469" s="51"/>
      <c r="J469" s="53"/>
      <c r="K469" s="54"/>
      <c r="L469" s="53"/>
      <c r="M469" s="54"/>
      <c r="N469" s="53"/>
      <c r="O469" s="53"/>
      <c r="P469" s="51"/>
      <c r="Q469" s="53"/>
      <c r="S469" s="56" t="s">
        <v>188</v>
      </c>
      <c r="T469" s="56" t="s">
        <v>189</v>
      </c>
      <c r="U469" s="56" t="s">
        <v>190</v>
      </c>
      <c r="V469" s="56" t="s">
        <v>191</v>
      </c>
      <c r="W469" s="56" t="s">
        <v>192</v>
      </c>
      <c r="X469" s="56" t="s">
        <v>193</v>
      </c>
      <c r="Y469" s="56" t="s">
        <v>194</v>
      </c>
      <c r="Z469" s="51" t="s">
        <v>21</v>
      </c>
      <c r="AC469" s="56" t="s">
        <v>227</v>
      </c>
      <c r="AD469" s="56" t="s">
        <v>228</v>
      </c>
      <c r="AE469" s="56" t="s">
        <v>227</v>
      </c>
      <c r="AF469" s="56" t="s">
        <v>228</v>
      </c>
      <c r="AG469" s="56" t="s">
        <v>227</v>
      </c>
      <c r="AH469" s="56" t="s">
        <v>228</v>
      </c>
      <c r="AI469" s="56" t="s">
        <v>227</v>
      </c>
      <c r="AJ469" s="56" t="s">
        <v>228</v>
      </c>
      <c r="AK469" s="56" t="s">
        <v>227</v>
      </c>
      <c r="AL469" s="56" t="s">
        <v>228</v>
      </c>
      <c r="AM469" s="58" t="s">
        <v>229</v>
      </c>
      <c r="AO469" s="56" t="s">
        <v>230</v>
      </c>
      <c r="AP469" s="56" t="s">
        <v>231</v>
      </c>
      <c r="AQ469" s="56" t="s">
        <v>230</v>
      </c>
      <c r="AR469" s="56" t="s">
        <v>231</v>
      </c>
      <c r="AS469" s="56" t="s">
        <v>230</v>
      </c>
      <c r="AT469" s="56" t="s">
        <v>231</v>
      </c>
      <c r="AU469" s="56" t="s">
        <v>230</v>
      </c>
      <c r="AV469" s="56" t="s">
        <v>231</v>
      </c>
      <c r="AW469" s="56" t="s">
        <v>230</v>
      </c>
      <c r="AX469" s="58" t="s">
        <v>231</v>
      </c>
    </row>
    <row r="470" customFormat="false" ht="13.8" hidden="false" customHeight="false" outlineLevel="0" collapsed="false">
      <c r="A470" s="59" t="s">
        <v>22</v>
      </c>
      <c r="B470" s="62" t="n">
        <f aca="true">INDIRECT(ADDRESS(ROW()-35*INT((ROW()-15)/35)+138,2+INT((ROW()-15)/35), 1, 1, "Simulación"))</f>
        <v>0</v>
      </c>
      <c r="C470" s="62" t="n">
        <f aca="true">INDIRECT(ADDRESS(ROW()-35*INT((ROW()-15)/35)+108,2+INT((ROW()-15)/35), 1, 1, "Simulación"))</f>
        <v>0</v>
      </c>
      <c r="D470" s="62" t="n">
        <f aca="true">INDIRECT(ADDRESS(ROW()-35*INT((ROW()-15)/35)+78,2+INT((ROW()-15)/35), 1, 1, "Simulación"))</f>
        <v>0</v>
      </c>
      <c r="E470" s="62" t="n">
        <f aca="true">INDIRECT(ADDRESS(ROW()-35*INT((ROW()-15)/35)+48,2+INT((ROW()-15)/35), 1, 1, "Simulación"))</f>
        <v>0</v>
      </c>
      <c r="F470" s="62" t="n">
        <f aca="true">INDIRECT(ADDRESS(ROW()-35*INT((ROW()-15)/35)+18,2+INT((ROW()-15)/35), 1, 1, "Simulación"))</f>
        <v>0</v>
      </c>
      <c r="G470" s="62" t="n">
        <f aca="true">INDIRECT(ADDRESS(ROW()-35*INT((ROW()-15)/35)-12,2+INT((ROW()-15)/35), 1, 1, "Simulación"))</f>
        <v>0</v>
      </c>
      <c r="H470" s="62" t="n">
        <f aca="true">INDIRECT(ADDRESS(ROW()-35*INT((ROW()-15)/35)+168,2+INT((ROW()-15)/35), 1, 1, "Simulación"))</f>
        <v>0</v>
      </c>
      <c r="I470" s="61" t="n">
        <f aca="false">AO470+AQ470+AS470+AU470+AW470</f>
        <v>0.159944259762385</v>
      </c>
      <c r="J470" s="62" t="n">
        <f aca="false">ROUND(AP470+AR470+AT470+AV470+AX470,0)</f>
        <v>981372</v>
      </c>
      <c r="K470" s="61" t="n">
        <f aca="false">I470-DatosMinisterio!J470</f>
        <v>0</v>
      </c>
      <c r="L470" s="62" t="n">
        <f aca="false">J470-DatosMinisterio!K470</f>
        <v>0</v>
      </c>
      <c r="M470" s="64" t="n">
        <f aca="false">P505/P$530</f>
        <v>0.209084025655051</v>
      </c>
      <c r="N470" s="63" t="n">
        <f aca="false">ROUND(N$495*M470,0)</f>
        <v>24374709</v>
      </c>
      <c r="O470" s="63" t="n">
        <f aca="false">N470-DatosMinisterio!L470</f>
        <v>147</v>
      </c>
      <c r="P470" s="65" t="n">
        <f aca="false">N470+J470</f>
        <v>25356081</v>
      </c>
      <c r="Q470" s="63" t="n">
        <f aca="false">P470-DatosMinisterio!M470</f>
        <v>147</v>
      </c>
      <c r="S470" s="66" t="n">
        <f aca="false">B470+DatosMinisterio!B470</f>
        <v>24502</v>
      </c>
      <c r="T470" s="66" t="n">
        <f aca="false">C470+DatosMinisterio!C470</f>
        <v>65</v>
      </c>
      <c r="U470" s="66" t="n">
        <f aca="false">D470+DatosMinisterio!D470</f>
        <v>1643.225</v>
      </c>
      <c r="V470" s="66" t="n">
        <f aca="false">E470+DatosMinisterio!E470</f>
        <v>843.338636363636</v>
      </c>
      <c r="W470" s="66" t="n">
        <f aca="false">F470+DatosMinisterio!F470</f>
        <v>386</v>
      </c>
      <c r="X470" s="66" t="n">
        <f aca="false">G470+DatosMinisterio!G470</f>
        <v>1081</v>
      </c>
      <c r="Y470" s="66" t="n">
        <f aca="false">H470+DatosMinisterio!H470</f>
        <v>130</v>
      </c>
      <c r="Z470" s="66" t="n">
        <f aca="false">X470+0.33*Y470</f>
        <v>1123.9</v>
      </c>
      <c r="AC470" s="67" t="n">
        <f aca="false">IF(T470&gt;0,S470/T470,0)</f>
        <v>376.953846153846</v>
      </c>
      <c r="AD470" s="68" t="n">
        <f aca="false">EXP((((AC470-AC$495)/AC$496+2)/4-1.9)^3)</f>
        <v>0.515529952015292</v>
      </c>
      <c r="AE470" s="69" t="n">
        <f aca="false">S470/U470</f>
        <v>14.9109221196123</v>
      </c>
      <c r="AF470" s="68" t="n">
        <f aca="false">EXP((((AE470-AE$495)/AE$496+2)/4-1.9)^3)</f>
        <v>0.00650030280977137</v>
      </c>
      <c r="AG470" s="68" t="n">
        <f aca="false">V470/U470</f>
        <v>0.51322164424448</v>
      </c>
      <c r="AH470" s="68" t="n">
        <f aca="false">EXP((((AG470-AG$495)/AG$496+2)/4-1.9)^3)</f>
        <v>0.0617969484384222</v>
      </c>
      <c r="AI470" s="68" t="n">
        <f aca="false">W470/U470</f>
        <v>0.234903923686653</v>
      </c>
      <c r="AJ470" s="68" t="n">
        <f aca="false">EXP((((AI470-AI$495)/AI$496+2)/4-1.9)^3)</f>
        <v>0.643457941715009</v>
      </c>
      <c r="AK470" s="68" t="n">
        <f aca="false">Z470/U470</f>
        <v>0.683959895936345</v>
      </c>
      <c r="AL470" s="68" t="n">
        <f aca="false">EXP((((AK470-AK$495)/AK$496+2)/4-1.9)^3)</f>
        <v>0.766126504053033</v>
      </c>
      <c r="AM470" s="68" t="n">
        <f aca="false">0.01*AD470+0.15*AF470+0.24*AH470+0.25*AJ470+0.35*AL470</f>
        <v>0.449970374414154</v>
      </c>
      <c r="AO470" s="61" t="n">
        <f aca="false">0.01*AD470/$AM$495</f>
        <v>0.00183247745293852</v>
      </c>
      <c r="AP470" s="62" t="n">
        <f aca="false">AO470*$J$495</f>
        <v>11243.5557302018</v>
      </c>
      <c r="AQ470" s="61" t="n">
        <f aca="false">0.15*AF470/$AM$495</f>
        <v>0.000346584857667754</v>
      </c>
      <c r="AR470" s="62" t="n">
        <f aca="false">AQ470*$J$495</f>
        <v>2126.54521679519</v>
      </c>
      <c r="AS470" s="61" t="n">
        <f aca="false">0.24*AH470/$AM$495</f>
        <v>0.005271849562857</v>
      </c>
      <c r="AT470" s="62" t="n">
        <f aca="false">AS470*$J$495</f>
        <v>32346.555896866</v>
      </c>
      <c r="AU470" s="61" t="n">
        <f aca="false">0.25*AJ470/$AM$495</f>
        <v>0.0571801000842723</v>
      </c>
      <c r="AV470" s="62" t="n">
        <f aca="false">AU470*$J$495</f>
        <v>350840.683428371</v>
      </c>
      <c r="AW470" s="61" t="n">
        <f aca="false">0.35*AL470/$AM$495</f>
        <v>0.0953132478046497</v>
      </c>
      <c r="AX470" s="62" t="n">
        <f aca="false">AW470*$J$495</f>
        <v>584814.733627211</v>
      </c>
    </row>
    <row r="471" customFormat="false" ht="13.8" hidden="false" customHeight="false" outlineLevel="0" collapsed="false">
      <c r="A471" s="70" t="s">
        <v>23</v>
      </c>
      <c r="B471" s="63" t="n">
        <f aca="true">INDIRECT(ADDRESS(ROW()-35*INT((ROW()-15)/35)+138,2+INT((ROW()-15)/35), 1, 1, "Simulación"))</f>
        <v>0</v>
      </c>
      <c r="C471" s="63" t="n">
        <f aca="true">INDIRECT(ADDRESS(ROW()-35*INT((ROW()-15)/35)+108,2+INT((ROW()-15)/35), 1, 1, "Simulación"))</f>
        <v>0</v>
      </c>
      <c r="D471" s="63" t="n">
        <f aca="true">INDIRECT(ADDRESS(ROW()-35*INT((ROW()-15)/35)+78,2+INT((ROW()-15)/35), 1, 1, "Simulación"))</f>
        <v>0</v>
      </c>
      <c r="E471" s="63" t="n">
        <f aca="true">INDIRECT(ADDRESS(ROW()-35*INT((ROW()-15)/35)+48,2+INT((ROW()-15)/35), 1, 1, "Simulación"))</f>
        <v>0</v>
      </c>
      <c r="F471" s="63" t="n">
        <f aca="true">INDIRECT(ADDRESS(ROW()-35*INT((ROW()-15)/35)+18,2+INT((ROW()-15)/35), 1, 1, "Simulación"))</f>
        <v>0</v>
      </c>
      <c r="G471" s="63" t="n">
        <f aca="true">INDIRECT(ADDRESS(ROW()-35*INT((ROW()-15)/35)-12,2+INT((ROW()-15)/35), 1, 1, "Simulación"))</f>
        <v>0</v>
      </c>
      <c r="H471" s="63" t="n">
        <f aca="true">INDIRECT(ADDRESS(ROW()-35*INT((ROW()-15)/35)+168,2+INT((ROW()-15)/35), 1, 1, "Simulación"))</f>
        <v>0</v>
      </c>
      <c r="I471" s="64" t="n">
        <f aca="false">AO471+AQ471+AS471+AU471+AW471</f>
        <v>0.104957119192806</v>
      </c>
      <c r="J471" s="63" t="n">
        <f aca="false">ROUND(AP471+AR471+AT471+AV471+AX471,0)</f>
        <v>643987</v>
      </c>
      <c r="K471" s="64" t="n">
        <f aca="false">I471-DatosMinisterio!J471</f>
        <v>0</v>
      </c>
      <c r="L471" s="63" t="n">
        <f aca="false">J471-DatosMinisterio!K471</f>
        <v>0</v>
      </c>
      <c r="M471" s="64" t="n">
        <f aca="false">P506/P$530</f>
        <v>0.130493301243622</v>
      </c>
      <c r="N471" s="63" t="n">
        <f aca="false">ROUND(N$495*M471,0)</f>
        <v>15212718</v>
      </c>
      <c r="O471" s="63" t="n">
        <f aca="false">N471-DatosMinisterio!L471</f>
        <v>-52</v>
      </c>
      <c r="P471" s="65" t="n">
        <f aca="false">N471+J471</f>
        <v>15856705</v>
      </c>
      <c r="Q471" s="63" t="n">
        <f aca="false">P471-DatosMinisterio!M471</f>
        <v>-52</v>
      </c>
      <c r="S471" s="65" t="n">
        <f aca="false">B471+DatosMinisterio!B471</f>
        <v>18264</v>
      </c>
      <c r="T471" s="65" t="n">
        <f aca="false">C471+DatosMinisterio!C471</f>
        <v>38</v>
      </c>
      <c r="U471" s="65" t="n">
        <f aca="false">D471+DatosMinisterio!D471</f>
        <v>1533.18181818182</v>
      </c>
      <c r="V471" s="65" t="n">
        <f aca="false">E471+DatosMinisterio!E471</f>
        <v>855.068181818182</v>
      </c>
      <c r="W471" s="65" t="n">
        <f aca="false">F471+DatosMinisterio!F471</f>
        <v>312</v>
      </c>
      <c r="X471" s="65" t="n">
        <f aca="false">G471+DatosMinisterio!G471</f>
        <v>670</v>
      </c>
      <c r="Y471" s="65" t="n">
        <f aca="false">H471+DatosMinisterio!H471</f>
        <v>146</v>
      </c>
      <c r="Z471" s="65" t="n">
        <f aca="false">X471+0.33*Y471</f>
        <v>718.18</v>
      </c>
      <c r="AC471" s="71" t="n">
        <f aca="false">IF(T471&gt;0,S471/T471,0)</f>
        <v>480.631578947368</v>
      </c>
      <c r="AD471" s="72" t="n">
        <f aca="false">EXP((((AC471-AC$495)/AC$496+2)/4-1.9)^3)</f>
        <v>0.836315308482754</v>
      </c>
      <c r="AE471" s="73" t="n">
        <f aca="false">S471/U471</f>
        <v>11.912481470501</v>
      </c>
      <c r="AF471" s="72" t="n">
        <f aca="false">EXP((((AE471-AE$495)/AE$496+2)/4-1.9)^3)</f>
        <v>0.0012013806467017</v>
      </c>
      <c r="AG471" s="72" t="n">
        <f aca="false">V471/U471</f>
        <v>0.557708271568336</v>
      </c>
      <c r="AH471" s="72" t="n">
        <f aca="false">EXP((((AG471-AG$495)/AG$496+2)/4-1.9)^3)</f>
        <v>0.0967795179065021</v>
      </c>
      <c r="AI471" s="72" t="n">
        <f aca="false">W471/U471</f>
        <v>0.203498369404091</v>
      </c>
      <c r="AJ471" s="72" t="n">
        <f aca="false">EXP((((AI471-AI$495)/AI$496+2)/4-1.9)^3)</f>
        <v>0.500711084241236</v>
      </c>
      <c r="AK471" s="72" t="n">
        <f aca="false">Z471/U471</f>
        <v>0.468424547880225</v>
      </c>
      <c r="AL471" s="72" t="n">
        <f aca="false">EXP((((AK471-AK$495)/AK$496+2)/4-1.9)^3)</f>
        <v>0.395220329488738</v>
      </c>
      <c r="AM471" s="72" t="n">
        <f aca="false">0.01*AD471+0.15*AF471+0.24*AH471+0.25*AJ471+0.35*AL471</f>
        <v>0.295275330860761</v>
      </c>
      <c r="AO471" s="64" t="n">
        <f aca="false">0.01*AD471/$AM$495</f>
        <v>0.0029727253292482</v>
      </c>
      <c r="AP471" s="63" t="n">
        <f aca="false">AO471*$J$495</f>
        <v>18239.7894480975</v>
      </c>
      <c r="AQ471" s="64" t="n">
        <f aca="false">0.15*AF471/$AM$495</f>
        <v>6.40555298156251E-005</v>
      </c>
      <c r="AR471" s="63" t="n">
        <f aca="false">AQ471*$J$495</f>
        <v>393.026347011618</v>
      </c>
      <c r="AS471" s="64" t="n">
        <f aca="false">0.24*AH471/$AM$495</f>
        <v>0.00825618533053136</v>
      </c>
      <c r="AT471" s="63" t="n">
        <f aca="false">AS471*$J$495</f>
        <v>50657.5836629506</v>
      </c>
      <c r="AU471" s="64" t="n">
        <f aca="false">0.25*AJ471/$AM$495</f>
        <v>0.0444950758303005</v>
      </c>
      <c r="AV471" s="63" t="n">
        <f aca="false">AU471*$J$495</f>
        <v>273009.01520796</v>
      </c>
      <c r="AW471" s="64" t="n">
        <f aca="false">0.35*AL471/$AM$495</f>
        <v>0.0491690771729102</v>
      </c>
      <c r="AX471" s="63" t="n">
        <f aca="false">AW471*$J$495</f>
        <v>301687.346007828</v>
      </c>
    </row>
    <row r="472" customFormat="false" ht="13.8" hidden="false" customHeight="false" outlineLevel="0" collapsed="false">
      <c r="A472" s="70" t="s">
        <v>24</v>
      </c>
      <c r="B472" s="63" t="n">
        <f aca="true">INDIRECT(ADDRESS(ROW()-35*INT((ROW()-15)/35)+138,2+INT((ROW()-15)/35), 1, 1, "Simulación"))</f>
        <v>0</v>
      </c>
      <c r="C472" s="63" t="n">
        <f aca="true">INDIRECT(ADDRESS(ROW()-35*INT((ROW()-15)/35)+108,2+INT((ROW()-15)/35), 1, 1, "Simulación"))</f>
        <v>0</v>
      </c>
      <c r="D472" s="63" t="n">
        <f aca="true">INDIRECT(ADDRESS(ROW()-35*INT((ROW()-15)/35)+78,2+INT((ROW()-15)/35), 1, 1, "Simulación"))</f>
        <v>0</v>
      </c>
      <c r="E472" s="63" t="n">
        <f aca="true">INDIRECT(ADDRESS(ROW()-35*INT((ROW()-15)/35)+48,2+INT((ROW()-15)/35), 1, 1, "Simulación"))</f>
        <v>0</v>
      </c>
      <c r="F472" s="63" t="n">
        <f aca="true">INDIRECT(ADDRESS(ROW()-35*INT((ROW()-15)/35)+18,2+INT((ROW()-15)/35), 1, 1, "Simulación"))</f>
        <v>0</v>
      </c>
      <c r="G472" s="63" t="n">
        <f aca="true">INDIRECT(ADDRESS(ROW()-35*INT((ROW()-15)/35)-12,2+INT((ROW()-15)/35), 1, 1, "Simulación"))</f>
        <v>0</v>
      </c>
      <c r="H472" s="63" t="n">
        <f aca="true">INDIRECT(ADDRESS(ROW()-35*INT((ROW()-15)/35)+168,2+INT((ROW()-15)/35), 1, 1, "Simulación"))</f>
        <v>0</v>
      </c>
      <c r="I472" s="64" t="n">
        <f aca="false">AO472+AQ472+AS472+AU472+AW472</f>
        <v>0.067707832554237</v>
      </c>
      <c r="J472" s="63" t="n">
        <f aca="false">ROUND(AP472+AR472+AT472+AV472+AX472,0)</f>
        <v>415436</v>
      </c>
      <c r="K472" s="64" t="n">
        <f aca="false">I472-DatosMinisterio!J472</f>
        <v>-2.77555756156289E-016</v>
      </c>
      <c r="L472" s="63" t="n">
        <f aca="false">J472-DatosMinisterio!K472</f>
        <v>0</v>
      </c>
      <c r="M472" s="64" t="n">
        <f aca="false">P507/P$530</f>
        <v>0.0751573005968782</v>
      </c>
      <c r="N472" s="63" t="n">
        <f aca="false">ROUND(N$495*M472,0)</f>
        <v>8761728</v>
      </c>
      <c r="O472" s="63" t="n">
        <f aca="false">N472-DatosMinisterio!L472</f>
        <v>-40</v>
      </c>
      <c r="P472" s="65" t="n">
        <f aca="false">N472+J472</f>
        <v>9177164</v>
      </c>
      <c r="Q472" s="63" t="n">
        <f aca="false">P472-DatosMinisterio!M472</f>
        <v>-40</v>
      </c>
      <c r="S472" s="65" t="n">
        <f aca="false">B472+DatosMinisterio!B472</f>
        <v>19361</v>
      </c>
      <c r="T472" s="65" t="n">
        <f aca="false">C472+DatosMinisterio!C472</f>
        <v>90</v>
      </c>
      <c r="U472" s="65" t="n">
        <f aca="false">D472+DatosMinisterio!D472</f>
        <v>1169.52272727273</v>
      </c>
      <c r="V472" s="65" t="n">
        <f aca="false">E472+DatosMinisterio!E472</f>
        <v>743.409090909091</v>
      </c>
      <c r="W472" s="65" t="n">
        <f aca="false">F472+DatosMinisterio!F472</f>
        <v>151</v>
      </c>
      <c r="X472" s="65" t="n">
        <f aca="false">G472+DatosMinisterio!G472</f>
        <v>430</v>
      </c>
      <c r="Y472" s="65" t="n">
        <f aca="false">H472+DatosMinisterio!H472</f>
        <v>76</v>
      </c>
      <c r="Z472" s="65" t="n">
        <f aca="false">X472+0.33*Y472</f>
        <v>455.08</v>
      </c>
      <c r="AC472" s="71" t="n">
        <f aca="false">IF(T472&gt;0,S472/T472,0)</f>
        <v>215.122222222222</v>
      </c>
      <c r="AD472" s="72" t="n">
        <f aca="false">EXP((((AC472-AC$495)/AC$496+2)/4-1.9)^3)</f>
        <v>0.0838814589299089</v>
      </c>
      <c r="AE472" s="73" t="n">
        <f aca="false">S472/U472</f>
        <v>16.554616296469</v>
      </c>
      <c r="AF472" s="72" t="n">
        <f aca="false">EXP((((AE472-AE$495)/AE$496+2)/4-1.9)^3)</f>
        <v>0.014355625914222</v>
      </c>
      <c r="AG472" s="72" t="n">
        <f aca="false">V472/U472</f>
        <v>0.635651683864823</v>
      </c>
      <c r="AH472" s="72" t="n">
        <f aca="false">EXP((((AG472-AG$495)/AG$496+2)/4-1.9)^3)</f>
        <v>0.188167974860669</v>
      </c>
      <c r="AI472" s="72" t="n">
        <f aca="false">W472/U472</f>
        <v>0.12911249732797</v>
      </c>
      <c r="AJ472" s="72" t="n">
        <f aca="false">EXP((((AI472-AI$495)/AI$496+2)/4-1.9)^3)</f>
        <v>0.196316621020827</v>
      </c>
      <c r="AK472" s="72" t="n">
        <f aca="false">Z472/U472</f>
        <v>0.38911599525836</v>
      </c>
      <c r="AL472" s="72" t="n">
        <f aca="false">EXP((((AK472-AK$495)/AK$496+2)/4-1.9)^3)</f>
        <v>0.266429925912549</v>
      </c>
      <c r="AM472" s="72" t="n">
        <f aca="false">0.01*AD472+0.15*AF472+0.24*AH472+0.25*AJ472+0.35*AL472</f>
        <v>0.190482101767592</v>
      </c>
      <c r="AO472" s="64" t="n">
        <f aca="false">0.01*AD472/$AM$495</f>
        <v>0.000298160915011368</v>
      </c>
      <c r="AP472" s="63" t="n">
        <f aca="false">AO472*$J$495</f>
        <v>1829.42980232715</v>
      </c>
      <c r="AQ472" s="64" t="n">
        <f aca="false">0.15*AF472/$AM$495</f>
        <v>0.000765417044377222</v>
      </c>
      <c r="AR472" s="63" t="n">
        <f aca="false">AQ472*$J$495</f>
        <v>4696.3793096069</v>
      </c>
      <c r="AS472" s="64" t="n">
        <f aca="false">0.24*AH472/$AM$495</f>
        <v>0.0160524634481164</v>
      </c>
      <c r="AT472" s="63" t="n">
        <f aca="false">AS472*$J$495</f>
        <v>98493.3086606327</v>
      </c>
      <c r="AU472" s="64" t="n">
        <f aca="false">0.25*AJ472/$AM$495</f>
        <v>0.017445435529567</v>
      </c>
      <c r="AV472" s="63" t="n">
        <f aca="false">AU472*$J$495</f>
        <v>107040.185569426</v>
      </c>
      <c r="AW472" s="64" t="n">
        <f aca="false">0.35*AL472/$AM$495</f>
        <v>0.0331463556171651</v>
      </c>
      <c r="AX472" s="63" t="n">
        <f aca="false">AW472*$J$495</f>
        <v>203376.525062863</v>
      </c>
    </row>
    <row r="473" customFormat="false" ht="13.8" hidden="false" customHeight="false" outlineLevel="0" collapsed="false">
      <c r="A473" s="70" t="s">
        <v>25</v>
      </c>
      <c r="B473" s="63" t="n">
        <f aca="true">INDIRECT(ADDRESS(ROW()-35*INT((ROW()-15)/35)+138,2+INT((ROW()-15)/35), 1, 1, "Simulación"))</f>
        <v>0</v>
      </c>
      <c r="C473" s="63" t="n">
        <f aca="true">INDIRECT(ADDRESS(ROW()-35*INT((ROW()-15)/35)+108,2+INT((ROW()-15)/35), 1, 1, "Simulación"))</f>
        <v>0</v>
      </c>
      <c r="D473" s="63" t="n">
        <f aca="true">INDIRECT(ADDRESS(ROW()-35*INT((ROW()-15)/35)+78,2+INT((ROW()-15)/35), 1, 1, "Simulación"))</f>
        <v>0</v>
      </c>
      <c r="E473" s="63" t="n">
        <f aca="true">INDIRECT(ADDRESS(ROW()-35*INT((ROW()-15)/35)+48,2+INT((ROW()-15)/35), 1, 1, "Simulación"))</f>
        <v>0</v>
      </c>
      <c r="F473" s="63" t="n">
        <f aca="true">INDIRECT(ADDRESS(ROW()-35*INT((ROW()-15)/35)+18,2+INT((ROW()-15)/35), 1, 1, "Simulación"))</f>
        <v>0</v>
      </c>
      <c r="G473" s="63" t="n">
        <f aca="true">INDIRECT(ADDRESS(ROW()-35*INT((ROW()-15)/35)-12,2+INT((ROW()-15)/35), 1, 1, "Simulación"))</f>
        <v>0</v>
      </c>
      <c r="H473" s="63" t="n">
        <f aca="true">INDIRECT(ADDRESS(ROW()-35*INT((ROW()-15)/35)+168,2+INT((ROW()-15)/35), 1, 1, "Simulación"))</f>
        <v>0</v>
      </c>
      <c r="I473" s="64" t="n">
        <f aca="false">AO473+AQ473+AS473+AU473+AW473</f>
        <v>0.0584364176418172</v>
      </c>
      <c r="J473" s="63" t="n">
        <f aca="false">ROUND(AP473+AR473+AT473+AV473+AX473,0)</f>
        <v>358549</v>
      </c>
      <c r="K473" s="64" t="n">
        <f aca="false">I473-DatosMinisterio!J473</f>
        <v>0</v>
      </c>
      <c r="L473" s="63" t="n">
        <f aca="false">J473-DatosMinisterio!K473</f>
        <v>0</v>
      </c>
      <c r="M473" s="64" t="n">
        <f aca="false">P508/P$530</f>
        <v>0.056029685472281</v>
      </c>
      <c r="N473" s="63" t="n">
        <f aca="false">ROUND(N$495*M473,0)</f>
        <v>6531859</v>
      </c>
      <c r="O473" s="63" t="n">
        <f aca="false">N473-DatosMinisterio!L473</f>
        <v>1</v>
      </c>
      <c r="P473" s="65" t="n">
        <f aca="false">N473+J473</f>
        <v>6890408</v>
      </c>
      <c r="Q473" s="63" t="n">
        <f aca="false">P473-DatosMinisterio!M473</f>
        <v>1</v>
      </c>
      <c r="S473" s="65" t="n">
        <f aca="false">B473+DatosMinisterio!B473</f>
        <v>12778</v>
      </c>
      <c r="T473" s="65" t="n">
        <f aca="false">C473+DatosMinisterio!C473</f>
        <v>55</v>
      </c>
      <c r="U473" s="65" t="n">
        <f aca="false">D473+DatosMinisterio!D473</f>
        <v>502.340909090909</v>
      </c>
      <c r="V473" s="65" t="n">
        <f aca="false">E473+DatosMinisterio!E473</f>
        <v>346.130681818182</v>
      </c>
      <c r="W473" s="65" t="n">
        <f aca="false">F473+DatosMinisterio!F473</f>
        <v>54</v>
      </c>
      <c r="X473" s="65" t="n">
        <f aca="false">G473+DatosMinisterio!G473</f>
        <v>91</v>
      </c>
      <c r="Y473" s="65" t="n">
        <f aca="false">H473+DatosMinisterio!H473</f>
        <v>37</v>
      </c>
      <c r="Z473" s="65" t="n">
        <f aca="false">X473+0.33*Y473</f>
        <v>103.21</v>
      </c>
      <c r="AC473" s="71" t="n">
        <f aca="false">IF(T473&gt;0,S473/T473,0)</f>
        <v>232.327272727273</v>
      </c>
      <c r="AD473" s="72" t="n">
        <f aca="false">EXP((((AC473-AC$495)/AC$496+2)/4-1.9)^3)</f>
        <v>0.109962968760079</v>
      </c>
      <c r="AE473" s="73" t="n">
        <f aca="false">S473/U473</f>
        <v>25.4369090168755</v>
      </c>
      <c r="AF473" s="72" t="n">
        <f aca="false">EXP((((AE473-AE$495)/AE$496+2)/4-1.9)^3)</f>
        <v>0.2591787100858</v>
      </c>
      <c r="AG473" s="72" t="n">
        <f aca="false">V473/U473</f>
        <v>0.689035425055423</v>
      </c>
      <c r="AH473" s="72" t="n">
        <f aca="false">EXP((((AG473-AG$495)/AG$496+2)/4-1.9)^3)</f>
        <v>0.273410440369973</v>
      </c>
      <c r="AI473" s="72" t="n">
        <f aca="false">W473/U473</f>
        <v>0.107496719902276</v>
      </c>
      <c r="AJ473" s="72" t="n">
        <f aca="false">EXP((((AI473-AI$495)/AI$496+2)/4-1.9)^3)</f>
        <v>0.134480302582259</v>
      </c>
      <c r="AK473" s="72" t="n">
        <f aca="false">Z473/U473</f>
        <v>0.20545808261322</v>
      </c>
      <c r="AL473" s="72" t="n">
        <f aca="false">EXP((((AK473-AK$495)/AK$496+2)/4-1.9)^3)</f>
        <v>0.0719538848681879</v>
      </c>
      <c r="AM473" s="72" t="n">
        <f aca="false">0.01*AD473+0.15*AF473+0.24*AH473+0.25*AJ473+0.35*AL473</f>
        <v>0.164398877238695</v>
      </c>
      <c r="AO473" s="64" t="n">
        <f aca="false">0.01*AD473/$AM$495</f>
        <v>0.000390868969151672</v>
      </c>
      <c r="AP473" s="63" t="n">
        <f aca="false">AO473*$J$495</f>
        <v>2398.25981532051</v>
      </c>
      <c r="AQ473" s="64" t="n">
        <f aca="false">0.15*AF473/$AM$495</f>
        <v>0.0138189587430556</v>
      </c>
      <c r="AR473" s="63" t="n">
        <f aca="false">AQ473*$J$495</f>
        <v>84789.16480623</v>
      </c>
      <c r="AS473" s="64" t="n">
        <f aca="false">0.24*AH473/$AM$495</f>
        <v>0.0233244318201448</v>
      </c>
      <c r="AT473" s="63" t="n">
        <f aca="false">AS473*$J$495</f>
        <v>143112.019536476</v>
      </c>
      <c r="AU473" s="64" t="n">
        <f aca="false">0.25*AJ473/$AM$495</f>
        <v>0.0119504270015251</v>
      </c>
      <c r="AV473" s="63" t="n">
        <f aca="false">AU473*$J$495</f>
        <v>73324.3903088084</v>
      </c>
      <c r="AW473" s="64" t="n">
        <f aca="false">0.35*AL473/$AM$495</f>
        <v>0.00895173110793997</v>
      </c>
      <c r="AX473" s="63" t="n">
        <f aca="false">AW473*$J$495</f>
        <v>54925.2529314917</v>
      </c>
    </row>
    <row r="474" customFormat="false" ht="13.8" hidden="false" customHeight="false" outlineLevel="0" collapsed="false">
      <c r="A474" s="70" t="s">
        <v>26</v>
      </c>
      <c r="B474" s="63" t="n">
        <f aca="true">INDIRECT(ADDRESS(ROW()-35*INT((ROW()-15)/35)+138,2+INT((ROW()-15)/35), 1, 1, "Simulación"))</f>
        <v>0</v>
      </c>
      <c r="C474" s="63" t="n">
        <f aca="true">INDIRECT(ADDRESS(ROW()-35*INT((ROW()-15)/35)+108,2+INT((ROW()-15)/35), 1, 1, "Simulación"))</f>
        <v>0</v>
      </c>
      <c r="D474" s="63" t="n">
        <f aca="true">INDIRECT(ADDRESS(ROW()-35*INT((ROW()-15)/35)+78,2+INT((ROW()-15)/35), 1, 1, "Simulación"))</f>
        <v>0</v>
      </c>
      <c r="E474" s="63" t="n">
        <f aca="true">INDIRECT(ADDRESS(ROW()-35*INT((ROW()-15)/35)+48,2+INT((ROW()-15)/35), 1, 1, "Simulación"))</f>
        <v>0</v>
      </c>
      <c r="F474" s="63" t="n">
        <f aca="true">INDIRECT(ADDRESS(ROW()-35*INT((ROW()-15)/35)+18,2+INT((ROW()-15)/35), 1, 1, "Simulación"))</f>
        <v>0</v>
      </c>
      <c r="G474" s="63" t="n">
        <f aca="true">INDIRECT(ADDRESS(ROW()-35*INT((ROW()-15)/35)-12,2+INT((ROW()-15)/35), 1, 1, "Simulación"))</f>
        <v>0</v>
      </c>
      <c r="H474" s="63" t="n">
        <f aca="true">INDIRECT(ADDRESS(ROW()-35*INT((ROW()-15)/35)+168,2+INT((ROW()-15)/35), 1, 1, "Simulación"))</f>
        <v>0</v>
      </c>
      <c r="I474" s="64" t="n">
        <f aca="false">AO474+AQ474+AS474+AU474+AW474</f>
        <v>0.0873055854503931</v>
      </c>
      <c r="J474" s="63" t="n">
        <f aca="false">ROUND(AP474+AR474+AT474+AV474+AX474,0)</f>
        <v>535682</v>
      </c>
      <c r="K474" s="64" t="n">
        <f aca="false">I474-DatosMinisterio!J474</f>
        <v>0</v>
      </c>
      <c r="L474" s="63" t="n">
        <f aca="false">J474-DatosMinisterio!K474</f>
        <v>0</v>
      </c>
      <c r="M474" s="64" t="n">
        <f aca="false">P509/P$530</f>
        <v>0.0483728609665722</v>
      </c>
      <c r="N474" s="63" t="n">
        <f aca="false">ROUND(N$495*M474,0)</f>
        <v>5639237</v>
      </c>
      <c r="O474" s="63" t="n">
        <f aca="false">N474-DatosMinisterio!L474</f>
        <v>-31</v>
      </c>
      <c r="P474" s="65" t="n">
        <f aca="false">N474+J474</f>
        <v>6174919</v>
      </c>
      <c r="Q474" s="63" t="n">
        <f aca="false">P474-DatosMinisterio!M474</f>
        <v>-31</v>
      </c>
      <c r="S474" s="65" t="n">
        <f aca="false">B474+DatosMinisterio!B474</f>
        <v>9512</v>
      </c>
      <c r="T474" s="65" t="n">
        <f aca="false">C474+DatosMinisterio!C474</f>
        <v>73</v>
      </c>
      <c r="U474" s="65" t="n">
        <f aca="false">D474+DatosMinisterio!D474</f>
        <v>353.272727272727</v>
      </c>
      <c r="V474" s="65" t="n">
        <f aca="false">E474+DatosMinisterio!E474</f>
        <v>192.613636363636</v>
      </c>
      <c r="W474" s="65" t="n">
        <f aca="false">F474+DatosMinisterio!F474</f>
        <v>60</v>
      </c>
      <c r="X474" s="65" t="n">
        <f aca="false">G474+DatosMinisterio!G474</f>
        <v>131</v>
      </c>
      <c r="Y474" s="65" t="n">
        <f aca="false">H474+DatosMinisterio!H474</f>
        <v>3</v>
      </c>
      <c r="Z474" s="65" t="n">
        <f aca="false">X474+0.33*Y474</f>
        <v>131.99</v>
      </c>
      <c r="AC474" s="71" t="n">
        <f aca="false">IF(T474&gt;0,S474/T474,0)</f>
        <v>130.301369863014</v>
      </c>
      <c r="AD474" s="72" t="n">
        <f aca="false">EXP((((AC474-AC$495)/AC$496+2)/4-1.9)^3)</f>
        <v>0.015930485402988</v>
      </c>
      <c r="AE474" s="73" t="n">
        <f aca="false">S474/U474</f>
        <v>26.9253731343284</v>
      </c>
      <c r="AF474" s="72" t="n">
        <f aca="false">EXP((((AE474-AE$495)/AE$496+2)/4-1.9)^3)</f>
        <v>0.346916220451625</v>
      </c>
      <c r="AG474" s="72" t="n">
        <f aca="false">V474/U474</f>
        <v>0.54522645393721</v>
      </c>
      <c r="AH474" s="72" t="n">
        <f aca="false">EXP((((AG474-AG$495)/AG$496+2)/4-1.9)^3)</f>
        <v>0.0857856970912104</v>
      </c>
      <c r="AI474" s="72" t="n">
        <f aca="false">W474/U474</f>
        <v>0.169840452907875</v>
      </c>
      <c r="AJ474" s="72" t="n">
        <f aca="false">EXP((((AI474-AI$495)/AI$496+2)/4-1.9)^3)</f>
        <v>0.34980647288244</v>
      </c>
      <c r="AK474" s="72" t="n">
        <f aca="false">Z474/U474</f>
        <v>0.373620689655173</v>
      </c>
      <c r="AL474" s="72" t="n">
        <f aca="false">EXP((((AK474-AK$495)/AK$496+2)/4-1.9)^3)</f>
        <v>0.243941248870991</v>
      </c>
      <c r="AM474" s="72" t="n">
        <f aca="false">0.01*AD474+0.15*AF474+0.24*AH474+0.25*AJ474+0.35*AL474</f>
        <v>0.245616360549121</v>
      </c>
      <c r="AO474" s="64" t="n">
        <f aca="false">0.01*AD474/$AM$495</f>
        <v>5.66257211656168E-005</v>
      </c>
      <c r="AP474" s="63" t="n">
        <f aca="false">AO474*$J$495</f>
        <v>347.43917349025</v>
      </c>
      <c r="AQ474" s="64" t="n">
        <f aca="false">0.15*AF474/$AM$495</f>
        <v>0.0184969704345343</v>
      </c>
      <c r="AR474" s="63" t="n">
        <f aca="false">AQ474*$J$495</f>
        <v>113492.101955788</v>
      </c>
      <c r="AS474" s="64" t="n">
        <f aca="false">0.24*AH474/$AM$495</f>
        <v>0.00731831103537946</v>
      </c>
      <c r="AT474" s="63" t="n">
        <f aca="false">AS474*$J$495</f>
        <v>44903.0561578212</v>
      </c>
      <c r="AU474" s="64" t="n">
        <f aca="false">0.25*AJ474/$AM$495</f>
        <v>0.03108512279176</v>
      </c>
      <c r="AV474" s="63" t="n">
        <f aca="false">AU474*$J$495</f>
        <v>190729.392019998</v>
      </c>
      <c r="AW474" s="64" t="n">
        <f aca="false">0.35*AL474/$AM$495</f>
        <v>0.0303485554675537</v>
      </c>
      <c r="AX474" s="63" t="n">
        <f aca="false">AW474*$J$495</f>
        <v>186210.026313491</v>
      </c>
    </row>
    <row r="475" customFormat="false" ht="13.8" hidden="false" customHeight="false" outlineLevel="0" collapsed="false">
      <c r="A475" s="70" t="s">
        <v>27</v>
      </c>
      <c r="B475" s="63" t="n">
        <f aca="true">INDIRECT(ADDRESS(ROW()-35*INT((ROW()-15)/35)+138,2+INT((ROW()-15)/35), 1, 1, "Simulación"))</f>
        <v>0</v>
      </c>
      <c r="C475" s="63" t="n">
        <f aca="true">INDIRECT(ADDRESS(ROW()-35*INT((ROW()-15)/35)+108,2+INT((ROW()-15)/35), 1, 1, "Simulación"))</f>
        <v>0</v>
      </c>
      <c r="D475" s="63" t="n">
        <f aca="true">INDIRECT(ADDRESS(ROW()-35*INT((ROW()-15)/35)+78,2+INT((ROW()-15)/35), 1, 1, "Simulación"))</f>
        <v>0</v>
      </c>
      <c r="E475" s="63" t="n">
        <f aca="true">INDIRECT(ADDRESS(ROW()-35*INT((ROW()-15)/35)+48,2+INT((ROW()-15)/35), 1, 1, "Simulación"))</f>
        <v>0</v>
      </c>
      <c r="F475" s="63" t="n">
        <f aca="true">INDIRECT(ADDRESS(ROW()-35*INT((ROW()-15)/35)+18,2+INT((ROW()-15)/35), 1, 1, "Simulación"))</f>
        <v>0</v>
      </c>
      <c r="G475" s="63" t="n">
        <f aca="true">INDIRECT(ADDRESS(ROW()-35*INT((ROW()-15)/35)-12,2+INT((ROW()-15)/35), 1, 1, "Simulación"))</f>
        <v>0</v>
      </c>
      <c r="H475" s="63" t="n">
        <f aca="true">INDIRECT(ADDRESS(ROW()-35*INT((ROW()-15)/35)+168,2+INT((ROW()-15)/35), 1, 1, "Simulación"))</f>
        <v>0</v>
      </c>
      <c r="I475" s="64" t="n">
        <f aca="false">AO475+AQ475+AS475+AU475+AW475</f>
        <v>0.0401431622382531</v>
      </c>
      <c r="J475" s="63" t="n">
        <f aca="false">ROUND(AP475+AR475+AT475+AV475+AX475,0)</f>
        <v>246307</v>
      </c>
      <c r="K475" s="64" t="n">
        <f aca="false">I475-DatosMinisterio!J475</f>
        <v>0</v>
      </c>
      <c r="L475" s="63" t="n">
        <f aca="false">J475-DatosMinisterio!K475</f>
        <v>0</v>
      </c>
      <c r="M475" s="64" t="n">
        <f aca="false">P510/P$530</f>
        <v>0.0688754231028937</v>
      </c>
      <c r="N475" s="63" t="n">
        <f aca="false">ROUND(N$495*M475,0)</f>
        <v>8029396</v>
      </c>
      <c r="O475" s="63" t="n">
        <f aca="false">N475-DatosMinisterio!L475</f>
        <v>-3</v>
      </c>
      <c r="P475" s="65" t="n">
        <f aca="false">N475+J475</f>
        <v>8275703</v>
      </c>
      <c r="Q475" s="63" t="n">
        <f aca="false">P475-DatosMinisterio!M475</f>
        <v>-3</v>
      </c>
      <c r="S475" s="65" t="n">
        <f aca="false">B475+DatosMinisterio!B475</f>
        <v>17441</v>
      </c>
      <c r="T475" s="65" t="n">
        <f aca="false">C475+DatosMinisterio!C475</f>
        <v>93</v>
      </c>
      <c r="U475" s="65" t="n">
        <f aca="false">D475+DatosMinisterio!D475</f>
        <v>879.136363636364</v>
      </c>
      <c r="V475" s="65" t="n">
        <f aca="false">E475+DatosMinisterio!E475</f>
        <v>487.318181818182</v>
      </c>
      <c r="W475" s="65" t="n">
        <f aca="false">F475+DatosMinisterio!F475</f>
        <v>111</v>
      </c>
      <c r="X475" s="65" t="n">
        <f aca="false">G475+DatosMinisterio!G475</f>
        <v>208</v>
      </c>
      <c r="Y475" s="65" t="n">
        <f aca="false">H475+DatosMinisterio!H475</f>
        <v>21</v>
      </c>
      <c r="Z475" s="65" t="n">
        <f aca="false">X475+0.33*Y475</f>
        <v>214.93</v>
      </c>
      <c r="AC475" s="71" t="n">
        <f aca="false">IF(T475&gt;0,S475/T475,0)</f>
        <v>187.537634408602</v>
      </c>
      <c r="AD475" s="72" t="n">
        <f aca="false">EXP((((AC475-AC$495)/AC$496+2)/4-1.9)^3)</f>
        <v>0.0519661257730105</v>
      </c>
      <c r="AE475" s="73" t="n">
        <f aca="false">S475/U475</f>
        <v>19.8387880668011</v>
      </c>
      <c r="AF475" s="72" t="n">
        <f aca="false">EXP((((AE475-AE$495)/AE$496+2)/4-1.9)^3)</f>
        <v>0.054021162909923</v>
      </c>
      <c r="AG475" s="72" t="n">
        <f aca="false">V475/U475</f>
        <v>0.554314668321183</v>
      </c>
      <c r="AH475" s="72" t="n">
        <f aca="false">EXP((((AG475-AG$495)/AG$496+2)/4-1.9)^3)</f>
        <v>0.0936955662119882</v>
      </c>
      <c r="AI475" s="72" t="n">
        <f aca="false">W475/U475</f>
        <v>0.12626027609741</v>
      </c>
      <c r="AJ475" s="72" t="n">
        <f aca="false">EXP((((AI475-AI$495)/AI$496+2)/4-1.9)^3)</f>
        <v>0.187316563511601</v>
      </c>
      <c r="AK475" s="72" t="n">
        <f aca="false">Z475/U475</f>
        <v>0.24447856884339</v>
      </c>
      <c r="AL475" s="72" t="n">
        <f aca="false">EXP((((AK475-AK$495)/AK$496+2)/4-1.9)^3)</f>
        <v>0.0999875490597449</v>
      </c>
      <c r="AM475" s="72" t="n">
        <f aca="false">0.01*AD475+0.15*AF475+0.24*AH475+0.25*AJ475+0.35*AL475</f>
        <v>0.112934554633907</v>
      </c>
      <c r="AO475" s="64" t="n">
        <f aca="false">0.01*AD475/$AM$495</f>
        <v>0.000184716238936946</v>
      </c>
      <c r="AP475" s="63" t="n">
        <f aca="false">AO475*$J$495</f>
        <v>1133.36582855652</v>
      </c>
      <c r="AQ475" s="64" t="n">
        <f aca="false">0.15*AF475/$AM$495</f>
        <v>0.00288031459550431</v>
      </c>
      <c r="AR475" s="63" t="n">
        <f aca="false">AQ475*$J$495</f>
        <v>17672.7837077256</v>
      </c>
      <c r="AS475" s="64" t="n">
        <f aca="false">0.24*AH475/$AM$495</f>
        <v>0.00799309581230384</v>
      </c>
      <c r="AT475" s="63" t="n">
        <f aca="false">AS475*$J$495</f>
        <v>49043.3418857983</v>
      </c>
      <c r="AU475" s="64" t="n">
        <f aca="false">0.25*AJ475/$AM$495</f>
        <v>0.0166456564674419</v>
      </c>
      <c r="AV475" s="63" t="n">
        <f aca="false">AU475*$J$495</f>
        <v>102132.970780817</v>
      </c>
      <c r="AW475" s="64" t="n">
        <f aca="false">0.35*AL475/$AM$495</f>
        <v>0.0124393791240661</v>
      </c>
      <c r="AX475" s="63" t="n">
        <f aca="false">AW475*$J$495</f>
        <v>76324.460203461</v>
      </c>
    </row>
    <row r="476" customFormat="false" ht="13.8" hidden="false" customHeight="false" outlineLevel="0" collapsed="false">
      <c r="A476" s="70" t="s">
        <v>28</v>
      </c>
      <c r="B476" s="63" t="n">
        <f aca="true">INDIRECT(ADDRESS(ROW()-35*INT((ROW()-15)/35)+138,2+INT((ROW()-15)/35), 1, 1, "Simulación"))</f>
        <v>0</v>
      </c>
      <c r="C476" s="63" t="n">
        <f aca="true">INDIRECT(ADDRESS(ROW()-35*INT((ROW()-15)/35)+108,2+INT((ROW()-15)/35), 1, 1, "Simulación"))</f>
        <v>0</v>
      </c>
      <c r="D476" s="63" t="n">
        <f aca="true">INDIRECT(ADDRESS(ROW()-35*INT((ROW()-15)/35)+78,2+INT((ROW()-15)/35), 1, 1, "Simulación"))</f>
        <v>0</v>
      </c>
      <c r="E476" s="63" t="n">
        <f aca="true">INDIRECT(ADDRESS(ROW()-35*INT((ROW()-15)/35)+48,2+INT((ROW()-15)/35), 1, 1, "Simulación"))</f>
        <v>0</v>
      </c>
      <c r="F476" s="63" t="n">
        <f aca="true">INDIRECT(ADDRESS(ROW()-35*INT((ROW()-15)/35)+18,2+INT((ROW()-15)/35), 1, 1, "Simulación"))</f>
        <v>0</v>
      </c>
      <c r="G476" s="63" t="n">
        <f aca="true">INDIRECT(ADDRESS(ROW()-35*INT((ROW()-15)/35)-12,2+INT((ROW()-15)/35), 1, 1, "Simulación"))</f>
        <v>0</v>
      </c>
      <c r="H476" s="63" t="n">
        <f aca="true">INDIRECT(ADDRESS(ROW()-35*INT((ROW()-15)/35)+168,2+INT((ROW()-15)/35), 1, 1, "Simulación"))</f>
        <v>0</v>
      </c>
      <c r="I476" s="64" t="n">
        <f aca="false">AO476+AQ476+AS476+AU476+AW476</f>
        <v>0.0377464436235594</v>
      </c>
      <c r="J476" s="63" t="n">
        <f aca="false">ROUND(AP476+AR476+AT476+AV476+AX476,0)</f>
        <v>231601</v>
      </c>
      <c r="K476" s="64" t="n">
        <f aca="false">I476-DatosMinisterio!J476</f>
        <v>0</v>
      </c>
      <c r="L476" s="63" t="n">
        <f aca="false">J476-DatosMinisterio!K476</f>
        <v>0</v>
      </c>
      <c r="M476" s="64" t="n">
        <f aca="false">P511/P$530</f>
        <v>0.0522802816418019</v>
      </c>
      <c r="N476" s="63" t="n">
        <f aca="false">ROUND(N$495*M476,0)</f>
        <v>6094759</v>
      </c>
      <c r="O476" s="63" t="n">
        <f aca="false">N476-DatosMinisterio!L476</f>
        <v>-18</v>
      </c>
      <c r="P476" s="65" t="n">
        <f aca="false">N476+J476</f>
        <v>6326360</v>
      </c>
      <c r="Q476" s="63" t="n">
        <f aca="false">P476-DatosMinisterio!M476</f>
        <v>-18</v>
      </c>
      <c r="S476" s="65" t="n">
        <f aca="false">B476+DatosMinisterio!B476</f>
        <v>9876</v>
      </c>
      <c r="T476" s="65" t="n">
        <f aca="false">C476+DatosMinisterio!C476</f>
        <v>55</v>
      </c>
      <c r="U476" s="65" t="n">
        <f aca="false">D476+DatosMinisterio!D476</f>
        <v>644.886363636364</v>
      </c>
      <c r="V476" s="65" t="n">
        <f aca="false">E476+DatosMinisterio!E476</f>
        <v>331.909090909091</v>
      </c>
      <c r="W476" s="65" t="n">
        <f aca="false">F476+DatosMinisterio!F476</f>
        <v>70</v>
      </c>
      <c r="X476" s="65" t="n">
        <f aca="false">G476+DatosMinisterio!G476</f>
        <v>181</v>
      </c>
      <c r="Y476" s="65" t="n">
        <f aca="false">H476+DatosMinisterio!H476</f>
        <v>48</v>
      </c>
      <c r="Z476" s="65" t="n">
        <f aca="false">X476+0.33*Y476</f>
        <v>196.84</v>
      </c>
      <c r="AC476" s="71" t="n">
        <f aca="false">IF(T476&gt;0,S476/T476,0)</f>
        <v>179.563636363636</v>
      </c>
      <c r="AD476" s="72" t="n">
        <f aca="false">EXP((((AC476-AC$495)/AC$496+2)/4-1.9)^3)</f>
        <v>0.0447690799046873</v>
      </c>
      <c r="AE476" s="73" t="n">
        <f aca="false">S476/U476</f>
        <v>15.3143259911894</v>
      </c>
      <c r="AF476" s="72" t="n">
        <f aca="false">EXP((((AE476-AE$495)/AE$496+2)/4-1.9)^3)</f>
        <v>0.00796220122108135</v>
      </c>
      <c r="AG476" s="72" t="n">
        <f aca="false">V476/U476</f>
        <v>0.514678414096916</v>
      </c>
      <c r="AH476" s="72" t="n">
        <f aca="false">EXP((((AG476-AG$495)/AG$496+2)/4-1.9)^3)</f>
        <v>0.0627640592487606</v>
      </c>
      <c r="AI476" s="72" t="n">
        <f aca="false">W476/U476</f>
        <v>0.108546255506608</v>
      </c>
      <c r="AJ476" s="72" t="n">
        <f aca="false">EXP((((AI476-AI$495)/AI$496+2)/4-1.9)^3)</f>
        <v>0.137141779061409</v>
      </c>
      <c r="AK476" s="72" t="n">
        <f aca="false">Z476/U476</f>
        <v>0.305232070484581</v>
      </c>
      <c r="AL476" s="72" t="n">
        <f aca="false">EXP((((AK476-AK$495)/AK$496+2)/4-1.9)^3)</f>
        <v>0.157717252426136</v>
      </c>
      <c r="AM476" s="72" t="n">
        <f aca="false">0.01*AD476+0.15*AF476+0.24*AH476+0.25*AJ476+0.35*AL476</f>
        <v>0.106191878316412</v>
      </c>
      <c r="AO476" s="64" t="n">
        <f aca="false">0.01*AD476/$AM$495</f>
        <v>0.00015913397309592</v>
      </c>
      <c r="AP476" s="63" t="n">
        <f aca="false">AO476*$J$495</f>
        <v>976.400387466285</v>
      </c>
      <c r="AQ476" s="64" t="n">
        <f aca="false">0.15*AF476/$AM$495</f>
        <v>0.000424530742288228</v>
      </c>
      <c r="AR476" s="63" t="n">
        <f aca="false">AQ476*$J$495</f>
        <v>2604.79879435753</v>
      </c>
      <c r="AS476" s="64" t="n">
        <f aca="false">0.24*AH476/$AM$495</f>
        <v>0.00535435303319902</v>
      </c>
      <c r="AT476" s="63" t="n">
        <f aca="false">AS476*$J$495</f>
        <v>32852.7735123887</v>
      </c>
      <c r="AU476" s="64" t="n">
        <f aca="false">0.25*AJ476/$AM$495</f>
        <v>0.0121869358416276</v>
      </c>
      <c r="AV476" s="63" t="n">
        <f aca="false">AU476*$J$495</f>
        <v>74775.5406736401</v>
      </c>
      <c r="AW476" s="64" t="n">
        <f aca="false">0.35*AL476/$AM$495</f>
        <v>0.0196214900333487</v>
      </c>
      <c r="AX476" s="63" t="n">
        <f aca="false">AW476*$J$495</f>
        <v>120391.831476988</v>
      </c>
    </row>
    <row r="477" customFormat="false" ht="13.8" hidden="false" customHeight="false" outlineLevel="0" collapsed="false">
      <c r="A477" s="70" t="s">
        <v>29</v>
      </c>
      <c r="B477" s="63" t="n">
        <f aca="true">INDIRECT(ADDRESS(ROW()-35*INT((ROW()-15)/35)+138,2+INT((ROW()-15)/35), 1, 1, "Simulación"))</f>
        <v>0</v>
      </c>
      <c r="C477" s="63" t="n">
        <f aca="true">INDIRECT(ADDRESS(ROW()-35*INT((ROW()-15)/35)+108,2+INT((ROW()-15)/35), 1, 1, "Simulación"))</f>
        <v>0</v>
      </c>
      <c r="D477" s="63" t="n">
        <f aca="true">INDIRECT(ADDRESS(ROW()-35*INT((ROW()-15)/35)+78,2+INT((ROW()-15)/35), 1, 1, "Simulación"))</f>
        <v>0</v>
      </c>
      <c r="E477" s="63" t="n">
        <f aca="true">INDIRECT(ADDRESS(ROW()-35*INT((ROW()-15)/35)+48,2+INT((ROW()-15)/35), 1, 1, "Simulación"))</f>
        <v>0</v>
      </c>
      <c r="F477" s="63" t="n">
        <f aca="true">INDIRECT(ADDRESS(ROW()-35*INT((ROW()-15)/35)+18,2+INT((ROW()-15)/35), 1, 1, "Simulación"))</f>
        <v>0</v>
      </c>
      <c r="G477" s="63" t="n">
        <f aca="true">INDIRECT(ADDRESS(ROW()-35*INT((ROW()-15)/35)-12,2+INT((ROW()-15)/35), 1, 1, "Simulación"))</f>
        <v>0</v>
      </c>
      <c r="H477" s="63" t="n">
        <f aca="true">INDIRECT(ADDRESS(ROW()-35*INT((ROW()-15)/35)+168,2+INT((ROW()-15)/35), 1, 1, "Simulación"))</f>
        <v>0</v>
      </c>
      <c r="I477" s="64" t="n">
        <f aca="false">AO477+AQ477+AS477+AU477+AW477</f>
        <v>0.0558083543174161</v>
      </c>
      <c r="J477" s="63" t="n">
        <f aca="false">ROUND(AP477+AR477+AT477+AV477+AX477,0)</f>
        <v>342424</v>
      </c>
      <c r="K477" s="64" t="n">
        <f aca="false">I477-DatosMinisterio!J477</f>
        <v>-2.56739074444567E-016</v>
      </c>
      <c r="L477" s="63" t="n">
        <f aca="false">J477-DatosMinisterio!K477</f>
        <v>0</v>
      </c>
      <c r="M477" s="64" t="n">
        <f aca="false">P512/P$530</f>
        <v>0.0485315066928894</v>
      </c>
      <c r="N477" s="63" t="n">
        <f aca="false">ROUND(N$495*M477,0)</f>
        <v>5657732</v>
      </c>
      <c r="O477" s="63" t="n">
        <f aca="false">N477-DatosMinisterio!L477</f>
        <v>-8</v>
      </c>
      <c r="P477" s="65" t="n">
        <f aca="false">N477+J477</f>
        <v>6000156</v>
      </c>
      <c r="Q477" s="63" t="n">
        <f aca="false">P477-DatosMinisterio!M477</f>
        <v>-8</v>
      </c>
      <c r="S477" s="65" t="n">
        <f aca="false">B477+DatosMinisterio!B477</f>
        <v>8420</v>
      </c>
      <c r="T477" s="65" t="n">
        <f aca="false">C477+DatosMinisterio!C477</f>
        <v>34</v>
      </c>
      <c r="U477" s="65" t="n">
        <f aca="false">D477+DatosMinisterio!D477</f>
        <v>375.261363636364</v>
      </c>
      <c r="V477" s="65" t="n">
        <f aca="false">E477+DatosMinisterio!E477</f>
        <v>237.681818181818</v>
      </c>
      <c r="W477" s="65" t="n">
        <f aca="false">F477+DatosMinisterio!F477</f>
        <v>45</v>
      </c>
      <c r="X477" s="65" t="n">
        <f aca="false">G477+DatosMinisterio!G477</f>
        <v>108</v>
      </c>
      <c r="Y477" s="65" t="n">
        <f aca="false">H477+DatosMinisterio!H477</f>
        <v>6</v>
      </c>
      <c r="Z477" s="65" t="n">
        <f aca="false">X477+0.33*Y477</f>
        <v>109.98</v>
      </c>
      <c r="AC477" s="71" t="n">
        <f aca="false">IF(T477&gt;0,S477/T477,0)</f>
        <v>247.647058823529</v>
      </c>
      <c r="AD477" s="72" t="n">
        <f aca="false">EXP((((AC477-AC$495)/AC$496+2)/4-1.9)^3)</f>
        <v>0.137546388634356</v>
      </c>
      <c r="AE477" s="73" t="n">
        <f aca="false">S477/U477</f>
        <v>22.4376949398904</v>
      </c>
      <c r="AF477" s="72" t="n">
        <f aca="false">EXP((((AE477-AE$495)/AE$496+2)/4-1.9)^3)</f>
        <v>0.123569053995389</v>
      </c>
      <c r="AG477" s="72" t="n">
        <f aca="false">V477/U477</f>
        <v>0.63337673742543</v>
      </c>
      <c r="AH477" s="72" t="n">
        <f aca="false">EXP((((AG477-AG$495)/AG$496+2)/4-1.9)^3)</f>
        <v>0.184932641506847</v>
      </c>
      <c r="AI477" s="72" t="n">
        <f aca="false">W477/U477</f>
        <v>0.119916421887775</v>
      </c>
      <c r="AJ477" s="72" t="n">
        <f aca="false">EXP((((AI477-AI$495)/AI$496+2)/4-1.9)^3)</f>
        <v>0.16820893250963</v>
      </c>
      <c r="AK477" s="72" t="n">
        <f aca="false">Z477/U477</f>
        <v>0.293075735093722</v>
      </c>
      <c r="AL477" s="72" t="n">
        <f aca="false">EXP((((AK477-AK$495)/AK$496+2)/4-1.9)^3)</f>
        <v>0.14473848842442</v>
      </c>
      <c r="AM477" s="72" t="n">
        <f aca="false">0.01*AD477+0.15*AF477+0.24*AH477+0.25*AJ477+0.35*AL477</f>
        <v>0.15700536002325</v>
      </c>
      <c r="AO477" s="64" t="n">
        <f aca="false">0.01*AD477/$AM$495</f>
        <v>0.000488915638985218</v>
      </c>
      <c r="AP477" s="63" t="n">
        <f aca="false">AO477*$J$495</f>
        <v>2999.84604202491</v>
      </c>
      <c r="AQ477" s="64" t="n">
        <f aca="false">0.15*AF477/$AM$495</f>
        <v>0.00658848737427313</v>
      </c>
      <c r="AR477" s="63" t="n">
        <f aca="false">AQ477*$J$495</f>
        <v>40425.0676326635</v>
      </c>
      <c r="AS477" s="64" t="n">
        <f aca="false">0.24*AH477/$AM$495</f>
        <v>0.0157764596783827</v>
      </c>
      <c r="AT477" s="63" t="n">
        <f aca="false">AS477*$J$495</f>
        <v>96799.8287426286</v>
      </c>
      <c r="AU477" s="64" t="n">
        <f aca="false">0.25*AJ477/$AM$495</f>
        <v>0.0149476802948983</v>
      </c>
      <c r="AV477" s="63" t="n">
        <f aca="false">AU477*$J$495</f>
        <v>91714.676305251</v>
      </c>
      <c r="AW477" s="64" t="n">
        <f aca="false">0.35*AL477/$AM$495</f>
        <v>0.0180068113308768</v>
      </c>
      <c r="AX477" s="63" t="n">
        <f aca="false">AW477*$J$495</f>
        <v>110484.626371408</v>
      </c>
    </row>
    <row r="478" customFormat="false" ht="13.8" hidden="false" customHeight="false" outlineLevel="0" collapsed="false">
      <c r="A478" s="70" t="s">
        <v>30</v>
      </c>
      <c r="B478" s="63" t="n">
        <f aca="true">INDIRECT(ADDRESS(ROW()-35*INT((ROW()-15)/35)+138,2+INT((ROW()-15)/35), 1, 1, "Simulación"))</f>
        <v>0</v>
      </c>
      <c r="C478" s="63" t="n">
        <f aca="true">INDIRECT(ADDRESS(ROW()-35*INT((ROW()-15)/35)+108,2+INT((ROW()-15)/35), 1, 1, "Simulación"))</f>
        <v>0</v>
      </c>
      <c r="D478" s="63" t="n">
        <f aca="true">INDIRECT(ADDRESS(ROW()-35*INT((ROW()-15)/35)+78,2+INT((ROW()-15)/35), 1, 1, "Simulación"))</f>
        <v>0</v>
      </c>
      <c r="E478" s="63" t="n">
        <f aca="true">INDIRECT(ADDRESS(ROW()-35*INT((ROW()-15)/35)+48,2+INT((ROW()-15)/35), 1, 1, "Simulación"))</f>
        <v>0</v>
      </c>
      <c r="F478" s="63" t="n">
        <f aca="true">INDIRECT(ADDRESS(ROW()-35*INT((ROW()-15)/35)+18,2+INT((ROW()-15)/35), 1, 1, "Simulación"))</f>
        <v>0</v>
      </c>
      <c r="G478" s="63" t="n">
        <f aca="true">INDIRECT(ADDRESS(ROW()-35*INT((ROW()-15)/35)-12,2+INT((ROW()-15)/35), 1, 1, "Simulación"))</f>
        <v>0</v>
      </c>
      <c r="H478" s="63" t="n">
        <f aca="true">INDIRECT(ADDRESS(ROW()-35*INT((ROW()-15)/35)+168,2+INT((ROW()-15)/35), 1, 1, "Simulación"))</f>
        <v>0</v>
      </c>
      <c r="I478" s="64" t="n">
        <f aca="false">AO478+AQ478+AS478+AU478+AW478</f>
        <v>0.0148527769909226</v>
      </c>
      <c r="J478" s="63" t="n">
        <f aca="false">ROUND(AP478+AR478+AT478+AV478+AX478,0)</f>
        <v>91132</v>
      </c>
      <c r="K478" s="64" t="n">
        <f aca="false">I478-DatosMinisterio!J478</f>
        <v>-7.97972798949331E-017</v>
      </c>
      <c r="L478" s="63" t="n">
        <f aca="false">J478-DatosMinisterio!K478</f>
        <v>0</v>
      </c>
      <c r="M478" s="64" t="n">
        <f aca="false">P513/P$530</f>
        <v>0.0217728906672812</v>
      </c>
      <c r="N478" s="63" t="n">
        <f aca="false">ROUND(N$495*M478,0)</f>
        <v>2538252</v>
      </c>
      <c r="O478" s="63" t="n">
        <f aca="false">N478-DatosMinisterio!L478</f>
        <v>1</v>
      </c>
      <c r="P478" s="65" t="n">
        <f aca="false">N478+J478</f>
        <v>2629384</v>
      </c>
      <c r="Q478" s="63" t="n">
        <f aca="false">P478-DatosMinisterio!M478</f>
        <v>1</v>
      </c>
      <c r="S478" s="65" t="n">
        <f aca="false">B478+DatosMinisterio!B478</f>
        <v>12948</v>
      </c>
      <c r="T478" s="65" t="n">
        <f aca="false">C478+DatosMinisterio!C478</f>
        <v>62</v>
      </c>
      <c r="U478" s="65" t="n">
        <f aca="false">D478+DatosMinisterio!D478</f>
        <v>573.602272727273</v>
      </c>
      <c r="V478" s="65" t="n">
        <f aca="false">E478+DatosMinisterio!E478</f>
        <v>191.181818181818</v>
      </c>
      <c r="W478" s="65" t="n">
        <f aca="false">F478+DatosMinisterio!F478</f>
        <v>26</v>
      </c>
      <c r="X478" s="65" t="n">
        <f aca="false">G478+DatosMinisterio!G478</f>
        <v>71</v>
      </c>
      <c r="Y478" s="65" t="n">
        <f aca="false">H478+DatosMinisterio!H478</f>
        <v>10</v>
      </c>
      <c r="Z478" s="65" t="n">
        <f aca="false">X478+0.33*Y478</f>
        <v>74.3</v>
      </c>
      <c r="AC478" s="71" t="n">
        <f aca="false">IF(T478&gt;0,S478/T478,0)</f>
        <v>208.838709677419</v>
      </c>
      <c r="AD478" s="72" t="n">
        <f aca="false">EXP((((AC478-AC$495)/AC$496+2)/4-1.9)^3)</f>
        <v>0.0755855602343514</v>
      </c>
      <c r="AE478" s="73" t="n">
        <f aca="false">S478/U478</f>
        <v>22.5731323176892</v>
      </c>
      <c r="AF478" s="72" t="n">
        <f aca="false">EXP((((AE478-AE$495)/AE$496+2)/4-1.9)^3)</f>
        <v>0.128379555036522</v>
      </c>
      <c r="AG478" s="72" t="n">
        <f aca="false">V478/U478</f>
        <v>0.333300314994948</v>
      </c>
      <c r="AH478" s="72" t="n">
        <f aca="false">EXP((((AG478-AG$495)/AG$496+2)/4-1.9)^3)</f>
        <v>0.005620435848018</v>
      </c>
      <c r="AI478" s="72" t="n">
        <f aca="false">W478/U478</f>
        <v>0.0453275749351189</v>
      </c>
      <c r="AJ478" s="72" t="n">
        <f aca="false">EXP((((AI478-AI$495)/AI$496+2)/4-1.9)^3)</f>
        <v>0.0330118450085676</v>
      </c>
      <c r="AK478" s="72" t="n">
        <f aca="false">Z478/U478</f>
        <v>0.129532262218436</v>
      </c>
      <c r="AL478" s="72" t="n">
        <f aca="false">EXP((((AK478-AK$495)/AK$496+2)/4-1.9)^3)</f>
        <v>0.0347731069439854</v>
      </c>
      <c r="AM478" s="72" t="n">
        <f aca="false">0.01*AD478+0.15*AF478+0.24*AH478+0.25*AJ478+0.35*AL478</f>
        <v>0.0417852421438829</v>
      </c>
      <c r="AO478" s="64" t="n">
        <f aca="false">0.01*AD478/$AM$495</f>
        <v>0.000268672720868538</v>
      </c>
      <c r="AP478" s="63" t="n">
        <f aca="false">AO478*$J$495</f>
        <v>1648.49870617846</v>
      </c>
      <c r="AQ478" s="64" t="n">
        <f aca="false">0.15*AF478/$AM$495</f>
        <v>0.00684497493607492</v>
      </c>
      <c r="AR478" s="63" t="n">
        <f aca="false">AQ478*$J$495</f>
        <v>41998.8016999491</v>
      </c>
      <c r="AS478" s="64" t="n">
        <f aca="false">0.24*AH478/$AM$495</f>
        <v>0.000479475006730543</v>
      </c>
      <c r="AT478" s="63" t="n">
        <f aca="false">AS478*$J$495</f>
        <v>2941.92103197168</v>
      </c>
      <c r="AU478" s="64" t="n">
        <f aca="false">0.25*AJ478/$AM$495</f>
        <v>0.00293355708148587</v>
      </c>
      <c r="AV478" s="63" t="n">
        <f aca="false">AU478*$J$495</f>
        <v>17999.4643211149</v>
      </c>
      <c r="AW478" s="64" t="n">
        <f aca="false">0.35*AL478/$AM$495</f>
        <v>0.00432609724576275</v>
      </c>
      <c r="AX478" s="63" t="n">
        <f aca="false">AW478*$J$495</f>
        <v>26543.6911100907</v>
      </c>
    </row>
    <row r="479" customFormat="false" ht="13.8" hidden="false" customHeight="false" outlineLevel="0" collapsed="false">
      <c r="A479" s="70" t="s">
        <v>31</v>
      </c>
      <c r="B479" s="63" t="n">
        <f aca="true">INDIRECT(ADDRESS(ROW()-35*INT((ROW()-15)/35)+138,2+INT((ROW()-15)/35), 1, 1, "Simulación"))</f>
        <v>0</v>
      </c>
      <c r="C479" s="63" t="n">
        <f aca="true">INDIRECT(ADDRESS(ROW()-35*INT((ROW()-15)/35)+108,2+INT((ROW()-15)/35), 1, 1, "Simulación"))</f>
        <v>0</v>
      </c>
      <c r="D479" s="63" t="n">
        <f aca="true">INDIRECT(ADDRESS(ROW()-35*INT((ROW()-15)/35)+78,2+INT((ROW()-15)/35), 1, 1, "Simulación"))</f>
        <v>0</v>
      </c>
      <c r="E479" s="63" t="n">
        <f aca="true">INDIRECT(ADDRESS(ROW()-35*INT((ROW()-15)/35)+48,2+INT((ROW()-15)/35), 1, 1, "Simulación"))</f>
        <v>0</v>
      </c>
      <c r="F479" s="63" t="n">
        <f aca="true">INDIRECT(ADDRESS(ROW()-35*INT((ROW()-15)/35)+18,2+INT((ROW()-15)/35), 1, 1, "Simulación"))</f>
        <v>0</v>
      </c>
      <c r="G479" s="63" t="n">
        <f aca="true">INDIRECT(ADDRESS(ROW()-35*INT((ROW()-15)/35)-12,2+INT((ROW()-15)/35), 1, 1, "Simulación"))</f>
        <v>0</v>
      </c>
      <c r="H479" s="63" t="n">
        <f aca="true">INDIRECT(ADDRESS(ROW()-35*INT((ROW()-15)/35)+168,2+INT((ROW()-15)/35), 1, 1, "Simulación"))</f>
        <v>0</v>
      </c>
      <c r="I479" s="64" t="n">
        <f aca="false">AO479+AQ479+AS479+AU479+AW479</f>
        <v>0.0120008680773538</v>
      </c>
      <c r="J479" s="63" t="n">
        <f aca="false">ROUND(AP479+AR479+AT479+AV479+AX479,0)</f>
        <v>73634</v>
      </c>
      <c r="K479" s="64" t="n">
        <f aca="false">I479-DatosMinisterio!J479</f>
        <v>0</v>
      </c>
      <c r="L479" s="63" t="n">
        <f aca="false">J479-DatosMinisterio!K479</f>
        <v>0</v>
      </c>
      <c r="M479" s="64" t="n">
        <f aca="false">P514/P$530</f>
        <v>0.0211667356028846</v>
      </c>
      <c r="N479" s="63" t="n">
        <f aca="false">ROUND(N$495*M479,0)</f>
        <v>2467587</v>
      </c>
      <c r="O479" s="63" t="n">
        <f aca="false">N479-DatosMinisterio!L479</f>
        <v>1</v>
      </c>
      <c r="P479" s="65" t="n">
        <f aca="false">N479+J479</f>
        <v>2541221</v>
      </c>
      <c r="Q479" s="63" t="n">
        <f aca="false">P479-DatosMinisterio!M479</f>
        <v>1</v>
      </c>
      <c r="S479" s="65" t="n">
        <f aca="false">B479+DatosMinisterio!B479</f>
        <v>6038</v>
      </c>
      <c r="T479" s="65" t="n">
        <f aca="false">C479+DatosMinisterio!C479</f>
        <v>33</v>
      </c>
      <c r="U479" s="65" t="n">
        <f aca="false">D479+DatosMinisterio!D479</f>
        <v>360.275</v>
      </c>
      <c r="V479" s="65" t="n">
        <f aca="false">E479+DatosMinisterio!E479</f>
        <v>177.25</v>
      </c>
      <c r="W479" s="65" t="n">
        <f aca="false">F479+DatosMinisterio!F479</f>
        <v>15</v>
      </c>
      <c r="X479" s="65" t="n">
        <f aca="false">G479+DatosMinisterio!G479</f>
        <v>43</v>
      </c>
      <c r="Y479" s="65" t="n">
        <f aca="false">H479+DatosMinisterio!H479</f>
        <v>7</v>
      </c>
      <c r="Z479" s="65" t="n">
        <f aca="false">X479+0.33*Y479</f>
        <v>45.31</v>
      </c>
      <c r="AC479" s="71" t="n">
        <f aca="false">IF(T479&gt;0,S479/T479,0)</f>
        <v>182.969696969697</v>
      </c>
      <c r="AD479" s="72" t="n">
        <f aca="false">EXP((((AC479-AC$495)/AC$496+2)/4-1.9)^3)</f>
        <v>0.0477410894060609</v>
      </c>
      <c r="AE479" s="73" t="n">
        <f aca="false">S479/U479</f>
        <v>16.7594198875859</v>
      </c>
      <c r="AF479" s="72" t="n">
        <f aca="false">EXP((((AE479-AE$495)/AE$496+2)/4-1.9)^3)</f>
        <v>0.0157462965991514</v>
      </c>
      <c r="AG479" s="72" t="n">
        <f aca="false">V479/U479</f>
        <v>0.491985289015336</v>
      </c>
      <c r="AH479" s="72" t="n">
        <f aca="false">EXP((((AG479-AG$495)/AG$496+2)/4-1.9)^3)</f>
        <v>0.0489522720801136</v>
      </c>
      <c r="AI479" s="72" t="n">
        <f aca="false">W479/U479</f>
        <v>0.0416348622579974</v>
      </c>
      <c r="AJ479" s="72" t="n">
        <f aca="false">EXP((((AI479-AI$495)/AI$496+2)/4-1.9)^3)</f>
        <v>0.0298855377163028</v>
      </c>
      <c r="AK479" s="72" t="n">
        <f aca="false">Z479/U479</f>
        <v>0.125765040593991</v>
      </c>
      <c r="AL479" s="72" t="n">
        <f aca="false">EXP((((AK479-AK$495)/AK$496+2)/4-1.9)^3)</f>
        <v>0.0334362747314676</v>
      </c>
      <c r="AM479" s="72" t="n">
        <f aca="false">0.01*AD479+0.15*AF479+0.24*AH479+0.25*AJ479+0.35*AL479</f>
        <v>0.03376198126825</v>
      </c>
      <c r="AO479" s="64" t="n">
        <f aca="false">0.01*AD479/$AM$495</f>
        <v>0.000169698132132453</v>
      </c>
      <c r="AP479" s="63" t="n">
        <f aca="false">AO479*$J$495</f>
        <v>1041.21903540081</v>
      </c>
      <c r="AQ479" s="64" t="n">
        <f aca="false">0.15*AF479/$AM$495</f>
        <v>0.000839565190318123</v>
      </c>
      <c r="AR479" s="63" t="n">
        <f aca="false">AQ479*$J$495</f>
        <v>5151.33105258238</v>
      </c>
      <c r="AS479" s="64" t="n">
        <f aca="false">0.24*AH479/$AM$495</f>
        <v>0.0041760802222064</v>
      </c>
      <c r="AT479" s="63" t="n">
        <f aca="false">AS479*$J$495</f>
        <v>25623.2297084347</v>
      </c>
      <c r="AU479" s="64" t="n">
        <f aca="false">0.25*AJ479/$AM$495</f>
        <v>0.00265574162180028</v>
      </c>
      <c r="AV479" s="63" t="n">
        <f aca="false">AU479*$J$495</f>
        <v>16294.8683935211</v>
      </c>
      <c r="AW479" s="64" t="n">
        <f aca="false">0.35*AL479/$AM$495</f>
        <v>0.00415978291089655</v>
      </c>
      <c r="AX479" s="63" t="n">
        <f aca="false">AW479*$J$495</f>
        <v>25523.2340835658</v>
      </c>
    </row>
    <row r="480" customFormat="false" ht="13.8" hidden="false" customHeight="false" outlineLevel="0" collapsed="false">
      <c r="A480" s="70" t="s">
        <v>32</v>
      </c>
      <c r="B480" s="63" t="n">
        <f aca="true">INDIRECT(ADDRESS(ROW()-35*INT((ROW()-15)/35)+138,2+INT((ROW()-15)/35), 1, 1, "Simulación"))</f>
        <v>0</v>
      </c>
      <c r="C480" s="63" t="n">
        <f aca="true">INDIRECT(ADDRESS(ROW()-35*INT((ROW()-15)/35)+108,2+INT((ROW()-15)/35), 1, 1, "Simulación"))</f>
        <v>0</v>
      </c>
      <c r="D480" s="63" t="n">
        <f aca="true">INDIRECT(ADDRESS(ROW()-35*INT((ROW()-15)/35)+78,2+INT((ROW()-15)/35), 1, 1, "Simulación"))</f>
        <v>0</v>
      </c>
      <c r="E480" s="63" t="n">
        <f aca="true">INDIRECT(ADDRESS(ROW()-35*INT((ROW()-15)/35)+48,2+INT((ROW()-15)/35), 1, 1, "Simulación"))</f>
        <v>0</v>
      </c>
      <c r="F480" s="63" t="n">
        <f aca="true">INDIRECT(ADDRESS(ROW()-35*INT((ROW()-15)/35)+18,2+INT((ROW()-15)/35), 1, 1, "Simulación"))</f>
        <v>0</v>
      </c>
      <c r="G480" s="63" t="n">
        <f aca="true">INDIRECT(ADDRESS(ROW()-35*INT((ROW()-15)/35)-12,2+INT((ROW()-15)/35), 1, 1, "Simulación"))</f>
        <v>0</v>
      </c>
      <c r="H480" s="63" t="n">
        <f aca="true">INDIRECT(ADDRESS(ROW()-35*INT((ROW()-15)/35)+168,2+INT((ROW()-15)/35), 1, 1, "Simulación"))</f>
        <v>0</v>
      </c>
      <c r="I480" s="64" t="n">
        <f aca="false">AO480+AQ480+AS480+AU480+AW480</f>
        <v>0.0238360007383351</v>
      </c>
      <c r="J480" s="63" t="n">
        <f aca="false">ROUND(AP480+AR480+AT480+AV480+AX480,0)</f>
        <v>146251</v>
      </c>
      <c r="K480" s="64" t="n">
        <f aca="false">I480-DatosMinisterio!J480</f>
        <v>0</v>
      </c>
      <c r="L480" s="63" t="n">
        <f aca="false">J480-DatosMinisterio!K480</f>
        <v>0</v>
      </c>
      <c r="M480" s="64" t="n">
        <f aca="false">P515/P$530</f>
        <v>0.020837961951529</v>
      </c>
      <c r="N480" s="63" t="n">
        <f aca="false">ROUND(N$495*M480,0)</f>
        <v>2429259</v>
      </c>
      <c r="O480" s="63" t="n">
        <f aca="false">N480-DatosMinisterio!L480</f>
        <v>2</v>
      </c>
      <c r="P480" s="65" t="n">
        <f aca="false">N480+J480</f>
        <v>2575510</v>
      </c>
      <c r="Q480" s="63" t="n">
        <f aca="false">P480-DatosMinisterio!M480</f>
        <v>2</v>
      </c>
      <c r="S480" s="65" t="n">
        <f aca="false">B480+DatosMinisterio!B480</f>
        <v>8098</v>
      </c>
      <c r="T480" s="65" t="n">
        <f aca="false">C480+DatosMinisterio!C480</f>
        <v>39</v>
      </c>
      <c r="U480" s="65" t="n">
        <f aca="false">D480+DatosMinisterio!D480</f>
        <v>311.431818181818</v>
      </c>
      <c r="V480" s="65" t="n">
        <f aca="false">E480+DatosMinisterio!E480</f>
        <v>144</v>
      </c>
      <c r="W480" s="65" t="n">
        <f aca="false">F480+DatosMinisterio!F480</f>
        <v>8</v>
      </c>
      <c r="X480" s="65" t="n">
        <f aca="false">G480+DatosMinisterio!G480</f>
        <v>30</v>
      </c>
      <c r="Y480" s="65" t="n">
        <f aca="false">H480+DatosMinisterio!H480</f>
        <v>10</v>
      </c>
      <c r="Z480" s="65" t="n">
        <f aca="false">X480+0.33*Y480</f>
        <v>33.3</v>
      </c>
      <c r="AC480" s="71" t="n">
        <f aca="false">IF(T480&gt;0,S480/T480,0)</f>
        <v>207.641025641026</v>
      </c>
      <c r="AD480" s="72" t="n">
        <f aca="false">EXP((((AC480-AC$495)/AC$496+2)/4-1.9)^3)</f>
        <v>0.0740759016818012</v>
      </c>
      <c r="AE480" s="73" t="n">
        <f aca="false">S480/U480</f>
        <v>26.0024812084945</v>
      </c>
      <c r="AF480" s="72" t="n">
        <f aca="false">EXP((((AE480-AE$495)/AE$496+2)/4-1.9)^3)</f>
        <v>0.291163808817382</v>
      </c>
      <c r="AG480" s="72" t="n">
        <f aca="false">V480/U480</f>
        <v>0.462380500620302</v>
      </c>
      <c r="AH480" s="72" t="n">
        <f aca="false">EXP((((AG480-AG$495)/AG$496+2)/4-1.9)^3)</f>
        <v>0.0346338706036653</v>
      </c>
      <c r="AI480" s="72" t="n">
        <f aca="false">W480/U480</f>
        <v>0.0256878055900168</v>
      </c>
      <c r="AJ480" s="72" t="n">
        <f aca="false">EXP((((AI480-AI$495)/AI$496+2)/4-1.9)^3)</f>
        <v>0.0190197935123285</v>
      </c>
      <c r="AK480" s="72" t="n">
        <f aca="false">Z480/U480</f>
        <v>0.106925490768445</v>
      </c>
      <c r="AL480" s="72" t="n">
        <f aca="false">EXP((((AK480-AK$495)/AK$496+2)/4-1.9)^3)</f>
        <v>0.0273579779091212</v>
      </c>
      <c r="AM480" s="72" t="n">
        <f aca="false">0.01*AD480+0.15*AF480+0.24*AH480+0.25*AJ480+0.35*AL480</f>
        <v>0.0670576999305795</v>
      </c>
      <c r="AO480" s="64" t="n">
        <f aca="false">0.01*AD480/$AM$495</f>
        <v>0.000263306562707659</v>
      </c>
      <c r="AP480" s="63" t="n">
        <f aca="false">AO480*$J$495</f>
        <v>1615.5734997907</v>
      </c>
      <c r="AQ480" s="64" t="n">
        <f aca="false">0.15*AF480/$AM$495</f>
        <v>0.0155243486634621</v>
      </c>
      <c r="AR480" s="63" t="n">
        <f aca="false">AQ480*$J$495</f>
        <v>95252.9479109372</v>
      </c>
      <c r="AS480" s="64" t="n">
        <f aca="false">0.24*AH480/$AM$495</f>
        <v>0.0029545885390104</v>
      </c>
      <c r="AT480" s="63" t="n">
        <f aca="false">AS480*$J$495</f>
        <v>18128.5073084571</v>
      </c>
      <c r="AU480" s="64" t="n">
        <f aca="false">0.25*AJ480/$AM$495</f>
        <v>0.00169017060185547</v>
      </c>
      <c r="AV480" s="63" t="n">
        <f aca="false">AU480*$J$495</f>
        <v>10370.4017340224</v>
      </c>
      <c r="AW480" s="64" t="n">
        <f aca="false">0.35*AL480/$AM$495</f>
        <v>0.00340358637129946</v>
      </c>
      <c r="AX480" s="63" t="n">
        <f aca="false">AW480*$J$495</f>
        <v>20883.4291450049</v>
      </c>
    </row>
    <row r="481" customFormat="false" ht="13.8" hidden="false" customHeight="false" outlineLevel="0" collapsed="false">
      <c r="A481" s="70" t="s">
        <v>33</v>
      </c>
      <c r="B481" s="63" t="n">
        <f aca="true">INDIRECT(ADDRESS(ROW()-35*INT((ROW()-15)/35)+138,2+INT((ROW()-15)/35), 1, 1, "Simulación"))</f>
        <v>0</v>
      </c>
      <c r="C481" s="63" t="n">
        <f aca="true">INDIRECT(ADDRESS(ROW()-35*INT((ROW()-15)/35)+108,2+INT((ROW()-15)/35), 1, 1, "Simulación"))</f>
        <v>0</v>
      </c>
      <c r="D481" s="63" t="n">
        <f aca="true">INDIRECT(ADDRESS(ROW()-35*INT((ROW()-15)/35)+78,2+INT((ROW()-15)/35), 1, 1, "Simulación"))</f>
        <v>0</v>
      </c>
      <c r="E481" s="63" t="n">
        <f aca="true">INDIRECT(ADDRESS(ROW()-35*INT((ROW()-15)/35)+48,2+INT((ROW()-15)/35), 1, 1, "Simulación"))</f>
        <v>0</v>
      </c>
      <c r="F481" s="63" t="n">
        <f aca="true">INDIRECT(ADDRESS(ROW()-35*INT((ROW()-15)/35)+18,2+INT((ROW()-15)/35), 1, 1, "Simulación"))</f>
        <v>0</v>
      </c>
      <c r="G481" s="63" t="n">
        <f aca="true">INDIRECT(ADDRESS(ROW()-35*INT((ROW()-15)/35)-12,2+INT((ROW()-15)/35), 1, 1, "Simulación"))</f>
        <v>0</v>
      </c>
      <c r="H481" s="63" t="n">
        <f aca="true">INDIRECT(ADDRESS(ROW()-35*INT((ROW()-15)/35)+168,2+INT((ROW()-15)/35), 1, 1, "Simulación"))</f>
        <v>0</v>
      </c>
      <c r="I481" s="64" t="n">
        <f aca="false">AO481+AQ481+AS481+AU481+AW481</f>
        <v>0.0229668660818655</v>
      </c>
      <c r="J481" s="63" t="n">
        <f aca="false">ROUND(AP481+AR481+AT481+AV481+AX481,0)</f>
        <v>140918</v>
      </c>
      <c r="K481" s="64" t="n">
        <f aca="false">I481-DatosMinisterio!J481</f>
        <v>0</v>
      </c>
      <c r="L481" s="63" t="n">
        <f aca="false">J481-DatosMinisterio!K481</f>
        <v>0</v>
      </c>
      <c r="M481" s="64" t="n">
        <f aca="false">P516/P$530</f>
        <v>0.0204175969844976</v>
      </c>
      <c r="N481" s="63" t="n">
        <f aca="false">ROUND(N$495*M481,0)</f>
        <v>2380254</v>
      </c>
      <c r="O481" s="63" t="n">
        <f aca="false">N481-DatosMinisterio!L481</f>
        <v>3</v>
      </c>
      <c r="P481" s="65" t="n">
        <f aca="false">N481+J481</f>
        <v>2521172</v>
      </c>
      <c r="Q481" s="63" t="n">
        <f aca="false">P481-DatosMinisterio!M481</f>
        <v>3</v>
      </c>
      <c r="S481" s="65" t="n">
        <f aca="false">B481+DatosMinisterio!B481</f>
        <v>8783</v>
      </c>
      <c r="T481" s="65" t="n">
        <f aca="false">C481+DatosMinisterio!C481</f>
        <v>36</v>
      </c>
      <c r="U481" s="65" t="n">
        <f aca="false">D481+DatosMinisterio!D481</f>
        <v>418.818181818182</v>
      </c>
      <c r="V481" s="65" t="n">
        <f aca="false">E481+DatosMinisterio!E481</f>
        <v>256.840909090909</v>
      </c>
      <c r="W481" s="65" t="n">
        <f aca="false">F481+DatosMinisterio!F481</f>
        <v>12</v>
      </c>
      <c r="X481" s="65" t="n">
        <f aca="false">G481+DatosMinisterio!G481</f>
        <v>36</v>
      </c>
      <c r="Y481" s="65" t="n">
        <f aca="false">H481+DatosMinisterio!H481</f>
        <v>11</v>
      </c>
      <c r="Z481" s="65" t="n">
        <f aca="false">X481+0.33*Y481</f>
        <v>39.63</v>
      </c>
      <c r="AC481" s="71" t="n">
        <f aca="false">IF(T481&gt;0,S481/T481,0)</f>
        <v>243.972222222222</v>
      </c>
      <c r="AD481" s="72" t="n">
        <f aca="false">EXP((((AC481-AC$495)/AC$496+2)/4-1.9)^3)</f>
        <v>0.130545567212538</v>
      </c>
      <c r="AE481" s="73" t="n">
        <f aca="false">S481/U481</f>
        <v>20.9709138267853</v>
      </c>
      <c r="AF481" s="72" t="n">
        <f aca="false">EXP((((AE481-AE$495)/AE$496+2)/4-1.9)^3)</f>
        <v>0.0792359817939242</v>
      </c>
      <c r="AG481" s="72" t="n">
        <f aca="false">V481/U481</f>
        <v>0.613251573692207</v>
      </c>
      <c r="AH481" s="72" t="n">
        <f aca="false">EXP((((AG481-AG$495)/AG$496+2)/4-1.9)^3)</f>
        <v>0.157796668591133</v>
      </c>
      <c r="AI481" s="72" t="n">
        <f aca="false">W481/U481</f>
        <v>0.0286520512263946</v>
      </c>
      <c r="AJ481" s="72" t="n">
        <f aca="false">EXP((((AI481-AI$495)/AI$496+2)/4-1.9)^3)</f>
        <v>0.0207438490641612</v>
      </c>
      <c r="AK481" s="72" t="n">
        <f aca="false">Z481/U481</f>
        <v>0.0946233991751682</v>
      </c>
      <c r="AL481" s="72" t="n">
        <f aca="false">EXP((((AK481-AK$495)/AK$496+2)/4-1.9)^3)</f>
        <v>0.0238987204071299</v>
      </c>
      <c r="AM481" s="72" t="n">
        <f aca="false">0.01*AD481+0.15*AF481+0.24*AH481+0.25*AJ481+0.35*AL481</f>
        <v>0.0646125678116217</v>
      </c>
      <c r="AO481" s="64" t="n">
        <f aca="false">0.01*AD481/$AM$495</f>
        <v>0.00046403086292637</v>
      </c>
      <c r="AP481" s="63" t="n">
        <f aca="false">AO481*$J$495</f>
        <v>2847.16019805855</v>
      </c>
      <c r="AQ481" s="64" t="n">
        <f aca="false">0.15*AF481/$AM$495</f>
        <v>0.00422472495141774</v>
      </c>
      <c r="AR481" s="63" t="n">
        <f aca="false">AQ481*$J$495</f>
        <v>25921.6998058382</v>
      </c>
      <c r="AS481" s="64" t="n">
        <f aca="false">0.24*AH481/$AM$495</f>
        <v>0.0134615109540787</v>
      </c>
      <c r="AT481" s="63" t="n">
        <f aca="false">AS481*$J$495</f>
        <v>82595.967760583</v>
      </c>
      <c r="AU481" s="64" t="n">
        <f aca="false">0.25*AJ481/$AM$495</f>
        <v>0.00184337668202582</v>
      </c>
      <c r="AV481" s="63" t="n">
        <f aca="false">AU481*$J$495</f>
        <v>11310.4302718027</v>
      </c>
      <c r="AW481" s="64" t="n">
        <f aca="false">0.35*AL481/$AM$495</f>
        <v>0.00297322263141693</v>
      </c>
      <c r="AX481" s="63" t="n">
        <f aca="false">AW481*$J$495</f>
        <v>18242.8407514791</v>
      </c>
    </row>
    <row r="482" customFormat="false" ht="13.8" hidden="false" customHeight="false" outlineLevel="0" collapsed="false">
      <c r="A482" s="70" t="s">
        <v>34</v>
      </c>
      <c r="B482" s="63" t="n">
        <f aca="true">INDIRECT(ADDRESS(ROW()-35*INT((ROW()-15)/35)+138,2+INT((ROW()-15)/35), 1, 1, "Simulación"))</f>
        <v>0</v>
      </c>
      <c r="C482" s="63" t="n">
        <f aca="true">INDIRECT(ADDRESS(ROW()-35*INT((ROW()-15)/35)+108,2+INT((ROW()-15)/35), 1, 1, "Simulación"))</f>
        <v>0</v>
      </c>
      <c r="D482" s="63" t="n">
        <f aca="true">INDIRECT(ADDRESS(ROW()-35*INT((ROW()-15)/35)+78,2+INT((ROW()-15)/35), 1, 1, "Simulación"))</f>
        <v>0</v>
      </c>
      <c r="E482" s="63" t="n">
        <f aca="true">INDIRECT(ADDRESS(ROW()-35*INT((ROW()-15)/35)+48,2+INT((ROW()-15)/35), 1, 1, "Simulación"))</f>
        <v>0</v>
      </c>
      <c r="F482" s="63" t="n">
        <f aca="true">INDIRECT(ADDRESS(ROW()-35*INT((ROW()-15)/35)+18,2+INT((ROW()-15)/35), 1, 1, "Simulación"))</f>
        <v>0</v>
      </c>
      <c r="G482" s="63" t="n">
        <f aca="true">INDIRECT(ADDRESS(ROW()-35*INT((ROW()-15)/35)-12,2+INT((ROW()-15)/35), 1, 1, "Simulación"))</f>
        <v>0</v>
      </c>
      <c r="H482" s="63" t="n">
        <f aca="true">INDIRECT(ADDRESS(ROW()-35*INT((ROW()-15)/35)+168,2+INT((ROW()-15)/35), 1, 1, "Simulación"))</f>
        <v>0</v>
      </c>
      <c r="I482" s="64" t="n">
        <f aca="false">AO482+AQ482+AS482+AU482+AW482</f>
        <v>0.0255225406034653</v>
      </c>
      <c r="J482" s="63" t="n">
        <f aca="false">ROUND(AP482+AR482+AT482+AV482+AX482,0)</f>
        <v>156599</v>
      </c>
      <c r="K482" s="64" t="n">
        <f aca="false">I482-DatosMinisterio!J482</f>
        <v>0</v>
      </c>
      <c r="L482" s="63" t="n">
        <f aca="false">J482-DatosMinisterio!K482</f>
        <v>0</v>
      </c>
      <c r="M482" s="64" t="n">
        <f aca="false">P517/P$530</f>
        <v>0.0211952733281122</v>
      </c>
      <c r="N482" s="63" t="n">
        <f aca="false">ROUND(N$495*M482,0)</f>
        <v>2470914</v>
      </c>
      <c r="O482" s="63" t="n">
        <f aca="false">N482-DatosMinisterio!L482</f>
        <v>-1</v>
      </c>
      <c r="P482" s="65" t="n">
        <f aca="false">N482+J482</f>
        <v>2627513</v>
      </c>
      <c r="Q482" s="63" t="n">
        <f aca="false">P482-DatosMinisterio!M482</f>
        <v>-1</v>
      </c>
      <c r="S482" s="65" t="n">
        <f aca="false">B482+DatosMinisterio!B482</f>
        <v>7218</v>
      </c>
      <c r="T482" s="65" t="n">
        <f aca="false">C482+DatosMinisterio!C482</f>
        <v>43</v>
      </c>
      <c r="U482" s="65" t="n">
        <f aca="false">D482+DatosMinisterio!D482</f>
        <v>423.136363636364</v>
      </c>
      <c r="V482" s="65" t="n">
        <f aca="false">E482+DatosMinisterio!E482</f>
        <v>234.568181818182</v>
      </c>
      <c r="W482" s="65" t="n">
        <f aca="false">F482+DatosMinisterio!F482</f>
        <v>36</v>
      </c>
      <c r="X482" s="65" t="n">
        <f aca="false">G482+DatosMinisterio!G482</f>
        <v>76</v>
      </c>
      <c r="Y482" s="65" t="n">
        <f aca="false">H482+DatosMinisterio!H482</f>
        <v>31</v>
      </c>
      <c r="Z482" s="65" t="n">
        <f aca="false">X482+0.33*Y482</f>
        <v>86.23</v>
      </c>
      <c r="AC482" s="71" t="n">
        <f aca="false">IF(T482&gt;0,S482/T482,0)</f>
        <v>167.860465116279</v>
      </c>
      <c r="AD482" s="72" t="n">
        <f aca="false">EXP((((AC482-AC$495)/AC$496+2)/4-1.9)^3)</f>
        <v>0.0356511116599088</v>
      </c>
      <c r="AE482" s="73" t="n">
        <f aca="false">S482/U482</f>
        <v>17.0583306477602</v>
      </c>
      <c r="AF482" s="72" t="n">
        <f aca="false">EXP((((AE482-AE$495)/AE$496+2)/4-1.9)^3)</f>
        <v>0.0179776577712292</v>
      </c>
      <c r="AG482" s="72" t="n">
        <f aca="false">V482/U482</f>
        <v>0.554355999570308</v>
      </c>
      <c r="AH482" s="72" t="n">
        <f aca="false">EXP((((AG482-AG$495)/AG$496+2)/4-1.9)^3)</f>
        <v>0.0937326963281616</v>
      </c>
      <c r="AI482" s="72" t="n">
        <f aca="false">W482/U482</f>
        <v>0.0850789558491781</v>
      </c>
      <c r="AJ482" s="72" t="n">
        <f aca="false">EXP((((AI482-AI$495)/AI$496+2)/4-1.9)^3)</f>
        <v>0.0857525450688743</v>
      </c>
      <c r="AK482" s="72" t="n">
        <f aca="false">Z482/U482</f>
        <v>0.203787732302073</v>
      </c>
      <c r="AL482" s="72" t="n">
        <f aca="false">EXP((((AK482-AK$495)/AK$496+2)/4-1.9)^3)</f>
        <v>0.0709008308776981</v>
      </c>
      <c r="AM482" s="72" t="n">
        <f aca="false">0.01*AD482+0.15*AF482+0.24*AH482+0.25*AJ482+0.35*AL482</f>
        <v>0.0718024339754552</v>
      </c>
      <c r="AO482" s="64" t="n">
        <f aca="false">0.01*AD482/$AM$495</f>
        <v>0.000126723690900191</v>
      </c>
      <c r="AP482" s="63" t="n">
        <f aca="false">AO482*$J$495</f>
        <v>777.540197664285</v>
      </c>
      <c r="AQ482" s="64" t="n">
        <f aca="false">0.15*AF482/$AM$495</f>
        <v>0.000958537493126449</v>
      </c>
      <c r="AR482" s="63" t="n">
        <f aca="false">AQ482*$J$495</f>
        <v>5881.31095756337</v>
      </c>
      <c r="AS482" s="64" t="n">
        <f aca="false">0.24*AH482/$AM$495</f>
        <v>0.0079962633536091</v>
      </c>
      <c r="AT482" s="63" t="n">
        <f aca="false">AS482*$J$495</f>
        <v>49062.777010163</v>
      </c>
      <c r="AU482" s="64" t="n">
        <f aca="false">0.25*AJ482/$AM$495</f>
        <v>0.00762029464808598</v>
      </c>
      <c r="AV482" s="63" t="n">
        <f aca="false">AU482*$J$495</f>
        <v>46755.9409360916</v>
      </c>
      <c r="AW482" s="64" t="n">
        <f aca="false">0.35*AL482/$AM$495</f>
        <v>0.00882072141774358</v>
      </c>
      <c r="AX482" s="63" t="n">
        <f aca="false">AW482*$J$495</f>
        <v>54121.4150722277</v>
      </c>
    </row>
    <row r="483" customFormat="false" ht="13.8" hidden="false" customHeight="false" outlineLevel="0" collapsed="false">
      <c r="A483" s="70" t="s">
        <v>35</v>
      </c>
      <c r="B483" s="63" t="n">
        <f aca="true">INDIRECT(ADDRESS(ROW()-35*INT((ROW()-15)/35)+138,2+INT((ROW()-15)/35), 1, 1, "Simulación"))</f>
        <v>0</v>
      </c>
      <c r="C483" s="63" t="n">
        <f aca="true">INDIRECT(ADDRESS(ROW()-35*INT((ROW()-15)/35)+108,2+INT((ROW()-15)/35), 1, 1, "Simulación"))</f>
        <v>0</v>
      </c>
      <c r="D483" s="63" t="n">
        <f aca="true">INDIRECT(ADDRESS(ROW()-35*INT((ROW()-15)/35)+78,2+INT((ROW()-15)/35), 1, 1, "Simulación"))</f>
        <v>0</v>
      </c>
      <c r="E483" s="63" t="n">
        <f aca="true">INDIRECT(ADDRESS(ROW()-35*INT((ROW()-15)/35)+48,2+INT((ROW()-15)/35), 1, 1, "Simulación"))</f>
        <v>0</v>
      </c>
      <c r="F483" s="63" t="n">
        <f aca="true">INDIRECT(ADDRESS(ROW()-35*INT((ROW()-15)/35)+18,2+INT((ROW()-15)/35), 1, 1, "Simulación"))</f>
        <v>0</v>
      </c>
      <c r="G483" s="63" t="n">
        <f aca="true">INDIRECT(ADDRESS(ROW()-35*INT((ROW()-15)/35)-12,2+INT((ROW()-15)/35), 1, 1, "Simulación"))</f>
        <v>0</v>
      </c>
      <c r="H483" s="63" t="n">
        <f aca="true">INDIRECT(ADDRESS(ROW()-35*INT((ROW()-15)/35)+168,2+INT((ROW()-15)/35), 1, 1, "Simulación"))</f>
        <v>0</v>
      </c>
      <c r="I483" s="64" t="n">
        <f aca="false">AO483+AQ483+AS483+AU483+AW483</f>
        <v>0.00814407965274951</v>
      </c>
      <c r="J483" s="63" t="n">
        <f aca="false">ROUND(AP483+AR483+AT483+AV483+AX483,0)</f>
        <v>49970</v>
      </c>
      <c r="K483" s="64" t="n">
        <f aca="false">I483-DatosMinisterio!J483</f>
        <v>0</v>
      </c>
      <c r="L483" s="63" t="n">
        <f aca="false">J483-DatosMinisterio!K483</f>
        <v>0</v>
      </c>
      <c r="M483" s="64" t="n">
        <f aca="false">P518/P$530</f>
        <v>0.0104983071618321</v>
      </c>
      <c r="N483" s="63" t="n">
        <f aca="false">ROUND(N$495*M483,0)</f>
        <v>1223877</v>
      </c>
      <c r="O483" s="63" t="n">
        <f aca="false">N483-DatosMinisterio!L483</f>
        <v>1</v>
      </c>
      <c r="P483" s="65" t="n">
        <f aca="false">N483+J483</f>
        <v>1273847</v>
      </c>
      <c r="Q483" s="63" t="n">
        <f aca="false">P483-DatosMinisterio!M483</f>
        <v>1</v>
      </c>
      <c r="S483" s="65" t="n">
        <f aca="false">B483+DatosMinisterio!B483</f>
        <v>3506</v>
      </c>
      <c r="T483" s="65" t="n">
        <f aca="false">C483+DatosMinisterio!C483</f>
        <v>63</v>
      </c>
      <c r="U483" s="65" t="n">
        <f aca="false">D483+DatosMinisterio!D483</f>
        <v>210.440284119643</v>
      </c>
      <c r="V483" s="65" t="n">
        <f aca="false">E483+DatosMinisterio!E483</f>
        <v>48.1306818181818</v>
      </c>
      <c r="W483" s="65" t="n">
        <f aca="false">F483+DatosMinisterio!F483</f>
        <v>8</v>
      </c>
      <c r="X483" s="65" t="n">
        <f aca="false">G483+DatosMinisterio!G483</f>
        <v>26</v>
      </c>
      <c r="Y483" s="65" t="n">
        <f aca="false">H483+DatosMinisterio!H483</f>
        <v>11</v>
      </c>
      <c r="Z483" s="65" t="n">
        <f aca="false">X483+0.33*Y483</f>
        <v>29.63</v>
      </c>
      <c r="AC483" s="71" t="n">
        <f aca="false">IF(T483&gt;0,S483/T483,0)</f>
        <v>55.6507936507937</v>
      </c>
      <c r="AD483" s="72" t="n">
        <f aca="false">EXP((((AC483-AC$495)/AC$496+2)/4-1.9)^3)</f>
        <v>0.00222955652481611</v>
      </c>
      <c r="AE483" s="73" t="n">
        <f aca="false">S483/U483</f>
        <v>16.6603082421553</v>
      </c>
      <c r="AF483" s="72" t="n">
        <f aca="false">EXP((((AE483-AE$495)/AE$496+2)/4-1.9)^3)</f>
        <v>0.0150597938446326</v>
      </c>
      <c r="AG483" s="72" t="n">
        <f aca="false">V483/U483</f>
        <v>0.22871420279407</v>
      </c>
      <c r="AH483" s="72" t="n">
        <f aca="false">EXP((((AG483-AG$495)/AG$496+2)/4-1.9)^3)</f>
        <v>0.000857288261474258</v>
      </c>
      <c r="AI483" s="72" t="n">
        <f aca="false">W483/U483</f>
        <v>0.0380155350648154</v>
      </c>
      <c r="AJ483" s="72" t="n">
        <f aca="false">EXP((((AI483-AI$495)/AI$496+2)/4-1.9)^3)</f>
        <v>0.0270584905511943</v>
      </c>
      <c r="AK483" s="72" t="n">
        <f aca="false">Z483/U483</f>
        <v>0.14080003799631</v>
      </c>
      <c r="AL483" s="72" t="n">
        <f aca="false">EXP((((AK483-AK$495)/AK$496+2)/4-1.9)^3)</f>
        <v>0.0390287471445666</v>
      </c>
      <c r="AM483" s="72" t="n">
        <f aca="false">0.01*AD483+0.15*AF483+0.24*AH483+0.25*AJ483+0.35*AL483</f>
        <v>0.0229116979630938</v>
      </c>
      <c r="AO483" s="64" t="n">
        <f aca="false">0.01*AD483/$AM$495</f>
        <v>7.92507214334716E-006</v>
      </c>
      <c r="AP483" s="63" t="n">
        <f aca="false">AO483*$J$495</f>
        <v>48.625968175873</v>
      </c>
      <c r="AQ483" s="64" t="n">
        <f aca="false">0.15*AF483/$AM$495</f>
        <v>0.000802962055598652</v>
      </c>
      <c r="AR483" s="63" t="n">
        <f aca="false">AQ483*$J$495</f>
        <v>4926.74472304337</v>
      </c>
      <c r="AS483" s="64" t="n">
        <f aca="false">0.24*AH483/$AM$495</f>
        <v>7.31345941943877E-005</v>
      </c>
      <c r="AT483" s="63" t="n">
        <f aca="false">AS483*$J$495</f>
        <v>448.732880348229</v>
      </c>
      <c r="AU483" s="64" t="n">
        <f aca="false">0.25*AJ483/$AM$495</f>
        <v>0.00240451954594399</v>
      </c>
      <c r="AV483" s="63" t="n">
        <f aca="false">AU483*$J$495</f>
        <v>14753.4418368026</v>
      </c>
      <c r="AW483" s="64" t="n">
        <f aca="false">0.35*AL483/$AM$495</f>
        <v>0.00485553838486913</v>
      </c>
      <c r="AX483" s="63" t="n">
        <f aca="false">AW483*$J$495</f>
        <v>29792.1899900405</v>
      </c>
    </row>
    <row r="484" customFormat="false" ht="13.8" hidden="false" customHeight="false" outlineLevel="0" collapsed="false">
      <c r="A484" s="70" t="s">
        <v>36</v>
      </c>
      <c r="B484" s="63" t="n">
        <f aca="true">INDIRECT(ADDRESS(ROW()-35*INT((ROW()-15)/35)+138,2+INT((ROW()-15)/35), 1, 1, "Simulación"))</f>
        <v>0</v>
      </c>
      <c r="C484" s="63" t="n">
        <f aca="true">INDIRECT(ADDRESS(ROW()-35*INT((ROW()-15)/35)+108,2+INT((ROW()-15)/35), 1, 1, "Simulación"))</f>
        <v>0</v>
      </c>
      <c r="D484" s="63" t="n">
        <f aca="true">INDIRECT(ADDRESS(ROW()-35*INT((ROW()-15)/35)+78,2+INT((ROW()-15)/35), 1, 1, "Simulación"))</f>
        <v>0</v>
      </c>
      <c r="E484" s="63" t="n">
        <f aca="true">INDIRECT(ADDRESS(ROW()-35*INT((ROW()-15)/35)+48,2+INT((ROW()-15)/35), 1, 1, "Simulación"))</f>
        <v>0</v>
      </c>
      <c r="F484" s="63" t="n">
        <f aca="true">INDIRECT(ADDRESS(ROW()-35*INT((ROW()-15)/35)+18,2+INT((ROW()-15)/35), 1, 1, "Simulación"))</f>
        <v>0</v>
      </c>
      <c r="G484" s="63" t="n">
        <f aca="true">INDIRECT(ADDRESS(ROW()-35*INT((ROW()-15)/35)-12,2+INT((ROW()-15)/35), 1, 1, "Simulación"))</f>
        <v>0</v>
      </c>
      <c r="H484" s="63" t="n">
        <f aca="true">INDIRECT(ADDRESS(ROW()-35*INT((ROW()-15)/35)+168,2+INT((ROW()-15)/35), 1, 1, "Simulación"))</f>
        <v>0</v>
      </c>
      <c r="I484" s="64" t="n">
        <f aca="false">AO484+AQ484+AS484+AU484+AW484</f>
        <v>0.098736299012478</v>
      </c>
      <c r="J484" s="63" t="n">
        <f aca="false">ROUND(AP484+AR484+AT484+AV484+AX484,0)</f>
        <v>605818</v>
      </c>
      <c r="K484" s="64" t="n">
        <f aca="false">I484-DatosMinisterio!J484</f>
        <v>4.44089209850063E-016</v>
      </c>
      <c r="L484" s="63" t="n">
        <f aca="false">J484-DatosMinisterio!K484</f>
        <v>0</v>
      </c>
      <c r="M484" s="64" t="n">
        <f aca="false">P519/P$530</f>
        <v>0.0525816955394231</v>
      </c>
      <c r="N484" s="63" t="n">
        <f aca="false">ROUND(N$495*M484,0)</f>
        <v>6129897</v>
      </c>
      <c r="O484" s="63" t="n">
        <f aca="false">N484-DatosMinisterio!L484</f>
        <v>-16</v>
      </c>
      <c r="P484" s="65" t="n">
        <f aca="false">N484+J484</f>
        <v>6735715</v>
      </c>
      <c r="Q484" s="63" t="n">
        <f aca="false">P484-DatosMinisterio!M484</f>
        <v>-16</v>
      </c>
      <c r="S484" s="65" t="n">
        <f aca="false">B484+DatosMinisterio!B484</f>
        <v>5729</v>
      </c>
      <c r="T484" s="65" t="n">
        <f aca="false">C484+DatosMinisterio!C484</f>
        <v>23</v>
      </c>
      <c r="U484" s="65" t="n">
        <f aca="false">D484+DatosMinisterio!D484</f>
        <v>256.863636363636</v>
      </c>
      <c r="V484" s="65" t="n">
        <f aca="false">E484+DatosMinisterio!E484</f>
        <v>221.363636363636</v>
      </c>
      <c r="W484" s="65" t="n">
        <f aca="false">F484+DatosMinisterio!F484</f>
        <v>27</v>
      </c>
      <c r="X484" s="65" t="n">
        <f aca="false">G484+DatosMinisterio!G484</f>
        <v>76</v>
      </c>
      <c r="Y484" s="65" t="n">
        <f aca="false">H484+DatosMinisterio!H484</f>
        <v>47</v>
      </c>
      <c r="Z484" s="65" t="n">
        <f aca="false">X484+0.33*Y484</f>
        <v>91.51</v>
      </c>
      <c r="AC484" s="71" t="n">
        <f aca="false">IF(T484&gt;0,S484/T484,0)</f>
        <v>249.086956521739</v>
      </c>
      <c r="AD484" s="72" t="n">
        <f aca="false">EXP((((AC484-AC$495)/AC$496+2)/4-1.9)^3)</f>
        <v>0.140356219621174</v>
      </c>
      <c r="AE484" s="73" t="n">
        <f aca="false">S484/U484</f>
        <v>22.3036630684835</v>
      </c>
      <c r="AF484" s="72" t="n">
        <f aca="false">EXP((((AE484-AE$495)/AE$496+2)/4-1.9)^3)</f>
        <v>0.118930822476125</v>
      </c>
      <c r="AG484" s="72" t="n">
        <f aca="false">V484/U484</f>
        <v>0.861794372677402</v>
      </c>
      <c r="AH484" s="72" t="n">
        <f aca="false">EXP((((AG484-AG$495)/AG$496+2)/4-1.9)^3)</f>
        <v>0.622476424987194</v>
      </c>
      <c r="AI484" s="72" t="n">
        <f aca="false">W484/U484</f>
        <v>0.105114139090427</v>
      </c>
      <c r="AJ484" s="72" t="n">
        <f aca="false">EXP((((AI484-AI$495)/AI$496+2)/4-1.9)^3)</f>
        <v>0.128567152955804</v>
      </c>
      <c r="AK484" s="72" t="n">
        <f aca="false">Z484/U484</f>
        <v>0.356259069191294</v>
      </c>
      <c r="AL484" s="72" t="n">
        <f aca="false">EXP((((AK484-AK$495)/AK$496+2)/4-1.9)^3)</f>
        <v>0.219985752025959</v>
      </c>
      <c r="AM484" s="72" t="n">
        <f aca="false">0.01*AD484+0.15*AF484+0.24*AH484+0.25*AJ484+0.35*AL484</f>
        <v>0.277774329012594</v>
      </c>
      <c r="AO484" s="64" t="n">
        <f aca="false">0.01*AD484/$AM$495</f>
        <v>0.000498903326237501</v>
      </c>
      <c r="AP484" s="63" t="n">
        <f aca="false">AO484*$J$495</f>
        <v>3061.12762453867</v>
      </c>
      <c r="AQ484" s="64" t="n">
        <f aca="false">0.15*AF484/$AM$495</f>
        <v>0.00634118492422145</v>
      </c>
      <c r="AR484" s="63" t="n">
        <f aca="false">AQ484*$J$495</f>
        <v>38907.6907749496</v>
      </c>
      <c r="AS484" s="64" t="n">
        <f aca="false">0.24*AH484/$AM$495</f>
        <v>0.0531029792227927</v>
      </c>
      <c r="AT484" s="63" t="n">
        <f aca="false">AS484*$J$495</f>
        <v>325824.639956019</v>
      </c>
      <c r="AU484" s="64" t="n">
        <f aca="false">0.25*AJ484/$AM$495</f>
        <v>0.0114249622189275</v>
      </c>
      <c r="AV484" s="63" t="n">
        <f aca="false">AU484*$J$495</f>
        <v>70100.2892111822</v>
      </c>
      <c r="AW484" s="64" t="n">
        <f aca="false">0.35*AL484/$AM$495</f>
        <v>0.0273682693202989</v>
      </c>
      <c r="AX484" s="63" t="n">
        <f aca="false">AW484*$J$495</f>
        <v>167923.845856059</v>
      </c>
    </row>
    <row r="485" customFormat="false" ht="13.8" hidden="false" customHeight="false" outlineLevel="0" collapsed="false">
      <c r="A485" s="70" t="s">
        <v>37</v>
      </c>
      <c r="B485" s="63" t="n">
        <f aca="true">INDIRECT(ADDRESS(ROW()-35*INT((ROW()-15)/35)+138,2+INT((ROW()-15)/35), 1, 1, "Simulación"))</f>
        <v>0</v>
      </c>
      <c r="C485" s="63" t="n">
        <f aca="true">INDIRECT(ADDRESS(ROW()-35*INT((ROW()-15)/35)+108,2+INT((ROW()-15)/35), 1, 1, "Simulación"))</f>
        <v>0</v>
      </c>
      <c r="D485" s="63" t="n">
        <f aca="true">INDIRECT(ADDRESS(ROW()-35*INT((ROW()-15)/35)+78,2+INT((ROW()-15)/35), 1, 1, "Simulación"))</f>
        <v>0</v>
      </c>
      <c r="E485" s="63" t="n">
        <f aca="true">INDIRECT(ADDRESS(ROW()-35*INT((ROW()-15)/35)+48,2+INT((ROW()-15)/35), 1, 1, "Simulación"))</f>
        <v>0</v>
      </c>
      <c r="F485" s="63" t="n">
        <f aca="true">INDIRECT(ADDRESS(ROW()-35*INT((ROW()-15)/35)+18,2+INT((ROW()-15)/35), 1, 1, "Simulación"))</f>
        <v>0</v>
      </c>
      <c r="G485" s="63" t="n">
        <f aca="true">INDIRECT(ADDRESS(ROW()-35*INT((ROW()-15)/35)-12,2+INT((ROW()-15)/35), 1, 1, "Simulación"))</f>
        <v>0</v>
      </c>
      <c r="H485" s="63" t="n">
        <f aca="true">INDIRECT(ADDRESS(ROW()-35*INT((ROW()-15)/35)+168,2+INT((ROW()-15)/35), 1, 1, "Simulación"))</f>
        <v>0</v>
      </c>
      <c r="I485" s="64" t="n">
        <f aca="false">AO485+AQ485+AS485+AU485+AW485</f>
        <v>0.00809239359714034</v>
      </c>
      <c r="J485" s="63" t="n">
        <f aca="false">ROUND(AP485+AR485+AT485+AV485+AX485,0)</f>
        <v>49653</v>
      </c>
      <c r="K485" s="64" t="n">
        <f aca="false">I485-DatosMinisterio!J485</f>
        <v>-1.02348685082632E-016</v>
      </c>
      <c r="L485" s="63" t="n">
        <f aca="false">J485-DatosMinisterio!K485</f>
        <v>0</v>
      </c>
      <c r="M485" s="64" t="n">
        <f aca="false">P520/P$530</f>
        <v>0.0101486651832136</v>
      </c>
      <c r="N485" s="63" t="n">
        <f aca="false">ROUND(N$495*M485,0)</f>
        <v>1183116</v>
      </c>
      <c r="O485" s="63" t="n">
        <f aca="false">N485-DatosMinisterio!L485</f>
        <v>1</v>
      </c>
      <c r="P485" s="65" t="n">
        <f aca="false">N485+J485</f>
        <v>1232769</v>
      </c>
      <c r="Q485" s="63" t="n">
        <f aca="false">P485-DatosMinisterio!M485</f>
        <v>1</v>
      </c>
      <c r="S485" s="65" t="n">
        <f aca="false">B485+DatosMinisterio!B485</f>
        <v>3627</v>
      </c>
      <c r="T485" s="65" t="n">
        <f aca="false">C485+DatosMinisterio!C485</f>
        <v>30</v>
      </c>
      <c r="U485" s="65" t="n">
        <f aca="false">D485+DatosMinisterio!D485</f>
        <v>164.636363636364</v>
      </c>
      <c r="V485" s="65" t="n">
        <f aca="false">E485+DatosMinisterio!E485</f>
        <v>43.2272727272727</v>
      </c>
      <c r="W485" s="65" t="n">
        <f aca="false">F485+DatosMinisterio!F485</f>
        <v>1</v>
      </c>
      <c r="X485" s="65" t="n">
        <f aca="false">G485+DatosMinisterio!G485</f>
        <v>2</v>
      </c>
      <c r="Y485" s="65" t="n">
        <f aca="false">H485+DatosMinisterio!H485</f>
        <v>1</v>
      </c>
      <c r="Z485" s="65" t="n">
        <f aca="false">X485+0.33*Y485</f>
        <v>2.33</v>
      </c>
      <c r="AC485" s="71" t="n">
        <f aca="false">IF(T485&gt;0,S485/T485,0)</f>
        <v>120.9</v>
      </c>
      <c r="AD485" s="72" t="n">
        <f aca="false">EXP((((AC485-AC$495)/AC$496+2)/4-1.9)^3)</f>
        <v>0.0127828064266567</v>
      </c>
      <c r="AE485" s="73" t="n">
        <f aca="false">S485/U485</f>
        <v>22.0303699613473</v>
      </c>
      <c r="AF485" s="72" t="n">
        <f aca="false">EXP((((AE485-AE$495)/AE$496+2)/4-1.9)^3)</f>
        <v>0.109847484931326</v>
      </c>
      <c r="AG485" s="72" t="n">
        <f aca="false">V485/U485</f>
        <v>0.262562120375482</v>
      </c>
      <c r="AH485" s="72" t="n">
        <f aca="false">EXP((((AG485-AG$495)/AG$496+2)/4-1.9)^3)</f>
        <v>0.00164418699866952</v>
      </c>
      <c r="AI485" s="72" t="n">
        <f aca="false">W485/U485</f>
        <v>0.00607399226946437</v>
      </c>
      <c r="AJ485" s="72" t="n">
        <f aca="false">EXP((((AI485-AI$495)/AI$496+2)/4-1.9)^3)</f>
        <v>0.0103656973163609</v>
      </c>
      <c r="AK485" s="72" t="n">
        <f aca="false">Z485/U485</f>
        <v>0.014152401987852</v>
      </c>
      <c r="AL485" s="72" t="n">
        <f aca="false">EXP((((AK485-AK$495)/AK$496+2)/4-1.9)^3)</f>
        <v>0.00907231380678035</v>
      </c>
      <c r="AM485" s="72" t="n">
        <f aca="false">0.01*AD485+0.15*AF485+0.24*AH485+0.25*AJ485+0.35*AL485</f>
        <v>0.0227662898451094</v>
      </c>
      <c r="AO485" s="64" t="n">
        <f aca="false">0.01*AD485/$AM$495</f>
        <v>4.54371360394423E-005</v>
      </c>
      <c r="AP485" s="63" t="n">
        <f aca="false">AO485*$J$495</f>
        <v>278.789226279974</v>
      </c>
      <c r="AQ485" s="64" t="n">
        <f aca="false">0.15*AF485/$AM$495</f>
        <v>0.00585687714007022</v>
      </c>
      <c r="AR485" s="63" t="n">
        <f aca="false">AQ485*$J$495</f>
        <v>35936.1172077317</v>
      </c>
      <c r="AS485" s="64" t="n">
        <f aca="false">0.24*AH485/$AM$495</f>
        <v>0.00014026431287021</v>
      </c>
      <c r="AT485" s="63" t="n">
        <f aca="false">AS485*$J$495</f>
        <v>860.621567913814</v>
      </c>
      <c r="AU485" s="64" t="n">
        <f aca="false">0.25*AJ485/$AM$495</f>
        <v>0.000921134967132483</v>
      </c>
      <c r="AV485" s="63" t="n">
        <f aca="false">AU485*$J$495</f>
        <v>5651.81979258935</v>
      </c>
      <c r="AW485" s="64" t="n">
        <f aca="false">0.35*AL485/$AM$495</f>
        <v>0.00112868004102798</v>
      </c>
      <c r="AX485" s="63" t="n">
        <f aca="false">AW485*$J$495</f>
        <v>6925.25680057592</v>
      </c>
    </row>
    <row r="486" customFormat="false" ht="13.8" hidden="false" customHeight="false" outlineLevel="0" collapsed="false">
      <c r="A486" s="70" t="s">
        <v>38</v>
      </c>
      <c r="B486" s="63" t="n">
        <f aca="true">INDIRECT(ADDRESS(ROW()-35*INT((ROW()-15)/35)+138,2+INT((ROW()-15)/35), 1, 1, "Simulación"))</f>
        <v>0</v>
      </c>
      <c r="C486" s="63" t="n">
        <f aca="true">INDIRECT(ADDRESS(ROW()-35*INT((ROW()-15)/35)+108,2+INT((ROW()-15)/35), 1, 1, "Simulación"))</f>
        <v>0</v>
      </c>
      <c r="D486" s="63" t="n">
        <f aca="true">INDIRECT(ADDRESS(ROW()-35*INT((ROW()-15)/35)+78,2+INT((ROW()-15)/35), 1, 1, "Simulación"))</f>
        <v>0</v>
      </c>
      <c r="E486" s="63" t="n">
        <f aca="true">INDIRECT(ADDRESS(ROW()-35*INT((ROW()-15)/35)+48,2+INT((ROW()-15)/35), 1, 1, "Simulación"))</f>
        <v>0</v>
      </c>
      <c r="F486" s="63" t="n">
        <f aca="true">INDIRECT(ADDRESS(ROW()-35*INT((ROW()-15)/35)+18,2+INT((ROW()-15)/35), 1, 1, "Simulación"))</f>
        <v>0</v>
      </c>
      <c r="G486" s="63" t="n">
        <f aca="true">INDIRECT(ADDRESS(ROW()-35*INT((ROW()-15)/35)-12,2+INT((ROW()-15)/35), 1, 1, "Simulación"))</f>
        <v>0</v>
      </c>
      <c r="H486" s="63" t="n">
        <f aca="true">INDIRECT(ADDRESS(ROW()-35*INT((ROW()-15)/35)+168,2+INT((ROW()-15)/35), 1, 1, "Simulación"))</f>
        <v>0</v>
      </c>
      <c r="I486" s="64" t="n">
        <f aca="false">AO486+AQ486+AS486+AU486+AW486</f>
        <v>0.0716741124714108</v>
      </c>
      <c r="J486" s="63" t="n">
        <f aca="false">ROUND(AP486+AR486+AT486+AV486+AX486,0)</f>
        <v>439772</v>
      </c>
      <c r="K486" s="64" t="n">
        <f aca="false">I486-DatosMinisterio!J486</f>
        <v>0</v>
      </c>
      <c r="L486" s="63" t="n">
        <f aca="false">J486-DatosMinisterio!K486</f>
        <v>0</v>
      </c>
      <c r="M486" s="64" t="n">
        <f aca="false">P521/P$530</f>
        <v>0.0343264752245239</v>
      </c>
      <c r="N486" s="63" t="n">
        <f aca="false">ROUND(N$495*M486,0)</f>
        <v>4001730</v>
      </c>
      <c r="O486" s="63" t="n">
        <f aca="false">N486-DatosMinisterio!L486</f>
        <v>-1</v>
      </c>
      <c r="P486" s="65" t="n">
        <f aca="false">N486+J486</f>
        <v>4441502</v>
      </c>
      <c r="Q486" s="63" t="n">
        <f aca="false">P486-DatosMinisterio!M486</f>
        <v>-1</v>
      </c>
      <c r="S486" s="65" t="n">
        <f aca="false">B486+DatosMinisterio!B486</f>
        <v>7689</v>
      </c>
      <c r="T486" s="65" t="n">
        <f aca="false">C486+DatosMinisterio!C486</f>
        <v>48</v>
      </c>
      <c r="U486" s="65" t="n">
        <f aca="false">D486+DatosMinisterio!D486</f>
        <v>248.5</v>
      </c>
      <c r="V486" s="65" t="n">
        <f aca="false">E486+DatosMinisterio!E486</f>
        <v>171.409090909091</v>
      </c>
      <c r="W486" s="65" t="n">
        <f aca="false">F486+DatosMinisterio!F486</f>
        <v>14</v>
      </c>
      <c r="X486" s="65" t="n">
        <f aca="false">G486+DatosMinisterio!G486</f>
        <v>54</v>
      </c>
      <c r="Y486" s="65" t="n">
        <f aca="false">H486+DatosMinisterio!H486</f>
        <v>13</v>
      </c>
      <c r="Z486" s="65" t="n">
        <f aca="false">X486+0.33*Y486</f>
        <v>58.29</v>
      </c>
      <c r="AC486" s="71" t="n">
        <f aca="false">IF(T486&gt;0,S486/T486,0)</f>
        <v>160.1875</v>
      </c>
      <c r="AD486" s="72" t="n">
        <f aca="false">EXP((((AC486-AC$495)/AC$496+2)/4-1.9)^3)</f>
        <v>0.0305262197269737</v>
      </c>
      <c r="AE486" s="73" t="n">
        <f aca="false">S486/U486</f>
        <v>30.9416498993964</v>
      </c>
      <c r="AF486" s="72" t="n">
        <f aca="false">EXP((((AE486-AE$495)/AE$496+2)/4-1.9)^3)</f>
        <v>0.614308951691788</v>
      </c>
      <c r="AG486" s="72" t="n">
        <f aca="false">V486/U486</f>
        <v>0.689775013718676</v>
      </c>
      <c r="AH486" s="72" t="n">
        <f aca="false">EXP((((AG486-AG$495)/AG$496+2)/4-1.9)^3)</f>
        <v>0.274709607150018</v>
      </c>
      <c r="AI486" s="72" t="n">
        <f aca="false">W486/U486</f>
        <v>0.0563380281690141</v>
      </c>
      <c r="AJ486" s="72" t="n">
        <f aca="false">EXP((((AI486-AI$495)/AI$496+2)/4-1.9)^3)</f>
        <v>0.0439179903529635</v>
      </c>
      <c r="AK486" s="72" t="n">
        <f aca="false">Z486/U486</f>
        <v>0.234567404426559</v>
      </c>
      <c r="AL486" s="72" t="n">
        <f aca="false">EXP((((AK486-AK$495)/AK$496+2)/4-1.9)^3)</f>
        <v>0.0922257390798242</v>
      </c>
      <c r="AM486" s="72" t="n">
        <f aca="false">0.01*AD486+0.15*AF486+0.24*AH486+0.25*AJ486+0.35*AL486</f>
        <v>0.201640416933222</v>
      </c>
      <c r="AO486" s="64" t="n">
        <f aca="false">0.01*AD486/$AM$495</f>
        <v>0.000108507001687202</v>
      </c>
      <c r="AP486" s="63" t="n">
        <f aca="false">AO486*$J$495</f>
        <v>665.767820843185</v>
      </c>
      <c r="AQ486" s="64" t="n">
        <f aca="false">0.15*AF486/$AM$495</f>
        <v>0.0327538865214209</v>
      </c>
      <c r="AR486" s="63" t="n">
        <f aca="false">AQ486*$J$495</f>
        <v>200968.447330007</v>
      </c>
      <c r="AS486" s="64" t="n">
        <f aca="false">0.24*AH486/$AM$495</f>
        <v>0.0234352627267596</v>
      </c>
      <c r="AT486" s="63" t="n">
        <f aca="false">AS486*$J$495</f>
        <v>143792.046170994</v>
      </c>
      <c r="AU486" s="64" t="n">
        <f aca="false">0.25*AJ486/$AM$495</f>
        <v>0.00390271829917797</v>
      </c>
      <c r="AV486" s="63" t="n">
        <f aca="false">AU486*$J$495</f>
        <v>23945.9594036042</v>
      </c>
      <c r="AW486" s="64" t="n">
        <f aca="false">0.35*AL486/$AM$495</f>
        <v>0.0114737379223651</v>
      </c>
      <c r="AX486" s="63" t="n">
        <f aca="false">AW486*$J$495</f>
        <v>70399.5629288483</v>
      </c>
    </row>
    <row r="487" customFormat="false" ht="13.8" hidden="false" customHeight="false" outlineLevel="0" collapsed="false">
      <c r="A487" s="70" t="s">
        <v>39</v>
      </c>
      <c r="B487" s="63" t="n">
        <f aca="true">INDIRECT(ADDRESS(ROW()-35*INT((ROW()-15)/35)+138,2+INT((ROW()-15)/35), 1, 1, "Simulación"))</f>
        <v>0</v>
      </c>
      <c r="C487" s="63" t="n">
        <f aca="true">INDIRECT(ADDRESS(ROW()-35*INT((ROW()-15)/35)+108,2+INT((ROW()-15)/35), 1, 1, "Simulación"))</f>
        <v>0</v>
      </c>
      <c r="D487" s="63" t="n">
        <f aca="true">INDIRECT(ADDRESS(ROW()-35*INT((ROW()-15)/35)+78,2+INT((ROW()-15)/35), 1, 1, "Simulación"))</f>
        <v>0</v>
      </c>
      <c r="E487" s="63" t="n">
        <f aca="true">INDIRECT(ADDRESS(ROW()-35*INT((ROW()-15)/35)+48,2+INT((ROW()-15)/35), 1, 1, "Simulación"))</f>
        <v>0</v>
      </c>
      <c r="F487" s="63" t="n">
        <f aca="true">INDIRECT(ADDRESS(ROW()-35*INT((ROW()-15)/35)+18,2+INT((ROW()-15)/35), 1, 1, "Simulación"))</f>
        <v>0</v>
      </c>
      <c r="G487" s="63" t="n">
        <f aca="true">INDIRECT(ADDRESS(ROW()-35*INT((ROW()-15)/35)-12,2+INT((ROW()-15)/35), 1, 1, "Simulación"))</f>
        <v>0</v>
      </c>
      <c r="H487" s="63" t="n">
        <f aca="true">INDIRECT(ADDRESS(ROW()-35*INT((ROW()-15)/35)+168,2+INT((ROW()-15)/35), 1, 1, "Simulación"))</f>
        <v>0</v>
      </c>
      <c r="I487" s="64" t="n">
        <f aca="false">AO487+AQ487+AS487+AU487+AW487</f>
        <v>0.00441698722175284</v>
      </c>
      <c r="J487" s="63" t="n">
        <f aca="false">ROUND(AP487+AR487+AT487+AV487+AX487,0)</f>
        <v>27101</v>
      </c>
      <c r="K487" s="64" t="n">
        <f aca="false">I487-DatosMinisterio!J487</f>
        <v>0</v>
      </c>
      <c r="L487" s="63" t="n">
        <f aca="false">J487-DatosMinisterio!K487</f>
        <v>0</v>
      </c>
      <c r="M487" s="64" t="n">
        <f aca="false">P522/P$530</f>
        <v>0.0139632031170132</v>
      </c>
      <c r="N487" s="63" t="n">
        <f aca="false">ROUND(N$495*M487,0)</f>
        <v>1627810</v>
      </c>
      <c r="O487" s="63" t="n">
        <f aca="false">N487-DatosMinisterio!L487</f>
        <v>2</v>
      </c>
      <c r="P487" s="65" t="n">
        <f aca="false">N487+J487</f>
        <v>1654911</v>
      </c>
      <c r="Q487" s="63" t="n">
        <f aca="false">P487-DatosMinisterio!M487</f>
        <v>2</v>
      </c>
      <c r="S487" s="65" t="n">
        <f aca="false">B487+DatosMinisterio!B487</f>
        <v>6639</v>
      </c>
      <c r="T487" s="65" t="n">
        <f aca="false">C487+DatosMinisterio!C487</f>
        <v>58</v>
      </c>
      <c r="U487" s="65" t="n">
        <f aca="false">D487+DatosMinisterio!D487</f>
        <v>420.272727272727</v>
      </c>
      <c r="V487" s="65" t="n">
        <f aca="false">E487+DatosMinisterio!E487</f>
        <v>130.795454545455</v>
      </c>
      <c r="W487" s="65" t="n">
        <f aca="false">F487+DatosMinisterio!F487</f>
        <v>9</v>
      </c>
      <c r="X487" s="65" t="n">
        <f aca="false">G487+DatosMinisterio!G487</f>
        <v>23</v>
      </c>
      <c r="Y487" s="65" t="n">
        <f aca="false">H487+DatosMinisterio!H487</f>
        <v>8</v>
      </c>
      <c r="Z487" s="65" t="n">
        <f aca="false">X487+0.33*Y487</f>
        <v>25.64</v>
      </c>
      <c r="AC487" s="71" t="n">
        <f aca="false">IF(T487&gt;0,S487/T487,0)</f>
        <v>114.465517241379</v>
      </c>
      <c r="AD487" s="72" t="n">
        <f aca="false">EXP((((AC487-AC$495)/AC$496+2)/4-1.9)^3)</f>
        <v>0.0109465525137244</v>
      </c>
      <c r="AE487" s="73" t="n">
        <f aca="false">S487/U487</f>
        <v>15.7968851395198</v>
      </c>
      <c r="AF487" s="72" t="n">
        <f aca="false">EXP((((AE487-AE$495)/AE$496+2)/4-1.9)^3)</f>
        <v>0.0100756260146432</v>
      </c>
      <c r="AG487" s="72" t="n">
        <f aca="false">V487/U487</f>
        <v>0.311215660826304</v>
      </c>
      <c r="AH487" s="72" t="n">
        <f aca="false">EXP((((AG487-AG$495)/AG$496+2)/4-1.9)^3)</f>
        <v>0.00390122687698858</v>
      </c>
      <c r="AI487" s="72" t="n">
        <f aca="false">W487/U487</f>
        <v>0.0214146658014277</v>
      </c>
      <c r="AJ487" s="72" t="n">
        <f aca="false">EXP((((AI487-AI$495)/AI$496+2)/4-1.9)^3)</f>
        <v>0.0167455370831125</v>
      </c>
      <c r="AK487" s="72" t="n">
        <f aca="false">Z487/U487</f>
        <v>0.0610080034609561</v>
      </c>
      <c r="AL487" s="72" t="n">
        <f aca="false">EXP((((AK487-AK$495)/AK$496+2)/4-1.9)^3)</f>
        <v>0.0162365702573504</v>
      </c>
      <c r="AM487" s="72" t="n">
        <f aca="false">0.01*AD487+0.15*AF487+0.24*AH487+0.25*AJ487+0.35*AL487</f>
        <v>0.0124262877386617</v>
      </c>
      <c r="AO487" s="64" t="n">
        <f aca="false">0.01*AD487/$AM$495</f>
        <v>3.89100780476326E-005</v>
      </c>
      <c r="AP487" s="63" t="n">
        <f aca="false">AO487*$J$495</f>
        <v>238.741071707874</v>
      </c>
      <c r="AQ487" s="64" t="n">
        <f aca="false">0.15*AF487/$AM$495</f>
        <v>0.000537214882197382</v>
      </c>
      <c r="AR487" s="63" t="n">
        <f aca="false">AQ487*$J$495</f>
        <v>3296.19633649194</v>
      </c>
      <c r="AS487" s="64" t="n">
        <f aca="false">0.24*AH487/$AM$495</f>
        <v>0.000332810627802309</v>
      </c>
      <c r="AT487" s="63" t="n">
        <f aca="false">AS487*$J$495</f>
        <v>2042.03049554479</v>
      </c>
      <c r="AU487" s="64" t="n">
        <f aca="false">0.25*AJ487/$AM$495</f>
        <v>0.0014880715961407</v>
      </c>
      <c r="AV487" s="63" t="n">
        <f aca="false">AU487*$J$495</f>
        <v>9130.38023737126</v>
      </c>
      <c r="AW487" s="64" t="n">
        <f aca="false">0.35*AL487/$AM$495</f>
        <v>0.00201998003756481</v>
      </c>
      <c r="AX487" s="63" t="n">
        <f aca="false">AW487*$J$495</f>
        <v>12394.0177762269</v>
      </c>
    </row>
    <row r="488" customFormat="false" ht="13.8" hidden="false" customHeight="false" outlineLevel="0" collapsed="false">
      <c r="A488" s="70" t="s">
        <v>40</v>
      </c>
      <c r="B488" s="63" t="n">
        <f aca="true">INDIRECT(ADDRESS(ROW()-35*INT((ROW()-15)/35)+138,2+INT((ROW()-15)/35), 1, 1, "Simulación"))</f>
        <v>0</v>
      </c>
      <c r="C488" s="63" t="n">
        <f aca="true">INDIRECT(ADDRESS(ROW()-35*INT((ROW()-15)/35)+108,2+INT((ROW()-15)/35), 1, 1, "Simulación"))</f>
        <v>0</v>
      </c>
      <c r="D488" s="63" t="n">
        <f aca="true">INDIRECT(ADDRESS(ROW()-35*INT((ROW()-15)/35)+78,2+INT((ROW()-15)/35), 1, 1, "Simulación"))</f>
        <v>0</v>
      </c>
      <c r="E488" s="63" t="n">
        <f aca="true">INDIRECT(ADDRESS(ROW()-35*INT((ROW()-15)/35)+48,2+INT((ROW()-15)/35), 1, 1, "Simulación"))</f>
        <v>0</v>
      </c>
      <c r="F488" s="63" t="n">
        <f aca="true">INDIRECT(ADDRESS(ROW()-35*INT((ROW()-15)/35)+18,2+INT((ROW()-15)/35), 1, 1, "Simulación"))</f>
        <v>0</v>
      </c>
      <c r="G488" s="63" t="n">
        <f aca="true">INDIRECT(ADDRESS(ROW()-35*INT((ROW()-15)/35)-12,2+INT((ROW()-15)/35), 1, 1, "Simulación"))</f>
        <v>0</v>
      </c>
      <c r="H488" s="63" t="n">
        <f aca="true">INDIRECT(ADDRESS(ROW()-35*INT((ROW()-15)/35)+168,2+INT((ROW()-15)/35), 1, 1, "Simulación"))</f>
        <v>0</v>
      </c>
      <c r="I488" s="64" t="n">
        <f aca="false">AO488+AQ488+AS488+AU488+AW488</f>
        <v>0.0128547581610164</v>
      </c>
      <c r="J488" s="63" t="n">
        <f aca="false">ROUND(AP488+AR488+AT488+AV488+AX488,0)</f>
        <v>78873</v>
      </c>
      <c r="K488" s="64" t="n">
        <f aca="false">I488-DatosMinisterio!J488</f>
        <v>0</v>
      </c>
      <c r="L488" s="63" t="n">
        <f aca="false">J488-DatosMinisterio!K488</f>
        <v>0</v>
      </c>
      <c r="M488" s="64" t="n">
        <f aca="false">P523/P$530</f>
        <v>0.0274131899051034</v>
      </c>
      <c r="N488" s="63" t="n">
        <f aca="false">ROUND(N$495*M488,0)</f>
        <v>3195789</v>
      </c>
      <c r="O488" s="63" t="n">
        <f aca="false">N488-DatosMinisterio!L488</f>
        <v>2</v>
      </c>
      <c r="P488" s="65" t="n">
        <f aca="false">N488+J488</f>
        <v>3274662</v>
      </c>
      <c r="Q488" s="63" t="n">
        <f aca="false">P488-DatosMinisterio!M488</f>
        <v>2</v>
      </c>
      <c r="S488" s="65" t="n">
        <f aca="false">B488+DatosMinisterio!B488</f>
        <v>6793</v>
      </c>
      <c r="T488" s="65" t="n">
        <f aca="false">C488+DatosMinisterio!C488</f>
        <v>38</v>
      </c>
      <c r="U488" s="65" t="n">
        <f aca="false">D488+DatosMinisterio!D488</f>
        <v>326.568181818182</v>
      </c>
      <c r="V488" s="65" t="n">
        <f aca="false">E488+DatosMinisterio!E488</f>
        <v>172.045454545455</v>
      </c>
      <c r="W488" s="65" t="n">
        <f aca="false">F488+DatosMinisterio!F488</f>
        <v>7</v>
      </c>
      <c r="X488" s="65" t="n">
        <f aca="false">G488+DatosMinisterio!G488</f>
        <v>3</v>
      </c>
      <c r="Y488" s="65" t="n">
        <f aca="false">H488+DatosMinisterio!H488</f>
        <v>5</v>
      </c>
      <c r="Z488" s="65" t="n">
        <f aca="false">X488+0.33*Y488</f>
        <v>4.65</v>
      </c>
      <c r="AC488" s="71" t="n">
        <f aca="false">IF(T488&gt;0,S488/T488,0)</f>
        <v>178.763157894737</v>
      </c>
      <c r="AD488" s="72" t="n">
        <f aca="false">EXP((((AC488-AC$495)/AC$496+2)/4-1.9)^3)</f>
        <v>0.0440921557308525</v>
      </c>
      <c r="AE488" s="73" t="n">
        <f aca="false">S488/U488</f>
        <v>20.8011691836593</v>
      </c>
      <c r="AF488" s="72" t="n">
        <f aca="false">EXP((((AE488-AE$495)/AE$496+2)/4-1.9)^3)</f>
        <v>0.074983937188667</v>
      </c>
      <c r="AG488" s="72" t="n">
        <f aca="false">V488/U488</f>
        <v>0.526828589324241</v>
      </c>
      <c r="AH488" s="72" t="n">
        <f aca="false">EXP((((AG488-AG$495)/AG$496+2)/4-1.9)^3)</f>
        <v>0.0712828441619903</v>
      </c>
      <c r="AI488" s="72" t="n">
        <f aca="false">W488/U488</f>
        <v>0.0214350337532187</v>
      </c>
      <c r="AJ488" s="72" t="n">
        <f aca="false">EXP((((AI488-AI$495)/AI$496+2)/4-1.9)^3)</f>
        <v>0.0167558117526559</v>
      </c>
      <c r="AK488" s="72" t="n">
        <f aca="false">Z488/U488</f>
        <v>0.0142389867074953</v>
      </c>
      <c r="AL488" s="72" t="n">
        <f aca="false">EXP((((AK488-AK$495)/AK$496+2)/4-1.9)^3)</f>
        <v>0.00908250924352102</v>
      </c>
      <c r="AM488" s="72" t="n">
        <f aca="false">0.01*AD488+0.15*AF488+0.24*AH488+0.25*AJ488+0.35*AL488</f>
        <v>0.0361642259078826</v>
      </c>
      <c r="AO488" s="64" t="n">
        <f aca="false">0.01*AD488/$AM$495</f>
        <v>0.000156727811667176</v>
      </c>
      <c r="AP488" s="63" t="n">
        <f aca="false">AO488*$J$495</f>
        <v>961.636871507844</v>
      </c>
      <c r="AQ488" s="64" t="n">
        <f aca="false">0.15*AF488/$AM$495</f>
        <v>0.00399801331698515</v>
      </c>
      <c r="AR488" s="63" t="n">
        <f aca="false">AQ488*$J$495</f>
        <v>24530.6622831989</v>
      </c>
      <c r="AS488" s="64" t="n">
        <f aca="false">0.24*AH488/$AM$495</f>
        <v>0.00608108394234145</v>
      </c>
      <c r="AT488" s="63" t="n">
        <f aca="false">AS488*$J$495</f>
        <v>37311.7857991157</v>
      </c>
      <c r="AU488" s="64" t="n">
        <f aca="false">0.25*AJ488/$AM$495</f>
        <v>0.00148898464203654</v>
      </c>
      <c r="AV488" s="63" t="n">
        <f aca="false">AU488*$J$495</f>
        <v>9135.98242494392</v>
      </c>
      <c r="AW488" s="64" t="n">
        <f aca="false">0.35*AL488/$AM$495</f>
        <v>0.0011299484479861</v>
      </c>
      <c r="AX488" s="63" t="n">
        <f aca="false">AW488*$J$495</f>
        <v>6933.03938163814</v>
      </c>
    </row>
    <row r="489" customFormat="false" ht="13.8" hidden="false" customHeight="false" outlineLevel="0" collapsed="false">
      <c r="A489" s="70" t="s">
        <v>41</v>
      </c>
      <c r="B489" s="63" t="n">
        <f aca="true">INDIRECT(ADDRESS(ROW()-35*INT((ROW()-15)/35)+138,2+INT((ROW()-15)/35), 1, 1, "Simulación"))</f>
        <v>0</v>
      </c>
      <c r="C489" s="63" t="n">
        <f aca="true">INDIRECT(ADDRESS(ROW()-35*INT((ROW()-15)/35)+108,2+INT((ROW()-15)/35), 1, 1, "Simulación"))</f>
        <v>0</v>
      </c>
      <c r="D489" s="63" t="n">
        <f aca="true">INDIRECT(ADDRESS(ROW()-35*INT((ROW()-15)/35)+78,2+INT((ROW()-15)/35), 1, 1, "Simulación"))</f>
        <v>0</v>
      </c>
      <c r="E489" s="63" t="n">
        <f aca="true">INDIRECT(ADDRESS(ROW()-35*INT((ROW()-15)/35)+48,2+INT((ROW()-15)/35), 1, 1, "Simulación"))</f>
        <v>0</v>
      </c>
      <c r="F489" s="63" t="n">
        <f aca="true">INDIRECT(ADDRESS(ROW()-35*INT((ROW()-15)/35)+18,2+INT((ROW()-15)/35), 1, 1, "Simulación"))</f>
        <v>0</v>
      </c>
      <c r="G489" s="63" t="n">
        <f aca="true">INDIRECT(ADDRESS(ROW()-35*INT((ROW()-15)/35)-12,2+INT((ROW()-15)/35), 1, 1, "Simulación"))</f>
        <v>0</v>
      </c>
      <c r="H489" s="63" t="n">
        <f aca="true">INDIRECT(ADDRESS(ROW()-35*INT((ROW()-15)/35)+168,2+INT((ROW()-15)/35), 1, 1, "Simulación"))</f>
        <v>0</v>
      </c>
      <c r="I489" s="64" t="n">
        <f aca="false">AO489+AQ489+AS489+AU489+AW489</f>
        <v>0.0113776612409623</v>
      </c>
      <c r="J489" s="63" t="n">
        <f aca="false">ROUND(AP489+AR489+AT489+AV489+AX489,0)</f>
        <v>69810</v>
      </c>
      <c r="K489" s="64" t="n">
        <f aca="false">I489-DatosMinisterio!J489</f>
        <v>0</v>
      </c>
      <c r="L489" s="63" t="n">
        <f aca="false">J489-DatosMinisterio!K489</f>
        <v>0</v>
      </c>
      <c r="M489" s="64" t="n">
        <f aca="false">P524/P$530</f>
        <v>0.0112524158245619</v>
      </c>
      <c r="N489" s="63" t="n">
        <f aca="false">ROUND(N$495*M489,0)</f>
        <v>1311790</v>
      </c>
      <c r="O489" s="63" t="n">
        <f aca="false">N489-DatosMinisterio!L489</f>
        <v>2</v>
      </c>
      <c r="P489" s="65" t="n">
        <f aca="false">N489+J489</f>
        <v>1381600</v>
      </c>
      <c r="Q489" s="63" t="n">
        <f aca="false">P489-DatosMinisterio!M489</f>
        <v>2</v>
      </c>
      <c r="S489" s="65" t="n">
        <f aca="false">B489+DatosMinisterio!B489</f>
        <v>8513</v>
      </c>
      <c r="T489" s="65" t="n">
        <f aca="false">C489+DatosMinisterio!C489</f>
        <v>67</v>
      </c>
      <c r="U489" s="65" t="n">
        <f aca="false">D489+DatosMinisterio!D489</f>
        <v>379.068181818182</v>
      </c>
      <c r="V489" s="65" t="n">
        <f aca="false">E489+DatosMinisterio!E489</f>
        <v>172.477272727273</v>
      </c>
      <c r="W489" s="65" t="n">
        <f aca="false">F489+DatosMinisterio!F489</f>
        <v>2</v>
      </c>
      <c r="X489" s="65" t="n">
        <f aca="false">G489+DatosMinisterio!G489</f>
        <v>4</v>
      </c>
      <c r="Y489" s="65" t="n">
        <f aca="false">H489+DatosMinisterio!H489</f>
        <v>2</v>
      </c>
      <c r="Z489" s="65" t="n">
        <f aca="false">X489+0.33*Y489</f>
        <v>4.66</v>
      </c>
      <c r="AC489" s="71" t="n">
        <f aca="false">IF(T489&gt;0,S489/T489,0)</f>
        <v>127.059701492537</v>
      </c>
      <c r="AD489" s="72" t="n">
        <f aca="false">EXP((((AC489-AC$495)/AC$496+2)/4-1.9)^3)</f>
        <v>0.014778728116503</v>
      </c>
      <c r="AE489" s="73" t="n">
        <f aca="false">S489/U489</f>
        <v>22.4577013010372</v>
      </c>
      <c r="AF489" s="72" t="n">
        <f aca="false">EXP((((AE489-AE$495)/AE$496+2)/4-1.9)^3)</f>
        <v>0.12427180664348</v>
      </c>
      <c r="AG489" s="72" t="n">
        <f aca="false">V489/U489</f>
        <v>0.455003297559806</v>
      </c>
      <c r="AH489" s="72" t="n">
        <f aca="false">EXP((((AG489-AG$495)/AG$496+2)/4-1.9)^3)</f>
        <v>0.0316480493700071</v>
      </c>
      <c r="AI489" s="72" t="n">
        <f aca="false">W489/U489</f>
        <v>0.00527609568919</v>
      </c>
      <c r="AJ489" s="72" t="n">
        <f aca="false">EXP((((AI489-AI$495)/AI$496+2)/4-1.9)^3)</f>
        <v>0.0101004411067555</v>
      </c>
      <c r="AK489" s="72" t="n">
        <f aca="false">Z489/U489</f>
        <v>0.0122933029558127</v>
      </c>
      <c r="AL489" s="72" t="n">
        <f aca="false">EXP((((AK489-AK$495)/AK$496+2)/4-1.9)^3)</f>
        <v>0.00885576066992695</v>
      </c>
      <c r="AM489" s="72" t="n">
        <f aca="false">0.01*AD489+0.15*AF489+0.24*AH489+0.25*AJ489+0.35*AL489</f>
        <v>0.032008716637652</v>
      </c>
      <c r="AO489" s="64" t="n">
        <f aca="false">0.01*AD489/$AM$495</f>
        <v>5.2531741270771E-005</v>
      </c>
      <c r="AP489" s="63" t="n">
        <f aca="false">AO489*$J$495</f>
        <v>322.319687827706</v>
      </c>
      <c r="AQ489" s="64" t="n">
        <f aca="false">0.15*AF489/$AM$495</f>
        <v>0.006625956925099</v>
      </c>
      <c r="AR489" s="63" t="n">
        <f aca="false">AQ489*$J$495</f>
        <v>40654.97004277</v>
      </c>
      <c r="AS489" s="64" t="n">
        <f aca="false">0.24*AH489/$AM$495</f>
        <v>0.00269987045400471</v>
      </c>
      <c r="AT489" s="63" t="n">
        <f aca="false">AS489*$J$495</f>
        <v>16565.6302429526</v>
      </c>
      <c r="AU489" s="64" t="n">
        <f aca="false">0.25*AJ489/$AM$495</f>
        <v>0.000897563299693291</v>
      </c>
      <c r="AV489" s="63" t="n">
        <f aca="false">AU489*$J$495</f>
        <v>5507.19080625102</v>
      </c>
      <c r="AW489" s="64" t="n">
        <f aca="false">0.35*AL489/$AM$495</f>
        <v>0.00110173882089451</v>
      </c>
      <c r="AX489" s="63" t="n">
        <f aca="false">AW489*$J$495</f>
        <v>6759.9532059671</v>
      </c>
    </row>
    <row r="490" customFormat="false" ht="13.8" hidden="false" customHeight="false" outlineLevel="0" collapsed="false">
      <c r="A490" s="70" t="s">
        <v>42</v>
      </c>
      <c r="B490" s="63" t="n">
        <f aca="true">INDIRECT(ADDRESS(ROW()-35*INT((ROW()-15)/35)+138,2+INT((ROW()-15)/35), 1, 1, "Simulación"))</f>
        <v>0</v>
      </c>
      <c r="C490" s="63" t="n">
        <f aca="true">INDIRECT(ADDRESS(ROW()-35*INT((ROW()-15)/35)+108,2+INT((ROW()-15)/35), 1, 1, "Simulación"))</f>
        <v>0</v>
      </c>
      <c r="D490" s="63" t="n">
        <f aca="true">INDIRECT(ADDRESS(ROW()-35*INT((ROW()-15)/35)+78,2+INT((ROW()-15)/35), 1, 1, "Simulación"))</f>
        <v>0</v>
      </c>
      <c r="E490" s="63" t="n">
        <f aca="true">INDIRECT(ADDRESS(ROW()-35*INT((ROW()-15)/35)+48,2+INT((ROW()-15)/35), 1, 1, "Simulación"))</f>
        <v>0</v>
      </c>
      <c r="F490" s="63" t="n">
        <f aca="true">INDIRECT(ADDRESS(ROW()-35*INT((ROW()-15)/35)+18,2+INT((ROW()-15)/35), 1, 1, "Simulación"))</f>
        <v>0</v>
      </c>
      <c r="G490" s="63" t="n">
        <f aca="true">INDIRECT(ADDRESS(ROW()-35*INT((ROW()-15)/35)-12,2+INT((ROW()-15)/35), 1, 1, "Simulación"))</f>
        <v>0</v>
      </c>
      <c r="H490" s="63" t="n">
        <f aca="true">INDIRECT(ADDRESS(ROW()-35*INT((ROW()-15)/35)+168,2+INT((ROW()-15)/35), 1, 1, "Simulación"))</f>
        <v>0</v>
      </c>
      <c r="I490" s="64" t="n">
        <f aca="false">AO490+AQ490+AS490+AU490+AW490</f>
        <v>0.0137482298398071</v>
      </c>
      <c r="J490" s="63" t="n">
        <f aca="false">ROUND(AP490+AR490+AT490+AV490+AX490,0)</f>
        <v>84355</v>
      </c>
      <c r="K490" s="64" t="n">
        <f aca="false">I490-DatosMinisterio!J490</f>
        <v>-8.15320033709099E-017</v>
      </c>
      <c r="L490" s="63" t="n">
        <f aca="false">J490-DatosMinisterio!K490</f>
        <v>0</v>
      </c>
      <c r="M490" s="64" t="n">
        <f aca="false">P525/P$530</f>
        <v>0.0140369960197581</v>
      </c>
      <c r="N490" s="63" t="n">
        <f aca="false">ROUND(N$495*M490,0)</f>
        <v>1636412</v>
      </c>
      <c r="O490" s="63" t="n">
        <f aca="false">N490-DatosMinisterio!L490</f>
        <v>1</v>
      </c>
      <c r="P490" s="65" t="n">
        <f aca="false">N490+J490</f>
        <v>1720767</v>
      </c>
      <c r="Q490" s="63" t="n">
        <f aca="false">P490-DatosMinisterio!M490</f>
        <v>1</v>
      </c>
      <c r="S490" s="65" t="n">
        <f aca="false">B490+DatosMinisterio!B490</f>
        <v>7917</v>
      </c>
      <c r="T490" s="65" t="n">
        <f aca="false">C490+DatosMinisterio!C490</f>
        <v>34</v>
      </c>
      <c r="U490" s="65" t="n">
        <f aca="false">D490+DatosMinisterio!D490</f>
        <v>348.272727272727</v>
      </c>
      <c r="V490" s="65" t="n">
        <f aca="false">E490+DatosMinisterio!E490</f>
        <v>162.613636363636</v>
      </c>
      <c r="W490" s="65" t="n">
        <f aca="false">F490+DatosMinisterio!F490</f>
        <v>2</v>
      </c>
      <c r="X490" s="65" t="n">
        <f aca="false">G490+DatosMinisterio!G490</f>
        <v>23</v>
      </c>
      <c r="Y490" s="65" t="n">
        <f aca="false">H490+DatosMinisterio!H490</f>
        <v>1</v>
      </c>
      <c r="Z490" s="65" t="n">
        <f aca="false">X490+0.33*Y490</f>
        <v>23.33</v>
      </c>
      <c r="AC490" s="71" t="n">
        <f aca="false">IF(T490&gt;0,S490/T490,0)</f>
        <v>232.852941176471</v>
      </c>
      <c r="AD490" s="72" t="n">
        <f aca="false">EXP((((AC490-AC$495)/AC$496+2)/4-1.9)^3)</f>
        <v>0.110840163754269</v>
      </c>
      <c r="AE490" s="73" t="n">
        <f aca="false">S490/U490</f>
        <v>22.7321848081441</v>
      </c>
      <c r="AF490" s="72" t="n">
        <f aca="false">EXP((((AE490-AE$495)/AE$496+2)/4-1.9)^3)</f>
        <v>0.134188301900266</v>
      </c>
      <c r="AG490" s="72" t="n">
        <f aca="false">V490/U490</f>
        <v>0.466914643696162</v>
      </c>
      <c r="AH490" s="72" t="n">
        <f aca="false">EXP((((AG490-AG$495)/AG$496+2)/4-1.9)^3)</f>
        <v>0.0365783587382725</v>
      </c>
      <c r="AI490" s="72" t="n">
        <f aca="false">W490/U490</f>
        <v>0.00574262594622814</v>
      </c>
      <c r="AJ490" s="72" t="n">
        <f aca="false">EXP((((AI490-AI$495)/AI$496+2)/4-1.9)^3)</f>
        <v>0.0102548227154158</v>
      </c>
      <c r="AK490" s="72" t="n">
        <f aca="false">Z490/U490</f>
        <v>0.0669877316627513</v>
      </c>
      <c r="AL490" s="72" t="n">
        <f aca="false">EXP((((AK490-AK$495)/AK$496+2)/4-1.9)^3)</f>
        <v>0.0174247615703588</v>
      </c>
      <c r="AM490" s="72" t="n">
        <f aca="false">0.01*AD490+0.15*AF490+0.24*AH490+0.25*AJ490+0.35*AL490</f>
        <v>0.0386778252482475</v>
      </c>
      <c r="AO490" s="64" t="n">
        <f aca="false">0.01*AD490/$AM$495</f>
        <v>0.000393987003404386</v>
      </c>
      <c r="AP490" s="63" t="n">
        <f aca="false">AO490*$J$495</f>
        <v>2417.39117861934</v>
      </c>
      <c r="AQ490" s="64" t="n">
        <f aca="false">0.15*AF490/$AM$495</f>
        <v>0.00715468723162714</v>
      </c>
      <c r="AR490" s="63" t="n">
        <f aca="false">AQ490*$J$495</f>
        <v>43899.1074580287</v>
      </c>
      <c r="AS490" s="64" t="n">
        <f aca="false">0.24*AH490/$AM$495</f>
        <v>0.00312047130800544</v>
      </c>
      <c r="AT490" s="63" t="n">
        <f aca="false">AS490*$J$495</f>
        <v>19146.316370656</v>
      </c>
      <c r="AU490" s="64" t="n">
        <f aca="false">0.25*AJ490/$AM$495</f>
        <v>0.000911282231828686</v>
      </c>
      <c r="AV490" s="63" t="n">
        <f aca="false">AU490*$J$495</f>
        <v>5591.36623650028</v>
      </c>
      <c r="AW490" s="64" t="n">
        <f aca="false">0.35*AL490/$AM$495</f>
        <v>0.00216780206494146</v>
      </c>
      <c r="AX490" s="63" t="n">
        <f aca="false">AW490*$J$495</f>
        <v>13301.0113112882</v>
      </c>
    </row>
    <row r="491" customFormat="false" ht="13.8" hidden="false" customHeight="false" outlineLevel="0" collapsed="false">
      <c r="A491" s="70" t="s">
        <v>43</v>
      </c>
      <c r="B491" s="63" t="n">
        <f aca="true">INDIRECT(ADDRESS(ROW()-35*INT((ROW()-15)/35)+138,2+INT((ROW()-15)/35), 1, 1, "Simulación"))</f>
        <v>0</v>
      </c>
      <c r="C491" s="63" t="n">
        <f aca="true">INDIRECT(ADDRESS(ROW()-35*INT((ROW()-15)/35)+108,2+INT((ROW()-15)/35), 1, 1, "Simulación"))</f>
        <v>0</v>
      </c>
      <c r="D491" s="63" t="n">
        <f aca="true">INDIRECT(ADDRESS(ROW()-35*INT((ROW()-15)/35)+78,2+INT((ROW()-15)/35), 1, 1, "Simulación"))</f>
        <v>0</v>
      </c>
      <c r="E491" s="63" t="n">
        <f aca="true">INDIRECT(ADDRESS(ROW()-35*INT((ROW()-15)/35)+48,2+INT((ROW()-15)/35), 1, 1, "Simulación"))</f>
        <v>0</v>
      </c>
      <c r="F491" s="63" t="n">
        <f aca="true">INDIRECT(ADDRESS(ROW()-35*INT((ROW()-15)/35)+18,2+INT((ROW()-15)/35), 1, 1, "Simulación"))</f>
        <v>0</v>
      </c>
      <c r="G491" s="63" t="n">
        <f aca="true">INDIRECT(ADDRESS(ROW()-35*INT((ROW()-15)/35)-12,2+INT((ROW()-15)/35), 1, 1, "Simulación"))</f>
        <v>0</v>
      </c>
      <c r="H491" s="63" t="n">
        <f aca="true">INDIRECT(ADDRESS(ROW()-35*INT((ROW()-15)/35)+168,2+INT((ROW()-15)/35), 1, 1, "Simulación"))</f>
        <v>0</v>
      </c>
      <c r="I491" s="64" t="n">
        <f aca="false">AO491+AQ491+AS491+AU491+AW491</f>
        <v>0.0189252999085364</v>
      </c>
      <c r="J491" s="63" t="n">
        <f aca="false">ROUND(AP491+AR491+AT491+AV491+AX491,0)</f>
        <v>116120</v>
      </c>
      <c r="K491" s="64" t="n">
        <f aca="false">I491-DatosMinisterio!J491</f>
        <v>0</v>
      </c>
      <c r="L491" s="63" t="n">
        <f aca="false">J491-DatosMinisterio!K491</f>
        <v>0</v>
      </c>
      <c r="M491" s="64" t="n">
        <f aca="false">P526/P$530</f>
        <v>0.0134347684687609</v>
      </c>
      <c r="N491" s="63" t="n">
        <f aca="false">ROUND(N$495*M491,0)</f>
        <v>1566206</v>
      </c>
      <c r="O491" s="63" t="n">
        <f aca="false">N491-DatosMinisterio!L491</f>
        <v>2</v>
      </c>
      <c r="P491" s="65" t="n">
        <f aca="false">N491+J491</f>
        <v>1682326</v>
      </c>
      <c r="Q491" s="63" t="n">
        <f aca="false">P491-DatosMinisterio!M491</f>
        <v>2</v>
      </c>
      <c r="S491" s="65" t="n">
        <f aca="false">B491+DatosMinisterio!B491</f>
        <v>4514</v>
      </c>
      <c r="T491" s="65" t="n">
        <f aca="false">C491+DatosMinisterio!C491</f>
        <v>36</v>
      </c>
      <c r="U491" s="65" t="n">
        <f aca="false">D491+DatosMinisterio!D491</f>
        <v>260.704545454545</v>
      </c>
      <c r="V491" s="65" t="n">
        <f aca="false">E491+DatosMinisterio!E491</f>
        <v>144.022727272727</v>
      </c>
      <c r="W491" s="65" t="n">
        <f aca="false">F491+DatosMinisterio!F491</f>
        <v>20</v>
      </c>
      <c r="X491" s="65" t="n">
        <f aca="false">G491+DatosMinisterio!G491</f>
        <v>27</v>
      </c>
      <c r="Y491" s="65" t="n">
        <f aca="false">H491+DatosMinisterio!H491</f>
        <v>7</v>
      </c>
      <c r="Z491" s="65" t="n">
        <f aca="false">X491+0.33*Y491</f>
        <v>29.31</v>
      </c>
      <c r="AC491" s="71" t="n">
        <f aca="false">IF(T491&gt;0,S491/T491,0)</f>
        <v>125.388888888889</v>
      </c>
      <c r="AD491" s="72" t="n">
        <f aca="false">EXP((((AC491-AC$495)/AC$496+2)/4-1.9)^3)</f>
        <v>0.0142130025072217</v>
      </c>
      <c r="AE491" s="73" t="n">
        <f aca="false">S491/U491</f>
        <v>17.3146194751984</v>
      </c>
      <c r="AF491" s="72" t="n">
        <f aca="false">EXP((((AE491-AE$495)/AE$496+2)/4-1.9)^3)</f>
        <v>0.0200953040072567</v>
      </c>
      <c r="AG491" s="72" t="n">
        <f aca="false">V491/U491</f>
        <v>0.552436579199721</v>
      </c>
      <c r="AH491" s="72" t="n">
        <f aca="false">EXP((((AG491-AG$495)/AG$496+2)/4-1.9)^3)</f>
        <v>0.0920195089388798</v>
      </c>
      <c r="AI491" s="72" t="n">
        <f aca="false">W491/U491</f>
        <v>0.0767151948391598</v>
      </c>
      <c r="AJ491" s="72" t="n">
        <f aca="false">EXP((((AI491-AI$495)/AI$496+2)/4-1.9)^3)</f>
        <v>0.0713612628007132</v>
      </c>
      <c r="AK491" s="72" t="n">
        <f aca="false">Z491/U491</f>
        <v>0.112426118036789</v>
      </c>
      <c r="AL491" s="72" t="n">
        <f aca="false">EXP((((AK491-AK$495)/AK$496+2)/4-1.9)^3)</f>
        <v>0.0290315049482605</v>
      </c>
      <c r="AM491" s="72" t="n">
        <f aca="false">0.01*AD491+0.15*AF491+0.24*AH491+0.25*AJ491+0.35*AL491</f>
        <v>0.0532424502035613</v>
      </c>
      <c r="AO491" s="64" t="n">
        <f aca="false">0.01*AD491/$AM$495</f>
        <v>5.05208407993137E-005</v>
      </c>
      <c r="AP491" s="63" t="n">
        <f aca="false">AO491*$J$495</f>
        <v>309.981379663279</v>
      </c>
      <c r="AQ491" s="64" t="n">
        <f aca="false">0.15*AF491/$AM$495</f>
        <v>0.00107144671301709</v>
      </c>
      <c r="AR491" s="63" t="n">
        <f aca="false">AQ491*$J$495</f>
        <v>6574.08952586626</v>
      </c>
      <c r="AS491" s="64" t="n">
        <f aca="false">0.24*AH491/$AM$495</f>
        <v>0.007850112671132</v>
      </c>
      <c r="AT491" s="63" t="n">
        <f aca="false">AS491*$J$495</f>
        <v>48166.0383677293</v>
      </c>
      <c r="AU491" s="64" t="n">
        <f aca="false">0.25*AJ491/$AM$495</f>
        <v>0.00634143101600274</v>
      </c>
      <c r="AV491" s="63" t="n">
        <f aca="false">AU491*$J$495</f>
        <v>38909.2007234912</v>
      </c>
      <c r="AW491" s="64" t="n">
        <f aca="false">0.35*AL491/$AM$495</f>
        <v>0.00361178866758528</v>
      </c>
      <c r="AX491" s="63" t="n">
        <f aca="false">AW491*$J$495</f>
        <v>22160.8986809556</v>
      </c>
    </row>
    <row r="492" customFormat="false" ht="13.8" hidden="false" customHeight="false" outlineLevel="0" collapsed="false">
      <c r="A492" s="70" t="s">
        <v>44</v>
      </c>
      <c r="B492" s="63" t="n">
        <f aca="true">INDIRECT(ADDRESS(ROW()-35*INT((ROW()-15)/35)+138,2+INT((ROW()-15)/35), 1, 1, "Simulación"))</f>
        <v>0</v>
      </c>
      <c r="C492" s="63" t="n">
        <f aca="true">INDIRECT(ADDRESS(ROW()-35*INT((ROW()-15)/35)+108,2+INT((ROW()-15)/35), 1, 1, "Simulación"))</f>
        <v>0</v>
      </c>
      <c r="D492" s="63" t="n">
        <f aca="true">INDIRECT(ADDRESS(ROW()-35*INT((ROW()-15)/35)+78,2+INT((ROW()-15)/35), 1, 1, "Simulación"))</f>
        <v>0</v>
      </c>
      <c r="E492" s="63" t="n">
        <f aca="true">INDIRECT(ADDRESS(ROW()-35*INT((ROW()-15)/35)+48,2+INT((ROW()-15)/35), 1, 1, "Simulación"))</f>
        <v>0</v>
      </c>
      <c r="F492" s="63" t="n">
        <f aca="true">INDIRECT(ADDRESS(ROW()-35*INT((ROW()-15)/35)+18,2+INT((ROW()-15)/35), 1, 1, "Simulación"))</f>
        <v>0</v>
      </c>
      <c r="G492" s="63" t="n">
        <f aca="true">INDIRECT(ADDRESS(ROW()-35*INT((ROW()-15)/35)-12,2+INT((ROW()-15)/35), 1, 1, "Simulación"))</f>
        <v>0</v>
      </c>
      <c r="H492" s="63" t="n">
        <f aca="true">INDIRECT(ADDRESS(ROW()-35*INT((ROW()-15)/35)+168,2+INT((ROW()-15)/35), 1, 1, "Simulación"))</f>
        <v>0</v>
      </c>
      <c r="I492" s="64" t="n">
        <f aca="false">AO492+AQ492+AS492+AU492+AW492</f>
        <v>0.0253629945198953</v>
      </c>
      <c r="J492" s="63" t="n">
        <f aca="false">ROUND(AP492+AR492+AT492+AV492+AX492,0)</f>
        <v>155620</v>
      </c>
      <c r="K492" s="64" t="n">
        <f aca="false">I492-DatosMinisterio!J492</f>
        <v>1.07552855510562E-016</v>
      </c>
      <c r="L492" s="63" t="n">
        <f aca="false">J492-DatosMinisterio!K492</f>
        <v>0</v>
      </c>
      <c r="M492" s="64" t="n">
        <f aca="false">P527/P$530</f>
        <v>0.00709640555291849</v>
      </c>
      <c r="N492" s="63" t="n">
        <f aca="false">ROUND(N$495*M492,0)</f>
        <v>827289</v>
      </c>
      <c r="O492" s="63" t="n">
        <f aca="false">N492-DatosMinisterio!L492</f>
        <v>3</v>
      </c>
      <c r="P492" s="65" t="n">
        <f aca="false">N492+J492</f>
        <v>982909</v>
      </c>
      <c r="Q492" s="63" t="n">
        <f aca="false">P492-DatosMinisterio!M492</f>
        <v>3</v>
      </c>
      <c r="S492" s="65" t="n">
        <f aca="false">B492+DatosMinisterio!B492</f>
        <v>4666</v>
      </c>
      <c r="T492" s="65" t="n">
        <f aca="false">C492+DatosMinisterio!C492</f>
        <v>22</v>
      </c>
      <c r="U492" s="65" t="n">
        <f aca="false">D492+DatosMinisterio!D492</f>
        <v>197.090909090909</v>
      </c>
      <c r="V492" s="65" t="n">
        <f aca="false">E492+DatosMinisterio!E492</f>
        <v>120.159090909091</v>
      </c>
      <c r="W492" s="65" t="n">
        <f aca="false">F492+DatosMinisterio!F492</f>
        <v>1</v>
      </c>
      <c r="X492" s="65" t="n">
        <f aca="false">G492+DatosMinisterio!G492</f>
        <v>10</v>
      </c>
      <c r="Y492" s="65" t="n">
        <f aca="false">H492+DatosMinisterio!H492</f>
        <v>4</v>
      </c>
      <c r="Z492" s="65" t="n">
        <f aca="false">X492+0.33*Y492</f>
        <v>11.32</v>
      </c>
      <c r="AC492" s="71" t="n">
        <f aca="false">IF(T492&gt;0,S492/T492,0)</f>
        <v>212.090909090909</v>
      </c>
      <c r="AD492" s="72" t="n">
        <f aca="false">EXP((((AC492-AC$495)/AC$496+2)/4-1.9)^3)</f>
        <v>0.0797998859660394</v>
      </c>
      <c r="AE492" s="73" t="n">
        <f aca="false">S492/U492</f>
        <v>23.6743542435424</v>
      </c>
      <c r="AF492" s="72" t="n">
        <f aca="false">EXP((((AE492-AE$495)/AE$496+2)/4-1.9)^3)</f>
        <v>0.172156293468881</v>
      </c>
      <c r="AG492" s="72" t="n">
        <f aca="false">V492/U492</f>
        <v>0.609663284132842</v>
      </c>
      <c r="AH492" s="72" t="n">
        <f aca="false">EXP((((AG492-AG$495)/AG$496+2)/4-1.9)^3)</f>
        <v>0.153240549154318</v>
      </c>
      <c r="AI492" s="72" t="n">
        <f aca="false">W492/U492</f>
        <v>0.00507380073800738</v>
      </c>
      <c r="AJ492" s="72" t="n">
        <f aca="false">EXP((((AI492-AI$495)/AI$496+2)/4-1.9)^3)</f>
        <v>0.0100341189138978</v>
      </c>
      <c r="AK492" s="72" t="n">
        <f aca="false">Z492/U492</f>
        <v>0.0574354243542436</v>
      </c>
      <c r="AL492" s="72" t="n">
        <f aca="false">EXP((((AK492-AK$495)/AK$496+2)/4-1.9)^3)</f>
        <v>0.0155596553788557</v>
      </c>
      <c r="AM492" s="72" t="n">
        <f aca="false">0.01*AD492+0.15*AF492+0.24*AH492+0.25*AJ492+0.35*AL492</f>
        <v>0.0713535837881027</v>
      </c>
      <c r="AO492" s="64" t="n">
        <f aca="false">0.01*AD492/$AM$495</f>
        <v>0.000283652756174862</v>
      </c>
      <c r="AP492" s="63" t="n">
        <f aca="false">AO492*$J$495</f>
        <v>1740.41190354793</v>
      </c>
      <c r="AQ492" s="64" t="n">
        <f aca="false">0.15*AF492/$AM$495</f>
        <v>0.00917907460846715</v>
      </c>
      <c r="AR492" s="63" t="n">
        <f aca="false">AQ492*$J$495</f>
        <v>56320.1674031418</v>
      </c>
      <c r="AS492" s="64" t="n">
        <f aca="false">0.24*AH492/$AM$495</f>
        <v>0.0130728319518261</v>
      </c>
      <c r="AT492" s="63" t="n">
        <f aca="false">AS492*$J$495</f>
        <v>80211.1449536348</v>
      </c>
      <c r="AU492" s="64" t="n">
        <f aca="false">0.25*AJ492/$AM$495</f>
        <v>0.000891669659441837</v>
      </c>
      <c r="AV492" s="63" t="n">
        <f aca="false">AU492*$J$495</f>
        <v>5471.02912114285</v>
      </c>
      <c r="AW492" s="64" t="n">
        <f aca="false">0.35*AL492/$AM$495</f>
        <v>0.00193576554398536</v>
      </c>
      <c r="AX492" s="63" t="n">
        <f aca="false">AW492*$J$495</f>
        <v>11877.3018131831</v>
      </c>
    </row>
    <row r="493" customFormat="false" ht="13.8" hidden="false" customHeight="false" outlineLevel="0" collapsed="false">
      <c r="A493" s="70" t="s">
        <v>45</v>
      </c>
      <c r="B493" s="63" t="n">
        <f aca="true">INDIRECT(ADDRESS(ROW()-35*INT((ROW()-15)/35)+138,2+INT((ROW()-15)/35), 1, 1, "Simulación"))</f>
        <v>0</v>
      </c>
      <c r="C493" s="63" t="n">
        <f aca="true">INDIRECT(ADDRESS(ROW()-35*INT((ROW()-15)/35)+108,2+INT((ROW()-15)/35), 1, 1, "Simulación"))</f>
        <v>0</v>
      </c>
      <c r="D493" s="63" t="n">
        <f aca="true">INDIRECT(ADDRESS(ROW()-35*INT((ROW()-15)/35)+78,2+INT((ROW()-15)/35), 1, 1, "Simulación"))</f>
        <v>0</v>
      </c>
      <c r="E493" s="63" t="n">
        <f aca="true">INDIRECT(ADDRESS(ROW()-35*INT((ROW()-15)/35)+48,2+INT((ROW()-15)/35), 1, 1, "Simulación"))</f>
        <v>0</v>
      </c>
      <c r="F493" s="63" t="n">
        <f aca="true">INDIRECT(ADDRESS(ROW()-35*INT((ROW()-15)/35)+18,2+INT((ROW()-15)/35), 1, 1, "Simulación"))</f>
        <v>0</v>
      </c>
      <c r="G493" s="63" t="n">
        <f aca="true">INDIRECT(ADDRESS(ROW()-35*INT((ROW()-15)/35)-12,2+INT((ROW()-15)/35), 1, 1, "Simulación"))</f>
        <v>0</v>
      </c>
      <c r="H493" s="63" t="n">
        <f aca="true">INDIRECT(ADDRESS(ROW()-35*INT((ROW()-15)/35)+168,2+INT((ROW()-15)/35), 1, 1, "Simulación"))</f>
        <v>0</v>
      </c>
      <c r="I493" s="64" t="n">
        <f aca="false">AO493+AQ493+AS493+AU493+AW493</f>
        <v>0.00589849143880245</v>
      </c>
      <c r="J493" s="63" t="n">
        <f aca="false">ROUND(AP493+AR493+AT493+AV493+AX493,0)</f>
        <v>36191</v>
      </c>
      <c r="K493" s="64" t="n">
        <f aca="false">I493-DatosMinisterio!J493</f>
        <v>-3.81639164714898E-017</v>
      </c>
      <c r="L493" s="63" t="n">
        <f aca="false">J493-DatosMinisterio!K493</f>
        <v>0</v>
      </c>
      <c r="M493" s="64" t="n">
        <f aca="false">P528/P$530</f>
        <v>0.00518729775589317</v>
      </c>
      <c r="N493" s="63" t="n">
        <f aca="false">ROUND(N$495*M493,0)</f>
        <v>604728</v>
      </c>
      <c r="O493" s="63" t="n">
        <f aca="false">N493-DatosMinisterio!L493</f>
        <v>2</v>
      </c>
      <c r="P493" s="65" t="n">
        <f aca="false">N493+J493</f>
        <v>640919</v>
      </c>
      <c r="Q493" s="63" t="n">
        <f aca="false">P493-DatosMinisterio!M493</f>
        <v>2</v>
      </c>
      <c r="S493" s="65" t="n">
        <f aca="false">B493+DatosMinisterio!B493</f>
        <v>5084</v>
      </c>
      <c r="T493" s="65" t="n">
        <f aca="false">C493+DatosMinisterio!C493</f>
        <v>25</v>
      </c>
      <c r="U493" s="65" t="n">
        <f aca="false">D493+DatosMinisterio!D493</f>
        <v>288.102272727273</v>
      </c>
      <c r="V493" s="65" t="n">
        <f aca="false">E493+DatosMinisterio!E493</f>
        <v>111.822727272727</v>
      </c>
      <c r="W493" s="65" t="n">
        <f aca="false">F493+DatosMinisterio!F493</f>
        <v>5</v>
      </c>
      <c r="X493" s="65" t="n">
        <f aca="false">G493+DatosMinisterio!G493</f>
        <v>15</v>
      </c>
      <c r="Y493" s="65" t="n">
        <f aca="false">H493+DatosMinisterio!H493</f>
        <v>7</v>
      </c>
      <c r="Z493" s="65" t="n">
        <f aca="false">X493+0.33*Y493</f>
        <v>17.31</v>
      </c>
      <c r="AC493" s="71" t="n">
        <f aca="false">IF(T493&gt;0,S493/T493,0)</f>
        <v>203.36</v>
      </c>
      <c r="AD493" s="72" t="n">
        <f aca="false">EXP((((AC493-AC$495)/AC$496+2)/4-1.9)^3)</f>
        <v>0.0688629054047633</v>
      </c>
      <c r="AE493" s="73" t="n">
        <f aca="false">S493/U493</f>
        <v>17.6465112609947</v>
      </c>
      <c r="AF493" s="72" t="n">
        <f aca="false">EXP((((AE493-AE$495)/AE$496+2)/4-1.9)^3)</f>
        <v>0.0231410733017649</v>
      </c>
      <c r="AG493" s="72" t="n">
        <f aca="false">V493/U493</f>
        <v>0.388135526367687</v>
      </c>
      <c r="AH493" s="72" t="n">
        <f aca="false">EXP((((AG493-AG$495)/AG$496+2)/4-1.9)^3)</f>
        <v>0.012973812074727</v>
      </c>
      <c r="AI493" s="72" t="n">
        <f aca="false">W493/U493</f>
        <v>0.0173549481323709</v>
      </c>
      <c r="AJ493" s="72" t="n">
        <f aca="false">EXP((((AI493-AI$495)/AI$496+2)/4-1.9)^3)</f>
        <v>0.0148002380786709</v>
      </c>
      <c r="AK493" s="72" t="n">
        <f aca="false">Z493/U493</f>
        <v>0.0600828304342681</v>
      </c>
      <c r="AL493" s="72" t="n">
        <f aca="false">EXP((((AK493-AK$495)/AK$496+2)/4-1.9)^3)</f>
        <v>0.0160589473378627</v>
      </c>
      <c r="AM493" s="72" t="n">
        <f aca="false">0.01*AD493+0.15*AF493+0.24*AH493+0.25*AJ493+0.35*AL493</f>
        <v>0.0165941960351665</v>
      </c>
      <c r="AO493" s="64" t="n">
        <f aca="false">0.01*AD493/$AM$495</f>
        <v>0.000244776702119383</v>
      </c>
      <c r="AP493" s="63" t="n">
        <f aca="false">AO493*$J$495</f>
        <v>1501.87959329102</v>
      </c>
      <c r="AQ493" s="64" t="n">
        <f aca="false">0.15*AF493/$AM$495</f>
        <v>0.00123384184264692</v>
      </c>
      <c r="AR493" s="63" t="n">
        <f aca="false">AQ493*$J$495</f>
        <v>7570.49943387265</v>
      </c>
      <c r="AS493" s="64" t="n">
        <f aca="false">0.24*AH493/$AM$495</f>
        <v>0.00110678580808714</v>
      </c>
      <c r="AT493" s="63" t="n">
        <f aca="false">AS493*$J$495</f>
        <v>6790.92007089576</v>
      </c>
      <c r="AU493" s="64" t="n">
        <f aca="false">0.25*AJ493/$AM$495</f>
        <v>0.00131520498815179</v>
      </c>
      <c r="AV493" s="63" t="n">
        <f aca="false">AU493*$J$495</f>
        <v>8069.72034346776</v>
      </c>
      <c r="AW493" s="64" t="n">
        <f aca="false">0.35*AL493/$AM$495</f>
        <v>0.00199788209779723</v>
      </c>
      <c r="AX493" s="63" t="n">
        <f aca="false">AW493*$J$495</f>
        <v>12258.4311599217</v>
      </c>
    </row>
    <row r="494" customFormat="false" ht="13.8" hidden="false" customHeight="false" outlineLevel="0" collapsed="false">
      <c r="A494" s="74" t="s">
        <v>46</v>
      </c>
      <c r="B494" s="76" t="n">
        <f aca="true">INDIRECT(ADDRESS(ROW()-35*INT((ROW()-15)/35)+138,2+INT((ROW()-15)/35), 1, 1, "Simulación"))</f>
        <v>0</v>
      </c>
      <c r="C494" s="76" t="n">
        <f aca="true">INDIRECT(ADDRESS(ROW()-35*INT((ROW()-15)/35)+108,2+INT((ROW()-15)/35), 1, 1, "Simulación"))</f>
        <v>0</v>
      </c>
      <c r="D494" s="76" t="n">
        <f aca="true">INDIRECT(ADDRESS(ROW()-35*INT((ROW()-15)/35)+78,2+INT((ROW()-15)/35), 1, 1, "Simulación"))</f>
        <v>0</v>
      </c>
      <c r="E494" s="76" t="n">
        <f aca="true">INDIRECT(ADDRESS(ROW()-35*INT((ROW()-15)/35)+48,2+INT((ROW()-15)/35), 1, 1, "Simulación"))</f>
        <v>0</v>
      </c>
      <c r="F494" s="76" t="n">
        <f aca="true">INDIRECT(ADDRESS(ROW()-35*INT((ROW()-15)/35)+18,2+INT((ROW()-15)/35), 1, 1, "Simulación"))</f>
        <v>0</v>
      </c>
      <c r="G494" s="76" t="n">
        <f aca="true">INDIRECT(ADDRESS(ROW()-35*INT((ROW()-15)/35)-12,2+INT((ROW()-15)/35), 1, 1, "Simulación"))</f>
        <v>0</v>
      </c>
      <c r="H494" s="76" t="n">
        <f aca="true">INDIRECT(ADDRESS(ROW()-35*INT((ROW()-15)/35)+168,2+INT((ROW()-15)/35), 1, 1, "Simulación"))</f>
        <v>0</v>
      </c>
      <c r="I494" s="75" t="n">
        <f aca="false">AO494+AQ494+AS494+AU494+AW494</f>
        <v>0.00954046566263904</v>
      </c>
      <c r="J494" s="76" t="n">
        <f aca="false">ROUND(AP494+AR494+AT494+AV494+AX494,0)</f>
        <v>58538</v>
      </c>
      <c r="K494" s="64" t="n">
        <f aca="false">I494-DatosMinisterio!J494</f>
        <v>0</v>
      </c>
      <c r="L494" s="63" t="n">
        <f aca="false">J494-DatosMinisterio!K494</f>
        <v>0</v>
      </c>
      <c r="M494" s="64" t="n">
        <f aca="false">P529/P$530</f>
        <v>0.00584573625405978</v>
      </c>
      <c r="N494" s="63" t="n">
        <f aca="false">ROUND(N$495*M494,0)</f>
        <v>681487</v>
      </c>
      <c r="O494" s="63" t="n">
        <f aca="false">N494-DatosMinisterio!L494</f>
        <v>1</v>
      </c>
      <c r="P494" s="65" t="n">
        <f aca="false">N494+J494</f>
        <v>740025</v>
      </c>
      <c r="Q494" s="63" t="n">
        <f aca="false">P494-DatosMinisterio!M494</f>
        <v>1</v>
      </c>
      <c r="S494" s="77" t="n">
        <f aca="false">B494+DatosMinisterio!B494</f>
        <v>5051</v>
      </c>
      <c r="T494" s="77" t="n">
        <f aca="false">C494+DatosMinisterio!C494</f>
        <v>35</v>
      </c>
      <c r="U494" s="77" t="n">
        <f aca="false">D494+DatosMinisterio!D494</f>
        <v>259.403181818182</v>
      </c>
      <c r="V494" s="77" t="n">
        <f aca="false">E494+DatosMinisterio!E494</f>
        <v>122.663181818182</v>
      </c>
      <c r="W494" s="77" t="n">
        <f aca="false">F494+DatosMinisterio!F494</f>
        <v>5</v>
      </c>
      <c r="X494" s="77" t="n">
        <f aca="false">G494+DatosMinisterio!G494</f>
        <v>16</v>
      </c>
      <c r="Y494" s="77" t="n">
        <f aca="false">H494+DatosMinisterio!H494</f>
        <v>5</v>
      </c>
      <c r="Z494" s="77" t="n">
        <f aca="false">X494+0.33*Y494</f>
        <v>17.65</v>
      </c>
      <c r="AC494" s="71" t="n">
        <f aca="false">IF(T494&gt;0,S494/T494,0)</f>
        <v>144.314285714286</v>
      </c>
      <c r="AD494" s="72" t="n">
        <f aca="false">EXP((((AC494-AC$495)/AC$496+2)/4-1.9)^3)</f>
        <v>0.0218106170846601</v>
      </c>
      <c r="AE494" s="73" t="n">
        <f aca="false">S494/U494</f>
        <v>19.4716192939387</v>
      </c>
      <c r="AF494" s="72" t="n">
        <f aca="false">EXP((((AE494-AE$495)/AE$496+2)/4-1.9)^3)</f>
        <v>0.0473388515215884</v>
      </c>
      <c r="AG494" s="72" t="n">
        <f aca="false">V494/U494</f>
        <v>0.472866913036393</v>
      </c>
      <c r="AH494" s="72" t="n">
        <f aca="false">EXP((((AG494-AG$495)/AG$496+2)/4-1.9)^3)</f>
        <v>0.0392622626996111</v>
      </c>
      <c r="AI494" s="72" t="n">
        <f aca="false">W494/U494</f>
        <v>0.0192750141496126</v>
      </c>
      <c r="AJ494" s="72" t="n">
        <f aca="false">EXP((((AI494-AI$495)/AI$496+2)/4-1.9)^3)</f>
        <v>0.015695171330335</v>
      </c>
      <c r="AK494" s="72" t="n">
        <f aca="false">Z494/U494</f>
        <v>0.0680407999481326</v>
      </c>
      <c r="AL494" s="72" t="n">
        <f aca="false">EXP((((AK494-AK$495)/AK$496+2)/4-1.9)^3)</f>
        <v>0.0176413538849123</v>
      </c>
      <c r="AM494" s="72" t="n">
        <f aca="false">0.01*AD494+0.15*AF494+0.24*AH494+0.25*AJ494+0.35*AL494</f>
        <v>0.0268401436392946</v>
      </c>
      <c r="AO494" s="64" t="n">
        <f aca="false">0.01*AD494/$AM$495</f>
        <v>7.75269485043028E-005</v>
      </c>
      <c r="AP494" s="63" t="n">
        <f aca="false">AO494*$J$495</f>
        <v>475.683105788181</v>
      </c>
      <c r="AQ494" s="64" t="n">
        <f aca="false">0.15*AF494/$AM$495</f>
        <v>0.00252402535649593</v>
      </c>
      <c r="AR494" s="63" t="n">
        <f aca="false">AQ494*$J$495</f>
        <v>15486.6951921817</v>
      </c>
      <c r="AS494" s="64" t="n">
        <f aca="false">0.24*AH494/$AM$495</f>
        <v>0.0033494330655497</v>
      </c>
      <c r="AT494" s="63" t="n">
        <f aca="false">AS494*$J$495</f>
        <v>20551.1600029232</v>
      </c>
      <c r="AU494" s="64" t="n">
        <f aca="false">0.25*AJ494/$AM$495</f>
        <v>0.00139473213294466</v>
      </c>
      <c r="AV494" s="63" t="n">
        <f aca="false">AU494*$J$495</f>
        <v>8557.67607962627</v>
      </c>
      <c r="AW494" s="64" t="n">
        <f aca="false">0.35*AL494/$AM$495</f>
        <v>0.00219474815914445</v>
      </c>
      <c r="AX494" s="63" t="n">
        <f aca="false">AW494*$J$495</f>
        <v>13466.3448117887</v>
      </c>
    </row>
    <row r="495" customFormat="false" ht="13.8" hidden="false" customHeight="false" outlineLevel="0" collapsed="false">
      <c r="A495" s="81" t="s">
        <v>49</v>
      </c>
      <c r="B495" s="84"/>
      <c r="C495" s="84"/>
      <c r="D495" s="84"/>
      <c r="E495" s="84"/>
      <c r="F495" s="84"/>
      <c r="G495" s="84"/>
      <c r="H495" s="84"/>
      <c r="I495" s="86" t="n">
        <f aca="false">SUM(I468:I494)</f>
        <v>1</v>
      </c>
      <c r="J495" s="84" t="n">
        <f aca="false">DatosMinisterio!K495</f>
        <v>6135713</v>
      </c>
      <c r="K495" s="82" t="n">
        <f aca="false">I495-DatosMinisterio!J495</f>
        <v>0</v>
      </c>
      <c r="L495" s="84" t="n">
        <f aca="false">J495-DatosMinisterio!K495</f>
        <v>0</v>
      </c>
      <c r="M495" s="82"/>
      <c r="N495" s="84" t="n">
        <f aca="false">DatosMinisterio!L495</f>
        <v>116578533</v>
      </c>
      <c r="O495" s="84"/>
      <c r="P495" s="86" t="n">
        <f aca="false">DatosMinisterio!M495</f>
        <v>122714246</v>
      </c>
      <c r="Q495" s="84"/>
      <c r="S495" s="86"/>
      <c r="T495" s="86"/>
      <c r="U495" s="86"/>
      <c r="V495" s="86"/>
      <c r="W495" s="86"/>
      <c r="X495" s="86"/>
      <c r="Y495" s="86"/>
      <c r="Z495" s="86"/>
      <c r="AB495" s="87" t="s">
        <v>232</v>
      </c>
      <c r="AC495" s="87" t="n">
        <f aca="false">AVERAGE(AC470:AC494)</f>
        <v>199.419495632315</v>
      </c>
      <c r="AD495" s="86"/>
      <c r="AE495" s="87" t="n">
        <f aca="false">AVERAGE(AE470:AE494)</f>
        <v>20.341056992056</v>
      </c>
      <c r="AF495" s="86"/>
      <c r="AG495" s="89" t="n">
        <f aca="false">AVERAGE(AG470:AG494)</f>
        <v>0.516975887204628</v>
      </c>
      <c r="AH495" s="86"/>
      <c r="AI495" s="89" t="n">
        <f aca="false">AVERAGE(AI470:AI494)</f>
        <v>0.0721514096088919</v>
      </c>
      <c r="AJ495" s="86"/>
      <c r="AK495" s="89" t="n">
        <f aca="false">AVERAGE(AK470:AK494)</f>
        <v>0.192891664879424</v>
      </c>
      <c r="AL495" s="86"/>
      <c r="AM495" s="89" t="n">
        <f aca="false">SUM(AM470:AM494)</f>
        <v>2.81329492588627</v>
      </c>
      <c r="AO495" s="82" t="n">
        <f aca="false">SUM(AO468:AO494)</f>
        <v>0.00963546262616399</v>
      </c>
      <c r="AP495" s="84" t="n">
        <f aca="false">SUM(AP468:AP494)</f>
        <v>59120.4332963685</v>
      </c>
      <c r="AQ495" s="82" t="n">
        <f aca="false">SUM(AQ468:AQ494)</f>
        <v>0.149856642073763</v>
      </c>
      <c r="AR495" s="84" t="n">
        <f aca="false">SUM(AR468:AR494)</f>
        <v>919477.346908332</v>
      </c>
      <c r="AS495" s="82" t="n">
        <f aca="false">SUM(AS468:AS494)</f>
        <v>0.232780108481916</v>
      </c>
      <c r="AT495" s="84" t="n">
        <f aca="false">SUM(AT468:AT494)</f>
        <v>1428271.9377539</v>
      </c>
      <c r="AU495" s="82" t="n">
        <f aca="false">SUM(AU468:AU494)</f>
        <v>0.256061849074068</v>
      </c>
      <c r="AV495" s="84" t="n">
        <f aca="false">SUM(AV468:AV494)</f>
        <v>1571122.0161678</v>
      </c>
      <c r="AW495" s="82" t="n">
        <f aca="false">SUM(AW468:AW494)</f>
        <v>0.35166593774409</v>
      </c>
      <c r="AX495" s="84" t="n">
        <f aca="false">SUM(AX468:AX494)</f>
        <v>2157721.2658736</v>
      </c>
    </row>
    <row r="496" customFormat="false" ht="13.8" hidden="false" customHeight="false" outlineLevel="0" collapsed="false">
      <c r="A496" s="31" t="s">
        <v>50</v>
      </c>
      <c r="I496" s="25"/>
      <c r="S496" s="25"/>
      <c r="T496" s="25"/>
      <c r="U496" s="25"/>
      <c r="V496" s="25"/>
      <c r="W496" s="25"/>
      <c r="X496" s="25"/>
      <c r="Y496" s="25"/>
      <c r="Z496" s="25"/>
      <c r="AB496" s="87" t="s">
        <v>233</v>
      </c>
      <c r="AC496" s="87" t="n">
        <f aca="false">_xlfn.STDEV.P(AC470:AC494)</f>
        <v>84.0252858783607</v>
      </c>
      <c r="AD496" s="86"/>
      <c r="AE496" s="87" t="n">
        <f aca="false">_xlfn.STDEV.P(AE470:AE494)</f>
        <v>4.3225370882458</v>
      </c>
      <c r="AF496" s="86"/>
      <c r="AG496" s="89" t="n">
        <f aca="false">_xlfn.STDEV.P(AG470:AG494)</f>
        <v>0.138977979437086</v>
      </c>
      <c r="AH496" s="86"/>
      <c r="AI496" s="89" t="n">
        <f aca="false">_xlfn.STDEV.P(AI470:AI494)</f>
        <v>0.0636854487947213</v>
      </c>
      <c r="AJ496" s="86"/>
      <c r="AK496" s="89" t="n">
        <f aca="false">_xlfn.STDEV.P(AK470:AK494)</f>
        <v>0.162272529891504</v>
      </c>
      <c r="AL496" s="86"/>
      <c r="AM496" s="89"/>
    </row>
    <row r="497" customFormat="false" ht="13.8" hidden="false" customHeight="false" outlineLevel="0" collapsed="false">
      <c r="A497" s="31" t="s">
        <v>167</v>
      </c>
      <c r="I497" s="25"/>
      <c r="S497" s="25"/>
      <c r="T497" s="25"/>
      <c r="U497" s="25"/>
      <c r="V497" s="25"/>
      <c r="W497" s="25"/>
      <c r="X497" s="25"/>
      <c r="Y497" s="25"/>
      <c r="Z497" s="25"/>
    </row>
    <row r="498" customFormat="false" ht="13.8" hidden="false" customHeight="false" outlineLevel="0" collapsed="false">
      <c r="I498" s="25"/>
      <c r="S498" s="25"/>
      <c r="T498" s="25"/>
      <c r="U498" s="25"/>
      <c r="V498" s="25"/>
      <c r="W498" s="25"/>
      <c r="X498" s="25"/>
      <c r="Y498" s="25"/>
      <c r="Z498" s="25"/>
    </row>
    <row r="499" customFormat="false" ht="13.8" hidden="false" customHeight="false" outlineLevel="0" collapsed="false">
      <c r="I499" s="25"/>
      <c r="S499" s="25"/>
      <c r="T499" s="25"/>
      <c r="U499" s="25"/>
      <c r="V499" s="25"/>
      <c r="W499" s="25"/>
      <c r="X499" s="25"/>
      <c r="Y499" s="25"/>
      <c r="Z499" s="25"/>
    </row>
    <row r="500" customFormat="false" ht="13.8" hidden="false" customHeight="false" outlineLevel="0" collapsed="false">
      <c r="I500" s="25"/>
      <c r="S500" s="25"/>
      <c r="T500" s="25"/>
      <c r="U500" s="25"/>
      <c r="V500" s="25"/>
      <c r="W500" s="25"/>
      <c r="X500" s="25"/>
      <c r="Y500" s="25"/>
      <c r="Z500" s="25"/>
    </row>
    <row r="501" customFormat="false" ht="13.8" hidden="false" customHeight="false" outlineLevel="0" collapsed="false">
      <c r="A501" s="50" t="str">
        <f aca="false">"Tabla " &amp; TEXT((ROW()+24) / 35, "0")</f>
        <v>Tabla 15</v>
      </c>
      <c r="B501" s="50"/>
      <c r="C501" s="50"/>
      <c r="D501" s="50"/>
      <c r="E501" s="50"/>
      <c r="F501" s="50"/>
      <c r="G501" s="50"/>
      <c r="H501" s="50"/>
      <c r="I501" s="50"/>
      <c r="J501" s="50"/>
      <c r="S501" s="50"/>
      <c r="T501" s="50"/>
      <c r="U501" s="50"/>
      <c r="V501" s="50"/>
      <c r="W501" s="50"/>
      <c r="X501" s="50"/>
      <c r="Y501" s="50"/>
      <c r="Z501" s="50"/>
    </row>
    <row r="502" customFormat="false" ht="13.8" hidden="false" customHeight="false" outlineLevel="0" collapsed="false">
      <c r="A502" s="50" t="s">
        <v>196</v>
      </c>
      <c r="B502" s="50"/>
      <c r="C502" s="50"/>
      <c r="D502" s="50"/>
      <c r="E502" s="50"/>
      <c r="F502" s="50"/>
      <c r="G502" s="50"/>
      <c r="H502" s="50"/>
      <c r="I502" s="50"/>
      <c r="J502" s="50"/>
      <c r="S502" s="50"/>
      <c r="T502" s="50"/>
      <c r="U502" s="50"/>
      <c r="V502" s="50"/>
      <c r="W502" s="50"/>
      <c r="X502" s="50"/>
      <c r="Y502" s="50"/>
      <c r="Z502" s="50"/>
    </row>
    <row r="503" customFormat="false" ht="15.8" hidden="false" customHeight="true" outlineLevel="0" collapsed="false">
      <c r="A503" s="51" t="s">
        <v>8</v>
      </c>
      <c r="B503" s="101" t="s">
        <v>213</v>
      </c>
      <c r="C503" s="101"/>
      <c r="D503" s="101"/>
      <c r="E503" s="101"/>
      <c r="F503" s="101"/>
      <c r="G503" s="101"/>
      <c r="H503" s="101"/>
      <c r="I503" s="51" t="s">
        <v>10</v>
      </c>
      <c r="J503" s="53" t="s">
        <v>11</v>
      </c>
      <c r="K503" s="54" t="s">
        <v>214</v>
      </c>
      <c r="L503" s="53" t="s">
        <v>215</v>
      </c>
      <c r="M503" s="54" t="s">
        <v>216</v>
      </c>
      <c r="N503" s="53" t="s">
        <v>12</v>
      </c>
      <c r="O503" s="53" t="s">
        <v>217</v>
      </c>
      <c r="P503" s="51" t="s">
        <v>218</v>
      </c>
      <c r="Q503" s="53" t="s">
        <v>219</v>
      </c>
      <c r="S503" s="55" t="s">
        <v>213</v>
      </c>
      <c r="T503" s="55"/>
      <c r="U503" s="55"/>
      <c r="V503" s="55"/>
      <c r="W503" s="55"/>
      <c r="X503" s="55"/>
      <c r="Y503" s="55"/>
      <c r="Z503" s="55"/>
      <c r="AC503" s="56" t="s">
        <v>221</v>
      </c>
      <c r="AD503" s="56"/>
      <c r="AE503" s="56" t="s">
        <v>222</v>
      </c>
      <c r="AF503" s="56"/>
      <c r="AG503" s="56" t="s">
        <v>223</v>
      </c>
      <c r="AH503" s="56"/>
      <c r="AI503" s="56" t="s">
        <v>224</v>
      </c>
      <c r="AJ503" s="56"/>
      <c r="AK503" s="56" t="s">
        <v>225</v>
      </c>
      <c r="AL503" s="56"/>
      <c r="AM503" s="57" t="s">
        <v>226</v>
      </c>
      <c r="AO503" s="56" t="s">
        <v>221</v>
      </c>
      <c r="AP503" s="56"/>
      <c r="AQ503" s="56" t="s">
        <v>222</v>
      </c>
      <c r="AR503" s="56"/>
      <c r="AS503" s="56" t="s">
        <v>223</v>
      </c>
      <c r="AT503" s="56"/>
      <c r="AU503" s="56" t="s">
        <v>224</v>
      </c>
      <c r="AV503" s="56"/>
      <c r="AW503" s="57" t="s">
        <v>225</v>
      </c>
      <c r="AX503" s="57"/>
    </row>
    <row r="504" customFormat="false" ht="37.3" hidden="false" customHeight="false" outlineLevel="0" collapsed="false">
      <c r="A504" s="51"/>
      <c r="B504" s="102" t="s">
        <v>197</v>
      </c>
      <c r="C504" s="102" t="s">
        <v>198</v>
      </c>
      <c r="D504" s="102" t="s">
        <v>199</v>
      </c>
      <c r="E504" s="102" t="s">
        <v>200</v>
      </c>
      <c r="F504" s="102" t="s">
        <v>201</v>
      </c>
      <c r="G504" s="102" t="s">
        <v>202</v>
      </c>
      <c r="H504" s="102" t="s">
        <v>203</v>
      </c>
      <c r="I504" s="51"/>
      <c r="J504" s="53"/>
      <c r="K504" s="54"/>
      <c r="L504" s="53"/>
      <c r="M504" s="54"/>
      <c r="N504" s="53"/>
      <c r="O504" s="53"/>
      <c r="P504" s="51"/>
      <c r="Q504" s="53"/>
      <c r="S504" s="56" t="s">
        <v>197</v>
      </c>
      <c r="T504" s="56" t="s">
        <v>198</v>
      </c>
      <c r="U504" s="56" t="s">
        <v>199</v>
      </c>
      <c r="V504" s="56" t="s">
        <v>200</v>
      </c>
      <c r="W504" s="56" t="s">
        <v>201</v>
      </c>
      <c r="X504" s="56" t="s">
        <v>202</v>
      </c>
      <c r="Y504" s="56" t="s">
        <v>203</v>
      </c>
      <c r="Z504" s="51" t="s">
        <v>21</v>
      </c>
      <c r="AC504" s="56" t="s">
        <v>227</v>
      </c>
      <c r="AD504" s="56" t="s">
        <v>228</v>
      </c>
      <c r="AE504" s="56" t="s">
        <v>227</v>
      </c>
      <c r="AF504" s="56" t="s">
        <v>228</v>
      </c>
      <c r="AG504" s="56" t="s">
        <v>227</v>
      </c>
      <c r="AH504" s="56" t="s">
        <v>228</v>
      </c>
      <c r="AI504" s="56" t="s">
        <v>227</v>
      </c>
      <c r="AJ504" s="56" t="s">
        <v>228</v>
      </c>
      <c r="AK504" s="56" t="s">
        <v>227</v>
      </c>
      <c r="AL504" s="56" t="s">
        <v>228</v>
      </c>
      <c r="AM504" s="58" t="s">
        <v>229</v>
      </c>
      <c r="AO504" s="56" t="s">
        <v>230</v>
      </c>
      <c r="AP504" s="56" t="s">
        <v>231</v>
      </c>
      <c r="AQ504" s="56" t="s">
        <v>230</v>
      </c>
      <c r="AR504" s="56" t="s">
        <v>231</v>
      </c>
      <c r="AS504" s="56" t="s">
        <v>230</v>
      </c>
      <c r="AT504" s="56" t="s">
        <v>231</v>
      </c>
      <c r="AU504" s="56" t="s">
        <v>230</v>
      </c>
      <c r="AV504" s="56" t="s">
        <v>231</v>
      </c>
      <c r="AW504" s="56" t="s">
        <v>230</v>
      </c>
      <c r="AX504" s="58" t="s">
        <v>231</v>
      </c>
      <c r="AY504" s="103" t="s">
        <v>235</v>
      </c>
    </row>
    <row r="505" customFormat="false" ht="13.8" hidden="false" customHeight="false" outlineLevel="0" collapsed="false">
      <c r="A505" s="59" t="s">
        <v>22</v>
      </c>
      <c r="B505" s="62" t="n">
        <f aca="true">INDIRECT(ADDRESS(ROW()-35*INT((ROW()-15)/35)+138,2+INT((ROW()-15)/35), 1, 1, "Simulación"))</f>
        <v>0</v>
      </c>
      <c r="C505" s="62" t="n">
        <f aca="true">INDIRECT(ADDRESS(ROW()-35*INT((ROW()-15)/35)+108,2+INT((ROW()-15)/35), 1, 1, "Simulación"))</f>
        <v>0</v>
      </c>
      <c r="D505" s="62" t="n">
        <f aca="true">INDIRECT(ADDRESS(ROW()-35*INT((ROW()-15)/35)+78,2+INT((ROW()-15)/35), 1, 1, "Simulación"))</f>
        <v>0</v>
      </c>
      <c r="E505" s="62" t="n">
        <f aca="true">INDIRECT(ADDRESS(ROW()-35*INT((ROW()-15)/35)+48,2+INT((ROW()-15)/35), 1, 1, "Simulación"))</f>
        <v>0</v>
      </c>
      <c r="F505" s="62" t="n">
        <f aca="true">INDIRECT(ADDRESS(ROW()-35*INT((ROW()-15)/35)+18,2+INT((ROW()-15)/35), 1, 1, "Simulación"))</f>
        <v>0</v>
      </c>
      <c r="G505" s="62" t="n">
        <f aca="true">INDIRECT(ADDRESS(ROW()-35*INT((ROW()-15)/35)-12,2+INT((ROW()-15)/35), 1, 1, "Simulación"))</f>
        <v>0</v>
      </c>
      <c r="H505" s="62" t="n">
        <f aca="true">INDIRECT(ADDRESS(ROW()-35*INT((ROW()-15)/35)+168,2+INT((ROW()-15)/35), 1, 1, "Simulación"))</f>
        <v>1</v>
      </c>
      <c r="I505" s="61" t="n">
        <f aca="false">AO505+AQ505+AS505+AU505+AW505</f>
        <v>0.151220739972674</v>
      </c>
      <c r="J505" s="62" t="n">
        <f aca="false">AP505+AR505+AT505+AV505+AX505</f>
        <v>881983.775555862</v>
      </c>
      <c r="K505" s="61" t="n">
        <f aca="false">I505-DatosMinisterio!J505</f>
        <v>2.51654381657196E-005</v>
      </c>
      <c r="L505" s="62" t="n">
        <f aca="false">J505-DatosMinisterio!K505</f>
        <v>146.775555861648</v>
      </c>
      <c r="M505" s="64" t="n">
        <f aca="false">N505/N$530</f>
        <v>0.212129461661152</v>
      </c>
      <c r="N505" s="63" t="n">
        <f aca="false">DatosMinisterio!L505</f>
        <v>23507359</v>
      </c>
      <c r="O505" s="63" t="n">
        <f aca="false">N505-DatosMinisterio!L505</f>
        <v>0</v>
      </c>
      <c r="P505" s="65" t="n">
        <f aca="false">N505+J505</f>
        <v>24389342.7755559</v>
      </c>
      <c r="Q505" s="63" t="n">
        <f aca="false">P505-DatosMinisterio!M505</f>
        <v>146.775555860251</v>
      </c>
      <c r="S505" s="66" t="n">
        <f aca="false">B505+DatosMinisterio!B505</f>
        <v>24019</v>
      </c>
      <c r="T505" s="66" t="n">
        <f aca="false">C505+DatosMinisterio!C505</f>
        <v>63</v>
      </c>
      <c r="U505" s="66" t="n">
        <f aca="false">D505+DatosMinisterio!D505</f>
        <v>1650.49772727273</v>
      </c>
      <c r="V505" s="66" t="n">
        <f aca="false">E505+DatosMinisterio!E505</f>
        <v>869.384090909091</v>
      </c>
      <c r="W505" s="66" t="n">
        <f aca="false">F505+DatosMinisterio!F505</f>
        <v>387</v>
      </c>
      <c r="X505" s="66" t="n">
        <f aca="false">G505+DatosMinisterio!G505</f>
        <v>1041</v>
      </c>
      <c r="Y505" s="66" t="n">
        <f aca="false">H505+DatosMinisterio!H505</f>
        <v>239</v>
      </c>
      <c r="Z505" s="66" t="n">
        <f aca="false">X505+0.33*Y505</f>
        <v>1119.87</v>
      </c>
      <c r="AC505" s="67" t="n">
        <f aca="false">IF(T505&gt;0,S505/T505,0)</f>
        <v>381.253968253968</v>
      </c>
      <c r="AD505" s="68" t="n">
        <f aca="false">EXP((((AC505-AC$530)/AC$531+2)/4-1.9)^3)</f>
        <v>0.491227726551053</v>
      </c>
      <c r="AE505" s="69" t="n">
        <f aca="false">S505/U505</f>
        <v>14.5525798691579</v>
      </c>
      <c r="AF505" s="68" t="n">
        <f aca="false">EXP((((AE505-AE$530)/AE$531+2)/4-1.9)^3)</f>
        <v>0.00666877206525537</v>
      </c>
      <c r="AG505" s="68" t="n">
        <f aca="false">V505/U505</f>
        <v>0.526740556223397</v>
      </c>
      <c r="AH505" s="68" t="n">
        <f aca="false">EXP((((AG505-AG$530)/AG$531+2)/4-1.9)^3)</f>
        <v>0.080794922609226</v>
      </c>
      <c r="AI505" s="68" t="n">
        <f aca="false">W505/U505</f>
        <v>0.234474724566556</v>
      </c>
      <c r="AJ505" s="68" t="n">
        <f aca="false">EXP((((AI505-AI$530)/AI$531+2)/4-1.9)^3)</f>
        <v>0.624021558874429</v>
      </c>
      <c r="AK505" s="68" t="n">
        <f aca="false">Z505/U505</f>
        <v>0.678504418088757</v>
      </c>
      <c r="AL505" s="68" t="n">
        <f aca="false">EXP((((AK505-AK$530)/AK$531+2)/4-1.9)^3)</f>
        <v>0.709596683811303</v>
      </c>
      <c r="AM505" s="68" t="n">
        <f aca="false">0.01*AD505+0.15*AF505+0.24*AH505+0.25*AJ505+0.35*AL505</f>
        <v>0.429667603554077</v>
      </c>
      <c r="AO505" s="61" t="n">
        <f aca="false">0.01*AD505/$AM$530*$AY505</f>
        <v>0.00172886714496722</v>
      </c>
      <c r="AP505" s="62" t="n">
        <f aca="false">AO505*$J$530</f>
        <v>10083.4896868526</v>
      </c>
      <c r="AQ505" s="61" t="n">
        <f aca="false">0.15*AF505/$AM$530*$AY505</f>
        <v>0.000352059349393126</v>
      </c>
      <c r="AR505" s="62" t="n">
        <f aca="false">AQ505*$J$530</f>
        <v>2053.36010294355</v>
      </c>
      <c r="AS505" s="61" t="n">
        <f aca="false">0.24*AH505/$AM$530*$AY505</f>
        <v>0.00682455063324654</v>
      </c>
      <c r="AT505" s="62" t="n">
        <f aca="false">AS505*$J$530</f>
        <v>39803.6865516636</v>
      </c>
      <c r="AU505" s="61" t="n">
        <f aca="false">0.25*AJ505/$AM$530*$AY505</f>
        <v>0.0549058162119594</v>
      </c>
      <c r="AV505" s="62" t="n">
        <f aca="false">AU505*$J$530</f>
        <v>320234.110025853</v>
      </c>
      <c r="AW505" s="61" t="n">
        <f aca="false">0.35*AL505/$AM$530*$AY505</f>
        <v>0.0874094466331075</v>
      </c>
      <c r="AX505" s="62" t="n">
        <f aca="false">AW505*$J$530</f>
        <v>509809.129188549</v>
      </c>
      <c r="AY505" s="46" t="n">
        <v>1.00051157983342</v>
      </c>
      <c r="AZ505" s="46"/>
    </row>
    <row r="506" customFormat="false" ht="13.8" hidden="false" customHeight="false" outlineLevel="0" collapsed="false">
      <c r="A506" s="70" t="s">
        <v>23</v>
      </c>
      <c r="B506" s="63" t="n">
        <f aca="true">INDIRECT(ADDRESS(ROW()-35*INT((ROW()-15)/35)+138,2+INT((ROW()-15)/35), 1, 1, "Simulación"))</f>
        <v>0</v>
      </c>
      <c r="C506" s="63" t="n">
        <f aca="true">INDIRECT(ADDRESS(ROW()-35*INT((ROW()-15)/35)+108,2+INT((ROW()-15)/35), 1, 1, "Simulación"))</f>
        <v>0</v>
      </c>
      <c r="D506" s="63" t="n">
        <f aca="true">INDIRECT(ADDRESS(ROW()-35*INT((ROW()-15)/35)+78,2+INT((ROW()-15)/35), 1, 1, "Simulación"))</f>
        <v>0</v>
      </c>
      <c r="E506" s="63" t="n">
        <f aca="true">INDIRECT(ADDRESS(ROW()-35*INT((ROW()-15)/35)+48,2+INT((ROW()-15)/35), 1, 1, "Simulación"))</f>
        <v>0</v>
      </c>
      <c r="F506" s="63" t="n">
        <f aca="true">INDIRECT(ADDRESS(ROW()-35*INT((ROW()-15)/35)+18,2+INT((ROW()-15)/35), 1, 1, "Simulación"))</f>
        <v>0</v>
      </c>
      <c r="G506" s="63" t="n">
        <f aca="true">INDIRECT(ADDRESS(ROW()-35*INT((ROW()-15)/35)-12,2+INT((ROW()-15)/35), 1, 1, "Simulación"))</f>
        <v>0</v>
      </c>
      <c r="H506" s="63" t="n">
        <f aca="true">INDIRECT(ADDRESS(ROW()-35*INT((ROW()-15)/35)+168,2+INT((ROW()-15)/35), 1, 1, "Simulación"))</f>
        <v>0</v>
      </c>
      <c r="I506" s="64" t="n">
        <f aca="false">AO506+AQ506+AS506+AU506+AW506</f>
        <v>0.105827978179676</v>
      </c>
      <c r="J506" s="63" t="n">
        <f aca="false">AP506+AR506+AT506+AV506+AX506</f>
        <v>617233.851462577</v>
      </c>
      <c r="K506" s="64" t="n">
        <f aca="false">I506-DatosMinisterio!J506</f>
        <v>-8.94114000273005E-006</v>
      </c>
      <c r="L506" s="63" t="n">
        <f aca="false">J506-DatosMinisterio!K506</f>
        <v>-52.1485374234617</v>
      </c>
      <c r="M506" s="64" t="n">
        <f aca="false">N506/N$530</f>
        <v>0.13179147610658</v>
      </c>
      <c r="N506" s="63" t="n">
        <f aca="false">DatosMinisterio!L506</f>
        <v>14604617</v>
      </c>
      <c r="O506" s="63" t="n">
        <f aca="false">N506-DatosMinisterio!L506</f>
        <v>0</v>
      </c>
      <c r="P506" s="65" t="n">
        <f aca="false">N506+J506</f>
        <v>15221850.8514626</v>
      </c>
      <c r="Q506" s="63" t="n">
        <f aca="false">P506-DatosMinisterio!M506</f>
        <v>-52.1485374234617</v>
      </c>
      <c r="S506" s="65" t="n">
        <f aca="false">B506+DatosMinisterio!B506</f>
        <v>17877</v>
      </c>
      <c r="T506" s="65" t="n">
        <f aca="false">C506+DatosMinisterio!C506</f>
        <v>36</v>
      </c>
      <c r="U506" s="65" t="n">
        <f aca="false">D506+DatosMinisterio!D506</f>
        <v>1489.27272727273</v>
      </c>
      <c r="V506" s="65" t="n">
        <f aca="false">E506+DatosMinisterio!E506</f>
        <v>833.590909090909</v>
      </c>
      <c r="W506" s="65" t="n">
        <f aca="false">F506+DatosMinisterio!F506</f>
        <v>285</v>
      </c>
      <c r="X506" s="65" t="n">
        <f aca="false">G506+DatosMinisterio!G506</f>
        <v>704</v>
      </c>
      <c r="Y506" s="65" t="n">
        <f aca="false">H506+DatosMinisterio!H506</f>
        <v>193</v>
      </c>
      <c r="Z506" s="65" t="n">
        <f aca="false">X506+0.33*Y506</f>
        <v>767.69</v>
      </c>
      <c r="AC506" s="71" t="n">
        <f aca="false">IF(T506&gt;0,S506/T506,0)</f>
        <v>496.583333333333</v>
      </c>
      <c r="AD506" s="72" t="n">
        <f aca="false">EXP((((AC506-AC$530)/AC$531+2)/4-1.9)^3)</f>
        <v>0.839250461831259</v>
      </c>
      <c r="AE506" s="73" t="n">
        <f aca="false">S506/U506</f>
        <v>12.0038456842876</v>
      </c>
      <c r="AF506" s="72" t="n">
        <f aca="false">EXP((((AE506-AE$530)/AE$531+2)/4-1.9)^3)</f>
        <v>0.0016537816603025</v>
      </c>
      <c r="AG506" s="72" t="n">
        <f aca="false">V506/U506</f>
        <v>0.559730191673787</v>
      </c>
      <c r="AH506" s="72" t="n">
        <f aca="false">EXP((((AG506-AG$530)/AG$531+2)/4-1.9)^3)</f>
        <v>0.113573586873818</v>
      </c>
      <c r="AI506" s="72" t="n">
        <f aca="false">W506/U506</f>
        <v>0.191368575265535</v>
      </c>
      <c r="AJ506" s="72" t="n">
        <f aca="false">EXP((((AI506-AI$530)/AI$531+2)/4-1.9)^3)</f>
        <v>0.433164689704535</v>
      </c>
      <c r="AK506" s="72" t="n">
        <f aca="false">Z506/U506</f>
        <v>0.515479794896837</v>
      </c>
      <c r="AL506" s="72" t="n">
        <f aca="false">EXP((((AK506-AK$530)/AK$531+2)/4-1.9)^3)</f>
        <v>0.446830700926353</v>
      </c>
      <c r="AM506" s="72" t="n">
        <f aca="false">0.01*AD506+0.15*AF506+0.24*AH506+0.25*AJ506+0.35*AL506</f>
        <v>0.300580150467431</v>
      </c>
      <c r="AO506" s="64" t="n">
        <f aca="false">0.01*AD506/$AM$530*$AY506</f>
        <v>0.0029548251747111</v>
      </c>
      <c r="AP506" s="63" t="n">
        <f aca="false">AO506*$J$530</f>
        <v>17233.7991744396</v>
      </c>
      <c r="AQ506" s="64" t="n">
        <f aca="false">0.15*AF506/$AM$530*$AY506</f>
        <v>8.7339284973546E-005</v>
      </c>
      <c r="AR506" s="63" t="n">
        <f aca="false">AQ506*$J$530</f>
        <v>509.399916501119</v>
      </c>
      <c r="AS506" s="64" t="n">
        <f aca="false">0.24*AH506/$AM$530*$AY506</f>
        <v>0.00959685173204855</v>
      </c>
      <c r="AT506" s="63" t="n">
        <f aca="false">AS506*$J$530</f>
        <v>55972.927560145</v>
      </c>
      <c r="AU506" s="64" t="n">
        <f aca="false">0.25*AJ506/$AM$530*$AY506</f>
        <v>0.0381270546799004</v>
      </c>
      <c r="AV506" s="63" t="n">
        <f aca="false">AU506*$J$530</f>
        <v>222373.225018473</v>
      </c>
      <c r="AW506" s="64" t="n">
        <f aca="false">0.35*AL506/$AM$530*$AY506</f>
        <v>0.0550619073080427</v>
      </c>
      <c r="AX506" s="63" t="n">
        <f aca="false">AW506*$J$530</f>
        <v>321144.499793018</v>
      </c>
      <c r="AY506" s="46" t="n">
        <v>1.0008835968711</v>
      </c>
      <c r="AZ506" s="46"/>
    </row>
    <row r="507" customFormat="false" ht="13.8" hidden="false" customHeight="false" outlineLevel="0" collapsed="false">
      <c r="A507" s="70" t="s">
        <v>24</v>
      </c>
      <c r="B507" s="63" t="n">
        <f aca="true">INDIRECT(ADDRESS(ROW()-35*INT((ROW()-15)/35)+138,2+INT((ROW()-15)/35), 1, 1, "Simulación"))</f>
        <v>0</v>
      </c>
      <c r="C507" s="63" t="n">
        <f aca="true">INDIRECT(ADDRESS(ROW()-35*INT((ROW()-15)/35)+108,2+INT((ROW()-15)/35), 1, 1, "Simulación"))</f>
        <v>0</v>
      </c>
      <c r="D507" s="63" t="n">
        <f aca="true">INDIRECT(ADDRESS(ROW()-35*INT((ROW()-15)/35)+78,2+INT((ROW()-15)/35), 1, 1, "Simulación"))</f>
        <v>0</v>
      </c>
      <c r="E507" s="63" t="n">
        <f aca="true">INDIRECT(ADDRESS(ROW()-35*INT((ROW()-15)/35)+48,2+INT((ROW()-15)/35), 1, 1, "Simulación"))</f>
        <v>0</v>
      </c>
      <c r="F507" s="63" t="n">
        <f aca="true">INDIRECT(ADDRESS(ROW()-35*INT((ROW()-15)/35)+18,2+INT((ROW()-15)/35), 1, 1, "Simulación"))</f>
        <v>0</v>
      </c>
      <c r="G507" s="63" t="n">
        <f aca="true">INDIRECT(ADDRESS(ROW()-35*INT((ROW()-15)/35)-12,2+INT((ROW()-15)/35), 1, 1, "Simulación"))</f>
        <v>0</v>
      </c>
      <c r="H507" s="63" t="n">
        <f aca="true">INDIRECT(ADDRESS(ROW()-35*INT((ROW()-15)/35)+168,2+INT((ROW()-15)/35), 1, 1, "Simulación"))</f>
        <v>0</v>
      </c>
      <c r="I507" s="64" t="n">
        <f aca="false">AO507+AQ507+AS507+AU507+AW507</f>
        <v>0.0755908617259538</v>
      </c>
      <c r="J507" s="63" t="n">
        <f aca="false">AP507+AR507+AT507+AV507+AX507</f>
        <v>440878.107292858</v>
      </c>
      <c r="K507" s="64" t="n">
        <f aca="false">I507-DatosMinisterio!J507</f>
        <v>-6.83981367996522E-006</v>
      </c>
      <c r="L507" s="63" t="n">
        <f aca="false">J507-DatosMinisterio!K507</f>
        <v>-39.8927071419312</v>
      </c>
      <c r="M507" s="64" t="n">
        <f aca="false">N507/N$530</f>
        <v>0.0751344815907025</v>
      </c>
      <c r="N507" s="63" t="n">
        <f aca="false">DatosMinisterio!L507</f>
        <v>8326110</v>
      </c>
      <c r="O507" s="63" t="n">
        <f aca="false">N507-DatosMinisterio!L507</f>
        <v>0</v>
      </c>
      <c r="P507" s="65" t="n">
        <f aca="false">N507+J507</f>
        <v>8766988.10729286</v>
      </c>
      <c r="Q507" s="63" t="n">
        <f aca="false">P507-DatosMinisterio!M507</f>
        <v>-39.8927071411163</v>
      </c>
      <c r="S507" s="65" t="n">
        <f aca="false">B507+DatosMinisterio!B507</f>
        <v>18363</v>
      </c>
      <c r="T507" s="65" t="n">
        <f aca="false">C507+DatosMinisterio!C507</f>
        <v>83</v>
      </c>
      <c r="U507" s="65" t="n">
        <f aca="false">D507+DatosMinisterio!D507</f>
        <v>1126.97727272727</v>
      </c>
      <c r="V507" s="65" t="n">
        <f aca="false">E507+DatosMinisterio!E507</f>
        <v>699.727272727273</v>
      </c>
      <c r="W507" s="65" t="n">
        <f aca="false">F507+DatosMinisterio!F507</f>
        <v>143</v>
      </c>
      <c r="X507" s="65" t="n">
        <f aca="false">G507+DatosMinisterio!G507</f>
        <v>481</v>
      </c>
      <c r="Y507" s="65" t="n">
        <f aca="false">H507+DatosMinisterio!H507</f>
        <v>67</v>
      </c>
      <c r="Z507" s="65" t="n">
        <f aca="false">X507+0.33*Y507</f>
        <v>503.11</v>
      </c>
      <c r="AC507" s="71" t="n">
        <f aca="false">IF(T507&gt;0,S507/T507,0)</f>
        <v>221.240963855422</v>
      </c>
      <c r="AD507" s="72" t="n">
        <f aca="false">EXP((((AC507-AC$530)/AC$531+2)/4-1.9)^3)</f>
        <v>0.0834159036775313</v>
      </c>
      <c r="AE507" s="73" t="n">
        <f aca="false">S507/U507</f>
        <v>16.294028676871</v>
      </c>
      <c r="AF507" s="72" t="n">
        <f aca="false">EXP((((AE507-AE$530)/AE$531+2)/4-1.9)^3)</f>
        <v>0.0152301924653474</v>
      </c>
      <c r="AG507" s="72" t="n">
        <f aca="false">V507/U507</f>
        <v>0.620888539334908</v>
      </c>
      <c r="AH507" s="72" t="n">
        <f aca="false">EXP((((AG507-AG$530)/AG$531+2)/4-1.9)^3)</f>
        <v>0.196324887975696</v>
      </c>
      <c r="AI507" s="72" t="n">
        <f aca="false">W507/U507</f>
        <v>0.126888095670236</v>
      </c>
      <c r="AJ507" s="72" t="n">
        <f aca="false">EXP((((AI507-AI$530)/AI$531+2)/4-1.9)^3)</f>
        <v>0.187413537705507</v>
      </c>
      <c r="AK507" s="72" t="n">
        <f aca="false">Z507/U507</f>
        <v>0.446424264424145</v>
      </c>
      <c r="AL507" s="72" t="n">
        <f aca="false">EXP((((AK507-AK$530)/AK$531+2)/4-1.9)^3)</f>
        <v>0.337355541541153</v>
      </c>
      <c r="AM507" s="72" t="n">
        <f aca="false">0.01*AD507+0.15*AF507+0.24*AH507+0.25*AJ507+0.35*AL507</f>
        <v>0.215164484986525</v>
      </c>
      <c r="AO507" s="64" t="n">
        <f aca="false">0.01*AD507/$AM$530*$AY507</f>
        <v>0.000293053941547493</v>
      </c>
      <c r="AP507" s="63" t="n">
        <f aca="false">AO507*$J$530</f>
        <v>1709.21542808408</v>
      </c>
      <c r="AQ507" s="64" t="n">
        <f aca="false">0.15*AF507/$AM$530*$AY507</f>
        <v>0.000802592983302871</v>
      </c>
      <c r="AR507" s="63" t="n">
        <f aca="false">AQ507*$J$530</f>
        <v>4681.06418323323</v>
      </c>
      <c r="AS507" s="64" t="n">
        <f aca="false">0.24*AH507/$AM$530*$AY507</f>
        <v>0.016553327519192</v>
      </c>
      <c r="AT507" s="63" t="n">
        <f aca="false">AS507*$J$530</f>
        <v>96546.057809451</v>
      </c>
      <c r="AU507" s="64" t="n">
        <f aca="false">0.25*AJ507/$AM$530*$AY507</f>
        <v>0.0164603731131046</v>
      </c>
      <c r="AV507" s="63" t="n">
        <f aca="false">AU507*$J$530</f>
        <v>96003.9081145725</v>
      </c>
      <c r="AW507" s="64" t="n">
        <f aca="false">0.35*AL507/$AM$530*$AY507</f>
        <v>0.0414815141688068</v>
      </c>
      <c r="AX507" s="63" t="n">
        <f aca="false">AW507*$J$530</f>
        <v>241937.861757517</v>
      </c>
      <c r="AY507" s="46" t="n">
        <v>0.998716162304353</v>
      </c>
      <c r="AZ507" s="46"/>
    </row>
    <row r="508" customFormat="false" ht="13.8" hidden="false" customHeight="false" outlineLevel="0" collapsed="false">
      <c r="A508" s="70" t="s">
        <v>204</v>
      </c>
      <c r="B508" s="63" t="n">
        <f aca="true">INDIRECT(ADDRESS(ROW()-35*INT((ROW()-15)/35)+138,2+INT((ROW()-15)/35), 1, 1, "Simulación"))</f>
        <v>0</v>
      </c>
      <c r="C508" s="63" t="n">
        <f aca="true">INDIRECT(ADDRESS(ROW()-35*INT((ROW()-15)/35)+108,2+INT((ROW()-15)/35), 1, 1, "Simulación"))</f>
        <v>0</v>
      </c>
      <c r="D508" s="63" t="n">
        <f aca="true">INDIRECT(ADDRESS(ROW()-35*INT((ROW()-15)/35)+78,2+INT((ROW()-15)/35), 1, 1, "Simulación"))</f>
        <v>0</v>
      </c>
      <c r="E508" s="63" t="n">
        <f aca="true">INDIRECT(ADDRESS(ROW()-35*INT((ROW()-15)/35)+48,2+INT((ROW()-15)/35), 1, 1, "Simulación"))</f>
        <v>0</v>
      </c>
      <c r="F508" s="63" t="n">
        <f aca="true">INDIRECT(ADDRESS(ROW()-35*INT((ROW()-15)/35)+18,2+INT((ROW()-15)/35), 1, 1, "Simulación"))</f>
        <v>0</v>
      </c>
      <c r="G508" s="63" t="n">
        <f aca="true">INDIRECT(ADDRESS(ROW()-35*INT((ROW()-15)/35)-12,2+INT((ROW()-15)/35), 1, 1, "Simulación"))</f>
        <v>0</v>
      </c>
      <c r="H508" s="63" t="n">
        <f aca="true">INDIRECT(ADDRESS(ROW()-35*INT((ROW()-15)/35)+168,2+INT((ROW()-15)/35), 1, 1, "Simulación"))</f>
        <v>0</v>
      </c>
      <c r="I508" s="64" t="n">
        <f aca="false">AO508+AQ508+AS508+AU508+AW508</f>
        <v>0.0661042342408016</v>
      </c>
      <c r="J508" s="63" t="n">
        <f aca="false">AP508+AR508+AT508+AV508+AX508</f>
        <v>385548.054496141</v>
      </c>
      <c r="K508" s="64" t="n">
        <f aca="false">I508-DatosMinisterio!J508</f>
        <v>9.3436489517762E-009</v>
      </c>
      <c r="L508" s="63" t="n">
        <f aca="false">J508-DatosMinisterio!K508</f>
        <v>0.0544961412088014</v>
      </c>
      <c r="M508" s="64" t="n">
        <f aca="false">N508/N$530</f>
        <v>0.0554994460777661</v>
      </c>
      <c r="N508" s="63" t="n">
        <f aca="false">DatosMinisterio!L508</f>
        <v>6150232</v>
      </c>
      <c r="O508" s="63" t="n">
        <f aca="false">N508-DatosMinisterio!L508</f>
        <v>0</v>
      </c>
      <c r="P508" s="65" t="n">
        <f aca="false">N508+J508</f>
        <v>6535780.05449614</v>
      </c>
      <c r="Q508" s="63" t="n">
        <f aca="false">P508-DatosMinisterio!M508</f>
        <v>0.0544961411505938</v>
      </c>
      <c r="S508" s="65" t="n">
        <f aca="false">B508+DatosMinisterio!B508</f>
        <v>13592</v>
      </c>
      <c r="T508" s="65" t="n">
        <f aca="false">C508+DatosMinisterio!C508</f>
        <v>57</v>
      </c>
      <c r="U508" s="65" t="n">
        <f aca="false">D508+DatosMinisterio!D508</f>
        <v>491.892045454545</v>
      </c>
      <c r="V508" s="65" t="n">
        <f aca="false">E508+DatosMinisterio!E508</f>
        <v>325.642045454545</v>
      </c>
      <c r="W508" s="65" t="n">
        <f aca="false">F508+DatosMinisterio!F508</f>
        <v>54</v>
      </c>
      <c r="X508" s="65" t="n">
        <f aca="false">G508+DatosMinisterio!G508</f>
        <v>89</v>
      </c>
      <c r="Y508" s="65" t="n">
        <f aca="false">H508+DatosMinisterio!H508</f>
        <v>27</v>
      </c>
      <c r="Z508" s="65" t="n">
        <f aca="false">X508+0.33*Y508</f>
        <v>97.91</v>
      </c>
      <c r="AC508" s="71" t="n">
        <f aca="false">IF(T508&gt;0,S508/T508,0)</f>
        <v>238.456140350877</v>
      </c>
      <c r="AD508" s="72" t="n">
        <f aca="false">EXP((((AC508-AC$530)/AC$531+2)/4-1.9)^3)</f>
        <v>0.108561815506207</v>
      </c>
      <c r="AE508" s="73" t="n">
        <f aca="false">S508/U508</f>
        <v>27.6320792856896</v>
      </c>
      <c r="AF508" s="72" t="n">
        <f aca="false">EXP((((AE508-AE$530)/AE$531+2)/4-1.9)^3)</f>
        <v>0.410274025495576</v>
      </c>
      <c r="AG508" s="72" t="n">
        <f aca="false">V508/U508</f>
        <v>0.662019336282674</v>
      </c>
      <c r="AH508" s="72" t="n">
        <f aca="false">EXP((((AG508-AG$530)/AG$531+2)/4-1.9)^3)</f>
        <v>0.26792751226554</v>
      </c>
      <c r="AI508" s="72" t="n">
        <f aca="false">W508/U508</f>
        <v>0.109780185508184</v>
      </c>
      <c r="AJ508" s="72" t="n">
        <f aca="false">EXP((((AI508-AI$530)/AI$531+2)/4-1.9)^3)</f>
        <v>0.140157780670307</v>
      </c>
      <c r="AK508" s="72" t="n">
        <f aca="false">Z508/U508</f>
        <v>0.199047740057524</v>
      </c>
      <c r="AL508" s="72" t="n">
        <f aca="false">EXP((((AK508-AK$530)/AK$531+2)/4-1.9)^3)</f>
        <v>0.0731566298577511</v>
      </c>
      <c r="AM508" s="72" t="n">
        <f aca="false">0.01*AD508+0.15*AF508+0.24*AH508+0.25*AJ508+0.35*AL508</f>
        <v>0.187573590540918</v>
      </c>
      <c r="AO508" s="64" t="n">
        <f aca="false">0.01*AD508/$AM$530*$AY508</f>
        <v>0.000382590942633979</v>
      </c>
      <c r="AP508" s="63" t="n">
        <f aca="false">AO508*$J$530</f>
        <v>2231.43336118293</v>
      </c>
      <c r="AQ508" s="64" t="n">
        <f aca="false">0.15*AF508/$AM$530*$AY508</f>
        <v>0.0216881679926791</v>
      </c>
      <c r="AR508" s="63" t="n">
        <f aca="false">AQ508*$J$530</f>
        <v>126494.634892869</v>
      </c>
      <c r="AS508" s="64" t="n">
        <f aca="false">0.24*AH508/$AM$530*$AY508</f>
        <v>0.0226613688794228</v>
      </c>
      <c r="AT508" s="63" t="n">
        <f aca="false">AS508*$J$530</f>
        <v>132170.757047937</v>
      </c>
      <c r="AU508" s="64" t="n">
        <f aca="false">0.25*AJ508/$AM$530*$AY508</f>
        <v>0.0123485171038508</v>
      </c>
      <c r="AV508" s="63" t="n">
        <f aca="false">AU508*$J$530</f>
        <v>72021.8122179438</v>
      </c>
      <c r="AW508" s="64" t="n">
        <f aca="false">0.35*AL508/$AM$530*$AY508</f>
        <v>0.00902358932221491</v>
      </c>
      <c r="AX508" s="63" t="n">
        <f aca="false">AW508*$J$530</f>
        <v>52629.4169762086</v>
      </c>
      <c r="AY508" s="46" t="n">
        <v>1.00184597365126</v>
      </c>
      <c r="AZ508" s="46"/>
    </row>
    <row r="509" customFormat="false" ht="13.8" hidden="false" customHeight="false" outlineLevel="0" collapsed="false">
      <c r="A509" s="70" t="s">
        <v>26</v>
      </c>
      <c r="B509" s="63" t="n">
        <f aca="true">INDIRECT(ADDRESS(ROW()-35*INT((ROW()-15)/35)+138,2+INT((ROW()-15)/35), 1, 1, "Simulación"))</f>
        <v>0</v>
      </c>
      <c r="C509" s="63" t="n">
        <f aca="true">INDIRECT(ADDRESS(ROW()-35*INT((ROW()-15)/35)+108,2+INT((ROW()-15)/35), 1, 1, "Simulación"))</f>
        <v>0</v>
      </c>
      <c r="D509" s="63" t="n">
        <f aca="true">INDIRECT(ADDRESS(ROW()-35*INT((ROW()-15)/35)+78,2+INT((ROW()-15)/35), 1, 1, "Simulación"))</f>
        <v>0</v>
      </c>
      <c r="E509" s="63" t="n">
        <f aca="true">INDIRECT(ADDRESS(ROW()-35*INT((ROW()-15)/35)+48,2+INT((ROW()-15)/35), 1, 1, "Simulación"))</f>
        <v>0</v>
      </c>
      <c r="F509" s="63" t="n">
        <f aca="true">INDIRECT(ADDRESS(ROW()-35*INT((ROW()-15)/35)+18,2+INT((ROW()-15)/35), 1, 1, "Simulación"))</f>
        <v>0</v>
      </c>
      <c r="G509" s="63" t="n">
        <f aca="true">INDIRECT(ADDRESS(ROW()-35*INT((ROW()-15)/35)-12,2+INT((ROW()-15)/35), 1, 1, "Simulación"))</f>
        <v>0</v>
      </c>
      <c r="H509" s="63" t="n">
        <f aca="true">INDIRECT(ADDRESS(ROW()-35*INT((ROW()-15)/35)+168,2+INT((ROW()-15)/35), 1, 1, "Simulación"))</f>
        <v>0</v>
      </c>
      <c r="I509" s="64" t="n">
        <f aca="false">AO509+AQ509+AS509+AU509+AW509</f>
        <v>0.0928217151893575</v>
      </c>
      <c r="J509" s="63" t="n">
        <f aca="false">AP509+AR509+AT509+AV509+AX509</f>
        <v>541375.785035004</v>
      </c>
      <c r="K509" s="64" t="n">
        <f aca="false">I509-DatosMinisterio!J509</f>
        <v>-5.35196931711335E-006</v>
      </c>
      <c r="L509" s="63" t="n">
        <f aca="false">J509-DatosMinisterio!K509</f>
        <v>-31.2149649964413</v>
      </c>
      <c r="M509" s="64" t="n">
        <f aca="false">N509/N$530</f>
        <v>0.046033447649758</v>
      </c>
      <c r="N509" s="63" t="n">
        <f aca="false">DatosMinisterio!L509</f>
        <v>5101247</v>
      </c>
      <c r="O509" s="63" t="n">
        <f aca="false">N509-DatosMinisterio!L509</f>
        <v>0</v>
      </c>
      <c r="P509" s="65" t="n">
        <f aca="false">N509+J509</f>
        <v>5642622.785035</v>
      </c>
      <c r="Q509" s="63" t="n">
        <f aca="false">P509-DatosMinisterio!M509</f>
        <v>-31.214964996092</v>
      </c>
      <c r="S509" s="65" t="n">
        <f aca="false">B509+DatosMinisterio!B509</f>
        <v>8704</v>
      </c>
      <c r="T509" s="65" t="n">
        <f aca="false">C509+DatosMinisterio!C509</f>
        <v>72</v>
      </c>
      <c r="U509" s="65" t="n">
        <f aca="false">D509+DatosMinisterio!D509</f>
        <v>347</v>
      </c>
      <c r="V509" s="65" t="n">
        <f aca="false">E509+DatosMinisterio!E509</f>
        <v>194.681818181818</v>
      </c>
      <c r="W509" s="65" t="n">
        <f aca="false">F509+DatosMinisterio!F509</f>
        <v>63</v>
      </c>
      <c r="X509" s="65" t="n">
        <f aca="false">G509+DatosMinisterio!G509</f>
        <v>138</v>
      </c>
      <c r="Y509" s="65" t="n">
        <f aca="false">H509+DatosMinisterio!H509</f>
        <v>14</v>
      </c>
      <c r="Z509" s="65" t="n">
        <f aca="false">X509+0.33*Y509</f>
        <v>142.62</v>
      </c>
      <c r="AC509" s="71" t="n">
        <f aca="false">IF(T509&gt;0,S509/T509,0)</f>
        <v>120.888888888889</v>
      </c>
      <c r="AD509" s="72" t="n">
        <f aca="false">EXP((((AC509-AC$530)/AC$531+2)/4-1.9)^3)</f>
        <v>0.0117642148455389</v>
      </c>
      <c r="AE509" s="73" t="n">
        <f aca="false">S509/U509</f>
        <v>25.0835734870317</v>
      </c>
      <c r="AF509" s="72" t="n">
        <f aca="false">EXP((((AE509-AE$530)/AE$531+2)/4-1.9)^3)</f>
        <v>0.256445487080314</v>
      </c>
      <c r="AG509" s="72" t="n">
        <f aca="false">V509/U509</f>
        <v>0.561042703694</v>
      </c>
      <c r="AH509" s="72" t="n">
        <f aca="false">EXP((((AG509-AG$530)/AG$531+2)/4-1.9)^3)</f>
        <v>0.115044923786988</v>
      </c>
      <c r="AI509" s="72" t="n">
        <f aca="false">W509/U509</f>
        <v>0.181556195965418</v>
      </c>
      <c r="AJ509" s="72" t="n">
        <f aca="false">EXP((((AI509-AI$530)/AI$531+2)/4-1.9)^3)</f>
        <v>0.390622886422082</v>
      </c>
      <c r="AK509" s="72" t="n">
        <f aca="false">Z509/U509</f>
        <v>0.411008645533141</v>
      </c>
      <c r="AL509" s="72" t="n">
        <f aca="false">EXP((((AK509-AK$530)/AK$531+2)/4-1.9)^3)</f>
        <v>0.285589566568468</v>
      </c>
      <c r="AM509" s="72" t="n">
        <f aca="false">0.01*AD509+0.15*AF509+0.24*AH509+0.25*AJ509+0.35*AL509</f>
        <v>0.263807316823864</v>
      </c>
      <c r="AO509" s="64" t="n">
        <f aca="false">0.01*AD509/$AM$530*$AY509</f>
        <v>4.13928852681558E-005</v>
      </c>
      <c r="AP509" s="63" t="n">
        <f aca="false">AO509*$J$530</f>
        <v>241.420940253009</v>
      </c>
      <c r="AQ509" s="64" t="n">
        <f aca="false">0.15*AF509/$AM$530*$AY509</f>
        <v>0.0135347136595483</v>
      </c>
      <c r="AR509" s="63" t="n">
        <f aca="false">AQ509*$J$530</f>
        <v>78940.2158505048</v>
      </c>
      <c r="AS509" s="64" t="n">
        <f aca="false">0.24*AH509/$AM$530*$AY509</f>
        <v>0.00971496979990164</v>
      </c>
      <c r="AT509" s="63" t="n">
        <f aca="false">AS509*$J$530</f>
        <v>56661.8424501611</v>
      </c>
      <c r="AU509" s="64" t="n">
        <f aca="false">0.25*AJ509/$AM$530*$AY509</f>
        <v>0.0343605768278631</v>
      </c>
      <c r="AV509" s="63" t="n">
        <f aca="false">AU509*$J$530</f>
        <v>200405.521665826</v>
      </c>
      <c r="AW509" s="64" t="n">
        <f aca="false">0.35*AL509/$AM$530*$AY509</f>
        <v>0.0351700620167763</v>
      </c>
      <c r="AX509" s="63" t="n">
        <f aca="false">AW509*$J$530</f>
        <v>205126.784128258</v>
      </c>
      <c r="AY509" s="46" t="n">
        <v>1.00024438632641</v>
      </c>
      <c r="AZ509" s="46"/>
    </row>
    <row r="510" customFormat="false" ht="13.8" hidden="false" customHeight="false" outlineLevel="0" collapsed="false">
      <c r="A510" s="70" t="s">
        <v>27</v>
      </c>
      <c r="B510" s="63" t="n">
        <f aca="true">INDIRECT(ADDRESS(ROW()-35*INT((ROW()-15)/35)+138,2+INT((ROW()-15)/35), 1, 1, "Simulación"))</f>
        <v>0</v>
      </c>
      <c r="C510" s="63" t="n">
        <f aca="true">INDIRECT(ADDRESS(ROW()-35*INT((ROW()-15)/35)+108,2+INT((ROW()-15)/35), 1, 1, "Simulación"))</f>
        <v>0</v>
      </c>
      <c r="D510" s="63" t="n">
        <f aca="true">INDIRECT(ADDRESS(ROW()-35*INT((ROW()-15)/35)+78,2+INT((ROW()-15)/35), 1, 1, "Simulación"))</f>
        <v>0</v>
      </c>
      <c r="E510" s="63" t="n">
        <f aca="true">INDIRECT(ADDRESS(ROW()-35*INT((ROW()-15)/35)+48,2+INT((ROW()-15)/35), 1, 1, "Simulación"))</f>
        <v>0</v>
      </c>
      <c r="F510" s="63" t="n">
        <f aca="true">INDIRECT(ADDRESS(ROW()-35*INT((ROW()-15)/35)+18,2+INT((ROW()-15)/35), 1, 1, "Simulación"))</f>
        <v>0</v>
      </c>
      <c r="G510" s="63" t="n">
        <f aca="true">INDIRECT(ADDRESS(ROW()-35*INT((ROW()-15)/35)-12,2+INT((ROW()-15)/35), 1, 1, "Simulación"))</f>
        <v>0</v>
      </c>
      <c r="H510" s="63" t="n">
        <f aca="true">INDIRECT(ADDRESS(ROW()-35*INT((ROW()-15)/35)+168,2+INT((ROW()-15)/35), 1, 1, "Simulación"))</f>
        <v>0</v>
      </c>
      <c r="I510" s="64" t="n">
        <f aca="false">AO510+AQ510+AS510+AU510+AW510</f>
        <v>0.043248277123897</v>
      </c>
      <c r="J510" s="63" t="n">
        <f aca="false">AP510+AR510+AT510+AV510+AX510</f>
        <v>252242.375952622</v>
      </c>
      <c r="K510" s="64" t="n">
        <f aca="false">I510-DatosMinisterio!J510</f>
        <v>-6.21361913220875E-007</v>
      </c>
      <c r="L510" s="63" t="n">
        <f aca="false">J510-DatosMinisterio!K510</f>
        <v>-3.624047378049</v>
      </c>
      <c r="M510" s="64" t="n">
        <f aca="false">N510/N$530</f>
        <v>0.0702242202231685</v>
      </c>
      <c r="N510" s="63" t="n">
        <f aca="false">DatosMinisterio!L510</f>
        <v>7781974</v>
      </c>
      <c r="O510" s="63" t="n">
        <f aca="false">N510-DatosMinisterio!L510</f>
        <v>0</v>
      </c>
      <c r="P510" s="65" t="n">
        <f aca="false">N510+J510</f>
        <v>8034216.37595262</v>
      </c>
      <c r="Q510" s="63" t="n">
        <f aca="false">P510-DatosMinisterio!M510</f>
        <v>-3.6240473780781</v>
      </c>
      <c r="S510" s="65" t="n">
        <f aca="false">B510+DatosMinisterio!B510</f>
        <v>15846</v>
      </c>
      <c r="T510" s="65" t="n">
        <f aca="false">C510+DatosMinisterio!C510</f>
        <v>77</v>
      </c>
      <c r="U510" s="65" t="n">
        <f aca="false">D510+DatosMinisterio!D510</f>
        <v>814.026893939394</v>
      </c>
      <c r="V510" s="65" t="n">
        <f aca="false">E510+DatosMinisterio!E510</f>
        <v>464.068181818182</v>
      </c>
      <c r="W510" s="65" t="n">
        <f aca="false">F510+DatosMinisterio!F510</f>
        <v>110</v>
      </c>
      <c r="X510" s="65" t="n">
        <f aca="false">G510+DatosMinisterio!G510</f>
        <v>175</v>
      </c>
      <c r="Y510" s="65" t="n">
        <f aca="false">H510+DatosMinisterio!H510</f>
        <v>23</v>
      </c>
      <c r="Z510" s="65" t="n">
        <f aca="false">X510+0.33*Y510</f>
        <v>182.59</v>
      </c>
      <c r="AC510" s="71" t="n">
        <f aca="false">IF(T510&gt;0,S510/T510,0)</f>
        <v>205.792207792208</v>
      </c>
      <c r="AD510" s="72" t="n">
        <f aca="false">EXP((((AC510-AC$530)/AC$531+2)/4-1.9)^3)</f>
        <v>0.0647372556525413</v>
      </c>
      <c r="AE510" s="73" t="n">
        <f aca="false">S510/U510</f>
        <v>19.4661873188428</v>
      </c>
      <c r="AF510" s="72" t="n">
        <f aca="false">EXP((((AE510-AE$530)/AE$531+2)/4-1.9)^3)</f>
        <v>0.0537717810381345</v>
      </c>
      <c r="AG510" s="72" t="n">
        <f aca="false">V510/U510</f>
        <v>0.57008949614966</v>
      </c>
      <c r="AH510" s="72" t="n">
        <f aca="false">EXP((((AG510-AG$530)/AG$531+2)/4-1.9)^3)</f>
        <v>0.125545155501201</v>
      </c>
      <c r="AI510" s="72" t="n">
        <f aca="false">W510/U510</f>
        <v>0.135130670520807</v>
      </c>
      <c r="AJ510" s="72" t="n">
        <f aca="false">EXP((((AI510-AI$530)/AI$531+2)/4-1.9)^3)</f>
        <v>0.213244290735774</v>
      </c>
      <c r="AK510" s="72" t="n">
        <f aca="false">Z510/U510</f>
        <v>0.224304628458128</v>
      </c>
      <c r="AL510" s="72" t="n">
        <f aca="false">EXP((((AK510-AK$530)/AK$531+2)/4-1.9)^3)</f>
        <v>0.0891812912793569</v>
      </c>
      <c r="AM510" s="72" t="n">
        <f aca="false">0.01*AD510+0.15*AF510+0.24*AH510+0.25*AJ510+0.35*AL510</f>
        <v>0.123368501664252</v>
      </c>
      <c r="AO510" s="64" t="n">
        <f aca="false">0.01*AD510/$AM$530*$AY510</f>
        <v>0.000226944052568724</v>
      </c>
      <c r="AP510" s="63" t="n">
        <f aca="false">AO510*$J$530</f>
        <v>1323.63439274719</v>
      </c>
      <c r="AQ510" s="64" t="n">
        <f aca="false">0.15*AF510/$AM$530*$AY510</f>
        <v>0.00282754940249462</v>
      </c>
      <c r="AR510" s="63" t="n">
        <f aca="false">AQ510*$J$530</f>
        <v>16491.4726513941</v>
      </c>
      <c r="AS510" s="64" t="n">
        <f aca="false">0.24*AH510/$AM$530*$AY510</f>
        <v>0.0105627188854842</v>
      </c>
      <c r="AT510" s="63" t="n">
        <f aca="false">AS510*$J$530</f>
        <v>61606.2762583888</v>
      </c>
      <c r="AU510" s="64" t="n">
        <f aca="false">0.25*AJ510/$AM$530*$AY510</f>
        <v>0.0186888226257472</v>
      </c>
      <c r="AV510" s="63" t="n">
        <f aca="false">AU510*$J$530</f>
        <v>109001.174991796</v>
      </c>
      <c r="AW510" s="64" t="n">
        <f aca="false">0.35*AL510/$AM$530*$AY510</f>
        <v>0.0109422421576023</v>
      </c>
      <c r="AX510" s="63" t="n">
        <f aca="false">AW510*$J$530</f>
        <v>63819.8176582959</v>
      </c>
      <c r="AY510" s="46" t="n">
        <v>0.996570187953714</v>
      </c>
      <c r="AZ510" s="46"/>
    </row>
    <row r="511" customFormat="false" ht="13.8" hidden="false" customHeight="false" outlineLevel="0" collapsed="false">
      <c r="A511" s="70" t="s">
        <v>28</v>
      </c>
      <c r="B511" s="63" t="n">
        <f aca="true">INDIRECT(ADDRESS(ROW()-35*INT((ROW()-15)/35)+138,2+INT((ROW()-15)/35), 1, 1, "Simulación"))</f>
        <v>0</v>
      </c>
      <c r="C511" s="63" t="n">
        <f aca="true">INDIRECT(ADDRESS(ROW()-35*INT((ROW()-15)/35)+108,2+INT((ROW()-15)/35), 1, 1, "Simulación"))</f>
        <v>0</v>
      </c>
      <c r="D511" s="63" t="n">
        <f aca="true">INDIRECT(ADDRESS(ROW()-35*INT((ROW()-15)/35)+78,2+INT((ROW()-15)/35), 1, 1, "Simulación"))</f>
        <v>0</v>
      </c>
      <c r="E511" s="63" t="n">
        <f aca="true">INDIRECT(ADDRESS(ROW()-35*INT((ROW()-15)/35)+48,2+INT((ROW()-15)/35), 1, 1, "Simulación"))</f>
        <v>0</v>
      </c>
      <c r="F511" s="63" t="n">
        <f aca="true">INDIRECT(ADDRESS(ROW()-35*INT((ROW()-15)/35)+18,2+INT((ROW()-15)/35), 1, 1, "Simulación"))</f>
        <v>0</v>
      </c>
      <c r="G511" s="63" t="n">
        <f aca="true">INDIRECT(ADDRESS(ROW()-35*INT((ROW()-15)/35)-12,2+INT((ROW()-15)/35), 1, 1, "Simulación"))</f>
        <v>0</v>
      </c>
      <c r="H511" s="63" t="n">
        <f aca="true">INDIRECT(ADDRESS(ROW()-35*INT((ROW()-15)/35)+168,2+INT((ROW()-15)/35), 1, 1, "Simulación"))</f>
        <v>0</v>
      </c>
      <c r="I511" s="64" t="n">
        <f aca="false">AO511+AQ511+AS511+AU511+AW511</f>
        <v>0.0432457498029475</v>
      </c>
      <c r="J511" s="63" t="n">
        <f aca="false">AP511+AR511+AT511+AV511+AX511</f>
        <v>252227.635540206</v>
      </c>
      <c r="K511" s="64" t="n">
        <f aca="false">I511-DatosMinisterio!J511</f>
        <v>-3.14868286271225E-006</v>
      </c>
      <c r="L511" s="63" t="n">
        <f aca="false">J511-DatosMinisterio!K511</f>
        <v>-18.3644597941893</v>
      </c>
      <c r="M511" s="64" t="n">
        <f aca="false">N511/N$530</f>
        <v>0.0527557833046583</v>
      </c>
      <c r="N511" s="63" t="n">
        <f aca="false">DatosMinisterio!L511</f>
        <v>5846190</v>
      </c>
      <c r="O511" s="63" t="n">
        <f aca="false">N511-DatosMinisterio!L511</f>
        <v>0</v>
      </c>
      <c r="P511" s="65" t="n">
        <f aca="false">N511+J511</f>
        <v>6098417.63554021</v>
      </c>
      <c r="Q511" s="63" t="n">
        <f aca="false">P511-DatosMinisterio!M511</f>
        <v>-18.3644597940147</v>
      </c>
      <c r="S511" s="65" t="n">
        <f aca="false">B511+DatosMinisterio!B511</f>
        <v>9493</v>
      </c>
      <c r="T511" s="65" t="n">
        <f aca="false">C511+DatosMinisterio!C511</f>
        <v>55</v>
      </c>
      <c r="U511" s="65" t="n">
        <f aca="false">D511+DatosMinisterio!D511</f>
        <v>583.204545454545</v>
      </c>
      <c r="V511" s="65" t="n">
        <f aca="false">E511+DatosMinisterio!E511</f>
        <v>316.272727272727</v>
      </c>
      <c r="W511" s="65" t="n">
        <f aca="false">F511+DatosMinisterio!F511</f>
        <v>62</v>
      </c>
      <c r="X511" s="65" t="n">
        <f aca="false">G511+DatosMinisterio!G511</f>
        <v>174</v>
      </c>
      <c r="Y511" s="65" t="n">
        <f aca="false">H511+DatosMinisterio!H511</f>
        <v>56</v>
      </c>
      <c r="Z511" s="65" t="n">
        <f aca="false">X511+0.33*Y511</f>
        <v>192.48</v>
      </c>
      <c r="AC511" s="71" t="n">
        <f aca="false">IF(T511&gt;0,S511/T511,0)</f>
        <v>172.6</v>
      </c>
      <c r="AD511" s="72" t="n">
        <f aca="false">EXP((((AC511-AC$530)/AC$531+2)/4-1.9)^3)</f>
        <v>0.0354651328911071</v>
      </c>
      <c r="AE511" s="73" t="n">
        <f aca="false">S511/U511</f>
        <v>16.2773079770859</v>
      </c>
      <c r="AF511" s="72" t="n">
        <f aca="false">EXP((((AE511-AE$530)/AE$531+2)/4-1.9)^3)</f>
        <v>0.0151169552515597</v>
      </c>
      <c r="AG511" s="72" t="n">
        <f aca="false">V511/U511</f>
        <v>0.542301547094813</v>
      </c>
      <c r="AH511" s="72" t="n">
        <f aca="false">EXP((((AG511-AG$530)/AG$531+2)/4-1.9)^3)</f>
        <v>0.0952645150393859</v>
      </c>
      <c r="AI511" s="72" t="n">
        <f aca="false">W511/U511</f>
        <v>0.106309185144772</v>
      </c>
      <c r="AJ511" s="72" t="n">
        <f aca="false">EXP((((AI511-AI$530)/AI$531+2)/4-1.9)^3)</f>
        <v>0.131629650093355</v>
      </c>
      <c r="AK511" s="72" t="n">
        <f aca="false">Z511/U511</f>
        <v>0.330038579946222</v>
      </c>
      <c r="AL511" s="72" t="n">
        <f aca="false">EXP((((AK511-AK$530)/AK$531+2)/4-1.9)^3)</f>
        <v>0.183386289166384</v>
      </c>
      <c r="AM511" s="72" t="n">
        <f aca="false">0.01*AD511+0.15*AF511+0.24*AH511+0.25*AJ511+0.35*AL511</f>
        <v>0.122578291957671</v>
      </c>
      <c r="AO511" s="64" t="n">
        <f aca="false">0.01*AD511/$AM$530*$AY511</f>
        <v>0.000125121360335705</v>
      </c>
      <c r="AP511" s="63" t="n">
        <f aca="false">AO511*$J$530</f>
        <v>729.761075177335</v>
      </c>
      <c r="AQ511" s="64" t="n">
        <f aca="false">0.15*AF511/$AM$530*$AY511</f>
        <v>0.000799991647155259</v>
      </c>
      <c r="AR511" s="63" t="n">
        <f aca="false">AQ511*$J$530</f>
        <v>4665.89208265116</v>
      </c>
      <c r="AS511" s="64" t="n">
        <f aca="false">0.24*AH511/$AM$530*$AY511</f>
        <v>0.0080662609668245</v>
      </c>
      <c r="AT511" s="63" t="n">
        <f aca="false">AS511*$J$530</f>
        <v>47045.8701856924</v>
      </c>
      <c r="AU511" s="64" t="n">
        <f aca="false">0.25*AJ511/$AM$530*$AY511</f>
        <v>0.0116097696086198</v>
      </c>
      <c r="AV511" s="63" t="n">
        <f aca="false">AU511*$J$530</f>
        <v>67713.122119324</v>
      </c>
      <c r="AW511" s="64" t="n">
        <f aca="false">0.35*AL511/$AM$530*$AY511</f>
        <v>0.0226446062200122</v>
      </c>
      <c r="AX511" s="63" t="n">
        <f aca="false">AW511*$J$530</f>
        <v>132072.990077361</v>
      </c>
      <c r="AY511" s="46" t="n">
        <v>1.00293603629385</v>
      </c>
      <c r="AZ511" s="46"/>
    </row>
    <row r="512" customFormat="false" ht="13.8" hidden="false" customHeight="false" outlineLevel="0" collapsed="false">
      <c r="A512" s="70" t="s">
        <v>29</v>
      </c>
      <c r="B512" s="63" t="n">
        <f aca="true">INDIRECT(ADDRESS(ROW()-35*INT((ROW()-15)/35)+138,2+INT((ROW()-15)/35), 1, 1, "Simulación"))</f>
        <v>0</v>
      </c>
      <c r="C512" s="63" t="n">
        <f aca="true">INDIRECT(ADDRESS(ROW()-35*INT((ROW()-15)/35)+108,2+INT((ROW()-15)/35), 1, 1, "Simulación"))</f>
        <v>0</v>
      </c>
      <c r="D512" s="63" t="n">
        <f aca="true">INDIRECT(ADDRESS(ROW()-35*INT((ROW()-15)/35)+78,2+INT((ROW()-15)/35), 1, 1, "Simulación"))</f>
        <v>0</v>
      </c>
      <c r="E512" s="63" t="n">
        <f aca="true">INDIRECT(ADDRESS(ROW()-35*INT((ROW()-15)/35)+48,2+INT((ROW()-15)/35), 1, 1, "Simulación"))</f>
        <v>0</v>
      </c>
      <c r="F512" s="63" t="n">
        <f aca="true">INDIRECT(ADDRESS(ROW()-35*INT((ROW()-15)/35)+18,2+INT((ROW()-15)/35), 1, 1, "Simulación"))</f>
        <v>0</v>
      </c>
      <c r="G512" s="63" t="n">
        <f aca="true">INDIRECT(ADDRESS(ROW()-35*INT((ROW()-15)/35)-12,2+INT((ROW()-15)/35), 1, 1, "Simulación"))</f>
        <v>0</v>
      </c>
      <c r="H512" s="63" t="n">
        <f aca="true">INDIRECT(ADDRESS(ROW()-35*INT((ROW()-15)/35)+168,2+INT((ROW()-15)/35), 1, 1, "Simulación"))</f>
        <v>0</v>
      </c>
      <c r="I512" s="64" t="n">
        <f aca="false">AO512+AQ512+AS512+AU512+AW512</f>
        <v>0.052741102020011</v>
      </c>
      <c r="J512" s="63" t="n">
        <f aca="false">AP512+AR512+AT512+AV512+AX512</f>
        <v>307608.574690165</v>
      </c>
      <c r="K512" s="64" t="n">
        <f aca="false">I512-DatosMinisterio!J512</f>
        <v>-1.44456352036554E-006</v>
      </c>
      <c r="L512" s="63" t="n">
        <f aca="false">J512-DatosMinisterio!K512</f>
        <v>-8.42530983511824</v>
      </c>
      <c r="M512" s="64" t="n">
        <f aca="false">N512/N$530</f>
        <v>0.0483099490500915</v>
      </c>
      <c r="N512" s="63" t="n">
        <f aca="false">DatosMinisterio!L512</f>
        <v>5353520</v>
      </c>
      <c r="O512" s="63" t="n">
        <f aca="false">N512-DatosMinisterio!L512</f>
        <v>0</v>
      </c>
      <c r="P512" s="65" t="n">
        <f aca="false">N512+J512</f>
        <v>5661128.57469017</v>
      </c>
      <c r="Q512" s="63" t="n">
        <f aca="false">P512-DatosMinisterio!M512</f>
        <v>-8.42530983500183</v>
      </c>
      <c r="S512" s="65" t="n">
        <f aca="false">B512+DatosMinisterio!B512</f>
        <v>8088</v>
      </c>
      <c r="T512" s="65" t="n">
        <f aca="false">C512+DatosMinisterio!C512</f>
        <v>35</v>
      </c>
      <c r="U512" s="65" t="n">
        <f aca="false">D512+DatosMinisterio!D512</f>
        <v>339</v>
      </c>
      <c r="V512" s="65" t="n">
        <f aca="false">E512+DatosMinisterio!E512</f>
        <v>207.227272727273</v>
      </c>
      <c r="W512" s="65" t="n">
        <f aca="false">F512+DatosMinisterio!F512</f>
        <v>36</v>
      </c>
      <c r="X512" s="65" t="n">
        <f aca="false">G512+DatosMinisterio!G512</f>
        <v>86</v>
      </c>
      <c r="Y512" s="65" t="n">
        <f aca="false">H512+DatosMinisterio!H512</f>
        <v>18</v>
      </c>
      <c r="Z512" s="65" t="n">
        <f aca="false">X512+0.33*Y512</f>
        <v>91.94</v>
      </c>
      <c r="AC512" s="71" t="n">
        <f aca="false">IF(T512&gt;0,S512/T512,0)</f>
        <v>231.085714285714</v>
      </c>
      <c r="AD512" s="72" t="n">
        <f aca="false">EXP((((AC512-AC$530)/AC$531+2)/4-1.9)^3)</f>
        <v>0.0972147842418346</v>
      </c>
      <c r="AE512" s="73" t="n">
        <f aca="false">S512/U512</f>
        <v>23.858407079646</v>
      </c>
      <c r="AF512" s="72" t="n">
        <f aca="false">EXP((((AE512-AE$530)/AE$531+2)/4-1.9)^3)</f>
        <v>0.194760053924886</v>
      </c>
      <c r="AG512" s="72" t="n">
        <f aca="false">V512/U512</f>
        <v>0.611289890050953</v>
      </c>
      <c r="AH512" s="72" t="n">
        <f aca="false">EXP((((AG512-AG$530)/AG$531+2)/4-1.9)^3)</f>
        <v>0.181413450713425</v>
      </c>
      <c r="AI512" s="72" t="n">
        <f aca="false">W512/U512</f>
        <v>0.106194690265487</v>
      </c>
      <c r="AJ512" s="72" t="n">
        <f aca="false">EXP((((AI512-AI$530)/AI$531+2)/4-1.9)^3)</f>
        <v>0.131354408700632</v>
      </c>
      <c r="AK512" s="72" t="n">
        <f aca="false">Z512/U512</f>
        <v>0.271209439528024</v>
      </c>
      <c r="AL512" s="72" t="n">
        <f aca="false">EXP((((AK512-AK$530)/AK$531+2)/4-1.9)^3)</f>
        <v>0.125397343155633</v>
      </c>
      <c r="AM512" s="72" t="n">
        <f aca="false">0.01*AD512+0.15*AF512+0.24*AH512+0.25*AJ512+0.35*AL512</f>
        <v>0.150453056382003</v>
      </c>
      <c r="AO512" s="64" t="n">
        <f aca="false">0.01*AD512/$AM$530*$AY512</f>
        <v>0.000340785024701252</v>
      </c>
      <c r="AP512" s="63" t="n">
        <f aca="false">AO512*$J$530</f>
        <v>1987.60343847822</v>
      </c>
      <c r="AQ512" s="64" t="n">
        <f aca="false">0.15*AF512/$AM$530*$AY512</f>
        <v>0.0102409284202856</v>
      </c>
      <c r="AR512" s="63" t="n">
        <f aca="false">AQ512*$J$530</f>
        <v>59729.4571826128</v>
      </c>
      <c r="AS512" s="64" t="n">
        <f aca="false">0.24*AH512/$AM$530*$AY512</f>
        <v>0.0152626136688151</v>
      </c>
      <c r="AT512" s="63" t="n">
        <f aca="false">AS512*$J$530</f>
        <v>89018.0647899524</v>
      </c>
      <c r="AU512" s="64" t="n">
        <f aca="false">0.25*AJ512/$AM$530*$AY512</f>
        <v>0.0115115246520292</v>
      </c>
      <c r="AV512" s="63" t="n">
        <f aca="false">AU512*$J$530</f>
        <v>67140.1156801362</v>
      </c>
      <c r="AW512" s="64" t="n">
        <f aca="false">0.35*AL512/$AM$530*$AY512</f>
        <v>0.0153852502541799</v>
      </c>
      <c r="AX512" s="63" t="n">
        <f aca="false">AW512*$J$530</f>
        <v>89733.3335989852</v>
      </c>
      <c r="AY512" s="46" t="n">
        <v>0.996532703559012</v>
      </c>
      <c r="AZ512" s="46"/>
    </row>
    <row r="513" customFormat="false" ht="13.8" hidden="false" customHeight="false" outlineLevel="0" collapsed="false">
      <c r="A513" s="70" t="s">
        <v>30</v>
      </c>
      <c r="B513" s="63" t="n">
        <f aca="true">INDIRECT(ADDRESS(ROW()-35*INT((ROW()-15)/35)+138,2+INT((ROW()-15)/35), 1, 1, "Simulación"))</f>
        <v>0</v>
      </c>
      <c r="C513" s="63" t="n">
        <f aca="true">INDIRECT(ADDRESS(ROW()-35*INT((ROW()-15)/35)+108,2+INT((ROW()-15)/35), 1, 1, "Simulación"))</f>
        <v>0</v>
      </c>
      <c r="D513" s="63" t="n">
        <f aca="true">INDIRECT(ADDRESS(ROW()-35*INT((ROW()-15)/35)+78,2+INT((ROW()-15)/35), 1, 1, "Simulación"))</f>
        <v>0</v>
      </c>
      <c r="E513" s="63" t="n">
        <f aca="true">INDIRECT(ADDRESS(ROW()-35*INT((ROW()-15)/35)+48,2+INT((ROW()-15)/35), 1, 1, "Simulación"))</f>
        <v>0</v>
      </c>
      <c r="F513" s="63" t="n">
        <f aca="true">INDIRECT(ADDRESS(ROW()-35*INT((ROW()-15)/35)+18,2+INT((ROW()-15)/35), 1, 1, "Simulación"))</f>
        <v>0</v>
      </c>
      <c r="G513" s="63" t="n">
        <f aca="true">INDIRECT(ADDRESS(ROW()-35*INT((ROW()-15)/35)-12,2+INT((ROW()-15)/35), 1, 1, "Simulación"))</f>
        <v>0</v>
      </c>
      <c r="H513" s="63" t="n">
        <f aca="true">INDIRECT(ADDRESS(ROW()-35*INT((ROW()-15)/35)+168,2+INT((ROW()-15)/35), 1, 1, "Simulación"))</f>
        <v>0</v>
      </c>
      <c r="I513" s="64" t="n">
        <f aca="false">AO513+AQ513+AS513+AU513+AW513</f>
        <v>0.0137132537607567</v>
      </c>
      <c r="J513" s="63" t="n">
        <f aca="false">AP513+AR513+AT513+AV513+AX513</f>
        <v>79981.537778835</v>
      </c>
      <c r="K513" s="64" t="n">
        <f aca="false">I513-DatosMinisterio!J513</f>
        <v>9.22049992711782E-008</v>
      </c>
      <c r="L513" s="63" t="n">
        <f aca="false">J513-DatosMinisterio!K513</f>
        <v>0.537778834986966</v>
      </c>
      <c r="M513" s="64" t="n">
        <f aca="false">N513/N$530</f>
        <v>0.0221970820719304</v>
      </c>
      <c r="N513" s="63" t="n">
        <f aca="false">DatosMinisterio!L513</f>
        <v>2459794</v>
      </c>
      <c r="O513" s="63" t="n">
        <f aca="false">N513-DatosMinisterio!L513</f>
        <v>0</v>
      </c>
      <c r="P513" s="65" t="n">
        <f aca="false">N513+J513</f>
        <v>2539775.53777883</v>
      </c>
      <c r="Q513" s="63" t="n">
        <f aca="false">P513-DatosMinisterio!M513</f>
        <v>0.537778834812343</v>
      </c>
      <c r="S513" s="65" t="n">
        <f aca="false">B513+DatosMinisterio!B513</f>
        <v>11549</v>
      </c>
      <c r="T513" s="65" t="n">
        <f aca="false">C513+DatosMinisterio!C513</f>
        <v>54</v>
      </c>
      <c r="U513" s="65" t="n">
        <f aca="false">D513+DatosMinisterio!D513</f>
        <v>528.152272727273</v>
      </c>
      <c r="V513" s="65" t="n">
        <f aca="false">E513+DatosMinisterio!E513</f>
        <v>160.397727272727</v>
      </c>
      <c r="W513" s="65" t="n">
        <f aca="false">F513+DatosMinisterio!F513</f>
        <v>17</v>
      </c>
      <c r="X513" s="65" t="n">
        <f aca="false">G513+DatosMinisterio!G513</f>
        <v>62</v>
      </c>
      <c r="Y513" s="65" t="n">
        <f aca="false">H513+DatosMinisterio!H513</f>
        <v>21</v>
      </c>
      <c r="Z513" s="65" t="n">
        <f aca="false">X513+0.33*Y513</f>
        <v>68.93</v>
      </c>
      <c r="AC513" s="71" t="n">
        <f aca="false">IF(T513&gt;0,S513/T513,0)</f>
        <v>213.87037037037</v>
      </c>
      <c r="AD513" s="72" t="n">
        <f aca="false">EXP((((AC513-AC$530)/AC$531+2)/4-1.9)^3)</f>
        <v>0.0740648454515665</v>
      </c>
      <c r="AE513" s="73" t="n">
        <f aca="false">S513/U513</f>
        <v>21.8667997779566</v>
      </c>
      <c r="AF513" s="72" t="n">
        <f aca="false">EXP((((AE513-AE$530)/AE$531+2)/4-1.9)^3)</f>
        <v>0.115506011575977</v>
      </c>
      <c r="AG513" s="72" t="n">
        <f aca="false">V513/U513</f>
        <v>0.303695989878951</v>
      </c>
      <c r="AH513" s="72" t="n">
        <f aca="false">EXP((((AG513-AG$530)/AG$531+2)/4-1.9)^3)</f>
        <v>0.00307099513919481</v>
      </c>
      <c r="AI513" s="72" t="n">
        <f aca="false">W513/U513</f>
        <v>0.0321876869188035</v>
      </c>
      <c r="AJ513" s="72" t="n">
        <f aca="false">EXP((((AI513-AI$530)/AI$531+2)/4-1.9)^3)</f>
        <v>0.0245646948401011</v>
      </c>
      <c r="AK513" s="72" t="n">
        <f aca="false">Z513/U513</f>
        <v>0.130511603489008</v>
      </c>
      <c r="AL513" s="72" t="n">
        <f aca="false">EXP((((AK513-AK$530)/AK$531+2)/4-1.9)^3)</f>
        <v>0.0404984577752901</v>
      </c>
      <c r="AM513" s="72" t="n">
        <f aca="false">0.01*AD513+0.15*AF513+0.24*AH513+0.25*AJ513+0.35*AL513</f>
        <v>0.0391192229556957</v>
      </c>
      <c r="AO513" s="64" t="n">
        <f aca="false">0.01*AD513/$AM$530*$AY513</f>
        <v>0.000259634507970377</v>
      </c>
      <c r="AP513" s="63" t="n">
        <f aca="false">AO513*$J$530</f>
        <v>1514.29905478364</v>
      </c>
      <c r="AQ513" s="64" t="n">
        <f aca="false">0.15*AF513/$AM$530*$AY513</f>
        <v>0.00607359935073931</v>
      </c>
      <c r="AR513" s="63" t="n">
        <f aca="false">AQ513*$J$530</f>
        <v>35423.8187668351</v>
      </c>
      <c r="AS513" s="64" t="n">
        <f aca="false">0.24*AH513/$AM$530*$AY513</f>
        <v>0.00025836915435375</v>
      </c>
      <c r="AT513" s="63" t="n">
        <f aca="false">AS513*$J$530</f>
        <v>1506.91897345082</v>
      </c>
      <c r="AU513" s="64" t="n">
        <f aca="false">0.25*AJ513/$AM$530*$AY513</f>
        <v>0.00215279003802918</v>
      </c>
      <c r="AV513" s="63" t="n">
        <f aca="false">AU513*$J$530</f>
        <v>12555.9885903424</v>
      </c>
      <c r="AW513" s="64" t="n">
        <f aca="false">0.35*AL513/$AM$530*$AY513</f>
        <v>0.00496886070966405</v>
      </c>
      <c r="AX513" s="63" t="n">
        <f aca="false">AW513*$J$530</f>
        <v>28980.5123934231</v>
      </c>
      <c r="AY513" s="46" t="n">
        <v>0.996537539602946</v>
      </c>
      <c r="AZ513" s="46"/>
    </row>
    <row r="514" customFormat="false" ht="13.8" hidden="false" customHeight="false" outlineLevel="0" collapsed="false">
      <c r="A514" s="70" t="s">
        <v>31</v>
      </c>
      <c r="B514" s="63" t="n">
        <f aca="true">INDIRECT(ADDRESS(ROW()-35*INT((ROW()-15)/35)+138,2+INT((ROW()-15)/35), 1, 1, "Simulación"))</f>
        <v>0</v>
      </c>
      <c r="C514" s="63" t="n">
        <f aca="true">INDIRECT(ADDRESS(ROW()-35*INT((ROW()-15)/35)+108,2+INT((ROW()-15)/35), 1, 1, "Simulación"))</f>
        <v>0</v>
      </c>
      <c r="D514" s="63" t="n">
        <f aca="true">INDIRECT(ADDRESS(ROW()-35*INT((ROW()-15)/35)+78,2+INT((ROW()-15)/35), 1, 1, "Simulación"))</f>
        <v>0</v>
      </c>
      <c r="E514" s="63" t="n">
        <f aca="true">INDIRECT(ADDRESS(ROW()-35*INT((ROW()-15)/35)+48,2+INT((ROW()-15)/35), 1, 1, "Simulación"))</f>
        <v>0</v>
      </c>
      <c r="F514" s="63" t="n">
        <f aca="true">INDIRECT(ADDRESS(ROW()-35*INT((ROW()-15)/35)+18,2+INT((ROW()-15)/35), 1, 1, "Simulación"))</f>
        <v>0</v>
      </c>
      <c r="G514" s="63" t="n">
        <f aca="true">INDIRECT(ADDRESS(ROW()-35*INT((ROW()-15)/35)-12,2+INT((ROW()-15)/35), 1, 1, "Simulación"))</f>
        <v>0</v>
      </c>
      <c r="H514" s="63" t="n">
        <f aca="true">INDIRECT(ADDRESS(ROW()-35*INT((ROW()-15)/35)+168,2+INT((ROW()-15)/35), 1, 1, "Simulación"))</f>
        <v>0</v>
      </c>
      <c r="I514" s="64" t="n">
        <f aca="false">AO514+AQ514+AS514+AU514+AW514</f>
        <v>0.00914224112024869</v>
      </c>
      <c r="J514" s="63" t="n">
        <f aca="false">AP514+AR514+AT514+AV514+AX514</f>
        <v>53321.4448080076</v>
      </c>
      <c r="K514" s="64" t="n">
        <f aca="false">I514-DatosMinisterio!J514</f>
        <v>2.47719903792923E-007</v>
      </c>
      <c r="L514" s="63" t="n">
        <f aca="false">J514-DatosMinisterio!K514</f>
        <v>1.44480800761085</v>
      </c>
      <c r="M514" s="64" t="n">
        <f aca="false">N514/N$530</f>
        <v>0.0217996037164168</v>
      </c>
      <c r="N514" s="63" t="n">
        <f aca="false">DatosMinisterio!L514</f>
        <v>2415747</v>
      </c>
      <c r="O514" s="63" t="n">
        <f aca="false">N514-DatosMinisterio!L514</f>
        <v>0</v>
      </c>
      <c r="P514" s="65" t="n">
        <f aca="false">N514+J514</f>
        <v>2469068.44480801</v>
      </c>
      <c r="Q514" s="63" t="n">
        <f aca="false">P514-DatosMinisterio!M514</f>
        <v>1.44480800768361</v>
      </c>
      <c r="S514" s="65" t="n">
        <f aca="false">B514+DatosMinisterio!B514</f>
        <v>6304</v>
      </c>
      <c r="T514" s="65" t="n">
        <f aca="false">C514+DatosMinisterio!C514</f>
        <v>32</v>
      </c>
      <c r="U514" s="65" t="n">
        <f aca="false">D514+DatosMinisterio!D514</f>
        <v>387.277272727273</v>
      </c>
      <c r="V514" s="65" t="n">
        <f aca="false">E514+DatosMinisterio!E514</f>
        <v>162.586363636364</v>
      </c>
      <c r="W514" s="65" t="n">
        <f aca="false">F514+DatosMinisterio!F514</f>
        <v>18</v>
      </c>
      <c r="X514" s="65" t="n">
        <f aca="false">G514+DatosMinisterio!G514</f>
        <v>31</v>
      </c>
      <c r="Y514" s="65" t="n">
        <f aca="false">H514+DatosMinisterio!H514</f>
        <v>5</v>
      </c>
      <c r="Z514" s="65" t="n">
        <f aca="false">X514+0.33*Y514</f>
        <v>32.65</v>
      </c>
      <c r="AC514" s="71" t="n">
        <f aca="false">IF(T514&gt;0,S514/T514,0)</f>
        <v>197</v>
      </c>
      <c r="AD514" s="72" t="n">
        <f aca="false">EXP((((AC514-AC$530)/AC$531+2)/4-1.9)^3)</f>
        <v>0.0556257930456756</v>
      </c>
      <c r="AE514" s="73" t="n">
        <f aca="false">S514/U514</f>
        <v>16.2777432189763</v>
      </c>
      <c r="AF514" s="72" t="n">
        <f aca="false">EXP((((AE514-AE$530)/AE$531+2)/4-1.9)^3)</f>
        <v>0.0151198938298754</v>
      </c>
      <c r="AG514" s="72" t="n">
        <f aca="false">V514/U514</f>
        <v>0.419819016208731</v>
      </c>
      <c r="AH514" s="72" t="n">
        <f aca="false">EXP((((AG514-AG$530)/AG$531+2)/4-1.9)^3)</f>
        <v>0.0210660713770794</v>
      </c>
      <c r="AI514" s="72" t="n">
        <f aca="false">W514/U514</f>
        <v>0.0464783277191582</v>
      </c>
      <c r="AJ514" s="72" t="n">
        <f aca="false">EXP((((AI514-AI$530)/AI$531+2)/4-1.9)^3)</f>
        <v>0.0358091610542335</v>
      </c>
      <c r="AK514" s="72" t="n">
        <f aca="false">Z514/U514</f>
        <v>0.0843065222239175</v>
      </c>
      <c r="AL514" s="72" t="n">
        <f aca="false">EXP((((AK514-AK$530)/AK$531+2)/4-1.9)^3)</f>
        <v>0.0259475547282906</v>
      </c>
      <c r="AM514" s="72" t="n">
        <f aca="false">0.01*AD514+0.15*AF514+0.24*AH514+0.25*AJ514+0.35*AL514</f>
        <v>0.0259140335538972</v>
      </c>
      <c r="AO514" s="64" t="n">
        <f aca="false">0.01*AD514/$AM$530*$AY514</f>
        <v>0.000196242862567468</v>
      </c>
      <c r="AP514" s="63" t="n">
        <f aca="false">AO514*$J$530</f>
        <v>1144.57197395293</v>
      </c>
      <c r="AQ514" s="64" t="n">
        <f aca="false">0.15*AF514/$AM$530*$AY514</f>
        <v>0.000800124659199337</v>
      </c>
      <c r="AR514" s="63" t="n">
        <f aca="false">AQ514*$J$530</f>
        <v>4666.66786555535</v>
      </c>
      <c r="AS514" s="64" t="n">
        <f aca="false">0.24*AH514/$AM$530*$AY514</f>
        <v>0.00178366153846396</v>
      </c>
      <c r="AT514" s="63" t="n">
        <f aca="false">AS514*$J$530</f>
        <v>10403.0739321372</v>
      </c>
      <c r="AU514" s="64" t="n">
        <f aca="false">0.25*AJ514/$AM$530*$AY514</f>
        <v>0.00315828857741048</v>
      </c>
      <c r="AV514" s="63" t="n">
        <f aca="false">AU514*$J$530</f>
        <v>18420.4844143919</v>
      </c>
      <c r="AW514" s="64" t="n">
        <f aca="false">0.35*AL514/$AM$530*$AY514</f>
        <v>0.00320392348260745</v>
      </c>
      <c r="AX514" s="63" t="n">
        <f aca="false">AW514*$J$530</f>
        <v>18686.6466219703</v>
      </c>
      <c r="AY514" s="46" t="n">
        <v>1.00290783643486</v>
      </c>
      <c r="AZ514" s="46"/>
    </row>
    <row r="515" customFormat="false" ht="13.8" hidden="false" customHeight="false" outlineLevel="0" collapsed="false">
      <c r="A515" s="70" t="s">
        <v>32</v>
      </c>
      <c r="B515" s="63" t="n">
        <f aca="true">INDIRECT(ADDRESS(ROW()-35*INT((ROW()-15)/35)+138,2+INT((ROW()-15)/35), 1, 1, "Simulación"))</f>
        <v>0</v>
      </c>
      <c r="C515" s="63" t="n">
        <f aca="true">INDIRECT(ADDRESS(ROW()-35*INT((ROW()-15)/35)+108,2+INT((ROW()-15)/35), 1, 1, "Simulación"))</f>
        <v>0</v>
      </c>
      <c r="D515" s="63" t="n">
        <f aca="true">INDIRECT(ADDRESS(ROW()-35*INT((ROW()-15)/35)+78,2+INT((ROW()-15)/35), 1, 1, "Simulación"))</f>
        <v>0</v>
      </c>
      <c r="E515" s="63" t="n">
        <f aca="true">INDIRECT(ADDRESS(ROW()-35*INT((ROW()-15)/35)+48,2+INT((ROW()-15)/35), 1, 1, "Simulación"))</f>
        <v>0</v>
      </c>
      <c r="F515" s="63" t="n">
        <f aca="true">INDIRECT(ADDRESS(ROW()-35*INT((ROW()-15)/35)+18,2+INT((ROW()-15)/35), 1, 1, "Simulación"))</f>
        <v>0</v>
      </c>
      <c r="G515" s="63" t="n">
        <f aca="true">INDIRECT(ADDRESS(ROW()-35*INT((ROW()-15)/35)-12,2+INT((ROW()-15)/35), 1, 1, "Simulación"))</f>
        <v>0</v>
      </c>
      <c r="H515" s="63" t="n">
        <f aca="true">INDIRECT(ADDRESS(ROW()-35*INT((ROW()-15)/35)+168,2+INT((ROW()-15)/35), 1, 1, "Simulación"))</f>
        <v>0</v>
      </c>
      <c r="I515" s="64" t="n">
        <f aca="false">AO515+AQ515+AS515+AU515+AW515</f>
        <v>0.0239103734837029</v>
      </c>
      <c r="J515" s="63" t="n">
        <f aca="false">AP515+AR515+AT515+AV515+AX515</f>
        <v>139455.483976059</v>
      </c>
      <c r="K515" s="64" t="n">
        <f aca="false">I515-DatosMinisterio!J515</f>
        <v>4.25890711568816E-007</v>
      </c>
      <c r="L515" s="63" t="n">
        <f aca="false">J515-DatosMinisterio!K515</f>
        <v>2.48397605921491</v>
      </c>
      <c r="M515" s="64" t="n">
        <f aca="false">N515/N$530</f>
        <v>0.0206762560857923</v>
      </c>
      <c r="N515" s="63" t="n">
        <f aca="false">DatosMinisterio!L515</f>
        <v>2291262</v>
      </c>
      <c r="O515" s="63" t="n">
        <f aca="false">N515-DatosMinisterio!L515</f>
        <v>0</v>
      </c>
      <c r="P515" s="65" t="n">
        <f aca="false">N515+J515</f>
        <v>2430717.48397606</v>
      </c>
      <c r="Q515" s="63" t="n">
        <f aca="false">P515-DatosMinisterio!M515</f>
        <v>2.4839760591276</v>
      </c>
      <c r="S515" s="65" t="n">
        <f aca="false">B515+DatosMinisterio!B515</f>
        <v>7854</v>
      </c>
      <c r="T515" s="65" t="n">
        <f aca="false">C515+DatosMinisterio!C515</f>
        <v>40</v>
      </c>
      <c r="U515" s="65" t="n">
        <f aca="false">D515+DatosMinisterio!D515</f>
        <v>304.272727272727</v>
      </c>
      <c r="V515" s="65" t="n">
        <f aca="false">E515+DatosMinisterio!E515</f>
        <v>141.090909090909</v>
      </c>
      <c r="W515" s="65" t="n">
        <f aca="false">F515+DatosMinisterio!F515</f>
        <v>8</v>
      </c>
      <c r="X515" s="65" t="n">
        <f aca="false">G515+DatosMinisterio!G515</f>
        <v>23</v>
      </c>
      <c r="Y515" s="65" t="n">
        <f aca="false">H515+DatosMinisterio!H515</f>
        <v>3</v>
      </c>
      <c r="Z515" s="65" t="n">
        <f aca="false">X515+0.33*Y515</f>
        <v>23.99</v>
      </c>
      <c r="AC515" s="71" t="n">
        <f aca="false">IF(T515&gt;0,S515/T515,0)</f>
        <v>196.35</v>
      </c>
      <c r="AD515" s="72" t="n">
        <f aca="false">EXP((((AC515-AC$530)/AC$531+2)/4-1.9)^3)</f>
        <v>0.0549935254887542</v>
      </c>
      <c r="AE515" s="73" t="n">
        <f aca="false">S515/U515</f>
        <v>25.8123692859277</v>
      </c>
      <c r="AF515" s="72" t="n">
        <f aca="false">EXP((((AE515-AE$530)/AE$531+2)/4-1.9)^3)</f>
        <v>0.297357456942692</v>
      </c>
      <c r="AG515" s="72" t="n">
        <f aca="false">V515/U515</f>
        <v>0.463698834777413</v>
      </c>
      <c r="AH515" s="72" t="n">
        <f aca="false">EXP((((AG515-AG$530)/AG$531+2)/4-1.9)^3)</f>
        <v>0.0383129668164114</v>
      </c>
      <c r="AI515" s="72" t="n">
        <f aca="false">W515/U515</f>
        <v>0.0262922019719152</v>
      </c>
      <c r="AJ515" s="72" t="n">
        <f aca="false">EXP((((AI515-AI$530)/AI$531+2)/4-1.9)^3)</f>
        <v>0.0208612141369784</v>
      </c>
      <c r="AK515" s="72" t="n">
        <f aca="false">Z515/U515</f>
        <v>0.0788437406632806</v>
      </c>
      <c r="AL515" s="72" t="n">
        <f aca="false">EXP((((AK515-AK$530)/AK$531+2)/4-1.9)^3)</f>
        <v>0.024553902190714</v>
      </c>
      <c r="AM515" s="72" t="n">
        <f aca="false">0.01*AD515+0.15*AF515+0.24*AH515+0.25*AJ515+0.35*AL515</f>
        <v>0.0681578351332246</v>
      </c>
      <c r="AO515" s="64" t="n">
        <f aca="false">0.01*AD515/$AM$530*$AY515</f>
        <v>0.00019292216823663</v>
      </c>
      <c r="AP515" s="63" t="n">
        <f aca="false">AO515*$J$530</f>
        <v>1125.2042699997</v>
      </c>
      <c r="AQ515" s="64" t="n">
        <f aca="false">0.15*AF515/$AM$530*$AY515</f>
        <v>0.0156473452533369</v>
      </c>
      <c r="AR515" s="63" t="n">
        <f aca="false">AQ515*$J$530</f>
        <v>91261.9832865386</v>
      </c>
      <c r="AS515" s="64" t="n">
        <f aca="false">0.24*AH515/$AM$530*$AY515</f>
        <v>0.00322572691127939</v>
      </c>
      <c r="AT515" s="63" t="n">
        <f aca="false">AS515*$J$530</f>
        <v>18813.8135062456</v>
      </c>
      <c r="AU515" s="64" t="n">
        <f aca="false">0.25*AJ515/$AM$530*$AY515</f>
        <v>0.00182957476702303</v>
      </c>
      <c r="AV515" s="63" t="n">
        <f aca="false">AU515*$J$530</f>
        <v>10670.8594401291</v>
      </c>
      <c r="AW515" s="64" t="n">
        <f aca="false">0.35*AL515/$AM$530*$AY515</f>
        <v>0.00301480438382693</v>
      </c>
      <c r="AX515" s="63" t="n">
        <f aca="false">AW515*$J$530</f>
        <v>17583.6234731462</v>
      </c>
      <c r="AY515" s="46" t="n">
        <v>0.997272727373738</v>
      </c>
      <c r="AZ515" s="46"/>
    </row>
    <row r="516" customFormat="false" ht="13.8" hidden="false" customHeight="false" outlineLevel="0" collapsed="false">
      <c r="A516" s="70" t="s">
        <v>33</v>
      </c>
      <c r="B516" s="63" t="n">
        <f aca="true">INDIRECT(ADDRESS(ROW()-35*INT((ROW()-15)/35)+138,2+INT((ROW()-15)/35), 1, 1, "Simulación"))</f>
        <v>0</v>
      </c>
      <c r="C516" s="63" t="n">
        <f aca="true">INDIRECT(ADDRESS(ROW()-35*INT((ROW()-15)/35)+108,2+INT((ROW()-15)/35), 1, 1, "Simulación"))</f>
        <v>0</v>
      </c>
      <c r="D516" s="63" t="n">
        <f aca="true">INDIRECT(ADDRESS(ROW()-35*INT((ROW()-15)/35)+78,2+INT((ROW()-15)/35), 1, 1, "Simulación"))</f>
        <v>0</v>
      </c>
      <c r="E516" s="63" t="n">
        <f aca="true">INDIRECT(ADDRESS(ROW()-35*INT((ROW()-15)/35)+48,2+INT((ROW()-15)/35), 1, 1, "Simulación"))</f>
        <v>0</v>
      </c>
      <c r="F516" s="63" t="n">
        <f aca="true">INDIRECT(ADDRESS(ROW()-35*INT((ROW()-15)/35)+18,2+INT((ROW()-15)/35), 1, 1, "Simulación"))</f>
        <v>0</v>
      </c>
      <c r="G516" s="63" t="n">
        <f aca="true">INDIRECT(ADDRESS(ROW()-35*INT((ROW()-15)/35)-12,2+INT((ROW()-15)/35), 1, 1, "Simulación"))</f>
        <v>0</v>
      </c>
      <c r="H516" s="63" t="n">
        <f aca="true">INDIRECT(ADDRESS(ROW()-35*INT((ROW()-15)/35)+168,2+INT((ROW()-15)/35), 1, 1, "Simulación"))</f>
        <v>0</v>
      </c>
      <c r="I516" s="64" t="n">
        <f aca="false">AO516+AQ516+AS516+AU516+AW516</f>
        <v>0.0242620363208889</v>
      </c>
      <c r="J516" s="63" t="n">
        <f aca="false">AP516+AR516+AT516+AV516+AX516</f>
        <v>141506.531450897</v>
      </c>
      <c r="K516" s="64" t="n">
        <f aca="false">I516-DatosMinisterio!J516</f>
        <v>4.34030521186818E-007</v>
      </c>
      <c r="L516" s="63" t="n">
        <f aca="false">J516-DatosMinisterio!K516</f>
        <v>2.53145089669852</v>
      </c>
      <c r="M516" s="64" t="n">
        <f aca="false">N516/N$530</f>
        <v>0.0202152580775336</v>
      </c>
      <c r="N516" s="63" t="n">
        <f aca="false">DatosMinisterio!L516</f>
        <v>2240176</v>
      </c>
      <c r="O516" s="63" t="n">
        <f aca="false">N516-DatosMinisterio!L516</f>
        <v>0</v>
      </c>
      <c r="P516" s="65" t="n">
        <f aca="false">N516+J516</f>
        <v>2381682.5314509</v>
      </c>
      <c r="Q516" s="63" t="n">
        <f aca="false">P516-DatosMinisterio!M516</f>
        <v>2.53145089652389</v>
      </c>
      <c r="S516" s="65" t="n">
        <f aca="false">B516+DatosMinisterio!B516</f>
        <v>8829</v>
      </c>
      <c r="T516" s="65" t="n">
        <f aca="false">C516+DatosMinisterio!C516</f>
        <v>38</v>
      </c>
      <c r="U516" s="65" t="n">
        <f aca="false">D516+DatosMinisterio!D516</f>
        <v>410.886363636364</v>
      </c>
      <c r="V516" s="65" t="n">
        <f aca="false">E516+DatosMinisterio!E516</f>
        <v>245.340909090909</v>
      </c>
      <c r="W516" s="65" t="n">
        <f aca="false">F516+DatosMinisterio!F516</f>
        <v>10</v>
      </c>
      <c r="X516" s="65" t="n">
        <f aca="false">G516+DatosMinisterio!G516</f>
        <v>28</v>
      </c>
      <c r="Y516" s="65" t="n">
        <f aca="false">H516+DatosMinisterio!H516</f>
        <v>12</v>
      </c>
      <c r="Z516" s="65" t="n">
        <f aca="false">X516+0.33*Y516</f>
        <v>31.96</v>
      </c>
      <c r="AC516" s="71" t="n">
        <f aca="false">IF(T516&gt;0,S516/T516,0)</f>
        <v>232.342105263158</v>
      </c>
      <c r="AD516" s="72" t="n">
        <f aca="false">EXP((((AC516-AC$530)/AC$531+2)/4-1.9)^3)</f>
        <v>0.0990866194708929</v>
      </c>
      <c r="AE516" s="73" t="n">
        <f aca="false">S516/U516</f>
        <v>21.4876929033685</v>
      </c>
      <c r="AF516" s="72" t="n">
        <f aca="false">EXP((((AE516-AE$530)/AE$531+2)/4-1.9)^3)</f>
        <v>0.103412073950753</v>
      </c>
      <c r="AG516" s="72" t="n">
        <f aca="false">V516/U516</f>
        <v>0.5971016096023</v>
      </c>
      <c r="AH516" s="72" t="n">
        <f aca="false">EXP((((AG516-AG$530)/AG$531+2)/4-1.9)^3)</f>
        <v>0.160677407689838</v>
      </c>
      <c r="AI516" s="72" t="n">
        <f aca="false">W516/U516</f>
        <v>0.0243376292936556</v>
      </c>
      <c r="AJ516" s="72" t="n">
        <f aca="false">EXP((((AI516-AI$530)/AI$531+2)/4-1.9)^3)</f>
        <v>0.019740466417253</v>
      </c>
      <c r="AK516" s="72" t="n">
        <f aca="false">Z516/U516</f>
        <v>0.0777830632225233</v>
      </c>
      <c r="AL516" s="72" t="n">
        <f aca="false">EXP((((AK516-AK$530)/AK$531+2)/4-1.9)^3)</f>
        <v>0.0242905538001526</v>
      </c>
      <c r="AM516" s="72" t="n">
        <f aca="false">0.01*AD516+0.15*AF516+0.24*AH516+0.25*AJ516+0.35*AL516</f>
        <v>0.0685020655672497</v>
      </c>
      <c r="AO516" s="64" t="n">
        <f aca="false">0.01*AD516/$AM$530*$AY516</f>
        <v>0.000350944623437202</v>
      </c>
      <c r="AP516" s="63" t="n">
        <f aca="false">AO516*$J$530</f>
        <v>2046.85854629535</v>
      </c>
      <c r="AQ516" s="64" t="n">
        <f aca="false">0.15*AF516/$AM$530*$AY516</f>
        <v>0.00549396753244286</v>
      </c>
      <c r="AR516" s="63" t="n">
        <f aca="false">AQ516*$J$530</f>
        <v>32043.1590793756</v>
      </c>
      <c r="AS516" s="64" t="n">
        <f aca="false">0.24*AH516/$AM$530*$AY516</f>
        <v>0.0136580796004992</v>
      </c>
      <c r="AT516" s="63" t="n">
        <f aca="false">AS516*$J$530</f>
        <v>79659.738572021</v>
      </c>
      <c r="AU516" s="64" t="n">
        <f aca="false">0.25*AJ516/$AM$530*$AY516</f>
        <v>0.00174791777897738</v>
      </c>
      <c r="AV516" s="63" t="n">
        <f aca="false">AU516*$J$530</f>
        <v>10194.6010999699</v>
      </c>
      <c r="AW516" s="64" t="n">
        <f aca="false">0.35*AL516/$AM$530*$AY516</f>
        <v>0.00301112678553227</v>
      </c>
      <c r="AX516" s="63" t="n">
        <f aca="false">AW516*$J$530</f>
        <v>17562.1741532348</v>
      </c>
      <c r="AY516" s="46" t="n">
        <v>1.0068550476247</v>
      </c>
      <c r="AZ516" s="46"/>
    </row>
    <row r="517" customFormat="false" ht="13.8" hidden="false" customHeight="false" outlineLevel="0" collapsed="false">
      <c r="A517" s="70" t="s">
        <v>34</v>
      </c>
      <c r="B517" s="63" t="n">
        <f aca="true">INDIRECT(ADDRESS(ROW()-35*INT((ROW()-15)/35)+138,2+INT((ROW()-15)/35), 1, 1, "Simulación"))</f>
        <v>0</v>
      </c>
      <c r="C517" s="63" t="n">
        <f aca="true">INDIRECT(ADDRESS(ROW()-35*INT((ROW()-15)/35)+108,2+INT((ROW()-15)/35), 1, 1, "Simulación"))</f>
        <v>0</v>
      </c>
      <c r="D517" s="63" t="n">
        <f aca="true">INDIRECT(ADDRESS(ROW()-35*INT((ROW()-15)/35)+78,2+INT((ROW()-15)/35), 1, 1, "Simulación"))</f>
        <v>0</v>
      </c>
      <c r="E517" s="63" t="n">
        <f aca="true">INDIRECT(ADDRESS(ROW()-35*INT((ROW()-15)/35)+48,2+INT((ROW()-15)/35), 1, 1, "Simulación"))</f>
        <v>0</v>
      </c>
      <c r="F517" s="63" t="n">
        <f aca="true">INDIRECT(ADDRESS(ROW()-35*INT((ROW()-15)/35)+18,2+INT((ROW()-15)/35), 1, 1, "Simulación"))</f>
        <v>0</v>
      </c>
      <c r="G517" s="63" t="n">
        <f aca="true">INDIRECT(ADDRESS(ROW()-35*INT((ROW()-15)/35)-12,2+INT((ROW()-15)/35), 1, 1, "Simulación"))</f>
        <v>0</v>
      </c>
      <c r="H517" s="63" t="n">
        <f aca="true">INDIRECT(ADDRESS(ROW()-35*INT((ROW()-15)/35)+168,2+INT((ROW()-15)/35), 1, 1, "Simulación"))</f>
        <v>0</v>
      </c>
      <c r="I517" s="64" t="n">
        <f aca="false">AO517+AQ517+AS517+AU517+AW517</f>
        <v>0.0179323883930252</v>
      </c>
      <c r="J517" s="63" t="n">
        <f aca="false">AP517+AR517+AT517+AV517+AX517</f>
        <v>104589.328305578</v>
      </c>
      <c r="K517" s="64" t="n">
        <f aca="false">I517-DatosMinisterio!J517</f>
        <v>-1.15165528308259E-007</v>
      </c>
      <c r="L517" s="63" t="n">
        <f aca="false">J517-DatosMinisterio!K517</f>
        <v>-0.671694421645952</v>
      </c>
      <c r="M517" s="64" t="n">
        <f aca="false">N517/N$530</f>
        <v>0.0213670041095203</v>
      </c>
      <c r="N517" s="63" t="n">
        <f aca="false">DatosMinisterio!L517</f>
        <v>2367808</v>
      </c>
      <c r="O517" s="63" t="n">
        <f aca="false">N517-DatosMinisterio!L517</f>
        <v>0</v>
      </c>
      <c r="P517" s="65" t="n">
        <f aca="false">N517+J517</f>
        <v>2472397.32830558</v>
      </c>
      <c r="Q517" s="63" t="n">
        <f aca="false">P517-DatosMinisterio!M517</f>
        <v>-0.671694421675056</v>
      </c>
      <c r="S517" s="65" t="n">
        <f aca="false">B517+DatosMinisterio!B517</f>
        <v>7455</v>
      </c>
      <c r="T517" s="65" t="n">
        <f aca="false">C517+DatosMinisterio!C517</f>
        <v>40</v>
      </c>
      <c r="U517" s="65" t="n">
        <f aca="false">D517+DatosMinisterio!D517</f>
        <v>451.613636363636</v>
      </c>
      <c r="V517" s="65" t="n">
        <f aca="false">E517+DatosMinisterio!E517</f>
        <v>236.568181818182</v>
      </c>
      <c r="W517" s="65" t="n">
        <f aca="false">F517+DatosMinisterio!F517</f>
        <v>23</v>
      </c>
      <c r="X517" s="65" t="n">
        <f aca="false">G517+DatosMinisterio!G517</f>
        <v>67</v>
      </c>
      <c r="Y517" s="65" t="n">
        <f aca="false">H517+DatosMinisterio!H517</f>
        <v>20</v>
      </c>
      <c r="Z517" s="65" t="n">
        <f aca="false">X517+0.33*Y517</f>
        <v>73.6</v>
      </c>
      <c r="AC517" s="71" t="n">
        <f aca="false">IF(T517&gt;0,S517/T517,0)</f>
        <v>186.375</v>
      </c>
      <c r="AD517" s="72" t="n">
        <f aca="false">EXP((((AC517-AC$530)/AC$531+2)/4-1.9)^3)</f>
        <v>0.0459697876760426</v>
      </c>
      <c r="AE517" s="73" t="n">
        <f aca="false">S517/U517</f>
        <v>16.5074732021539</v>
      </c>
      <c r="AF517" s="72" t="n">
        <f aca="false">EXP((((AE517-AE$530)/AE$531+2)/4-1.9)^3)</f>
        <v>0.0167394477739748</v>
      </c>
      <c r="AG517" s="72" t="n">
        <f aca="false">V517/U517</f>
        <v>0.523828695083288</v>
      </c>
      <c r="AH517" s="72" t="n">
        <f aca="false">EXP((((AG517-AG$530)/AG$531+2)/4-1.9)^3)</f>
        <v>0.0782771759841438</v>
      </c>
      <c r="AI517" s="72" t="n">
        <f aca="false">W517/U517</f>
        <v>0.0509284887524534</v>
      </c>
      <c r="AJ517" s="72" t="n">
        <f aca="false">EXP((((AI517-AI$530)/AI$531+2)/4-1.9)^3)</f>
        <v>0.0400497529363862</v>
      </c>
      <c r="AK517" s="72" t="n">
        <f aca="false">Z517/U517</f>
        <v>0.162971164007851</v>
      </c>
      <c r="AL517" s="72" t="n">
        <f aca="false">EXP((((AK517-AK$530)/AK$531+2)/4-1.9)^3)</f>
        <v>0.0541276524179288</v>
      </c>
      <c r="AM517" s="72" t="n">
        <f aca="false">0.01*AD517+0.15*AF517+0.24*AH517+0.25*AJ517+0.35*AL517</f>
        <v>0.0507142538594228</v>
      </c>
      <c r="AO517" s="64" t="n">
        <f aca="false">0.01*AD517/$AM$530*$AY517</f>
        <v>0.000162547612203217</v>
      </c>
      <c r="AP517" s="63" t="n">
        <f aca="false">AO517*$J$530</f>
        <v>948.046919651963</v>
      </c>
      <c r="AQ517" s="64" t="n">
        <f aca="false">0.15*AF517/$AM$530*$AY517</f>
        <v>0.000887851805331954</v>
      </c>
      <c r="AR517" s="63" t="n">
        <f aca="false">AQ517*$J$530</f>
        <v>5178.32995356503</v>
      </c>
      <c r="AS517" s="64" t="n">
        <f aca="false">0.24*AH517/$AM$530*$AY517</f>
        <v>0.00664285063184559</v>
      </c>
      <c r="AT517" s="63" t="n">
        <f aca="false">AS517*$J$530</f>
        <v>38743.9347392926</v>
      </c>
      <c r="AU517" s="64" t="n">
        <f aca="false">0.25*AJ517/$AM$530*$AY517</f>
        <v>0.00354036424695687</v>
      </c>
      <c r="AV517" s="63" t="n">
        <f aca="false">AU517*$J$530</f>
        <v>20648.9124834217</v>
      </c>
      <c r="AW517" s="64" t="n">
        <f aca="false">0.35*AL517/$AM$530*$AY517</f>
        <v>0.00669877409668757</v>
      </c>
      <c r="AX517" s="63" t="n">
        <f aca="false">AW517*$J$530</f>
        <v>39070.1042096471</v>
      </c>
      <c r="AY517" s="46" t="n">
        <v>1.00519765447653</v>
      </c>
      <c r="AZ517" s="46"/>
    </row>
    <row r="518" customFormat="false" ht="13.8" hidden="false" customHeight="false" outlineLevel="0" collapsed="false">
      <c r="A518" s="70" t="s">
        <v>35</v>
      </c>
      <c r="B518" s="63" t="n">
        <f aca="true">INDIRECT(ADDRESS(ROW()-35*INT((ROW()-15)/35)+138,2+INT((ROW()-15)/35), 1, 1, "Simulación"))</f>
        <v>0</v>
      </c>
      <c r="C518" s="63" t="n">
        <f aca="true">INDIRECT(ADDRESS(ROW()-35*INT((ROW()-15)/35)+108,2+INT((ROW()-15)/35), 1, 1, "Simulación"))</f>
        <v>0</v>
      </c>
      <c r="D518" s="63" t="n">
        <f aca="true">INDIRECT(ADDRESS(ROW()-35*INT((ROW()-15)/35)+78,2+INT((ROW()-15)/35), 1, 1, "Simulación"))</f>
        <v>0</v>
      </c>
      <c r="E518" s="63" t="n">
        <f aca="true">INDIRECT(ADDRESS(ROW()-35*INT((ROW()-15)/35)+48,2+INT((ROW()-15)/35), 1, 1, "Simulación"))</f>
        <v>0</v>
      </c>
      <c r="F518" s="63" t="n">
        <f aca="true">INDIRECT(ADDRESS(ROW()-35*INT((ROW()-15)/35)+18,2+INT((ROW()-15)/35), 1, 1, "Simulación"))</f>
        <v>0</v>
      </c>
      <c r="G518" s="63" t="n">
        <f aca="true">INDIRECT(ADDRESS(ROW()-35*INT((ROW()-15)/35)-12,2+INT((ROW()-15)/35), 1, 1, "Simulación"))</f>
        <v>0</v>
      </c>
      <c r="H518" s="63" t="n">
        <f aca="true">INDIRECT(ADDRESS(ROW()-35*INT((ROW()-15)/35)+168,2+INT((ROW()-15)/35), 1, 1, "Simulación"))</f>
        <v>0</v>
      </c>
      <c r="I518" s="64" t="n">
        <f aca="false">AO518+AQ518+AS518+AU518+AW518</f>
        <v>0.00632927437536978</v>
      </c>
      <c r="J518" s="63" t="n">
        <f aca="false">AP518+AR518+AT518+AV518+AX518</f>
        <v>36915.0244280404</v>
      </c>
      <c r="K518" s="64" t="n">
        <f aca="false">I518-DatosMinisterio!J518</f>
        <v>1.75643555606203E-007</v>
      </c>
      <c r="L518" s="63" t="n">
        <f aca="false">J518-DatosMinisterio!K518</f>
        <v>1.02442804044404</v>
      </c>
      <c r="M518" s="64" t="n">
        <f aca="false">N518/N$530</f>
        <v>0.0107177299341268</v>
      </c>
      <c r="N518" s="63" t="n">
        <f aca="false">DatosMinisterio!L518</f>
        <v>1187697</v>
      </c>
      <c r="O518" s="63" t="n">
        <f aca="false">N518-DatosMinisterio!L518</f>
        <v>0</v>
      </c>
      <c r="P518" s="65" t="n">
        <f aca="false">N518+J518</f>
        <v>1224612.02442804</v>
      </c>
      <c r="Q518" s="63" t="n">
        <f aca="false">P518-DatosMinisterio!M518</f>
        <v>1.02442804048769</v>
      </c>
      <c r="S518" s="65" t="n">
        <f aca="false">B518+DatosMinisterio!B518</f>
        <v>3490</v>
      </c>
      <c r="T518" s="65" t="n">
        <f aca="false">C518+DatosMinisterio!C518</f>
        <v>53</v>
      </c>
      <c r="U518" s="65" t="n">
        <f aca="false">D518+DatosMinisterio!D518</f>
        <v>243.986988943815</v>
      </c>
      <c r="V518" s="65" t="n">
        <f aca="false">E518+DatosMinisterio!E518</f>
        <v>68.2102272727273</v>
      </c>
      <c r="W518" s="65" t="n">
        <f aca="false">F518+DatosMinisterio!F518</f>
        <v>8</v>
      </c>
      <c r="X518" s="65" t="n">
        <f aca="false">G518+DatosMinisterio!G518</f>
        <v>20</v>
      </c>
      <c r="Y518" s="65" t="n">
        <f aca="false">H518+DatosMinisterio!H518</f>
        <v>11</v>
      </c>
      <c r="Z518" s="65" t="n">
        <f aca="false">X518+0.33*Y518</f>
        <v>23.63</v>
      </c>
      <c r="AC518" s="71" t="n">
        <f aca="false">IF(T518&gt;0,S518/T518,0)</f>
        <v>65.8490566037736</v>
      </c>
      <c r="AD518" s="72" t="n">
        <f aca="false">EXP((((AC518-AC$530)/AC$531+2)/4-1.9)^3)</f>
        <v>0.00285392073127853</v>
      </c>
      <c r="AE518" s="73" t="n">
        <f aca="false">S518/U518</f>
        <v>14.304041437241</v>
      </c>
      <c r="AF518" s="72" t="n">
        <f aca="false">EXP((((AE518-AE$530)/AE$531+2)/4-1.9)^3)</f>
        <v>0.00587899788859095</v>
      </c>
      <c r="AG518" s="72" t="n">
        <f aca="false">V518/U518</f>
        <v>0.279565019298774</v>
      </c>
      <c r="AH518" s="72" t="n">
        <f aca="false">EXP((((AG518-AG$530)/AG$531+2)/4-1.9)^3)</f>
        <v>0.00192469838959832</v>
      </c>
      <c r="AI518" s="72" t="n">
        <f aca="false">W518/U518</f>
        <v>0.0327886336670282</v>
      </c>
      <c r="AJ518" s="72" t="n">
        <f aca="false">EXP((((AI518-AI$530)/AI$531+2)/4-1.9)^3)</f>
        <v>0.0249707422836392</v>
      </c>
      <c r="AK518" s="72" t="n">
        <f aca="false">Z518/U518</f>
        <v>0.0968494266939844</v>
      </c>
      <c r="AL518" s="72" t="n">
        <f aca="false">EXP((((AK518-AK$530)/AK$531+2)/4-1.9)^3)</f>
        <v>0.0293929647903348</v>
      </c>
      <c r="AM518" s="72" t="n">
        <f aca="false">0.01*AD518+0.15*AF518+0.24*AH518+0.25*AJ518+0.35*AL518</f>
        <v>0.017902539751632</v>
      </c>
      <c r="AO518" s="64" t="n">
        <f aca="false">0.01*AD518/$AM$530*$AY518</f>
        <v>1.00897680465539E-005</v>
      </c>
      <c r="AP518" s="63" t="n">
        <f aca="false">AO518*$J$530</f>
        <v>58.8478254886903</v>
      </c>
      <c r="AQ518" s="64" t="n">
        <f aca="false">0.15*AF518/$AM$530*$AY518</f>
        <v>0.000311769652842578</v>
      </c>
      <c r="AR518" s="63" t="n">
        <f aca="false">AQ518*$J$530</f>
        <v>1818.37342925003</v>
      </c>
      <c r="AS518" s="64" t="n">
        <f aca="false">0.24*AH518/$AM$530*$AY518</f>
        <v>0.000163310158669387</v>
      </c>
      <c r="AT518" s="63" t="n">
        <f aca="false">AS518*$J$530</f>
        <v>952.49441548746</v>
      </c>
      <c r="AU518" s="64" t="n">
        <f aca="false">0.25*AJ518/$AM$530*$AY518</f>
        <v>0.00220704270821955</v>
      </c>
      <c r="AV518" s="63" t="n">
        <f aca="false">AU518*$J$530</f>
        <v>12872.4132745301</v>
      </c>
      <c r="AW518" s="64" t="n">
        <f aca="false">0.35*AL518/$AM$530*$AY518</f>
        <v>0.00363706208759171</v>
      </c>
      <c r="AX518" s="63" t="n">
        <f aca="false">AW518*$J$530</f>
        <v>21212.8954832842</v>
      </c>
      <c r="AY518" s="46" t="n">
        <v>1.00503837907104</v>
      </c>
      <c r="AZ518" s="46"/>
    </row>
    <row r="519" customFormat="false" ht="13.8" hidden="false" customHeight="false" outlineLevel="0" collapsed="false">
      <c r="A519" s="70" t="s">
        <v>36</v>
      </c>
      <c r="B519" s="63" t="n">
        <f aca="true">INDIRECT(ADDRESS(ROW()-35*INT((ROW()-15)/35)+138,2+INT((ROW()-15)/35), 1, 1, "Simulación"))</f>
        <v>0</v>
      </c>
      <c r="C519" s="63" t="n">
        <f aca="true">INDIRECT(ADDRESS(ROW()-35*INT((ROW()-15)/35)+108,2+INT((ROW()-15)/35), 1, 1, "Simulación"))</f>
        <v>0</v>
      </c>
      <c r="D519" s="63" t="n">
        <f aca="true">INDIRECT(ADDRESS(ROW()-35*INT((ROW()-15)/35)+78,2+INT((ROW()-15)/35), 1, 1, "Simulación"))</f>
        <v>0</v>
      </c>
      <c r="E519" s="63" t="n">
        <f aca="true">INDIRECT(ADDRESS(ROW()-35*INT((ROW()-15)/35)+48,2+INT((ROW()-15)/35), 1, 1, "Simulación"))</f>
        <v>0</v>
      </c>
      <c r="F519" s="63" t="n">
        <f aca="true">INDIRECT(ADDRESS(ROW()-35*INT((ROW()-15)/35)+18,2+INT((ROW()-15)/35), 1, 1, "Simulación"))</f>
        <v>0</v>
      </c>
      <c r="G519" s="63" t="n">
        <f aca="true">INDIRECT(ADDRESS(ROW()-35*INT((ROW()-15)/35)-12,2+INT((ROW()-15)/35), 1, 1, "Simulación"))</f>
        <v>0</v>
      </c>
      <c r="H519" s="63" t="n">
        <f aca="true">INDIRECT(ADDRESS(ROW()-35*INT((ROW()-15)/35)+168,2+INT((ROW()-15)/35), 1, 1, "Simulación"))</f>
        <v>0</v>
      </c>
      <c r="I519" s="64" t="n">
        <f aca="false">AO519+AQ519+AS519+AU519+AW519</f>
        <v>0.116382637603871</v>
      </c>
      <c r="J519" s="63" t="n">
        <f aca="false">AP519+AR519+AT519+AV519+AX519</f>
        <v>678793.121509396</v>
      </c>
      <c r="K519" s="64" t="n">
        <f aca="false">I519-DatosMinisterio!J519</f>
        <v>-2.72245041886554E-006</v>
      </c>
      <c r="L519" s="63" t="n">
        <f aca="false">J519-DatosMinisterio!K519</f>
        <v>-15.8784906043438</v>
      </c>
      <c r="M519" s="64" t="n">
        <f aca="false">N519/N$530</f>
        <v>0.0492237513111475</v>
      </c>
      <c r="N519" s="63" t="n">
        <f aca="false">DatosMinisterio!L519</f>
        <v>5454784</v>
      </c>
      <c r="O519" s="63" t="n">
        <f aca="false">N519-DatosMinisterio!L519</f>
        <v>0</v>
      </c>
      <c r="P519" s="65" t="n">
        <f aca="false">N519+J519</f>
        <v>6133577.1215094</v>
      </c>
      <c r="Q519" s="63" t="n">
        <f aca="false">P519-DatosMinisterio!M519</f>
        <v>-15.8784906044602</v>
      </c>
      <c r="S519" s="65" t="n">
        <f aca="false">B519+DatosMinisterio!B519</f>
        <v>5342</v>
      </c>
      <c r="T519" s="65" t="n">
        <f aca="false">C519+DatosMinisterio!C519</f>
        <v>19</v>
      </c>
      <c r="U519" s="65" t="n">
        <f aca="false">D519+DatosMinisterio!D519</f>
        <v>235.068181818182</v>
      </c>
      <c r="V519" s="65" t="n">
        <f aca="false">E519+DatosMinisterio!E519</f>
        <v>202.431818181818</v>
      </c>
      <c r="W519" s="65" t="n">
        <f aca="false">F519+DatosMinisterio!F519</f>
        <v>36</v>
      </c>
      <c r="X519" s="65" t="n">
        <f aca="false">G519+DatosMinisterio!G519</f>
        <v>69</v>
      </c>
      <c r="Y519" s="65" t="n">
        <f aca="false">H519+DatosMinisterio!H519</f>
        <v>35</v>
      </c>
      <c r="Z519" s="65" t="n">
        <f aca="false">X519+0.33*Y519</f>
        <v>80.55</v>
      </c>
      <c r="AC519" s="71" t="n">
        <f aca="false">IF(T519&gt;0,S519/T519,0)</f>
        <v>281.157894736842</v>
      </c>
      <c r="AD519" s="72" t="n">
        <f aca="false">EXP((((AC519-AC$530)/AC$531+2)/4-1.9)^3)</f>
        <v>0.192294817654754</v>
      </c>
      <c r="AE519" s="73" t="n">
        <f aca="false">S519/U519</f>
        <v>22.7253214734603</v>
      </c>
      <c r="AF519" s="72" t="n">
        <f aca="false">EXP((((AE519-AE$530)/AE$531+2)/4-1.9)^3)</f>
        <v>0.146405153335069</v>
      </c>
      <c r="AG519" s="72" t="n">
        <f aca="false">V519/U519</f>
        <v>0.861162138644492</v>
      </c>
      <c r="AH519" s="72" t="n">
        <f aca="false">EXP((((AG519-AG$530)/AG$531+2)/4-1.9)^3)</f>
        <v>0.701655475592033</v>
      </c>
      <c r="AI519" s="72" t="n">
        <f aca="false">W519/U519</f>
        <v>0.15314705597989</v>
      </c>
      <c r="AJ519" s="72" t="n">
        <f aca="false">EXP((((AI519-AI$530)/AI$531+2)/4-1.9)^3)</f>
        <v>0.276219227339152</v>
      </c>
      <c r="AK519" s="72" t="n">
        <f aca="false">Z519/U519</f>
        <v>0.342666537755003</v>
      </c>
      <c r="AL519" s="72" t="n">
        <f aca="false">EXP((((AK519-AK$530)/AK$531+2)/4-1.9)^3)</f>
        <v>0.197673949592438</v>
      </c>
      <c r="AM519" s="72" t="n">
        <f aca="false">0.01*AD519+0.15*AF519+0.24*AH519+0.25*AJ519+0.35*AL519</f>
        <v>0.330521724511037</v>
      </c>
      <c r="AO519" s="64" t="n">
        <f aca="false">0.01*AD519/$AM$530*$AY519</f>
        <v>0.00067710460210516</v>
      </c>
      <c r="AP519" s="63" t="n">
        <f aca="false">AO519*$J$530</f>
        <v>3949.16248603779</v>
      </c>
      <c r="AQ519" s="64" t="n">
        <f aca="false">0.15*AF519/$AM$530*$AY519</f>
        <v>0.0077327827372655</v>
      </c>
      <c r="AR519" s="63" t="n">
        <f aca="false">AQ519*$J$530</f>
        <v>45100.8830891785</v>
      </c>
      <c r="AS519" s="64" t="n">
        <f aca="false">0.24*AH519/$AM$530*$AY519</f>
        <v>0.0592957198630658</v>
      </c>
      <c r="AT519" s="63" t="n">
        <f aca="false">AS519*$J$530</f>
        <v>345837.898218061</v>
      </c>
      <c r="AU519" s="64" t="n">
        <f aca="false">0.25*AJ519/$AM$530*$AY519</f>
        <v>0.0243154381774687</v>
      </c>
      <c r="AV519" s="63" t="n">
        <f aca="false">AU519*$J$530</f>
        <v>141817.993827661</v>
      </c>
      <c r="AW519" s="64" t="n">
        <f aca="false">0.35*AL519/$AM$530*$AY519</f>
        <v>0.024361592223966</v>
      </c>
      <c r="AX519" s="63" t="n">
        <f aca="false">AW519*$J$530</f>
        <v>142087.183888457</v>
      </c>
      <c r="AY519" s="46" t="n">
        <v>1.00099418749916</v>
      </c>
      <c r="AZ519" s="46"/>
    </row>
    <row r="520" customFormat="false" ht="13.8" hidden="false" customHeight="false" outlineLevel="0" collapsed="false">
      <c r="A520" s="70" t="s">
        <v>37</v>
      </c>
      <c r="B520" s="63" t="n">
        <f aca="true">INDIRECT(ADDRESS(ROW()-35*INT((ROW()-15)/35)+138,2+INT((ROW()-15)/35), 1, 1, "Simulación"))</f>
        <v>0</v>
      </c>
      <c r="C520" s="63" t="n">
        <f aca="true">INDIRECT(ADDRESS(ROW()-35*INT((ROW()-15)/35)+108,2+INT((ROW()-15)/35), 1, 1, "Simulación"))</f>
        <v>0</v>
      </c>
      <c r="D520" s="63" t="n">
        <f aca="true">INDIRECT(ADDRESS(ROW()-35*INT((ROW()-15)/35)+78,2+INT((ROW()-15)/35), 1, 1, "Simulación"))</f>
        <v>0</v>
      </c>
      <c r="E520" s="63" t="n">
        <f aca="true">INDIRECT(ADDRESS(ROW()-35*INT((ROW()-15)/35)+48,2+INT((ROW()-15)/35), 1, 1, "Simulación"))</f>
        <v>0</v>
      </c>
      <c r="F520" s="63" t="n">
        <f aca="true">INDIRECT(ADDRESS(ROW()-35*INT((ROW()-15)/35)+18,2+INT((ROW()-15)/35), 1, 1, "Simulación"))</f>
        <v>0</v>
      </c>
      <c r="G520" s="63" t="n">
        <f aca="true">INDIRECT(ADDRESS(ROW()-35*INT((ROW()-15)/35)-12,2+INT((ROW()-15)/35), 1, 1, "Simulación"))</f>
        <v>0</v>
      </c>
      <c r="H520" s="63" t="n">
        <f aca="true">INDIRECT(ADDRESS(ROW()-35*INT((ROW()-15)/35)+168,2+INT((ROW()-15)/35), 1, 1, "Simulación"))</f>
        <v>0</v>
      </c>
      <c r="I520" s="64" t="n">
        <f aca="false">AO520+AQ520+AS520+AU520+AW520</f>
        <v>0.00738420068139504</v>
      </c>
      <c r="J520" s="63" t="n">
        <f aca="false">AP520+AR520+AT520+AV520+AX520</f>
        <v>43067.8040433861</v>
      </c>
      <c r="K520" s="64" t="n">
        <f aca="false">I520-DatosMinisterio!J520</f>
        <v>3.09312691855468E-007</v>
      </c>
      <c r="L520" s="63" t="n">
        <f aca="false">J520-DatosMinisterio!K520</f>
        <v>1.80404338612425</v>
      </c>
      <c r="M520" s="64" t="n">
        <f aca="false">N520/N$530</f>
        <v>0.0102941633109493</v>
      </c>
      <c r="N520" s="63" t="n">
        <f aca="false">DatosMinisterio!L520</f>
        <v>1140759</v>
      </c>
      <c r="O520" s="63" t="n">
        <f aca="false">N520-DatosMinisterio!L520</f>
        <v>0</v>
      </c>
      <c r="P520" s="65" t="n">
        <f aca="false">N520+J520</f>
        <v>1183826.80404339</v>
      </c>
      <c r="Q520" s="63" t="n">
        <f aca="false">P520-DatosMinisterio!M520</f>
        <v>1.80404338613153</v>
      </c>
      <c r="S520" s="65" t="n">
        <f aca="false">B520+DatosMinisterio!B520</f>
        <v>2675</v>
      </c>
      <c r="T520" s="65" t="n">
        <f aca="false">C520+DatosMinisterio!C520</f>
        <v>21</v>
      </c>
      <c r="U520" s="65" t="n">
        <f aca="false">D520+DatosMinisterio!D520</f>
        <v>126.477272727273</v>
      </c>
      <c r="V520" s="65" t="n">
        <f aca="false">E520+DatosMinisterio!E520</f>
        <v>39.1363636363636</v>
      </c>
      <c r="W520" s="65" t="n">
        <f aca="false">F520+DatosMinisterio!F520</f>
        <v>0</v>
      </c>
      <c r="X520" s="65" t="n">
        <f aca="false">G520+DatosMinisterio!G520</f>
        <v>0</v>
      </c>
      <c r="Y520" s="65" t="n">
        <f aca="false">H520+DatosMinisterio!H520</f>
        <v>0</v>
      </c>
      <c r="Z520" s="65" t="n">
        <f aca="false">X520+0.33*Y520</f>
        <v>0</v>
      </c>
      <c r="AC520" s="71" t="n">
        <f aca="false">IF(T520&gt;0,S520/T520,0)</f>
        <v>127.380952380952</v>
      </c>
      <c r="AD520" s="72" t="n">
        <f aca="false">EXP((((AC520-AC$530)/AC$531+2)/4-1.9)^3)</f>
        <v>0.0136706175678518</v>
      </c>
      <c r="AE520" s="73" t="n">
        <f aca="false">S520/U520</f>
        <v>21.1500449236298</v>
      </c>
      <c r="AF520" s="72" t="n">
        <f aca="false">EXP((((AE520-AE$530)/AE$531+2)/4-1.9)^3)</f>
        <v>0.0934185643759617</v>
      </c>
      <c r="AG520" s="72" t="n">
        <f aca="false">V520/U520</f>
        <v>0.30943396226415</v>
      </c>
      <c r="AH520" s="72" t="n">
        <f aca="false">EXP((((AG520-AG$530)/AG$531+2)/4-1.9)^3)</f>
        <v>0.00341974314222944</v>
      </c>
      <c r="AI520" s="72" t="n">
        <f aca="false">W520/U520</f>
        <v>0</v>
      </c>
      <c r="AJ520" s="72" t="n">
        <f aca="false">EXP((((AI520-AI$530)/AI$531+2)/4-1.9)^3)</f>
        <v>0.00949253213891416</v>
      </c>
      <c r="AK520" s="72" t="n">
        <f aca="false">Z520/U520</f>
        <v>0</v>
      </c>
      <c r="AL520" s="72" t="n">
        <f aca="false">EXP((((AK520-AK$530)/AK$531+2)/4-1.9)^3)</f>
        <v>0.0103920871376724</v>
      </c>
      <c r="AM520" s="72" t="n">
        <f aca="false">0.01*AD520+0.15*AF520+0.24*AH520+0.25*AJ520+0.35*AL520</f>
        <v>0.0209805927191217</v>
      </c>
      <c r="AO520" s="64" t="n">
        <f aca="false">0.01*AD520/$AM$530*$AY520</f>
        <v>4.81142667945788E-005</v>
      </c>
      <c r="AP520" s="63" t="n">
        <f aca="false">AO520*$J$530</f>
        <v>280.622900623638</v>
      </c>
      <c r="AQ520" s="64" t="n">
        <f aca="false">0.15*AF520/$AM$530*$AY520</f>
        <v>0.00493185370848379</v>
      </c>
      <c r="AR520" s="63" t="n">
        <f aca="false">AQ520*$J$530</f>
        <v>28764.6717975573</v>
      </c>
      <c r="AS520" s="64" t="n">
        <f aca="false">0.24*AH520/$AM$530*$AY520</f>
        <v>0.000288862035262124</v>
      </c>
      <c r="AT520" s="63" t="n">
        <f aca="false">AS520*$J$530</f>
        <v>1684.76644487573</v>
      </c>
      <c r="AU520" s="64" t="n">
        <f aca="false">0.25*AJ520/$AM$530*$AY520</f>
        <v>0.000835233341911855</v>
      </c>
      <c r="AV520" s="63" t="n">
        <f aca="false">AU520*$J$530</f>
        <v>4871.43665943359</v>
      </c>
      <c r="AW520" s="64" t="n">
        <f aca="false">0.35*AL520/$AM$530*$AY520</f>
        <v>0.00128013732894269</v>
      </c>
      <c r="AX520" s="63" t="n">
        <f aca="false">AW520*$J$530</f>
        <v>7466.3062408959</v>
      </c>
      <c r="AY520" s="46" t="n">
        <v>1.00052767999826</v>
      </c>
      <c r="AZ520" s="46"/>
    </row>
    <row r="521" customFormat="false" ht="13.8" hidden="false" customHeight="false" outlineLevel="0" collapsed="false">
      <c r="A521" s="70" t="s">
        <v>38</v>
      </c>
      <c r="B521" s="63" t="n">
        <f aca="true">INDIRECT(ADDRESS(ROW()-35*INT((ROW()-15)/35)+138,2+INT((ROW()-15)/35), 1, 1, "Simulación"))</f>
        <v>0</v>
      </c>
      <c r="C521" s="63" t="n">
        <f aca="true">INDIRECT(ADDRESS(ROW()-35*INT((ROW()-15)/35)+108,2+INT((ROW()-15)/35), 1, 1, "Simulación"))</f>
        <v>0</v>
      </c>
      <c r="D521" s="63" t="n">
        <f aca="true">INDIRECT(ADDRESS(ROW()-35*INT((ROW()-15)/35)+78,2+INT((ROW()-15)/35), 1, 1, "Simulación"))</f>
        <v>0</v>
      </c>
      <c r="E521" s="63" t="n">
        <f aca="true">INDIRECT(ADDRESS(ROW()-35*INT((ROW()-15)/35)+48,2+INT((ROW()-15)/35), 1, 1, "Simulación"))</f>
        <v>0</v>
      </c>
      <c r="F521" s="63" t="n">
        <f aca="true">INDIRECT(ADDRESS(ROW()-35*INT((ROW()-15)/35)+18,2+INT((ROW()-15)/35), 1, 1, "Simulación"))</f>
        <v>0</v>
      </c>
      <c r="G521" s="63" t="n">
        <f aca="true">INDIRECT(ADDRESS(ROW()-35*INT((ROW()-15)/35)-12,2+INT((ROW()-15)/35), 1, 1, "Simulación"))</f>
        <v>0</v>
      </c>
      <c r="H521" s="63" t="n">
        <f aca="true">INDIRECT(ADDRESS(ROW()-35*INT((ROW()-15)/35)+168,2+INT((ROW()-15)/35), 1, 1, "Simulación"))</f>
        <v>0</v>
      </c>
      <c r="I521" s="64" t="n">
        <f aca="false">AO521+AQ521+AS521+AU521+AW521</f>
        <v>0.0699716781210428</v>
      </c>
      <c r="J521" s="63" t="n">
        <f aca="false">AP521+AR521+AT521+AV521+AX521</f>
        <v>408104.634736801</v>
      </c>
      <c r="K521" s="64" t="n">
        <f aca="false">I521-DatosMinisterio!J521</f>
        <v>-2.34081529507102E-007</v>
      </c>
      <c r="L521" s="63" t="n">
        <f aca="false">J521-DatosMinisterio!K521</f>
        <v>-1.3652631987934</v>
      </c>
      <c r="M521" s="64" t="n">
        <f aca="false">N521/N$530</f>
        <v>0.0324504119649693</v>
      </c>
      <c r="N521" s="63" t="n">
        <f aca="false">DatosMinisterio!L521</f>
        <v>3596028</v>
      </c>
      <c r="O521" s="63" t="n">
        <f aca="false">N521-DatosMinisterio!L521</f>
        <v>0</v>
      </c>
      <c r="P521" s="65" t="n">
        <f aca="false">N521+J521</f>
        <v>4004132.6347368</v>
      </c>
      <c r="Q521" s="63" t="n">
        <f aca="false">P521-DatosMinisterio!M521</f>
        <v>-1.36526319896802</v>
      </c>
      <c r="S521" s="65" t="n">
        <f aca="false">B521+DatosMinisterio!B521</f>
        <v>7690</v>
      </c>
      <c r="T521" s="65" t="n">
        <f aca="false">C521+DatosMinisterio!C521</f>
        <v>43</v>
      </c>
      <c r="U521" s="65" t="n">
        <f aca="false">D521+DatosMinisterio!D521</f>
        <v>243.636363636364</v>
      </c>
      <c r="V521" s="65" t="n">
        <f aca="false">E521+DatosMinisterio!E521</f>
        <v>159.136363636364</v>
      </c>
      <c r="W521" s="65" t="n">
        <f aca="false">F521+DatosMinisterio!F521</f>
        <v>10</v>
      </c>
      <c r="X521" s="65" t="n">
        <f aca="false">G521+DatosMinisterio!G521</f>
        <v>45</v>
      </c>
      <c r="Y521" s="65" t="n">
        <f aca="false">H521+DatosMinisterio!H521</f>
        <v>25</v>
      </c>
      <c r="Z521" s="65" t="n">
        <f aca="false">X521+0.33*Y521</f>
        <v>53.25</v>
      </c>
      <c r="AC521" s="71" t="n">
        <f aca="false">IF(T521&gt;0,S521/T521,0)</f>
        <v>178.837209302326</v>
      </c>
      <c r="AD521" s="72" t="n">
        <f aca="false">EXP((((AC521-AC$530)/AC$531+2)/4-1.9)^3)</f>
        <v>0.0399549793625919</v>
      </c>
      <c r="AE521" s="73" t="n">
        <f aca="false">S521/U521</f>
        <v>31.5634328358208</v>
      </c>
      <c r="AF521" s="72" t="n">
        <f aca="false">EXP((((AE521-AE$530)/AE$531+2)/4-1.9)^3)</f>
        <v>0.669966044594393</v>
      </c>
      <c r="AG521" s="72" t="n">
        <f aca="false">V521/U521</f>
        <v>0.653171641791045</v>
      </c>
      <c r="AH521" s="72" t="n">
        <f aca="false">EXP((((AG521-AG$530)/AG$531+2)/4-1.9)^3)</f>
        <v>0.251516820207236</v>
      </c>
      <c r="AI521" s="72" t="n">
        <f aca="false">W521/U521</f>
        <v>0.0410447761194029</v>
      </c>
      <c r="AJ521" s="72" t="n">
        <f aca="false">EXP((((AI521-AI$530)/AI$531+2)/4-1.9)^3)</f>
        <v>0.0311268808359526</v>
      </c>
      <c r="AK521" s="72" t="n">
        <f aca="false">Z521/U521</f>
        <v>0.218563432835821</v>
      </c>
      <c r="AL521" s="72" t="n">
        <f aca="false">EXP((((AK521-AK$530)/AK$531+2)/4-1.9)^3)</f>
        <v>0.0853328048541514</v>
      </c>
      <c r="AM521" s="72" t="n">
        <f aca="false">0.01*AD521+0.15*AF521+0.24*AH521+0.25*AJ521+0.35*AL521</f>
        <v>0.198906695240463</v>
      </c>
      <c r="AO521" s="64" t="n">
        <f aca="false">0.01*AD521/$AM$530*$AY521</f>
        <v>0.000140554190592347</v>
      </c>
      <c r="AP521" s="63" t="n">
        <f aca="false">AO521*$J$530</f>
        <v>819.771915619759</v>
      </c>
      <c r="AQ521" s="64" t="n">
        <f aca="false">0.15*AF521/$AM$530*$AY521</f>
        <v>0.0353522401805387</v>
      </c>
      <c r="AR521" s="63" t="n">
        <f aca="false">AQ521*$J$530</f>
        <v>206189.324787219</v>
      </c>
      <c r="AS521" s="64" t="n">
        <f aca="false">0.24*AH521/$AM$530*$AY521</f>
        <v>0.0212349461209957</v>
      </c>
      <c r="AT521" s="63" t="n">
        <f aca="false">AS521*$J$530</f>
        <v>123851.251864695</v>
      </c>
      <c r="AU521" s="64" t="n">
        <f aca="false">0.25*AJ521/$AM$530*$AY521</f>
        <v>0.00273746452341926</v>
      </c>
      <c r="AV521" s="63" t="n">
        <f aca="false">AU521*$J$530</f>
        <v>15966.0592604681</v>
      </c>
      <c r="AW521" s="64" t="n">
        <f aca="false">0.35*AL521/$AM$530*$AY521</f>
        <v>0.0105064731054967</v>
      </c>
      <c r="AX521" s="63" t="n">
        <f aca="false">AW521*$J$530</f>
        <v>61278.2269087998</v>
      </c>
      <c r="AY521" s="46" t="n">
        <v>1.00003743629218</v>
      </c>
      <c r="AZ521" s="46"/>
    </row>
    <row r="522" customFormat="false" ht="13.8" hidden="false" customHeight="false" outlineLevel="0" collapsed="false">
      <c r="A522" s="70" t="s">
        <v>39</v>
      </c>
      <c r="B522" s="63" t="n">
        <f aca="true">INDIRECT(ADDRESS(ROW()-35*INT((ROW()-15)/35)+138,2+INT((ROW()-15)/35), 1, 1, "Simulación"))</f>
        <v>0</v>
      </c>
      <c r="C522" s="63" t="n">
        <f aca="true">INDIRECT(ADDRESS(ROW()-35*INT((ROW()-15)/35)+108,2+INT((ROW()-15)/35), 1, 1, "Simulación"))</f>
        <v>0</v>
      </c>
      <c r="D522" s="63" t="n">
        <f aca="true">INDIRECT(ADDRESS(ROW()-35*INT((ROW()-15)/35)+78,2+INT((ROW()-15)/35), 1, 1, "Simulación"))</f>
        <v>0</v>
      </c>
      <c r="E522" s="63" t="n">
        <f aca="true">INDIRECT(ADDRESS(ROW()-35*INT((ROW()-15)/35)+48,2+INT((ROW()-15)/35), 1, 1, "Simulación"))</f>
        <v>0</v>
      </c>
      <c r="F522" s="63" t="n">
        <f aca="true">INDIRECT(ADDRESS(ROW()-35*INT((ROW()-15)/35)+18,2+INT((ROW()-15)/35), 1, 1, "Simulación"))</f>
        <v>0</v>
      </c>
      <c r="G522" s="63" t="n">
        <f aca="true">INDIRECT(ADDRESS(ROW()-35*INT((ROW()-15)/35)-12,2+INT((ROW()-15)/35), 1, 1, "Simulación"))</f>
        <v>0</v>
      </c>
      <c r="H522" s="63" t="n">
        <f aca="true">INDIRECT(ADDRESS(ROW()-35*INT((ROW()-15)/35)+168,2+INT((ROW()-15)/35), 1, 1, "Simulación"))</f>
        <v>0</v>
      </c>
      <c r="I522" s="64" t="n">
        <f aca="false">AO522+AQ522+AS522+AU522+AW522</f>
        <v>0.0105487870653809</v>
      </c>
      <c r="J522" s="63" t="n">
        <f aca="false">AP522+AR522+AT522+AV522+AX522</f>
        <v>61525.0199485913</v>
      </c>
      <c r="K522" s="64" t="n">
        <f aca="false">I522-DatosMinisterio!J522</f>
        <v>3.46330770596703E-007</v>
      </c>
      <c r="L522" s="63" t="n">
        <f aca="false">J522-DatosMinisterio!K522</f>
        <v>2.01994859124534</v>
      </c>
      <c r="M522" s="64" t="n">
        <f aca="false">N522/N$530</f>
        <v>0.0141429092201289</v>
      </c>
      <c r="N522" s="63" t="n">
        <f aca="false">DatosMinisterio!L522</f>
        <v>1567262</v>
      </c>
      <c r="O522" s="63" t="n">
        <f aca="false">N522-DatosMinisterio!L522</f>
        <v>0</v>
      </c>
      <c r="P522" s="65" t="n">
        <f aca="false">N522+J522</f>
        <v>1628787.01994859</v>
      </c>
      <c r="Q522" s="63" t="n">
        <f aca="false">P522-DatosMinisterio!M522</f>
        <v>2.01994859124534</v>
      </c>
      <c r="S522" s="65" t="n">
        <f aca="false">B522+DatosMinisterio!B522</f>
        <v>5388</v>
      </c>
      <c r="T522" s="65" t="n">
        <f aca="false">C522+DatosMinisterio!C522</f>
        <v>51</v>
      </c>
      <c r="U522" s="65" t="n">
        <f aca="false">D522+DatosMinisterio!D522</f>
        <v>257.318181818182</v>
      </c>
      <c r="V522" s="65" t="n">
        <f aca="false">E522+DatosMinisterio!E522</f>
        <v>87.6590909090909</v>
      </c>
      <c r="W522" s="65" t="n">
        <f aca="false">F522+DatosMinisterio!F522</f>
        <v>13</v>
      </c>
      <c r="X522" s="65" t="n">
        <f aca="false">G522+DatosMinisterio!G522</f>
        <v>7</v>
      </c>
      <c r="Y522" s="65" t="n">
        <f aca="false">H522+DatosMinisterio!H522</f>
        <v>3</v>
      </c>
      <c r="Z522" s="65" t="n">
        <f aca="false">X522+0.33*Y522</f>
        <v>7.99</v>
      </c>
      <c r="AC522" s="71" t="n">
        <f aca="false">IF(T522&gt;0,S522/T522,0)</f>
        <v>105.647058823529</v>
      </c>
      <c r="AD522" s="72" t="n">
        <f aca="false">EXP((((AC522-AC$530)/AC$531+2)/4-1.9)^3)</f>
        <v>0.00815622324063409</v>
      </c>
      <c r="AE522" s="73" t="n">
        <f aca="false">S522/U522</f>
        <v>20.9390567037626</v>
      </c>
      <c r="AF522" s="72" t="n">
        <f aca="false">EXP((((AE522-AE$530)/AE$531+2)/4-1.9)^3)</f>
        <v>0.0875375217977967</v>
      </c>
      <c r="AG522" s="72" t="n">
        <f aca="false">V522/U522</f>
        <v>0.34066419360537</v>
      </c>
      <c r="AH522" s="72" t="n">
        <f aca="false">EXP((((AG522-AG$530)/AG$531+2)/4-1.9)^3)</f>
        <v>0.00599966891420487</v>
      </c>
      <c r="AI522" s="72" t="n">
        <f aca="false">W522/U522</f>
        <v>0.0505211093446387</v>
      </c>
      <c r="AJ522" s="72" t="n">
        <f aca="false">EXP((((AI522-AI$530)/AI$531+2)/4-1.9)^3)</f>
        <v>0.0396457233095609</v>
      </c>
      <c r="AK522" s="72" t="n">
        <f aca="false">Z522/U522</f>
        <v>0.031051051051051</v>
      </c>
      <c r="AL522" s="72" t="n">
        <f aca="false">EXP((((AK522-AK$530)/AK$531+2)/4-1.9)^3)</f>
        <v>0.0147902270594563</v>
      </c>
      <c r="AM522" s="72" t="n">
        <f aca="false">0.01*AD522+0.15*AF522+0.24*AH522+0.25*AJ522+0.35*AL522</f>
        <v>0.029740121339685</v>
      </c>
      <c r="AO522" s="64" t="n">
        <f aca="false">0.01*AD522/$AM$530*$AY522</f>
        <v>2.89300306614255E-005</v>
      </c>
      <c r="AP522" s="63" t="n">
        <f aca="false">AO522*$J$530</f>
        <v>168.732263010495</v>
      </c>
      <c r="AQ522" s="64" t="n">
        <f aca="false">0.15*AF522/$AM$530*$AY522</f>
        <v>0.00465741884740009</v>
      </c>
      <c r="AR522" s="63" t="n">
        <f aca="false">AQ522*$J$530</f>
        <v>27164.0507784663</v>
      </c>
      <c r="AS522" s="64" t="n">
        <f aca="false">0.24*AH522/$AM$530*$AY522</f>
        <v>0.000510738170426598</v>
      </c>
      <c r="AT522" s="63" t="n">
        <f aca="false">AS522*$J$530</f>
        <v>2978.84258438852</v>
      </c>
      <c r="AU522" s="64" t="n">
        <f aca="false">0.25*AJ522/$AM$530*$AY522</f>
        <v>0.00351557319209307</v>
      </c>
      <c r="AV522" s="63" t="n">
        <f aca="false">AU522*$J$530</f>
        <v>20504.3204904666</v>
      </c>
      <c r="AW522" s="64" t="n">
        <f aca="false">0.35*AL522/$AM$530*$AY522</f>
        <v>0.00183612682479971</v>
      </c>
      <c r="AX522" s="63" t="n">
        <f aca="false">AW522*$J$530</f>
        <v>10709.0738322593</v>
      </c>
      <c r="AY522" s="46" t="n">
        <v>1.00833109450277</v>
      </c>
      <c r="AZ522" s="46"/>
    </row>
    <row r="523" customFormat="false" ht="13.8" hidden="false" customHeight="false" outlineLevel="0" collapsed="false">
      <c r="A523" s="70" t="s">
        <v>40</v>
      </c>
      <c r="B523" s="63" t="n">
        <f aca="true">INDIRECT(ADDRESS(ROW()-35*INT((ROW()-15)/35)+138,2+INT((ROW()-15)/35), 1, 1, "Simulación"))</f>
        <v>0</v>
      </c>
      <c r="C523" s="63" t="n">
        <f aca="true">INDIRECT(ADDRESS(ROW()-35*INT((ROW()-15)/35)+108,2+INT((ROW()-15)/35), 1, 1, "Simulación"))</f>
        <v>0</v>
      </c>
      <c r="D523" s="63" t="n">
        <f aca="true">INDIRECT(ADDRESS(ROW()-35*INT((ROW()-15)/35)+78,2+INT((ROW()-15)/35), 1, 1, "Simulación"))</f>
        <v>0</v>
      </c>
      <c r="E523" s="63" t="n">
        <f aca="true">INDIRECT(ADDRESS(ROW()-35*INT((ROW()-15)/35)+48,2+INT((ROW()-15)/35), 1, 1, "Simulación"))</f>
        <v>0</v>
      </c>
      <c r="F523" s="63" t="n">
        <f aca="true">INDIRECT(ADDRESS(ROW()-35*INT((ROW()-15)/35)+18,2+INT((ROW()-15)/35), 1, 1, "Simulación"))</f>
        <v>0</v>
      </c>
      <c r="G523" s="63" t="n">
        <f aca="true">INDIRECT(ADDRESS(ROW()-35*INT((ROW()-15)/35)-12,2+INT((ROW()-15)/35), 1, 1, "Simulación"))</f>
        <v>0</v>
      </c>
      <c r="H523" s="63" t="n">
        <f aca="true">INDIRECT(ADDRESS(ROW()-35*INT((ROW()-15)/35)+168,2+INT((ROW()-15)/35), 1, 1, "Simulación"))</f>
        <v>0</v>
      </c>
      <c r="I523" s="64" t="n">
        <f aca="false">AO523+AQ523+AS523+AU523+AW523</f>
        <v>0.0119554218345539</v>
      </c>
      <c r="J523" s="63" t="n">
        <f aca="false">AP523+AR523+AT523+AV523+AX523</f>
        <v>69729.11314882</v>
      </c>
      <c r="K523" s="64" t="n">
        <f aca="false">I523-DatosMinisterio!J523</f>
        <v>3.62310438213609E-007</v>
      </c>
      <c r="L523" s="63" t="n">
        <f aca="false">J523-DatosMinisterio!K523</f>
        <v>2.11314881994622</v>
      </c>
      <c r="M523" s="64" t="n">
        <f aca="false">N523/N$530</f>
        <v>0.0282267566236338</v>
      </c>
      <c r="N523" s="63" t="n">
        <f aca="false">DatosMinisterio!L523</f>
        <v>3127979</v>
      </c>
      <c r="O523" s="63" t="n">
        <f aca="false">N523-DatosMinisterio!L523</f>
        <v>0</v>
      </c>
      <c r="P523" s="65" t="n">
        <f aca="false">N523+J523</f>
        <v>3197708.11314882</v>
      </c>
      <c r="Q523" s="63" t="n">
        <f aca="false">P523-DatosMinisterio!M523</f>
        <v>2.11314882012084</v>
      </c>
      <c r="S523" s="65" t="n">
        <f aca="false">B523+DatosMinisterio!B523</f>
        <v>6564</v>
      </c>
      <c r="T523" s="65" t="n">
        <f aca="false">C523+DatosMinisterio!C523</f>
        <v>31</v>
      </c>
      <c r="U523" s="65" t="n">
        <f aca="false">D523+DatosMinisterio!D523</f>
        <v>337.727272727273</v>
      </c>
      <c r="V523" s="65" t="n">
        <f aca="false">E523+DatosMinisterio!E523</f>
        <v>174.727272727273</v>
      </c>
      <c r="W523" s="65" t="n">
        <f aca="false">F523+DatosMinisterio!F523</f>
        <v>3</v>
      </c>
      <c r="X523" s="65" t="n">
        <f aca="false">G523+DatosMinisterio!G523</f>
        <v>6</v>
      </c>
      <c r="Y523" s="65" t="n">
        <f aca="false">H523+DatosMinisterio!H523</f>
        <v>5</v>
      </c>
      <c r="Z523" s="65" t="n">
        <f aca="false">X523+0.33*Y523</f>
        <v>7.65</v>
      </c>
      <c r="AC523" s="71" t="n">
        <f aca="false">IF(T523&gt;0,S523/T523,0)</f>
        <v>211.741935483871</v>
      </c>
      <c r="AD523" s="72" t="n">
        <f aca="false">EXP((((AC523-AC$530)/AC$531+2)/4-1.9)^3)</f>
        <v>0.0715154787949478</v>
      </c>
      <c r="AE523" s="73" t="n">
        <f aca="false">S523/U523</f>
        <v>19.435800807537</v>
      </c>
      <c r="AF523" s="72" t="n">
        <f aca="false">EXP((((AE523-AE$530)/AE$531+2)/4-1.9)^3)</f>
        <v>0.0532003518320497</v>
      </c>
      <c r="AG523" s="72" t="n">
        <f aca="false">V523/U523</f>
        <v>0.517362045760431</v>
      </c>
      <c r="AH523" s="72" t="n">
        <f aca="false">EXP((((AG523-AG$530)/AG$531+2)/4-1.9)^3)</f>
        <v>0.0728937230397362</v>
      </c>
      <c r="AI523" s="72" t="n">
        <f aca="false">W523/U523</f>
        <v>0.0088829071332436</v>
      </c>
      <c r="AJ523" s="72" t="n">
        <f aca="false">EXP((((AI523-AI$530)/AI$531+2)/4-1.9)^3)</f>
        <v>0.0125212869017802</v>
      </c>
      <c r="AK523" s="72" t="n">
        <f aca="false">Z523/U523</f>
        <v>0.0226514131897712</v>
      </c>
      <c r="AL523" s="72" t="n">
        <f aca="false">EXP((((AK523-AK$530)/AK$531+2)/4-1.9)^3)</f>
        <v>0.0134685942346356</v>
      </c>
      <c r="AM523" s="72" t="n">
        <f aca="false">0.01*AD523+0.15*AF523+0.24*AH523+0.25*AJ523+0.35*AL523</f>
        <v>0.0340340307998611</v>
      </c>
      <c r="AO523" s="64" t="n">
        <f aca="false">0.01*AD523/$AM$530*$AY523</f>
        <v>0.000251218470630633</v>
      </c>
      <c r="AP523" s="63" t="n">
        <f aca="false">AO523*$J$530</f>
        <v>1465.21313978634</v>
      </c>
      <c r="AQ523" s="64" t="n">
        <f aca="false">0.15*AF523/$AM$530*$AY523</f>
        <v>0.00280322062778456</v>
      </c>
      <c r="AR523" s="63" t="n">
        <f aca="false">AQ523*$J$530</f>
        <v>16349.576873227</v>
      </c>
      <c r="AS523" s="64" t="n">
        <f aca="false">0.24*AH523/$AM$530*$AY523</f>
        <v>0.00614543869803216</v>
      </c>
      <c r="AT523" s="63" t="n">
        <f aca="false">AS523*$J$530</f>
        <v>35842.8164438089</v>
      </c>
      <c r="AU523" s="64" t="n">
        <f aca="false">0.25*AJ523/$AM$530*$AY523</f>
        <v>0.001099614586519</v>
      </c>
      <c r="AV523" s="63" t="n">
        <f aca="false">AU523*$J$530</f>
        <v>6413.42070439266</v>
      </c>
      <c r="AW523" s="64" t="n">
        <f aca="false">0.35*AL523/$AM$530*$AY523</f>
        <v>0.00165592945158756</v>
      </c>
      <c r="AX523" s="63" t="n">
        <f aca="false">AW523*$J$530</f>
        <v>9658.08598760502</v>
      </c>
      <c r="AY523" s="46" t="n">
        <v>0.998607646107983</v>
      </c>
      <c r="AZ523" s="46"/>
    </row>
    <row r="524" customFormat="false" ht="13.8" hidden="false" customHeight="false" outlineLevel="0" collapsed="false">
      <c r="A524" s="70" t="s">
        <v>41</v>
      </c>
      <c r="B524" s="63" t="n">
        <f aca="true">INDIRECT(ADDRESS(ROW()-35*INT((ROW()-15)/35)+138,2+INT((ROW()-15)/35), 1, 1, "Simulación"))</f>
        <v>0</v>
      </c>
      <c r="C524" s="63" t="n">
        <f aca="true">INDIRECT(ADDRESS(ROW()-35*INT((ROW()-15)/35)+108,2+INT((ROW()-15)/35), 1, 1, "Simulación"))</f>
        <v>0</v>
      </c>
      <c r="D524" s="63" t="n">
        <f aca="true">INDIRECT(ADDRESS(ROW()-35*INT((ROW()-15)/35)+78,2+INT((ROW()-15)/35), 1, 1, "Simulación"))</f>
        <v>0</v>
      </c>
      <c r="E524" s="63" t="n">
        <f aca="true">INDIRECT(ADDRESS(ROW()-35*INT((ROW()-15)/35)+48,2+INT((ROW()-15)/35), 1, 1, "Simulación"))</f>
        <v>0</v>
      </c>
      <c r="F524" s="63" t="n">
        <f aca="true">INDIRECT(ADDRESS(ROW()-35*INT((ROW()-15)/35)+18,2+INT((ROW()-15)/35), 1, 1, "Simulación"))</f>
        <v>0</v>
      </c>
      <c r="G524" s="63" t="n">
        <f aca="true">INDIRECT(ADDRESS(ROW()-35*INT((ROW()-15)/35)-12,2+INT((ROW()-15)/35), 1, 1, "Simulación"))</f>
        <v>0</v>
      </c>
      <c r="H524" s="63" t="n">
        <f aca="true">INDIRECT(ADDRESS(ROW()-35*INT((ROW()-15)/35)+168,2+INT((ROW()-15)/35), 1, 1, "Simulación"))</f>
        <v>0</v>
      </c>
      <c r="I524" s="64" t="n">
        <f aca="false">AO524+AQ524+AS524+AU524+AW524</f>
        <v>0.0056262498858928</v>
      </c>
      <c r="J524" s="63" t="n">
        <f aca="false">AP524+AR524+AT524+AV524+AX524</f>
        <v>32814.6861169782</v>
      </c>
      <c r="K524" s="64" t="n">
        <f aca="false">I524-DatosMinisterio!J524</f>
        <v>2.89093591276761E-007</v>
      </c>
      <c r="L524" s="63" t="n">
        <f aca="false">J524-DatosMinisterio!K524</f>
        <v>1.68611697819142</v>
      </c>
      <c r="M524" s="64" t="n">
        <f aca="false">N524/N$530</f>
        <v>0.0115485298133176</v>
      </c>
      <c r="N524" s="63" t="n">
        <f aca="false">DatosMinisterio!L524</f>
        <v>1279763</v>
      </c>
      <c r="O524" s="63" t="n">
        <f aca="false">N524-DatosMinisterio!L524</f>
        <v>0</v>
      </c>
      <c r="P524" s="65" t="n">
        <f aca="false">N524+J524</f>
        <v>1312577.68611698</v>
      </c>
      <c r="Q524" s="63" t="n">
        <f aca="false">P524-DatosMinisterio!M524</f>
        <v>1.68611697829328</v>
      </c>
      <c r="S524" s="65" t="n">
        <f aca="false">B524+DatosMinisterio!B524</f>
        <v>6917</v>
      </c>
      <c r="T524" s="65" t="n">
        <f aca="false">C524+DatosMinisterio!C524</f>
        <v>56</v>
      </c>
      <c r="U524" s="65" t="n">
        <f aca="false">D524+DatosMinisterio!D524</f>
        <v>384.068181818182</v>
      </c>
      <c r="V524" s="65" t="n">
        <f aca="false">E524+DatosMinisterio!E524</f>
        <v>157.840909090909</v>
      </c>
      <c r="W524" s="65" t="n">
        <f aca="false">F524+DatosMinisterio!F524</f>
        <v>2</v>
      </c>
      <c r="X524" s="65" t="n">
        <f aca="false">G524+DatosMinisterio!G524</f>
        <v>4</v>
      </c>
      <c r="Y524" s="65" t="n">
        <f aca="false">H524+DatosMinisterio!H524</f>
        <v>2</v>
      </c>
      <c r="Z524" s="65" t="n">
        <f aca="false">X524+0.33*Y524</f>
        <v>4.66</v>
      </c>
      <c r="AC524" s="71" t="n">
        <f aca="false">IF(T524&gt;0,S524/T524,0)</f>
        <v>123.517857142857</v>
      </c>
      <c r="AD524" s="72" t="n">
        <f aca="false">EXP((((AC524-AC$530)/AC$531+2)/4-1.9)^3)</f>
        <v>0.0125070875250113</v>
      </c>
      <c r="AE524" s="73" t="n">
        <f aca="false">S524/U524</f>
        <v>18.0098230664536</v>
      </c>
      <c r="AF524" s="72" t="n">
        <f aca="false">EXP((((AE524-AE$530)/AE$531+2)/4-1.9)^3)</f>
        <v>0.0312778590704471</v>
      </c>
      <c r="AG524" s="72" t="n">
        <f aca="false">V524/U524</f>
        <v>0.410971063376531</v>
      </c>
      <c r="AH524" s="72" t="n">
        <f aca="false">EXP((((AG524-AG$530)/AG$531+2)/4-1.9)^3)</f>
        <v>0.0185194569690477</v>
      </c>
      <c r="AI524" s="72" t="n">
        <f aca="false">W524/U524</f>
        <v>0.00520740872240961</v>
      </c>
      <c r="AJ524" s="72" t="n">
        <f aca="false">EXP((((AI524-AI$530)/AI$531+2)/4-1.9)^3)</f>
        <v>0.0111810248777407</v>
      </c>
      <c r="AK524" s="72" t="n">
        <f aca="false">Z524/U524</f>
        <v>0.0121332623232144</v>
      </c>
      <c r="AL524" s="72" t="n">
        <f aca="false">EXP((((AK524-AK$530)/AK$531+2)/4-1.9)^3)</f>
        <v>0.0119556520262376</v>
      </c>
      <c r="AM524" s="72" t="n">
        <f aca="false">0.01*AD524+0.15*AF524+0.24*AH524+0.25*AJ524+0.35*AL524</f>
        <v>0.0162411538370069</v>
      </c>
      <c r="AO524" s="64" t="n">
        <f aca="false">0.01*AD524/$AM$530*$AY524</f>
        <v>4.33269707723022E-005</v>
      </c>
      <c r="AP524" s="63" t="n">
        <f aca="false">AO524*$J$530</f>
        <v>252.701350833615</v>
      </c>
      <c r="AQ524" s="64" t="n">
        <f aca="false">0.15*AF524/$AM$530*$AY524</f>
        <v>0.00162528832118837</v>
      </c>
      <c r="AR524" s="63" t="n">
        <f aca="false">AQ524*$J$530</f>
        <v>9479.37386199541</v>
      </c>
      <c r="AS524" s="64" t="n">
        <f aca="false">0.24*AH524/$AM$530*$AY524</f>
        <v>0.00153971955989703</v>
      </c>
      <c r="AT524" s="63" t="n">
        <f aca="false">AS524*$J$530</f>
        <v>8980.30039385198</v>
      </c>
      <c r="AU524" s="64" t="n">
        <f aca="false">0.25*AJ524/$AM$530*$AY524</f>
        <v>0.000968330830645991</v>
      </c>
      <c r="AV524" s="63" t="n">
        <f aca="false">AU524*$J$530</f>
        <v>5647.71791326127</v>
      </c>
      <c r="AW524" s="64" t="n">
        <f aca="false">0.35*AL524/$AM$530*$AY524</f>
        <v>0.00144958420338911</v>
      </c>
      <c r="AX524" s="63" t="n">
        <f aca="false">AW524*$J$530</f>
        <v>8454.59259703591</v>
      </c>
      <c r="AY524" s="46" t="n">
        <v>0.984794257142933</v>
      </c>
      <c r="AZ524" s="46"/>
    </row>
    <row r="525" customFormat="false" ht="13.8" hidden="false" customHeight="false" outlineLevel="0" collapsed="false">
      <c r="A525" s="70" t="s">
        <v>42</v>
      </c>
      <c r="B525" s="63" t="n">
        <f aca="true">INDIRECT(ADDRESS(ROW()-35*INT((ROW()-15)/35)+138,2+INT((ROW()-15)/35), 1, 1, "Simulación"))</f>
        <v>0</v>
      </c>
      <c r="C525" s="63" t="n">
        <f aca="true">INDIRECT(ADDRESS(ROW()-35*INT((ROW()-15)/35)+108,2+INT((ROW()-15)/35), 1, 1, "Simulación"))</f>
        <v>0</v>
      </c>
      <c r="D525" s="63" t="n">
        <f aca="true">INDIRECT(ADDRESS(ROW()-35*INT((ROW()-15)/35)+78,2+INT((ROW()-15)/35), 1, 1, "Simulación"))</f>
        <v>0</v>
      </c>
      <c r="E525" s="63" t="n">
        <f aca="true">INDIRECT(ADDRESS(ROW()-35*INT((ROW()-15)/35)+48,2+INT((ROW()-15)/35), 1, 1, "Simulación"))</f>
        <v>0</v>
      </c>
      <c r="F525" s="63" t="n">
        <f aca="true">INDIRECT(ADDRESS(ROW()-35*INT((ROW()-15)/35)+18,2+INT((ROW()-15)/35), 1, 1, "Simulación"))</f>
        <v>0</v>
      </c>
      <c r="G525" s="63" t="n">
        <f aca="true">INDIRECT(ADDRESS(ROW()-35*INT((ROW()-15)/35)-12,2+INT((ROW()-15)/35), 1, 1, "Simulación"))</f>
        <v>0</v>
      </c>
      <c r="H525" s="63" t="n">
        <f aca="true">INDIRECT(ADDRESS(ROW()-35*INT((ROW()-15)/35)+168,2+INT((ROW()-15)/35), 1, 1, "Simulación"))</f>
        <v>0</v>
      </c>
      <c r="I525" s="64" t="n">
        <f aca="false">AO525+AQ525+AS525+AU525+AW525</f>
        <v>0.00808751848058799</v>
      </c>
      <c r="J525" s="63" t="n">
        <f aca="false">AP525+AR525+AT525+AV525+AX525</f>
        <v>47169.8530616619</v>
      </c>
      <c r="K525" s="64" t="n">
        <f aca="false">I525-DatosMinisterio!J525</f>
        <v>3.1771713209644E-007</v>
      </c>
      <c r="L525" s="63" t="n">
        <f aca="false">J525-DatosMinisterio!K525</f>
        <v>1.85306166186638</v>
      </c>
      <c r="M525" s="64" t="n">
        <f aca="false">N525/N$530</f>
        <v>0.0143501264080795</v>
      </c>
      <c r="N525" s="63" t="n">
        <f aca="false">DatosMinisterio!L525</f>
        <v>1590225</v>
      </c>
      <c r="O525" s="63" t="n">
        <f aca="false">N525-DatosMinisterio!L525</f>
        <v>0</v>
      </c>
      <c r="P525" s="65" t="n">
        <f aca="false">N525+J525</f>
        <v>1637394.85306166</v>
      </c>
      <c r="Q525" s="63" t="n">
        <f aca="false">P525-DatosMinisterio!M525</f>
        <v>1.85306166182272</v>
      </c>
      <c r="S525" s="65" t="n">
        <f aca="false">B525+DatosMinisterio!B525</f>
        <v>7342</v>
      </c>
      <c r="T525" s="65" t="n">
        <f aca="false">C525+DatosMinisterio!C525</f>
        <v>34</v>
      </c>
      <c r="U525" s="65" t="n">
        <f aca="false">D525+DatosMinisterio!D525</f>
        <v>375.045454545455</v>
      </c>
      <c r="V525" s="65" t="n">
        <f aca="false">E525+DatosMinisterio!E525</f>
        <v>164.045454545455</v>
      </c>
      <c r="W525" s="65" t="n">
        <f aca="false">F525+DatosMinisterio!F525</f>
        <v>3</v>
      </c>
      <c r="X525" s="65" t="n">
        <f aca="false">G525+DatosMinisterio!G525</f>
        <v>7</v>
      </c>
      <c r="Y525" s="65" t="n">
        <f aca="false">H525+DatosMinisterio!H525</f>
        <v>1</v>
      </c>
      <c r="Z525" s="65" t="n">
        <f aca="false">X525+0.33*Y525</f>
        <v>7.33</v>
      </c>
      <c r="AC525" s="71" t="n">
        <f aca="false">IF(T525&gt;0,S525/T525,0)</f>
        <v>215.941176470588</v>
      </c>
      <c r="AD525" s="72" t="n">
        <f aca="false">EXP((((AC525-AC$530)/AC$531+2)/4-1.9)^3)</f>
        <v>0.076609475549155</v>
      </c>
      <c r="AE525" s="73" t="n">
        <f aca="false">S525/U525</f>
        <v>19.5762937825718</v>
      </c>
      <c r="AF525" s="72" t="n">
        <f aca="false">EXP((((AE525-AE$530)/AE$531+2)/4-1.9)^3)</f>
        <v>0.055882126778132</v>
      </c>
      <c r="AG525" s="72" t="n">
        <f aca="false">V525/U525</f>
        <v>0.437401527087626</v>
      </c>
      <c r="AH525" s="72" t="n">
        <f aca="false">EXP((((AG525-AG$530)/AG$531+2)/4-1.9)^3)</f>
        <v>0.0269882594973672</v>
      </c>
      <c r="AI525" s="72" t="n">
        <f aca="false">W525/U525</f>
        <v>0.00799903042055507</v>
      </c>
      <c r="AJ525" s="72" t="n">
        <f aca="false">EXP((((AI525-AI$530)/AI$531+2)/4-1.9)^3)</f>
        <v>0.0121871350727487</v>
      </c>
      <c r="AK525" s="72" t="n">
        <f aca="false">Z525/U525</f>
        <v>0.0195442976608896</v>
      </c>
      <c r="AL525" s="72" t="n">
        <f aca="false">EXP((((AK525-AK$530)/AK$531+2)/4-1.9)^3)</f>
        <v>0.0130056858409379</v>
      </c>
      <c r="AM525" s="72" t="n">
        <f aca="false">0.01*AD525+0.15*AF525+0.24*AH525+0.25*AJ525+0.35*AL525</f>
        <v>0.0232243698640949</v>
      </c>
      <c r="AO525" s="64" t="n">
        <f aca="false">0.01*AD525/$AM$530*$AY525</f>
        <v>0.000266780348796383</v>
      </c>
      <c r="AP525" s="63" t="n">
        <f aca="false">AO525*$J$530</f>
        <v>1555.97664260909</v>
      </c>
      <c r="AQ525" s="64" t="n">
        <f aca="false">0.15*AF525/$AM$530*$AY525</f>
        <v>0.00291900965901825</v>
      </c>
      <c r="AR525" s="63" t="n">
        <f aca="false">AQ525*$J$530</f>
        <v>17024.9078295092</v>
      </c>
      <c r="AS525" s="64" t="n">
        <f aca="false">0.24*AH525/$AM$530*$AY525</f>
        <v>0.00225557600456206</v>
      </c>
      <c r="AT525" s="63" t="n">
        <f aca="false">AS525*$J$530</f>
        <v>13155.4801339839</v>
      </c>
      <c r="AU525" s="64" t="n">
        <f aca="false">0.25*AJ525/$AM$530*$AY525</f>
        <v>0.00106099412710716</v>
      </c>
      <c r="AV525" s="63" t="n">
        <f aca="false">AU525*$J$530</f>
        <v>6188.16973278711</v>
      </c>
      <c r="AW525" s="64" t="n">
        <f aca="false">0.35*AL525/$AM$530*$AY525</f>
        <v>0.00158515834110413</v>
      </c>
      <c r="AX525" s="63" t="n">
        <f aca="false">AW525*$J$530</f>
        <v>9245.31872277261</v>
      </c>
      <c r="AY525" s="46" t="n">
        <v>0.989953321153134</v>
      </c>
      <c r="AZ525" s="46"/>
    </row>
    <row r="526" customFormat="false" ht="13.8" hidden="false" customHeight="false" outlineLevel="0" collapsed="false">
      <c r="A526" s="70" t="s">
        <v>43</v>
      </c>
      <c r="B526" s="63" t="n">
        <f aca="true">INDIRECT(ADDRESS(ROW()-35*INT((ROW()-15)/35)+138,2+INT((ROW()-15)/35), 1, 1, "Simulación"))</f>
        <v>0</v>
      </c>
      <c r="C526" s="63" t="n">
        <f aca="true">INDIRECT(ADDRESS(ROW()-35*INT((ROW()-15)/35)+108,2+INT((ROW()-15)/35), 1, 1, "Simulación"))</f>
        <v>0</v>
      </c>
      <c r="D526" s="63" t="n">
        <f aca="true">INDIRECT(ADDRESS(ROW()-35*INT((ROW()-15)/35)+78,2+INT((ROW()-15)/35), 1, 1, "Simulación"))</f>
        <v>0</v>
      </c>
      <c r="E526" s="63" t="n">
        <f aca="true">INDIRECT(ADDRESS(ROW()-35*INT((ROW()-15)/35)+48,2+INT((ROW()-15)/35), 1, 1, "Simulación"))</f>
        <v>0</v>
      </c>
      <c r="F526" s="63" t="n">
        <f aca="true">INDIRECT(ADDRESS(ROW()-35*INT((ROW()-15)/35)+18,2+INT((ROW()-15)/35), 1, 1, "Simulación"))</f>
        <v>0</v>
      </c>
      <c r="G526" s="63" t="n">
        <f aca="true">INDIRECT(ADDRESS(ROW()-35*INT((ROW()-15)/35)-12,2+INT((ROW()-15)/35), 1, 1, "Simulación"))</f>
        <v>0</v>
      </c>
      <c r="H526" s="63" t="n">
        <f aca="true">INDIRECT(ADDRESS(ROW()-35*INT((ROW()-15)/35)+168,2+INT((ROW()-15)/35), 1, 1, "Simulación"))</f>
        <v>0</v>
      </c>
      <c r="I526" s="64" t="n">
        <f aca="false">AO526+AQ526+AS526+AU526+AW526</f>
        <v>0.0140649703447467</v>
      </c>
      <c r="J526" s="63" t="n">
        <f aca="false">AP526+AR526+AT526+AV526+AX526</f>
        <v>82032.8987279294</v>
      </c>
      <c r="K526" s="64" t="n">
        <f aca="false">I526-DatosMinisterio!J526</f>
        <v>3.25546852964625E-007</v>
      </c>
      <c r="L526" s="63" t="n">
        <f aca="false">J526-DatosMinisterio!K526</f>
        <v>1.89872792939423</v>
      </c>
      <c r="M526" s="64" t="n">
        <f aca="false">N526/N$530</f>
        <v>0.0134015999498701</v>
      </c>
      <c r="N526" s="63" t="n">
        <f aca="false">DatosMinisterio!L526</f>
        <v>1485113</v>
      </c>
      <c r="O526" s="63" t="n">
        <f aca="false">N526-DatosMinisterio!L526</f>
        <v>0</v>
      </c>
      <c r="P526" s="65" t="n">
        <f aca="false">N526+J526</f>
        <v>1567145.89872793</v>
      </c>
      <c r="Q526" s="63" t="n">
        <f aca="false">P526-DatosMinisterio!M526</f>
        <v>1.89872792945243</v>
      </c>
      <c r="S526" s="65" t="n">
        <f aca="false">B526+DatosMinisterio!B526</f>
        <v>4325</v>
      </c>
      <c r="T526" s="65" t="n">
        <f aca="false">C526+DatosMinisterio!C526</f>
        <v>34</v>
      </c>
      <c r="U526" s="65" t="n">
        <f aca="false">D526+DatosMinisterio!D526</f>
        <v>232.272727272727</v>
      </c>
      <c r="V526" s="65" t="n">
        <f aca="false">E526+DatosMinisterio!E526</f>
        <v>115</v>
      </c>
      <c r="W526" s="65" t="n">
        <f aca="false">F526+DatosMinisterio!F526</f>
        <v>14</v>
      </c>
      <c r="X526" s="65" t="n">
        <f aca="false">G526+DatosMinisterio!G526</f>
        <v>15</v>
      </c>
      <c r="Y526" s="65" t="n">
        <f aca="false">H526+DatosMinisterio!H526</f>
        <v>7</v>
      </c>
      <c r="Z526" s="65" t="n">
        <f aca="false">X526+0.33*Y526</f>
        <v>17.31</v>
      </c>
      <c r="AC526" s="71" t="n">
        <f aca="false">IF(T526&gt;0,S526/T526,0)</f>
        <v>127.205882352941</v>
      </c>
      <c r="AD526" s="72" t="n">
        <f aca="false">EXP((((AC526-AC$530)/AC$531+2)/4-1.9)^3)</f>
        <v>0.0136159768533476</v>
      </c>
      <c r="AE526" s="73" t="n">
        <f aca="false">S526/U526</f>
        <v>18.6203522504893</v>
      </c>
      <c r="AF526" s="72" t="n">
        <f aca="false">EXP((((AE526-AE$530)/AE$531+2)/4-1.9)^3)</f>
        <v>0.0395490831491131</v>
      </c>
      <c r="AG526" s="72" t="n">
        <f aca="false">V526/U526</f>
        <v>0.495107632093934</v>
      </c>
      <c r="AH526" s="72" t="n">
        <f aca="false">EXP((((AG526-AG$530)/AG$531+2)/4-1.9)^3)</f>
        <v>0.0564668798721141</v>
      </c>
      <c r="AI526" s="72" t="n">
        <f aca="false">W526/U526</f>
        <v>0.0602739726027398</v>
      </c>
      <c r="AJ526" s="72" t="n">
        <f aca="false">EXP((((AI526-AI$530)/AI$531+2)/4-1.9)^3)</f>
        <v>0.050246133879072</v>
      </c>
      <c r="AK526" s="72" t="n">
        <f aca="false">Z526/U526</f>
        <v>0.0745244618395304</v>
      </c>
      <c r="AL526" s="72" t="n">
        <f aca="false">EXP((((AK526-AK$530)/AK$531+2)/4-1.9)^3)</f>
        <v>0.0234959624623947</v>
      </c>
      <c r="AM526" s="72" t="n">
        <f aca="false">0.01*AD526+0.15*AF526+0.24*AH526+0.25*AJ526+0.35*AL526</f>
        <v>0.040405693741814</v>
      </c>
      <c r="AO526" s="64" t="n">
        <f aca="false">0.01*AD526/$AM$530*$AY526</f>
        <v>4.73963674230663E-005</v>
      </c>
      <c r="AP526" s="63" t="n">
        <f aca="false">AO526*$J$530</f>
        <v>276.435805663845</v>
      </c>
      <c r="AQ526" s="64" t="n">
        <f aca="false">0.15*AF526/$AM$530*$AY526</f>
        <v>0.00206501842986011</v>
      </c>
      <c r="AR526" s="63" t="n">
        <f aca="false">AQ526*$J$530</f>
        <v>12044.0671807953</v>
      </c>
      <c r="AS526" s="64" t="n">
        <f aca="false">0.24*AH526/$AM$530*$AY526</f>
        <v>0.00471738460982159</v>
      </c>
      <c r="AT526" s="63" t="n">
        <f aca="false">AS526*$J$530</f>
        <v>27513.7966503233</v>
      </c>
      <c r="AU526" s="64" t="n">
        <f aca="false">0.25*AJ526/$AM$530*$AY526</f>
        <v>0.00437259156755906</v>
      </c>
      <c r="AV526" s="63" t="n">
        <f aca="false">AU526*$J$530</f>
        <v>25502.8167460122</v>
      </c>
      <c r="AW526" s="64" t="n">
        <f aca="false">0.35*AL526/$AM$530*$AY526</f>
        <v>0.00286257937008283</v>
      </c>
      <c r="AX526" s="63" t="n">
        <f aca="false">AW526*$J$530</f>
        <v>16695.7823451347</v>
      </c>
      <c r="AY526" s="46" t="n">
        <v>0.989554283988327</v>
      </c>
      <c r="AZ526" s="46"/>
    </row>
    <row r="527" customFormat="false" ht="13.8" hidden="false" customHeight="false" outlineLevel="0" collapsed="false">
      <c r="A527" s="70" t="s">
        <v>44</v>
      </c>
      <c r="B527" s="63" t="n">
        <f aca="true">INDIRECT(ADDRESS(ROW()-35*INT((ROW()-15)/35)+138,2+INT((ROW()-15)/35), 1, 1, "Simulación"))</f>
        <v>0</v>
      </c>
      <c r="C527" s="63" t="n">
        <f aca="true">INDIRECT(ADDRESS(ROW()-35*INT((ROW()-15)/35)+108,2+INT((ROW()-15)/35), 1, 1, "Simulación"))</f>
        <v>0</v>
      </c>
      <c r="D527" s="63" t="n">
        <f aca="true">INDIRECT(ADDRESS(ROW()-35*INT((ROW()-15)/35)+78,2+INT((ROW()-15)/35), 1, 1, "Simulación"))</f>
        <v>0</v>
      </c>
      <c r="E527" s="63" t="n">
        <f aca="true">INDIRECT(ADDRESS(ROW()-35*INT((ROW()-15)/35)+48,2+INT((ROW()-15)/35), 1, 1, "Simulación"))</f>
        <v>0</v>
      </c>
      <c r="F527" s="63" t="n">
        <f aca="true">INDIRECT(ADDRESS(ROW()-35*INT((ROW()-15)/35)+18,2+INT((ROW()-15)/35), 1, 1, "Simulación"))</f>
        <v>0</v>
      </c>
      <c r="G527" s="63" t="n">
        <f aca="true">INDIRECT(ADDRESS(ROW()-35*INT((ROW()-15)/35)-12,2+INT((ROW()-15)/35), 1, 1, "Simulación"))</f>
        <v>0</v>
      </c>
      <c r="H527" s="63" t="n">
        <f aca="true">INDIRECT(ADDRESS(ROW()-35*INT((ROW()-15)/35)+168,2+INT((ROW()-15)/35), 1, 1, "Simulación"))</f>
        <v>0</v>
      </c>
      <c r="I527" s="64" t="n">
        <f aca="false">AO527+AQ527+AS527+AU527+AW527</f>
        <v>0.0133618885789448</v>
      </c>
      <c r="J527" s="63" t="n">
        <f aca="false">AP527+AR527+AT527+AV527+AX527</f>
        <v>77932.2263569405</v>
      </c>
      <c r="K527" s="64" t="n">
        <f aca="false">I527-DatosMinisterio!J527</f>
        <v>3.81720563670182E-007</v>
      </c>
      <c r="L527" s="63" t="n">
        <f aca="false">J527-DatosMinisterio!K527</f>
        <v>2.22635694053315</v>
      </c>
      <c r="M527" s="64" t="n">
        <f aca="false">N527/N$530</f>
        <v>0.00676664329731808</v>
      </c>
      <c r="N527" s="63" t="n">
        <f aca="false">DatosMinisterio!L527</f>
        <v>749853</v>
      </c>
      <c r="O527" s="63" t="n">
        <f aca="false">N527-DatosMinisterio!L527</f>
        <v>0</v>
      </c>
      <c r="P527" s="65" t="n">
        <f aca="false">N527+J527</f>
        <v>827785.226356941</v>
      </c>
      <c r="Q527" s="63" t="n">
        <f aca="false">P527-DatosMinisterio!M527</f>
        <v>2.22635694057681</v>
      </c>
      <c r="S527" s="65" t="n">
        <f aca="false">B527+DatosMinisterio!B527</f>
        <v>3889</v>
      </c>
      <c r="T527" s="65" t="n">
        <f aca="false">C527+DatosMinisterio!C527</f>
        <v>19</v>
      </c>
      <c r="U527" s="65" t="n">
        <f aca="false">D527+DatosMinisterio!D527</f>
        <v>191.727272727273</v>
      </c>
      <c r="V527" s="65" t="n">
        <f aca="false">E527+DatosMinisterio!E527</f>
        <v>100.772727272727</v>
      </c>
      <c r="W527" s="65" t="n">
        <f aca="false">F527+DatosMinisterio!F527</f>
        <v>1</v>
      </c>
      <c r="X527" s="65" t="n">
        <f aca="false">G527+DatosMinisterio!G527</f>
        <v>2</v>
      </c>
      <c r="Y527" s="65" t="n">
        <f aca="false">H527+DatosMinisterio!H527</f>
        <v>2</v>
      </c>
      <c r="Z527" s="65" t="n">
        <f aca="false">X527+0.33*Y527</f>
        <v>2.66</v>
      </c>
      <c r="AC527" s="71" t="n">
        <f aca="false">IF(T527&gt;0,S527/T527,0)</f>
        <v>204.684210526316</v>
      </c>
      <c r="AD527" s="72" t="n">
        <f aca="false">EXP((((AC527-AC$530)/AC$531+2)/4-1.9)^3)</f>
        <v>0.0635305254927258</v>
      </c>
      <c r="AE527" s="73" t="n">
        <f aca="false">S527/U527</f>
        <v>20.2840208629682</v>
      </c>
      <c r="AF527" s="72" t="n">
        <f aca="false">EXP((((AE527-AE$530)/AE$531+2)/4-1.9)^3)</f>
        <v>0.0709974155609398</v>
      </c>
      <c r="AG527" s="72" t="n">
        <f aca="false">V527/U527</f>
        <v>0.525604551920339</v>
      </c>
      <c r="AH527" s="72" t="n">
        <f aca="false">EXP((((AG527-AG$530)/AG$531+2)/4-1.9)^3)</f>
        <v>0.0798056863571746</v>
      </c>
      <c r="AI527" s="72" t="n">
        <f aca="false">W527/U527</f>
        <v>0.00521574205784731</v>
      </c>
      <c r="AJ527" s="72" t="n">
        <f aca="false">EXP((((AI527-AI$530)/AI$531+2)/4-1.9)^3)</f>
        <v>0.0111839196083264</v>
      </c>
      <c r="AK527" s="72" t="n">
        <f aca="false">Z527/U527</f>
        <v>0.0138738738738739</v>
      </c>
      <c r="AL527" s="72" t="n">
        <f aca="false">EXP((((AK527-AK$530)/AK$531+2)/4-1.9)^3)</f>
        <v>0.0121955697576642</v>
      </c>
      <c r="AM527" s="72" t="n">
        <f aca="false">0.01*AD527+0.15*AF527+0.24*AH527+0.25*AJ527+0.35*AL527</f>
        <v>0.0375027116320542</v>
      </c>
      <c r="AO527" s="64" t="n">
        <f aca="false">0.01*AD527/$AM$530*$AY527</f>
        <v>0.000226353713119254</v>
      </c>
      <c r="AP527" s="63" t="n">
        <f aca="false">AO527*$J$530</f>
        <v>1320.19128159328</v>
      </c>
      <c r="AQ527" s="64" t="n">
        <f aca="false">0.15*AF527/$AM$530*$AY527</f>
        <v>0.00379436385330927</v>
      </c>
      <c r="AR527" s="63" t="n">
        <f aca="false">AQ527*$J$530</f>
        <v>22130.3463915012</v>
      </c>
      <c r="AS527" s="64" t="n">
        <f aca="false">0.24*AH527/$AM$530*$AY527</f>
        <v>0.00682417655256276</v>
      </c>
      <c r="AT527" s="63" t="n">
        <f aca="false">AS527*$J$530</f>
        <v>39801.5047537574</v>
      </c>
      <c r="AU527" s="64" t="n">
        <f aca="false">0.25*AJ527/$AM$530*$AY527</f>
        <v>0.000996183217019738</v>
      </c>
      <c r="AV527" s="63" t="n">
        <f aca="false">AU527*$J$530</f>
        <v>5810.16489570956</v>
      </c>
      <c r="AW527" s="64" t="n">
        <f aca="false">0.35*AL527/$AM$530*$AY527</f>
        <v>0.00152081124293375</v>
      </c>
      <c r="AX527" s="63" t="n">
        <f aca="false">AW527*$J$530</f>
        <v>8870.01903437912</v>
      </c>
      <c r="AY527" s="46" t="n">
        <v>1.01285796033092</v>
      </c>
      <c r="AZ527" s="46"/>
    </row>
    <row r="528" customFormat="false" ht="13.8" hidden="false" customHeight="false" outlineLevel="0" collapsed="false">
      <c r="A528" s="70" t="s">
        <v>45</v>
      </c>
      <c r="B528" s="63" t="n">
        <f aca="true">INDIRECT(ADDRESS(ROW()-35*INT((ROW()-15)/35)+138,2+INT((ROW()-15)/35), 1, 1, "Simulación"))</f>
        <v>0</v>
      </c>
      <c r="C528" s="63" t="n">
        <f aca="true">INDIRECT(ADDRESS(ROW()-35*INT((ROW()-15)/35)+108,2+INT((ROW()-15)/35), 1, 1, "Simulación"))</f>
        <v>0</v>
      </c>
      <c r="D528" s="63" t="n">
        <f aca="true">INDIRECT(ADDRESS(ROW()-35*INT((ROW()-15)/35)+78,2+INT((ROW()-15)/35), 1, 1, "Simulación"))</f>
        <v>0</v>
      </c>
      <c r="E528" s="63" t="n">
        <f aca="true">INDIRECT(ADDRESS(ROW()-35*INT((ROW()-15)/35)+48,2+INT((ROW()-15)/35), 1, 1, "Simulación"))</f>
        <v>0</v>
      </c>
      <c r="F528" s="63" t="n">
        <f aca="true">INDIRECT(ADDRESS(ROW()-35*INT((ROW()-15)/35)+18,2+INT((ROW()-15)/35), 1, 1, "Simulación"))</f>
        <v>0</v>
      </c>
      <c r="G528" s="63" t="n">
        <f aca="true">INDIRECT(ADDRESS(ROW()-35*INT((ROW()-15)/35)-12,2+INT((ROW()-15)/35), 1, 1, "Simulación"))</f>
        <v>0</v>
      </c>
      <c r="H528" s="63" t="n">
        <f aca="true">INDIRECT(ADDRESS(ROW()-35*INT((ROW()-15)/35)+168,2+INT((ROW()-15)/35), 1, 1, "Simulación"))</f>
        <v>0</v>
      </c>
      <c r="I528" s="64" t="n">
        <f aca="false">AO528+AQ528+AS528+AU528+AW528</f>
        <v>0.00738416939814621</v>
      </c>
      <c r="J528" s="63" t="n">
        <f aca="false">AP528+AR528+AT528+AV528+AX528</f>
        <v>43067.6215861523</v>
      </c>
      <c r="K528" s="64" t="n">
        <f aca="false">I528-DatosMinisterio!J528</f>
        <v>2.78029443034206E-007</v>
      </c>
      <c r="L528" s="63" t="n">
        <f aca="false">J528-DatosMinisterio!K528</f>
        <v>1.62158615233056</v>
      </c>
      <c r="M528" s="64" t="n">
        <f aca="false">N528/N$530</f>
        <v>0.00507167293574687</v>
      </c>
      <c r="N528" s="63" t="n">
        <f aca="false">DatosMinisterio!L528</f>
        <v>562023</v>
      </c>
      <c r="O528" s="63" t="n">
        <f aca="false">N528-DatosMinisterio!L528</f>
        <v>0</v>
      </c>
      <c r="P528" s="65" t="n">
        <f aca="false">N528+J528</f>
        <v>605090.621586152</v>
      </c>
      <c r="Q528" s="63" t="n">
        <f aca="false">P528-DatosMinisterio!M528</f>
        <v>1.62158615235239</v>
      </c>
      <c r="S528" s="65" t="n">
        <f aca="false">B528+DatosMinisterio!B528</f>
        <v>4588</v>
      </c>
      <c r="T528" s="65" t="n">
        <f aca="false">C528+DatosMinisterio!C528</f>
        <v>31</v>
      </c>
      <c r="U528" s="65" t="n">
        <f aca="false">D528+DatosMinisterio!D528</f>
        <v>258.606818181818</v>
      </c>
      <c r="V528" s="65" t="n">
        <f aca="false">E528+DatosMinisterio!E528</f>
        <v>105.984090909091</v>
      </c>
      <c r="W528" s="65" t="n">
        <f aca="false">F528+DatosMinisterio!F528</f>
        <v>7</v>
      </c>
      <c r="X528" s="65" t="n">
        <f aca="false">G528+DatosMinisterio!G528</f>
        <v>13</v>
      </c>
      <c r="Y528" s="65" t="n">
        <f aca="false">H528+DatosMinisterio!H528</f>
        <v>8</v>
      </c>
      <c r="Z528" s="65" t="n">
        <f aca="false">X528+0.33*Y528</f>
        <v>15.64</v>
      </c>
      <c r="AC528" s="71" t="n">
        <f aca="false">IF(T528&gt;0,S528/T528,0)</f>
        <v>148</v>
      </c>
      <c r="AD528" s="72" t="n">
        <f aca="false">EXP((((AC528-AC$530)/AC$531+2)/4-1.9)^3)</f>
        <v>0.0215361714711231</v>
      </c>
      <c r="AE528" s="73" t="n">
        <f aca="false">S528/U528</f>
        <v>17.7412182410996</v>
      </c>
      <c r="AF528" s="72" t="n">
        <f aca="false">EXP((((AE528-AE$530)/AE$531+2)/4-1.9)^3)</f>
        <v>0.0281116406505133</v>
      </c>
      <c r="AG528" s="72" t="n">
        <f aca="false">V528/U528</f>
        <v>0.409827133152294</v>
      </c>
      <c r="AH528" s="72" t="n">
        <f aca="false">EXP((((AG528-AG$530)/AG$531+2)/4-1.9)^3)</f>
        <v>0.0182097636462841</v>
      </c>
      <c r="AI528" s="72" t="n">
        <f aca="false">W528/U528</f>
        <v>0.0270681185021136</v>
      </c>
      <c r="AJ528" s="72" t="n">
        <f aca="false">EXP((((AI528-AI$530)/AI$531+2)/4-1.9)^3)</f>
        <v>0.0213204899317388</v>
      </c>
      <c r="AK528" s="72" t="n">
        <f aca="false">Z528/U528</f>
        <v>0.0604779104818653</v>
      </c>
      <c r="AL528" s="72" t="n">
        <f aca="false">EXP((((AK528-AK$530)/AK$531+2)/4-1.9)^3)</f>
        <v>0.0203115816188644</v>
      </c>
      <c r="AM528" s="72" t="n">
        <f aca="false">0.01*AD528+0.15*AF528+0.24*AH528+0.25*AJ528+0.35*AL528</f>
        <v>0.0212416271369337</v>
      </c>
      <c r="AO528" s="64" t="n">
        <f aca="false">0.01*AD528/$AM$530*$AY528</f>
        <v>7.48656104850793E-005</v>
      </c>
      <c r="AP528" s="63" t="n">
        <f aca="false">AO528*$J$530</f>
        <v>436.648133099049</v>
      </c>
      <c r="AQ528" s="64" t="n">
        <f aca="false">0.15*AF528/$AM$530*$AY528</f>
        <v>0.00146585604260707</v>
      </c>
      <c r="AR528" s="63" t="n">
        <f aca="false">AQ528*$J$530</f>
        <v>8549.49689515858</v>
      </c>
      <c r="AS528" s="64" t="n">
        <f aca="false">0.24*AH528/$AM$530*$AY528</f>
        <v>0.00151925061406132</v>
      </c>
      <c r="AT528" s="63" t="n">
        <f aca="false">AS528*$J$530</f>
        <v>8860.91678196718</v>
      </c>
      <c r="AU528" s="64" t="n">
        <f aca="false">0.25*AJ528/$AM$530*$AY528</f>
        <v>0.00185289606455917</v>
      </c>
      <c r="AV528" s="63" t="n">
        <f aca="false">AU528*$J$530</f>
        <v>10806.8791822326</v>
      </c>
      <c r="AW528" s="64" t="n">
        <f aca="false">0.35*AL528/$AM$530*$AY528</f>
        <v>0.00247130106643358</v>
      </c>
      <c r="AX528" s="63" t="n">
        <f aca="false">AW528*$J$530</f>
        <v>14413.680593695</v>
      </c>
      <c r="AY528" s="46" t="n">
        <v>0.988228194173219</v>
      </c>
      <c r="AZ528" s="46"/>
    </row>
    <row r="529" customFormat="false" ht="13.8" hidden="false" customHeight="false" outlineLevel="0" collapsed="false">
      <c r="A529" s="74" t="s">
        <v>46</v>
      </c>
      <c r="B529" s="76" t="n">
        <f aca="true">INDIRECT(ADDRESS(ROW()-35*INT((ROW()-15)/35)+138,2+INT((ROW()-15)/35), 1, 1, "Simulación"))</f>
        <v>0</v>
      </c>
      <c r="C529" s="76" t="n">
        <f aca="true">INDIRECT(ADDRESS(ROW()-35*INT((ROW()-15)/35)+108,2+INT((ROW()-15)/35), 1, 1, "Simulación"))</f>
        <v>0</v>
      </c>
      <c r="D529" s="76" t="n">
        <f aca="true">INDIRECT(ADDRESS(ROW()-35*INT((ROW()-15)/35)+78,2+INT((ROW()-15)/35), 1, 1, "Simulación"))</f>
        <v>0</v>
      </c>
      <c r="E529" s="76" t="n">
        <f aca="true">INDIRECT(ADDRESS(ROW()-35*INT((ROW()-15)/35)+48,2+INT((ROW()-15)/35), 1, 1, "Simulación"))</f>
        <v>0</v>
      </c>
      <c r="F529" s="76" t="n">
        <f aca="true">INDIRECT(ADDRESS(ROW()-35*INT((ROW()-15)/35)+18,2+INT((ROW()-15)/35), 1, 1, "Simulación"))</f>
        <v>0</v>
      </c>
      <c r="G529" s="76" t="n">
        <f aca="true">INDIRECT(ADDRESS(ROW()-35*INT((ROW()-15)/35)-12,2+INT((ROW()-15)/35), 1, 1, "Simulación"))</f>
        <v>0</v>
      </c>
      <c r="H529" s="76" t="n">
        <f aca="true">INDIRECT(ADDRESS(ROW()-35*INT((ROW()-15)/35)+168,2+INT((ROW()-15)/35), 1, 1, "Simulación"))</f>
        <v>0</v>
      </c>
      <c r="I529" s="75" t="n">
        <f aca="false">AO529+AQ529+AS529+AU529+AW529</f>
        <v>0.00914225056325213</v>
      </c>
      <c r="J529" s="76" t="n">
        <f aca="false">AP529+AR529+AT529+AV529+AX529</f>
        <v>53321.4998836263</v>
      </c>
      <c r="K529" s="64" t="n">
        <f aca="false">I529-DatosMinisterio!J529</f>
        <v>2.57162907225938E-007</v>
      </c>
      <c r="L529" s="63" t="n">
        <f aca="false">J529-DatosMinisterio!K529</f>
        <v>1.49988362634031</v>
      </c>
      <c r="M529" s="64" t="n">
        <f aca="false">N529/N$530</f>
        <v>0.00567223550564139</v>
      </c>
      <c r="N529" s="63" t="n">
        <f aca="false">DatosMinisterio!L529</f>
        <v>628575</v>
      </c>
      <c r="O529" s="63" t="n">
        <f aca="false">N529-DatosMinisterio!L529</f>
        <v>0</v>
      </c>
      <c r="P529" s="65" t="n">
        <f aca="false">N529+J529</f>
        <v>681896.499883626</v>
      </c>
      <c r="Q529" s="63" t="n">
        <f aca="false">P529-DatosMinisterio!M529</f>
        <v>1.49988362635486</v>
      </c>
      <c r="S529" s="77" t="n">
        <f aca="false">B529+DatosMinisterio!B529</f>
        <v>5026</v>
      </c>
      <c r="T529" s="77" t="n">
        <f aca="false">C529+DatosMinisterio!C529</f>
        <v>20</v>
      </c>
      <c r="U529" s="77" t="n">
        <f aca="false">D529+DatosMinisterio!D529</f>
        <v>276.181818181818</v>
      </c>
      <c r="V529" s="77" t="n">
        <f aca="false">E529+DatosMinisterio!E529</f>
        <v>125.477272727273</v>
      </c>
      <c r="W529" s="77" t="n">
        <f aca="false">F529+DatosMinisterio!F529</f>
        <v>3</v>
      </c>
      <c r="X529" s="77" t="n">
        <f aca="false">G529+DatosMinisterio!G529</f>
        <v>21</v>
      </c>
      <c r="Y529" s="77" t="n">
        <f aca="false">H529+DatosMinisterio!H529</f>
        <v>3</v>
      </c>
      <c r="Z529" s="77" t="n">
        <f aca="false">X529+0.33*Y529</f>
        <v>21.99</v>
      </c>
      <c r="AC529" s="71" t="n">
        <f aca="false">IF(T529&gt;0,S529/T529,0)</f>
        <v>251.3</v>
      </c>
      <c r="AD529" s="72" t="n">
        <f aca="false">EXP((((AC529-AC$530)/AC$531+2)/4-1.9)^3)</f>
        <v>0.130486461215685</v>
      </c>
      <c r="AE529" s="73" t="n">
        <f aca="false">S529/U529</f>
        <v>18.1981566820277</v>
      </c>
      <c r="AF529" s="72" t="n">
        <f aca="false">EXP((((AE529-AE$530)/AE$531+2)/4-1.9)^3)</f>
        <v>0.0336650542204122</v>
      </c>
      <c r="AG529" s="72" t="n">
        <f aca="false">V529/U529</f>
        <v>0.454328505595788</v>
      </c>
      <c r="AH529" s="72" t="n">
        <f aca="false">EXP((((AG529-AG$530)/AG$531+2)/4-1.9)^3)</f>
        <v>0.0339085057886553</v>
      </c>
      <c r="AI529" s="72" t="n">
        <f aca="false">W529/U529</f>
        <v>0.010862409479921</v>
      </c>
      <c r="AJ529" s="72" t="n">
        <f aca="false">EXP((((AI529-AI$530)/AI$531+2)/4-1.9)^3)</f>
        <v>0.0132979095356358</v>
      </c>
      <c r="AK529" s="72" t="n">
        <f aca="false">Z529/U529</f>
        <v>0.079621461487821</v>
      </c>
      <c r="AL529" s="72" t="n">
        <f aca="false">EXP((((AK529-AK$530)/AK$531+2)/4-1.9)^3)</f>
        <v>0.0247484814300483</v>
      </c>
      <c r="AM529" s="72" t="n">
        <f aca="false">0.01*AD529+0.15*AF529+0.24*AH529+0.25*AJ529+0.35*AL529</f>
        <v>0.0264791100189218</v>
      </c>
      <c r="AO529" s="64" t="n">
        <f aca="false">0.01*AD529/$AM$530*$AY529</f>
        <v>0.000450521155240266</v>
      </c>
      <c r="AP529" s="63" t="n">
        <f aca="false">AO529*$J$530</f>
        <v>2627.63129937336</v>
      </c>
      <c r="AQ529" s="64" t="n">
        <f aca="false">0.15*AF529/$AM$530*$AY529</f>
        <v>0.00174349342191945</v>
      </c>
      <c r="AR529" s="63" t="n">
        <f aca="false">AQ529*$J$530</f>
        <v>10168.796364832</v>
      </c>
      <c r="AS529" s="64" t="n">
        <f aca="false">0.24*AH529/$AM$530*$AY529</f>
        <v>0.00280976261746424</v>
      </c>
      <c r="AT529" s="63" t="n">
        <f aca="false">AS529*$J$530</f>
        <v>16387.7325439265</v>
      </c>
      <c r="AU529" s="64" t="n">
        <f aca="false">0.25*AJ529/$AM$530*$AY529</f>
        <v>0.00114781823157356</v>
      </c>
      <c r="AV529" s="63" t="n">
        <f aca="false">AU529*$J$530</f>
        <v>6694.56489710366</v>
      </c>
      <c r="AW529" s="64" t="n">
        <f aca="false">0.35*AL529/$AM$530*$AY529</f>
        <v>0.00299065513705461</v>
      </c>
      <c r="AX529" s="63" t="n">
        <f aca="false">AW529*$J$530</f>
        <v>17442.7747783909</v>
      </c>
      <c r="AY529" s="46" t="n">
        <v>0.981506332752731</v>
      </c>
      <c r="AZ529" s="46"/>
    </row>
    <row r="530" customFormat="false" ht="13.8" hidden="false" customHeight="false" outlineLevel="0" collapsed="false">
      <c r="A530" s="81" t="s">
        <v>49</v>
      </c>
      <c r="B530" s="84"/>
      <c r="C530" s="84"/>
      <c r="D530" s="84"/>
      <c r="E530" s="84"/>
      <c r="F530" s="84"/>
      <c r="G530" s="84"/>
      <c r="H530" s="84"/>
      <c r="I530" s="86" t="n">
        <f aca="false">SUM(I503:I529)</f>
        <v>0.999999998267125</v>
      </c>
      <c r="J530" s="84" t="n">
        <f aca="false">DatosMinisterio!K530</f>
        <v>5832426</v>
      </c>
      <c r="K530" s="82" t="n">
        <f aca="false">I530-DatosMinisterio!J530</f>
        <v>-1.73287539873002E-009</v>
      </c>
      <c r="L530" s="84" t="n">
        <f aca="false">J530-DatosMinisterio!K530</f>
        <v>0</v>
      </c>
      <c r="M530" s="82"/>
      <c r="N530" s="84" t="n">
        <f aca="false">DatosMinisterio!L530</f>
        <v>110816097</v>
      </c>
      <c r="O530" s="84"/>
      <c r="P530" s="86" t="n">
        <f aca="false">DatosMinisterio!M530</f>
        <v>116648523</v>
      </c>
      <c r="Q530" s="84"/>
      <c r="S530" s="86"/>
      <c r="T530" s="86"/>
      <c r="U530" s="86"/>
      <c r="V530" s="86"/>
      <c r="W530" s="86"/>
      <c r="X530" s="86"/>
      <c r="Y530" s="86"/>
      <c r="Z530" s="86"/>
      <c r="AB530" s="87" t="s">
        <v>232</v>
      </c>
      <c r="AC530" s="87" t="n">
        <f aca="false">AVERAGE(AC505:AC529)</f>
        <v>205.404077048717</v>
      </c>
      <c r="AD530" s="86"/>
      <c r="AE530" s="87" t="n">
        <f aca="false">AVERAGE(AE505:AE529)</f>
        <v>19.9867060333623</v>
      </c>
      <c r="AF530" s="86"/>
      <c r="AG530" s="89" t="n">
        <f aca="false">AVERAGE(AG505:AG529)</f>
        <v>0.506273832825826</v>
      </c>
      <c r="AH530" s="86"/>
      <c r="AI530" s="89" t="n">
        <f aca="false">AVERAGE(AI505:AI529)</f>
        <v>0.0709975128637108</v>
      </c>
      <c r="AJ530" s="86"/>
      <c r="AK530" s="89" t="n">
        <f aca="false">AVERAGE(AK505:AK529)</f>
        <v>0.183295629349287</v>
      </c>
      <c r="AL530" s="86"/>
      <c r="AM530" s="89" t="n">
        <f aca="false">SUM(AM505:AM529)</f>
        <v>2.84278077803885</v>
      </c>
      <c r="AO530" s="82" t="n">
        <f aca="false">SUM(AO503:AO529)</f>
        <v>0.00952112779581558</v>
      </c>
      <c r="AP530" s="84" t="n">
        <f aca="false">SUM(AP503:AP529)</f>
        <v>55531.2733056375</v>
      </c>
      <c r="AQ530" s="82" t="n">
        <f aca="false">SUM(AQ503:AQ529)</f>
        <v>0.148638546823101</v>
      </c>
      <c r="AR530" s="84" t="n">
        <f aca="false">SUM(AR503:AR529)</f>
        <v>866923.325093269</v>
      </c>
      <c r="AS530" s="82" t="n">
        <f aca="false">SUM(AS503:AS529)</f>
        <v>0.232116234926198</v>
      </c>
      <c r="AT530" s="84" t="n">
        <f aca="false">SUM(AT503:AT529)</f>
        <v>1353800.76360567</v>
      </c>
      <c r="AU530" s="82" t="n">
        <f aca="false">SUM(AU503:AU529)</f>
        <v>0.255550570799567</v>
      </c>
      <c r="AV530" s="84" t="n">
        <f aca="false">SUM(AV503:AV529)</f>
        <v>1490479.79344624</v>
      </c>
      <c r="AW530" s="82" t="n">
        <f aca="false">SUM(AW503:AW529)</f>
        <v>0.354173517922443</v>
      </c>
      <c r="AX530" s="84" t="n">
        <f aca="false">SUM(AX503:AX529)</f>
        <v>2065690.83444232</v>
      </c>
    </row>
    <row r="531" customFormat="false" ht="13.8" hidden="false" customHeight="false" outlineLevel="0" collapsed="false">
      <c r="A531" s="31" t="s">
        <v>50</v>
      </c>
      <c r="I531" s="25"/>
      <c r="AB531" s="87" t="s">
        <v>233</v>
      </c>
      <c r="AC531" s="87" t="n">
        <f aca="false">_xlfn.STDEV.P(AC505:AC529)</f>
        <v>86.6199197566015</v>
      </c>
      <c r="AD531" s="86"/>
      <c r="AE531" s="87" t="n">
        <f aca="false">_xlfn.STDEV.P(AE505:AE529)</f>
        <v>4.36614102385625</v>
      </c>
      <c r="AF531" s="86"/>
      <c r="AG531" s="89" t="n">
        <f aca="false">_xlfn.STDEV.P(AG505:AG529)</f>
        <v>0.128139370782805</v>
      </c>
      <c r="AH531" s="86"/>
      <c r="AI531" s="89" t="n">
        <f aca="false">_xlfn.STDEV.P(AI505:AI529)</f>
        <v>0.0657446404246254</v>
      </c>
      <c r="AJ531" s="86"/>
      <c r="AK531" s="89" t="n">
        <f aca="false">_xlfn.STDEV.P(AK505:AK529)</f>
        <v>0.176870340095932</v>
      </c>
      <c r="AL531" s="86"/>
      <c r="AM531" s="89"/>
    </row>
    <row r="532" customFormat="false" ht="13.8" hidden="false" customHeight="false" outlineLevel="0" collapsed="false">
      <c r="A532" s="31" t="s">
        <v>167</v>
      </c>
      <c r="I532" s="25"/>
    </row>
    <row r="533" customFormat="false" ht="13.8" hidden="false" customHeight="false" outlineLevel="0" collapsed="false">
      <c r="A533" s="31"/>
      <c r="I533" s="25"/>
    </row>
    <row r="534" customFormat="false" ht="13.8" hidden="false" customHeight="false" outlineLevel="0" collapsed="false">
      <c r="A534" s="94"/>
      <c r="B534" s="114"/>
      <c r="C534" s="105"/>
      <c r="D534" s="105"/>
      <c r="E534" s="105"/>
      <c r="F534" s="105"/>
      <c r="G534" s="105"/>
      <c r="H534" s="105"/>
      <c r="I534" s="104"/>
      <c r="J534" s="105"/>
    </row>
  </sheetData>
  <mergeCells count="365">
    <mergeCell ref="A2:J2"/>
    <mergeCell ref="A3:J3"/>
    <mergeCell ref="A4:J4"/>
    <mergeCell ref="A5:J5"/>
    <mergeCell ref="A6:J6"/>
    <mergeCell ref="A11:J11"/>
    <mergeCell ref="A12:J12"/>
    <mergeCell ref="A13:A14"/>
    <mergeCell ref="B13:H13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S13:Z13"/>
    <mergeCell ref="AC13:AD13"/>
    <mergeCell ref="AE13:AF13"/>
    <mergeCell ref="AG13:AH13"/>
    <mergeCell ref="AI13:AJ13"/>
    <mergeCell ref="AK13:AL13"/>
    <mergeCell ref="AO13:AP13"/>
    <mergeCell ref="AQ13:AR13"/>
    <mergeCell ref="AS13:AT13"/>
    <mergeCell ref="AU13:AV13"/>
    <mergeCell ref="AW13:AX13"/>
    <mergeCell ref="A46:J46"/>
    <mergeCell ref="A47:J47"/>
    <mergeCell ref="A48:A49"/>
    <mergeCell ref="B48:H48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S48:Z48"/>
    <mergeCell ref="AC48:AD48"/>
    <mergeCell ref="AE48:AF48"/>
    <mergeCell ref="AG48:AH48"/>
    <mergeCell ref="AI48:AJ48"/>
    <mergeCell ref="AK48:AL48"/>
    <mergeCell ref="AO48:AP48"/>
    <mergeCell ref="AQ48:AR48"/>
    <mergeCell ref="AS48:AT48"/>
    <mergeCell ref="AU48:AV48"/>
    <mergeCell ref="AW48:AX48"/>
    <mergeCell ref="A81:J81"/>
    <mergeCell ref="A82:J82"/>
    <mergeCell ref="A83:A84"/>
    <mergeCell ref="B83:H83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S83:Z83"/>
    <mergeCell ref="AC83:AD83"/>
    <mergeCell ref="AE83:AF83"/>
    <mergeCell ref="AG83:AH83"/>
    <mergeCell ref="AI83:AJ83"/>
    <mergeCell ref="AK83:AL83"/>
    <mergeCell ref="AO83:AP83"/>
    <mergeCell ref="AQ83:AR83"/>
    <mergeCell ref="AS83:AT83"/>
    <mergeCell ref="AU83:AV83"/>
    <mergeCell ref="AW83:AX83"/>
    <mergeCell ref="A116:J116"/>
    <mergeCell ref="A117:J117"/>
    <mergeCell ref="A118:A119"/>
    <mergeCell ref="B118:H118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S118:Z118"/>
    <mergeCell ref="AC118:AD118"/>
    <mergeCell ref="AE118:AF118"/>
    <mergeCell ref="AG118:AH118"/>
    <mergeCell ref="AI118:AJ118"/>
    <mergeCell ref="AK118:AL118"/>
    <mergeCell ref="AO118:AP118"/>
    <mergeCell ref="AQ118:AR118"/>
    <mergeCell ref="AS118:AT118"/>
    <mergeCell ref="AU118:AV118"/>
    <mergeCell ref="AW118:AX118"/>
    <mergeCell ref="A151:J151"/>
    <mergeCell ref="A152:J152"/>
    <mergeCell ref="A153:A154"/>
    <mergeCell ref="B153:H153"/>
    <mergeCell ref="I153:I154"/>
    <mergeCell ref="J153:J154"/>
    <mergeCell ref="K153:K154"/>
    <mergeCell ref="L153:L154"/>
    <mergeCell ref="M153:M154"/>
    <mergeCell ref="N153:N154"/>
    <mergeCell ref="O153:O154"/>
    <mergeCell ref="P153:P154"/>
    <mergeCell ref="Q153:Q154"/>
    <mergeCell ref="S153:Z153"/>
    <mergeCell ref="AC153:AD153"/>
    <mergeCell ref="AE153:AF153"/>
    <mergeCell ref="AG153:AH153"/>
    <mergeCell ref="AI153:AJ153"/>
    <mergeCell ref="AK153:AL153"/>
    <mergeCell ref="AO153:AP153"/>
    <mergeCell ref="AQ153:AR153"/>
    <mergeCell ref="AS153:AT153"/>
    <mergeCell ref="AU153:AV153"/>
    <mergeCell ref="AW153:AX153"/>
    <mergeCell ref="A186:J186"/>
    <mergeCell ref="A187:J187"/>
    <mergeCell ref="A188:A189"/>
    <mergeCell ref="B188:H188"/>
    <mergeCell ref="I188:I189"/>
    <mergeCell ref="J188:J189"/>
    <mergeCell ref="K188:K189"/>
    <mergeCell ref="L188:L189"/>
    <mergeCell ref="M188:M189"/>
    <mergeCell ref="N188:N189"/>
    <mergeCell ref="O188:O189"/>
    <mergeCell ref="P188:P189"/>
    <mergeCell ref="Q188:Q189"/>
    <mergeCell ref="S188:Z188"/>
    <mergeCell ref="AC188:AD188"/>
    <mergeCell ref="AE188:AF188"/>
    <mergeCell ref="AG188:AH188"/>
    <mergeCell ref="AI188:AJ188"/>
    <mergeCell ref="AK188:AL188"/>
    <mergeCell ref="AO188:AP188"/>
    <mergeCell ref="AQ188:AR188"/>
    <mergeCell ref="AS188:AT188"/>
    <mergeCell ref="AU188:AV188"/>
    <mergeCell ref="AW188:AX188"/>
    <mergeCell ref="A221:J221"/>
    <mergeCell ref="A222:J222"/>
    <mergeCell ref="A223:A224"/>
    <mergeCell ref="B223:H223"/>
    <mergeCell ref="I223:I224"/>
    <mergeCell ref="J223:J224"/>
    <mergeCell ref="K223:K224"/>
    <mergeCell ref="L223:L224"/>
    <mergeCell ref="M223:M224"/>
    <mergeCell ref="N223:N224"/>
    <mergeCell ref="O223:O224"/>
    <mergeCell ref="P223:P224"/>
    <mergeCell ref="Q223:Q224"/>
    <mergeCell ref="S223:Z223"/>
    <mergeCell ref="AC223:AD223"/>
    <mergeCell ref="AE223:AF223"/>
    <mergeCell ref="AG223:AH223"/>
    <mergeCell ref="AI223:AJ223"/>
    <mergeCell ref="AK223:AL223"/>
    <mergeCell ref="AO223:AP223"/>
    <mergeCell ref="AQ223:AR223"/>
    <mergeCell ref="AS223:AT223"/>
    <mergeCell ref="AU223:AV223"/>
    <mergeCell ref="AW223:AX223"/>
    <mergeCell ref="A256:J256"/>
    <mergeCell ref="A257:J257"/>
    <mergeCell ref="A258:A259"/>
    <mergeCell ref="B258:H258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Q258:Q259"/>
    <mergeCell ref="S258:Z258"/>
    <mergeCell ref="AC258:AD258"/>
    <mergeCell ref="AE258:AF258"/>
    <mergeCell ref="AG258:AH258"/>
    <mergeCell ref="AI258:AJ258"/>
    <mergeCell ref="AK258:AL258"/>
    <mergeCell ref="AO258:AP258"/>
    <mergeCell ref="AQ258:AR258"/>
    <mergeCell ref="AS258:AT258"/>
    <mergeCell ref="AU258:AV258"/>
    <mergeCell ref="AW258:AX258"/>
    <mergeCell ref="A291:J291"/>
    <mergeCell ref="A292:J292"/>
    <mergeCell ref="A293:A294"/>
    <mergeCell ref="B293:H293"/>
    <mergeCell ref="I293:I294"/>
    <mergeCell ref="J293:J294"/>
    <mergeCell ref="K293:K294"/>
    <mergeCell ref="L293:L294"/>
    <mergeCell ref="M293:M294"/>
    <mergeCell ref="N293:N294"/>
    <mergeCell ref="O293:O294"/>
    <mergeCell ref="P293:P294"/>
    <mergeCell ref="Q293:Q294"/>
    <mergeCell ref="S293:Z293"/>
    <mergeCell ref="AC293:AD293"/>
    <mergeCell ref="AE293:AF293"/>
    <mergeCell ref="AG293:AH293"/>
    <mergeCell ref="AI293:AJ293"/>
    <mergeCell ref="AK293:AL293"/>
    <mergeCell ref="AO293:AP293"/>
    <mergeCell ref="AQ293:AR293"/>
    <mergeCell ref="AS293:AT293"/>
    <mergeCell ref="AU293:AV293"/>
    <mergeCell ref="AW293:AX293"/>
    <mergeCell ref="A326:J326"/>
    <mergeCell ref="A327:J327"/>
    <mergeCell ref="A328:A329"/>
    <mergeCell ref="B328:H328"/>
    <mergeCell ref="I328:I329"/>
    <mergeCell ref="J328:J329"/>
    <mergeCell ref="K328:K329"/>
    <mergeCell ref="L328:L329"/>
    <mergeCell ref="M328:M329"/>
    <mergeCell ref="N328:N329"/>
    <mergeCell ref="O328:O329"/>
    <mergeCell ref="P328:P329"/>
    <mergeCell ref="Q328:Q329"/>
    <mergeCell ref="S328:Z328"/>
    <mergeCell ref="AC328:AD328"/>
    <mergeCell ref="AE328:AF328"/>
    <mergeCell ref="AG328:AH328"/>
    <mergeCell ref="AI328:AJ328"/>
    <mergeCell ref="AK328:AL328"/>
    <mergeCell ref="AO328:AP328"/>
    <mergeCell ref="AQ328:AR328"/>
    <mergeCell ref="AS328:AT328"/>
    <mergeCell ref="AU328:AV328"/>
    <mergeCell ref="AW328:AX328"/>
    <mergeCell ref="A361:J361"/>
    <mergeCell ref="A362:J362"/>
    <mergeCell ref="A363:A364"/>
    <mergeCell ref="B363:H363"/>
    <mergeCell ref="I363:I364"/>
    <mergeCell ref="J363:J364"/>
    <mergeCell ref="K363:K364"/>
    <mergeCell ref="L363:L364"/>
    <mergeCell ref="M363:M364"/>
    <mergeCell ref="N363:N364"/>
    <mergeCell ref="O363:O364"/>
    <mergeCell ref="P363:P364"/>
    <mergeCell ref="Q363:Q364"/>
    <mergeCell ref="S363:Z363"/>
    <mergeCell ref="AC363:AD363"/>
    <mergeCell ref="AE363:AF363"/>
    <mergeCell ref="AG363:AH363"/>
    <mergeCell ref="AI363:AJ363"/>
    <mergeCell ref="AK363:AL363"/>
    <mergeCell ref="AO363:AP363"/>
    <mergeCell ref="AQ363:AR363"/>
    <mergeCell ref="AS363:AT363"/>
    <mergeCell ref="AU363:AV363"/>
    <mergeCell ref="AW363:AX363"/>
    <mergeCell ref="A396:J396"/>
    <mergeCell ref="A397:J397"/>
    <mergeCell ref="A398:A399"/>
    <mergeCell ref="B398:H398"/>
    <mergeCell ref="I398:I399"/>
    <mergeCell ref="J398:J399"/>
    <mergeCell ref="K398:K399"/>
    <mergeCell ref="L398:L399"/>
    <mergeCell ref="M398:M399"/>
    <mergeCell ref="N398:N399"/>
    <mergeCell ref="O398:O399"/>
    <mergeCell ref="P398:P399"/>
    <mergeCell ref="Q398:Q399"/>
    <mergeCell ref="S398:Z398"/>
    <mergeCell ref="AC398:AD398"/>
    <mergeCell ref="AE398:AF398"/>
    <mergeCell ref="AG398:AH398"/>
    <mergeCell ref="AI398:AJ398"/>
    <mergeCell ref="AK398:AL398"/>
    <mergeCell ref="AO398:AP398"/>
    <mergeCell ref="AQ398:AR398"/>
    <mergeCell ref="AS398:AT398"/>
    <mergeCell ref="AU398:AV398"/>
    <mergeCell ref="AW398:AX398"/>
    <mergeCell ref="A431:J431"/>
    <mergeCell ref="A432:J432"/>
    <mergeCell ref="A433:A434"/>
    <mergeCell ref="B433:H433"/>
    <mergeCell ref="I433:I434"/>
    <mergeCell ref="J433:J434"/>
    <mergeCell ref="K433:K434"/>
    <mergeCell ref="L433:L434"/>
    <mergeCell ref="M433:M434"/>
    <mergeCell ref="N433:N434"/>
    <mergeCell ref="O433:O434"/>
    <mergeCell ref="P433:P434"/>
    <mergeCell ref="Q433:Q434"/>
    <mergeCell ref="S433:Z433"/>
    <mergeCell ref="AC433:AD433"/>
    <mergeCell ref="AE433:AF433"/>
    <mergeCell ref="AG433:AH433"/>
    <mergeCell ref="AI433:AJ433"/>
    <mergeCell ref="AK433:AL433"/>
    <mergeCell ref="AO433:AP433"/>
    <mergeCell ref="AQ433:AR433"/>
    <mergeCell ref="AS433:AT433"/>
    <mergeCell ref="AU433:AV433"/>
    <mergeCell ref="AW433:AX433"/>
    <mergeCell ref="A466:J466"/>
    <mergeCell ref="A467:J467"/>
    <mergeCell ref="A468:A469"/>
    <mergeCell ref="B468:H468"/>
    <mergeCell ref="I468:I469"/>
    <mergeCell ref="J468:J469"/>
    <mergeCell ref="K468:K469"/>
    <mergeCell ref="L468:L469"/>
    <mergeCell ref="M468:M469"/>
    <mergeCell ref="N468:N469"/>
    <mergeCell ref="O468:O469"/>
    <mergeCell ref="P468:P469"/>
    <mergeCell ref="Q468:Q469"/>
    <mergeCell ref="S468:Z468"/>
    <mergeCell ref="AC468:AD468"/>
    <mergeCell ref="AE468:AF468"/>
    <mergeCell ref="AG468:AH468"/>
    <mergeCell ref="AI468:AJ468"/>
    <mergeCell ref="AK468:AL468"/>
    <mergeCell ref="AO468:AP468"/>
    <mergeCell ref="AQ468:AR468"/>
    <mergeCell ref="AS468:AT468"/>
    <mergeCell ref="AU468:AV468"/>
    <mergeCell ref="AW468:AX468"/>
    <mergeCell ref="A501:J501"/>
    <mergeCell ref="A502:J502"/>
    <mergeCell ref="A503:A504"/>
    <mergeCell ref="B503:H503"/>
    <mergeCell ref="I503:I504"/>
    <mergeCell ref="J503:J504"/>
    <mergeCell ref="K503:K504"/>
    <mergeCell ref="L503:L504"/>
    <mergeCell ref="M503:M504"/>
    <mergeCell ref="N503:N504"/>
    <mergeCell ref="O503:O504"/>
    <mergeCell ref="P503:P504"/>
    <mergeCell ref="Q503:Q504"/>
    <mergeCell ref="S503:Z503"/>
    <mergeCell ref="AC503:AD503"/>
    <mergeCell ref="AE503:AF503"/>
    <mergeCell ref="AG503:AH503"/>
    <mergeCell ref="AI503:AJ503"/>
    <mergeCell ref="AK503:AL503"/>
    <mergeCell ref="AO503:AP503"/>
    <mergeCell ref="AQ503:AR503"/>
    <mergeCell ref="AS503:AT503"/>
    <mergeCell ref="AU503:AV503"/>
    <mergeCell ref="AW503:AX5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3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pane xSplit="1" ySplit="0" topLeftCell="B40" activePane="topRight" state="frozen"/>
      <selection pane="topLeft" activeCell="A40" activeCellId="0" sqref="A40"/>
      <selection pane="topRight" activeCell="C166" activeCellId="1" sqref="148:148 C166"/>
    </sheetView>
  </sheetViews>
  <sheetFormatPr defaultColWidth="9.8671875" defaultRowHeight="13.8" zeroHeight="false" outlineLevelRow="0" outlineLevelCol="0"/>
  <cols>
    <col collapsed="false" customWidth="true" hidden="false" outlineLevel="0" max="1" min="1" style="1" width="27.6"/>
    <col collapsed="false" customWidth="true" hidden="false" outlineLevel="0" max="9" min="2" style="45" width="10.35"/>
    <col collapsed="false" customWidth="false" hidden="false" outlineLevel="0" max="10" min="10" style="45" width="9.85"/>
    <col collapsed="false" customWidth="true" hidden="false" outlineLevel="0" max="11" min="11" style="45" width="8.63"/>
    <col collapsed="false" customWidth="false" hidden="false" outlineLevel="0" max="13" min="12" style="45" width="9.85"/>
    <col collapsed="false" customWidth="true" hidden="false" outlineLevel="0" max="14" min="14" style="45" width="8.66"/>
    <col collapsed="false" customWidth="false" hidden="false" outlineLevel="0" max="15" min="15" style="45" width="9.85"/>
    <col collapsed="false" customWidth="true" hidden="false" outlineLevel="0" max="16" min="16" style="45" width="13.86"/>
    <col collapsed="false" customWidth="false" hidden="false" outlineLevel="0" max="17" min="17" style="45" width="9.85"/>
    <col collapsed="false" customWidth="false" hidden="false" outlineLevel="0" max="18" min="18" style="1" width="9.85"/>
    <col collapsed="false" customWidth="false" hidden="false" outlineLevel="0" max="26" min="19" style="45" width="9.85"/>
    <col collapsed="false" customWidth="false" hidden="false" outlineLevel="0" max="51" min="27" style="1" width="9.85"/>
    <col collapsed="false" customWidth="false" hidden="false" outlineLevel="0" max="57" min="52" style="45" width="9.85"/>
    <col collapsed="false" customWidth="false" hidden="false" outlineLevel="0" max="1018" min="58" style="1" width="9.85"/>
    <col collapsed="false" customWidth="false" hidden="false" outlineLevel="0" max="1020" min="1019" style="106" width="9.85"/>
    <col collapsed="false" customWidth="true" hidden="false" outlineLevel="0" max="1024" min="1021" style="106" width="10.45"/>
  </cols>
  <sheetData>
    <row r="1" customFormat="false" ht="17.35" hidden="false" customHeight="false" outlineLevel="0" collapsed="false">
      <c r="A1" s="47"/>
      <c r="B1" s="47"/>
      <c r="C1" s="47"/>
      <c r="D1" s="47"/>
      <c r="E1" s="47"/>
      <c r="F1" s="47"/>
      <c r="G1" s="47"/>
      <c r="H1" s="47"/>
      <c r="I1" s="47"/>
      <c r="J1" s="47"/>
    </row>
    <row r="2" customFormat="false" ht="17.35" hidden="false" customHeight="false" outlineLevel="0" collapsed="false">
      <c r="A2" s="47"/>
      <c r="B2" s="47"/>
      <c r="C2" s="47"/>
      <c r="D2" s="47"/>
      <c r="E2" s="47"/>
      <c r="F2" s="47"/>
      <c r="G2" s="47"/>
      <c r="H2" s="47"/>
      <c r="I2" s="47"/>
      <c r="J2" s="47"/>
    </row>
    <row r="3" customFormat="false" ht="17.35" hidden="false" customHeight="false" outlineLevel="0" collapsed="false">
      <c r="A3" s="47"/>
      <c r="B3" s="47"/>
      <c r="C3" s="47"/>
      <c r="D3" s="47"/>
      <c r="E3" s="47"/>
      <c r="F3" s="47"/>
      <c r="G3" s="47"/>
      <c r="H3" s="47"/>
      <c r="I3" s="47"/>
      <c r="J3" s="47"/>
    </row>
    <row r="4" customFormat="false" ht="17.35" hidden="false" customHeight="false" outlineLevel="0" collapsed="false">
      <c r="A4" s="47" t="s">
        <v>212</v>
      </c>
      <c r="B4" s="47"/>
      <c r="C4" s="47"/>
      <c r="D4" s="47"/>
      <c r="E4" s="47"/>
      <c r="F4" s="47"/>
      <c r="G4" s="47"/>
      <c r="H4" s="47"/>
      <c r="I4" s="47"/>
      <c r="J4" s="47"/>
    </row>
    <row r="5" customFormat="false" ht="17.35" hidden="false" customHeight="false" outlineLevel="0" collapsed="false">
      <c r="A5" s="47" t="s">
        <v>236</v>
      </c>
      <c r="B5" s="47"/>
      <c r="C5" s="47"/>
      <c r="D5" s="47"/>
      <c r="E5" s="47"/>
      <c r="F5" s="47"/>
      <c r="G5" s="47"/>
      <c r="H5" s="47"/>
      <c r="I5" s="47"/>
      <c r="J5" s="47"/>
    </row>
    <row r="6" customFormat="false" ht="17.35" hidden="false" customHeight="false" outlineLevel="0" collapsed="false">
      <c r="A6" s="47" t="s">
        <v>2</v>
      </c>
      <c r="B6" s="47"/>
      <c r="C6" s="47"/>
      <c r="D6" s="47"/>
      <c r="E6" s="47"/>
      <c r="F6" s="47"/>
      <c r="G6" s="47"/>
      <c r="H6" s="47"/>
      <c r="I6" s="47"/>
      <c r="J6" s="47"/>
    </row>
    <row r="7" customFormat="false" ht="15" hidden="false" customHeight="false" outlineLevel="0" collapsed="false">
      <c r="A7" s="48"/>
      <c r="B7" s="48"/>
      <c r="C7" s="48"/>
      <c r="D7" s="48"/>
      <c r="E7" s="48"/>
      <c r="F7" s="48"/>
      <c r="G7" s="48"/>
      <c r="H7" s="48"/>
      <c r="I7" s="48"/>
      <c r="J7" s="48"/>
    </row>
    <row r="8" customFormat="false" ht="15" hidden="false" customHeight="false" outlineLevel="0" collapsed="false">
      <c r="A8" s="48"/>
      <c r="B8" s="48"/>
      <c r="C8" s="48"/>
      <c r="D8" s="48"/>
      <c r="E8" s="48"/>
      <c r="F8" s="48"/>
      <c r="G8" s="48"/>
      <c r="H8" s="48"/>
      <c r="I8" s="48"/>
      <c r="J8" s="48"/>
    </row>
    <row r="9" customFormat="false" ht="13.8" hidden="false" customHeight="fals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</row>
    <row r="11" customFormat="false" ht="13.8" hidden="false" customHeight="false" outlineLevel="0" collapsed="false">
      <c r="A11" s="50" t="str">
        <f aca="false">"Tabla " &amp; TEXT((ROW()+24) / 35, "0")</f>
        <v>Tabla 1</v>
      </c>
      <c r="B11" s="50"/>
      <c r="C11" s="50"/>
      <c r="D11" s="50"/>
      <c r="E11" s="50"/>
      <c r="F11" s="50"/>
      <c r="G11" s="50"/>
      <c r="H11" s="50"/>
      <c r="I11" s="50"/>
      <c r="J11" s="50"/>
    </row>
    <row r="12" customFormat="false" ht="13.8" hidden="false" customHeight="false" outlineLevel="0" collapsed="false">
      <c r="A12" s="50" t="s">
        <v>7</v>
      </c>
      <c r="B12" s="50"/>
      <c r="C12" s="50"/>
      <c r="D12" s="50"/>
      <c r="E12" s="50"/>
      <c r="F12" s="50"/>
      <c r="G12" s="50"/>
      <c r="H12" s="50"/>
      <c r="I12" s="50"/>
      <c r="J12" s="50"/>
    </row>
    <row r="13" customFormat="false" ht="12.75" hidden="false" customHeight="true" outlineLevel="0" collapsed="false">
      <c r="A13" s="51" t="s">
        <v>8</v>
      </c>
      <c r="B13" s="110" t="s">
        <v>213</v>
      </c>
      <c r="C13" s="110"/>
      <c r="D13" s="110"/>
      <c r="E13" s="110"/>
      <c r="F13" s="110"/>
      <c r="G13" s="110"/>
      <c r="H13" s="110"/>
      <c r="I13" s="53" t="s">
        <v>10</v>
      </c>
      <c r="J13" s="53" t="s">
        <v>11</v>
      </c>
      <c r="K13" s="53" t="s">
        <v>214</v>
      </c>
      <c r="L13" s="53" t="s">
        <v>215</v>
      </c>
      <c r="M13" s="53" t="s">
        <v>216</v>
      </c>
      <c r="N13" s="53" t="s">
        <v>12</v>
      </c>
      <c r="O13" s="53" t="s">
        <v>217</v>
      </c>
      <c r="P13" s="53" t="s">
        <v>218</v>
      </c>
      <c r="Q13" s="53" t="s">
        <v>219</v>
      </c>
      <c r="S13" s="101" t="s">
        <v>220</v>
      </c>
      <c r="T13" s="101"/>
      <c r="U13" s="101"/>
      <c r="V13" s="101"/>
      <c r="W13" s="101"/>
      <c r="X13" s="101"/>
      <c r="Y13" s="101"/>
      <c r="Z13" s="101"/>
      <c r="AC13" s="56" t="s">
        <v>221</v>
      </c>
      <c r="AD13" s="56"/>
      <c r="AE13" s="56" t="s">
        <v>222</v>
      </c>
      <c r="AF13" s="56"/>
      <c r="AG13" s="56" t="s">
        <v>223</v>
      </c>
      <c r="AH13" s="56"/>
      <c r="AI13" s="56" t="s">
        <v>224</v>
      </c>
      <c r="AJ13" s="56"/>
      <c r="AK13" s="56" t="s">
        <v>225</v>
      </c>
      <c r="AL13" s="56"/>
      <c r="AM13" s="57" t="s">
        <v>226</v>
      </c>
      <c r="AO13" s="56" t="s">
        <v>221</v>
      </c>
      <c r="AP13" s="56"/>
      <c r="AQ13" s="56" t="s">
        <v>222</v>
      </c>
      <c r="AR13" s="56"/>
      <c r="AS13" s="56" t="s">
        <v>223</v>
      </c>
      <c r="AT13" s="56"/>
      <c r="AU13" s="56" t="s">
        <v>224</v>
      </c>
      <c r="AV13" s="56"/>
      <c r="AW13" s="57" t="s">
        <v>225</v>
      </c>
      <c r="AX13" s="57"/>
    </row>
    <row r="14" customFormat="false" ht="37.3" hidden="false" customHeight="false" outlineLevel="0" collapsed="false">
      <c r="A14" s="51"/>
      <c r="B14" s="102" t="s">
        <v>63</v>
      </c>
      <c r="C14" s="102" t="s">
        <v>64</v>
      </c>
      <c r="D14" s="102" t="s">
        <v>65</v>
      </c>
      <c r="E14" s="102" t="s">
        <v>66</v>
      </c>
      <c r="F14" s="102" t="s">
        <v>67</v>
      </c>
      <c r="G14" s="102" t="s">
        <v>68</v>
      </c>
      <c r="H14" s="102" t="s">
        <v>69</v>
      </c>
      <c r="I14" s="53"/>
      <c r="J14" s="53"/>
      <c r="K14" s="53"/>
      <c r="L14" s="53"/>
      <c r="M14" s="53"/>
      <c r="N14" s="53"/>
      <c r="O14" s="53"/>
      <c r="P14" s="53"/>
      <c r="Q14" s="53"/>
      <c r="S14" s="102" t="s">
        <v>63</v>
      </c>
      <c r="T14" s="102" t="s">
        <v>64</v>
      </c>
      <c r="U14" s="102" t="s">
        <v>65</v>
      </c>
      <c r="V14" s="102" t="s">
        <v>66</v>
      </c>
      <c r="W14" s="102" t="s">
        <v>67</v>
      </c>
      <c r="X14" s="102" t="s">
        <v>68</v>
      </c>
      <c r="Y14" s="102" t="s">
        <v>69</v>
      </c>
      <c r="Z14" s="53" t="s">
        <v>21</v>
      </c>
      <c r="AC14" s="56" t="s">
        <v>227</v>
      </c>
      <c r="AD14" s="56" t="s">
        <v>228</v>
      </c>
      <c r="AE14" s="56" t="s">
        <v>227</v>
      </c>
      <c r="AF14" s="56" t="s">
        <v>228</v>
      </c>
      <c r="AG14" s="56" t="s">
        <v>227</v>
      </c>
      <c r="AH14" s="56" t="s">
        <v>228</v>
      </c>
      <c r="AI14" s="56" t="s">
        <v>227</v>
      </c>
      <c r="AJ14" s="56" t="s">
        <v>228</v>
      </c>
      <c r="AK14" s="56" t="s">
        <v>227</v>
      </c>
      <c r="AL14" s="56" t="s">
        <v>228</v>
      </c>
      <c r="AM14" s="58" t="s">
        <v>229</v>
      </c>
      <c r="AO14" s="56" t="s">
        <v>230</v>
      </c>
      <c r="AP14" s="56" t="s">
        <v>231</v>
      </c>
      <c r="AQ14" s="56" t="s">
        <v>230</v>
      </c>
      <c r="AR14" s="56" t="s">
        <v>231</v>
      </c>
      <c r="AS14" s="56" t="s">
        <v>230</v>
      </c>
      <c r="AT14" s="56" t="s">
        <v>231</v>
      </c>
      <c r="AU14" s="56" t="s">
        <v>230</v>
      </c>
      <c r="AV14" s="56" t="s">
        <v>231</v>
      </c>
      <c r="AW14" s="56" t="s">
        <v>230</v>
      </c>
      <c r="AX14" s="58" t="s">
        <v>231</v>
      </c>
    </row>
    <row r="15" customFormat="false" ht="13.8" hidden="false" customHeight="false" outlineLevel="0" collapsed="false">
      <c r="A15" s="59" t="s">
        <v>22</v>
      </c>
      <c r="B15" s="62" t="n">
        <f aca="false">ModeloDatosModificados!B15-ModeloDatosMinisterio!B15</f>
        <v>0</v>
      </c>
      <c r="C15" s="62" t="n">
        <f aca="false">ModeloDatosModificados!C15-ModeloDatosMinisterio!C15</f>
        <v>0</v>
      </c>
      <c r="D15" s="62" t="n">
        <f aca="false">ModeloDatosModificados!D15-ModeloDatosMinisterio!D15</f>
        <v>0</v>
      </c>
      <c r="E15" s="62" t="n">
        <f aca="false">ModeloDatosModificados!E15-ModeloDatosMinisterio!E15</f>
        <v>0</v>
      </c>
      <c r="F15" s="62" t="n">
        <f aca="false">ModeloDatosModificados!F15-ModeloDatosMinisterio!F15</f>
        <v>0</v>
      </c>
      <c r="G15" s="62" t="n">
        <f aca="false">ModeloDatosModificados!G15-ModeloDatosMinisterio!G15</f>
        <v>0</v>
      </c>
      <c r="H15" s="62" t="n">
        <f aca="false">ModeloDatosModificados!H15-ModeloDatosMinisterio!H15</f>
        <v>0</v>
      </c>
      <c r="I15" s="61" t="n">
        <f aca="false">ModeloDatosModificados!I15-ModeloDatosMinisterio!I15</f>
        <v>0</v>
      </c>
      <c r="J15" s="62" t="n">
        <f aca="false">ModeloDatosModificados!J15-ModeloDatosMinisterio!J15</f>
        <v>0</v>
      </c>
      <c r="K15" s="61" t="n">
        <f aca="false">ModeloDatosModificados!K15-ModeloDatosMinisterio!K15</f>
        <v>0</v>
      </c>
      <c r="L15" s="63" t="n">
        <f aca="false">ModeloDatosModificados!L15-ModeloDatosMinisterio!L15</f>
        <v>0</v>
      </c>
      <c r="M15" s="64" t="n">
        <f aca="false">ModeloDatosModificados!M15-ModeloDatosMinisterio!M15</f>
        <v>6.6710383092583E-007</v>
      </c>
      <c r="N15" s="63" t="n">
        <f aca="false">ModeloDatosModificados!N15-ModeloDatosMinisterio!N15</f>
        <v>154</v>
      </c>
      <c r="O15" s="63" t="n">
        <f aca="false">ModeloDatosModificados!O15-ModeloDatosMinisterio!O15</f>
        <v>154</v>
      </c>
      <c r="P15" s="63" t="n">
        <f aca="false">ModeloDatosModificados!P15-ModeloDatosMinisterio!P15</f>
        <v>154</v>
      </c>
      <c r="Q15" s="63" t="n">
        <f aca="false">ModeloDatosModificados!Q15-ModeloDatosMinisterio!Q15</f>
        <v>154</v>
      </c>
      <c r="S15" s="62" t="n">
        <f aca="false">ModeloDatosModificados!S15-ModeloDatosMinisterio!S15</f>
        <v>0</v>
      </c>
      <c r="T15" s="62" t="n">
        <f aca="false">ModeloDatosModificados!T15-ModeloDatosMinisterio!T15</f>
        <v>0</v>
      </c>
      <c r="U15" s="62" t="n">
        <f aca="false">ModeloDatosModificados!U15-ModeloDatosMinisterio!U15</f>
        <v>0</v>
      </c>
      <c r="V15" s="62" t="n">
        <f aca="false">ModeloDatosModificados!V15-ModeloDatosMinisterio!V15</f>
        <v>0</v>
      </c>
      <c r="W15" s="62" t="n">
        <f aca="false">ModeloDatosModificados!W15-ModeloDatosMinisterio!W15</f>
        <v>0</v>
      </c>
      <c r="X15" s="62" t="n">
        <f aca="false">ModeloDatosModificados!X15-ModeloDatosMinisterio!X15</f>
        <v>0</v>
      </c>
      <c r="Y15" s="62" t="n">
        <f aca="false">ModeloDatosModificados!Y15-ModeloDatosMinisterio!Y15</f>
        <v>0</v>
      </c>
      <c r="Z15" s="62" t="n">
        <f aca="false">ModeloDatosModificados!Z15-ModeloDatosMinisterio!Z15</f>
        <v>0</v>
      </c>
      <c r="AC15" s="67" t="n">
        <f aca="false">ModeloDatosModificados!AC15-ModeloDatosMinisterio!AC15</f>
        <v>0</v>
      </c>
      <c r="AD15" s="68" t="n">
        <f aca="false">ModeloDatosModificados!AD15-ModeloDatosMinisterio!AD15</f>
        <v>0</v>
      </c>
      <c r="AE15" s="69" t="n">
        <f aca="false">ModeloDatosModificados!AE15-ModeloDatosMinisterio!AE15</f>
        <v>0</v>
      </c>
      <c r="AF15" s="68" t="n">
        <f aca="false">ModeloDatosModificados!AF15-ModeloDatosMinisterio!AF15</f>
        <v>0</v>
      </c>
      <c r="AG15" s="68" t="n">
        <f aca="false">ModeloDatosModificados!AG15-ModeloDatosMinisterio!AG15</f>
        <v>0</v>
      </c>
      <c r="AH15" s="68" t="n">
        <f aca="false">ModeloDatosModificados!AH15-ModeloDatosMinisterio!AH15</f>
        <v>0</v>
      </c>
      <c r="AI15" s="68" t="n">
        <f aca="false">ModeloDatosModificados!AI15-ModeloDatosMinisterio!AI15</f>
        <v>0</v>
      </c>
      <c r="AJ15" s="68" t="n">
        <f aca="false">ModeloDatosModificados!AJ15-ModeloDatosMinisterio!AJ15</f>
        <v>0</v>
      </c>
      <c r="AK15" s="68" t="n">
        <f aca="false">ModeloDatosModificados!AK15-ModeloDatosMinisterio!AK15</f>
        <v>0</v>
      </c>
      <c r="AL15" s="68" t="n">
        <f aca="false">ModeloDatosModificados!AL15-ModeloDatosMinisterio!AL15</f>
        <v>0</v>
      </c>
      <c r="AM15" s="68" t="n">
        <f aca="false">ModeloDatosModificados!AM15-ModeloDatosMinisterio!AM15</f>
        <v>0</v>
      </c>
      <c r="AO15" s="61" t="n">
        <f aca="false">ModeloDatosModificados!AO15-ModeloDatosMinisterio!AO15</f>
        <v>0</v>
      </c>
      <c r="AP15" s="62" t="n">
        <f aca="false">ModeloDatosModificados!AP15-ModeloDatosMinisterio!AP15</f>
        <v>0</v>
      </c>
      <c r="AQ15" s="61" t="n">
        <f aca="false">ModeloDatosModificados!AQ15-ModeloDatosMinisterio!AQ15</f>
        <v>0</v>
      </c>
      <c r="AR15" s="62" t="n">
        <f aca="false">ModeloDatosModificados!AR15-ModeloDatosMinisterio!AR15</f>
        <v>0</v>
      </c>
      <c r="AS15" s="61" t="n">
        <f aca="false">ModeloDatosModificados!AS15-ModeloDatosMinisterio!AS15</f>
        <v>0</v>
      </c>
      <c r="AT15" s="62" t="n">
        <f aca="false">ModeloDatosModificados!AT15-ModeloDatosMinisterio!AT15</f>
        <v>0</v>
      </c>
      <c r="AU15" s="61" t="n">
        <f aca="false">ModeloDatosModificados!AU15-ModeloDatosMinisterio!AU15</f>
        <v>0</v>
      </c>
      <c r="AV15" s="62" t="n">
        <f aca="false">ModeloDatosModificados!AV15-ModeloDatosMinisterio!AV15</f>
        <v>0</v>
      </c>
      <c r="AW15" s="61" t="n">
        <f aca="false">ModeloDatosModificados!AW15-ModeloDatosMinisterio!AW15</f>
        <v>0</v>
      </c>
      <c r="AX15" s="62" t="n">
        <f aca="false">ModeloDatosModificados!AX15-ModeloDatosMinisterio!AX15</f>
        <v>0</v>
      </c>
    </row>
    <row r="16" customFormat="false" ht="13.8" hidden="false" customHeight="false" outlineLevel="0" collapsed="false">
      <c r="A16" s="70" t="s">
        <v>23</v>
      </c>
      <c r="B16" s="63" t="n">
        <f aca="false">ModeloDatosModificados!B16-ModeloDatosMinisterio!B16</f>
        <v>0</v>
      </c>
      <c r="C16" s="63" t="n">
        <f aca="false">ModeloDatosModificados!C16-ModeloDatosMinisterio!C16</f>
        <v>0</v>
      </c>
      <c r="D16" s="63" t="n">
        <f aca="false">ModeloDatosModificados!D16-ModeloDatosMinisterio!D16</f>
        <v>0</v>
      </c>
      <c r="E16" s="63" t="n">
        <f aca="false">ModeloDatosModificados!E16-ModeloDatosMinisterio!E16</f>
        <v>0</v>
      </c>
      <c r="F16" s="63" t="n">
        <f aca="false">ModeloDatosModificados!F16-ModeloDatosMinisterio!F16</f>
        <v>0</v>
      </c>
      <c r="G16" s="63" t="n">
        <f aca="false">ModeloDatosModificados!G16-ModeloDatosMinisterio!G16</f>
        <v>0</v>
      </c>
      <c r="H16" s="63" t="n">
        <f aca="false">ModeloDatosModificados!H16-ModeloDatosMinisterio!H16</f>
        <v>0</v>
      </c>
      <c r="I16" s="64" t="n">
        <f aca="false">ModeloDatosModificados!I16-ModeloDatosMinisterio!I16</f>
        <v>0</v>
      </c>
      <c r="J16" s="63" t="n">
        <f aca="false">ModeloDatosModificados!J16-ModeloDatosMinisterio!J16</f>
        <v>0</v>
      </c>
      <c r="K16" s="64" t="n">
        <f aca="false">ModeloDatosModificados!K16-ModeloDatosMinisterio!K16</f>
        <v>0</v>
      </c>
      <c r="L16" s="63" t="n">
        <f aca="false">ModeloDatosModificados!L16-ModeloDatosMinisterio!L16</f>
        <v>0</v>
      </c>
      <c r="M16" s="64" t="n">
        <f aca="false">ModeloDatosModificados!M16-ModeloDatosMinisterio!M16</f>
        <v>-2.37655739768194E-007</v>
      </c>
      <c r="N16" s="63" t="n">
        <f aca="false">ModeloDatosModificados!N16-ModeloDatosMinisterio!N16</f>
        <v>-55</v>
      </c>
      <c r="O16" s="63" t="n">
        <f aca="false">ModeloDatosModificados!O16-ModeloDatosMinisterio!O16</f>
        <v>-55</v>
      </c>
      <c r="P16" s="63" t="n">
        <f aca="false">ModeloDatosModificados!P16-ModeloDatosMinisterio!P16</f>
        <v>-55</v>
      </c>
      <c r="Q16" s="63" t="n">
        <f aca="false">ModeloDatosModificados!Q16-ModeloDatosMinisterio!Q16</f>
        <v>-55</v>
      </c>
      <c r="S16" s="63" t="n">
        <f aca="false">ModeloDatosModificados!S16-ModeloDatosMinisterio!S16</f>
        <v>0</v>
      </c>
      <c r="T16" s="63" t="n">
        <f aca="false">ModeloDatosModificados!T16-ModeloDatosMinisterio!T16</f>
        <v>0</v>
      </c>
      <c r="U16" s="63" t="n">
        <f aca="false">ModeloDatosModificados!U16-ModeloDatosMinisterio!U16</f>
        <v>0</v>
      </c>
      <c r="V16" s="63" t="n">
        <f aca="false">ModeloDatosModificados!V16-ModeloDatosMinisterio!V16</f>
        <v>0</v>
      </c>
      <c r="W16" s="63" t="n">
        <f aca="false">ModeloDatosModificados!W16-ModeloDatosMinisterio!W16</f>
        <v>0</v>
      </c>
      <c r="X16" s="63" t="n">
        <f aca="false">ModeloDatosModificados!X16-ModeloDatosMinisterio!X16</f>
        <v>0</v>
      </c>
      <c r="Y16" s="63" t="n">
        <f aca="false">ModeloDatosModificados!Y16-ModeloDatosMinisterio!Y16</f>
        <v>0</v>
      </c>
      <c r="Z16" s="63" t="n">
        <f aca="false">ModeloDatosModificados!Z16-ModeloDatosMinisterio!Z16</f>
        <v>0</v>
      </c>
      <c r="AC16" s="71" t="n">
        <f aca="false">ModeloDatosModificados!AC16-ModeloDatosMinisterio!AC16</f>
        <v>0</v>
      </c>
      <c r="AD16" s="72" t="n">
        <f aca="false">ModeloDatosModificados!AD16-ModeloDatosMinisterio!AD16</f>
        <v>0</v>
      </c>
      <c r="AE16" s="73" t="n">
        <f aca="false">ModeloDatosModificados!AE16-ModeloDatosMinisterio!AE16</f>
        <v>0</v>
      </c>
      <c r="AF16" s="72" t="n">
        <f aca="false">ModeloDatosModificados!AF16-ModeloDatosMinisterio!AF16</f>
        <v>0</v>
      </c>
      <c r="AG16" s="72" t="n">
        <f aca="false">ModeloDatosModificados!AG16-ModeloDatosMinisterio!AG16</f>
        <v>0</v>
      </c>
      <c r="AH16" s="72" t="n">
        <f aca="false">ModeloDatosModificados!AH16-ModeloDatosMinisterio!AH16</f>
        <v>0</v>
      </c>
      <c r="AI16" s="72" t="n">
        <f aca="false">ModeloDatosModificados!AI16-ModeloDatosMinisterio!AI16</f>
        <v>0</v>
      </c>
      <c r="AJ16" s="72" t="n">
        <f aca="false">ModeloDatosModificados!AJ16-ModeloDatosMinisterio!AJ16</f>
        <v>0</v>
      </c>
      <c r="AK16" s="72" t="n">
        <f aca="false">ModeloDatosModificados!AK16-ModeloDatosMinisterio!AK16</f>
        <v>0</v>
      </c>
      <c r="AL16" s="72" t="n">
        <f aca="false">ModeloDatosModificados!AL16-ModeloDatosMinisterio!AL16</f>
        <v>0</v>
      </c>
      <c r="AM16" s="72" t="n">
        <f aca="false">ModeloDatosModificados!AM16-ModeloDatosMinisterio!AM16</f>
        <v>0</v>
      </c>
      <c r="AO16" s="64" t="n">
        <f aca="false">ModeloDatosModificados!AO16-ModeloDatosMinisterio!AO16</f>
        <v>0</v>
      </c>
      <c r="AP16" s="63" t="n">
        <f aca="false">ModeloDatosModificados!AP16-ModeloDatosMinisterio!AP16</f>
        <v>0</v>
      </c>
      <c r="AQ16" s="64" t="n">
        <f aca="false">ModeloDatosModificados!AQ16-ModeloDatosMinisterio!AQ16</f>
        <v>0</v>
      </c>
      <c r="AR16" s="63" t="n">
        <f aca="false">ModeloDatosModificados!AR16-ModeloDatosMinisterio!AR16</f>
        <v>0</v>
      </c>
      <c r="AS16" s="64" t="n">
        <f aca="false">ModeloDatosModificados!AS16-ModeloDatosMinisterio!AS16</f>
        <v>0</v>
      </c>
      <c r="AT16" s="63" t="n">
        <f aca="false">ModeloDatosModificados!AT16-ModeloDatosMinisterio!AT16</f>
        <v>0</v>
      </c>
      <c r="AU16" s="64" t="n">
        <f aca="false">ModeloDatosModificados!AU16-ModeloDatosMinisterio!AU16</f>
        <v>0</v>
      </c>
      <c r="AV16" s="63" t="n">
        <f aca="false">ModeloDatosModificados!AV16-ModeloDatosMinisterio!AV16</f>
        <v>0</v>
      </c>
      <c r="AW16" s="64" t="n">
        <f aca="false">ModeloDatosModificados!AW16-ModeloDatosMinisterio!AW16</f>
        <v>0</v>
      </c>
      <c r="AX16" s="63" t="n">
        <f aca="false">ModeloDatosModificados!AX16-ModeloDatosMinisterio!AX16</f>
        <v>0</v>
      </c>
    </row>
    <row r="17" customFormat="false" ht="13.8" hidden="false" customHeight="false" outlineLevel="0" collapsed="false">
      <c r="A17" s="70" t="s">
        <v>24</v>
      </c>
      <c r="B17" s="63" t="n">
        <f aca="false">ModeloDatosModificados!B17-ModeloDatosMinisterio!B17</f>
        <v>0</v>
      </c>
      <c r="C17" s="63" t="n">
        <f aca="false">ModeloDatosModificados!C17-ModeloDatosMinisterio!C17</f>
        <v>0</v>
      </c>
      <c r="D17" s="63" t="n">
        <f aca="false">ModeloDatosModificados!D17-ModeloDatosMinisterio!D17</f>
        <v>0</v>
      </c>
      <c r="E17" s="63" t="n">
        <f aca="false">ModeloDatosModificados!E17-ModeloDatosMinisterio!E17</f>
        <v>0</v>
      </c>
      <c r="F17" s="63" t="n">
        <f aca="false">ModeloDatosModificados!F17-ModeloDatosMinisterio!F17</f>
        <v>0</v>
      </c>
      <c r="G17" s="63" t="n">
        <f aca="false">ModeloDatosModificados!G17-ModeloDatosMinisterio!G17</f>
        <v>0</v>
      </c>
      <c r="H17" s="63" t="n">
        <f aca="false">ModeloDatosModificados!H17-ModeloDatosMinisterio!H17</f>
        <v>0</v>
      </c>
      <c r="I17" s="64" t="n">
        <f aca="false">ModeloDatosModificados!I17-ModeloDatosMinisterio!I17</f>
        <v>0</v>
      </c>
      <c r="J17" s="63" t="n">
        <f aca="false">ModeloDatosModificados!J17-ModeloDatosMinisterio!J17</f>
        <v>0</v>
      </c>
      <c r="K17" s="64" t="n">
        <f aca="false">ModeloDatosModificados!K17-ModeloDatosMinisterio!K17</f>
        <v>0</v>
      </c>
      <c r="L17" s="63" t="n">
        <f aca="false">ModeloDatosModificados!L17-ModeloDatosMinisterio!L17</f>
        <v>0</v>
      </c>
      <c r="M17" s="64" t="n">
        <f aca="false">ModeloDatosModificados!M17-ModeloDatosMinisterio!M17</f>
        <v>-1.79284154563919E-007</v>
      </c>
      <c r="N17" s="63" t="n">
        <f aca="false">ModeloDatosModificados!N17-ModeloDatosMinisterio!N17</f>
        <v>-42</v>
      </c>
      <c r="O17" s="63" t="n">
        <f aca="false">ModeloDatosModificados!O17-ModeloDatosMinisterio!O17</f>
        <v>-42</v>
      </c>
      <c r="P17" s="63" t="n">
        <f aca="false">ModeloDatosModificados!P17-ModeloDatosMinisterio!P17</f>
        <v>-42</v>
      </c>
      <c r="Q17" s="63" t="n">
        <f aca="false">ModeloDatosModificados!Q17-ModeloDatosMinisterio!Q17</f>
        <v>-42</v>
      </c>
      <c r="S17" s="63" t="n">
        <f aca="false">ModeloDatosModificados!S17-ModeloDatosMinisterio!S17</f>
        <v>0</v>
      </c>
      <c r="T17" s="63" t="n">
        <f aca="false">ModeloDatosModificados!T17-ModeloDatosMinisterio!T17</f>
        <v>0</v>
      </c>
      <c r="U17" s="63" t="n">
        <f aca="false">ModeloDatosModificados!U17-ModeloDatosMinisterio!U17</f>
        <v>0</v>
      </c>
      <c r="V17" s="63" t="n">
        <f aca="false">ModeloDatosModificados!V17-ModeloDatosMinisterio!V17</f>
        <v>0</v>
      </c>
      <c r="W17" s="63" t="n">
        <f aca="false">ModeloDatosModificados!W17-ModeloDatosMinisterio!W17</f>
        <v>0</v>
      </c>
      <c r="X17" s="63" t="n">
        <f aca="false">ModeloDatosModificados!X17-ModeloDatosMinisterio!X17</f>
        <v>0</v>
      </c>
      <c r="Y17" s="63" t="n">
        <f aca="false">ModeloDatosModificados!Y17-ModeloDatosMinisterio!Y17</f>
        <v>0</v>
      </c>
      <c r="Z17" s="63" t="n">
        <f aca="false">ModeloDatosModificados!Z17-ModeloDatosMinisterio!Z17</f>
        <v>0</v>
      </c>
      <c r="AC17" s="71" t="n">
        <f aca="false">ModeloDatosModificados!AC17-ModeloDatosMinisterio!AC17</f>
        <v>0</v>
      </c>
      <c r="AD17" s="72" t="n">
        <f aca="false">ModeloDatosModificados!AD17-ModeloDatosMinisterio!AD17</f>
        <v>0</v>
      </c>
      <c r="AE17" s="73" t="n">
        <f aca="false">ModeloDatosModificados!AE17-ModeloDatosMinisterio!AE17</f>
        <v>0</v>
      </c>
      <c r="AF17" s="72" t="n">
        <f aca="false">ModeloDatosModificados!AF17-ModeloDatosMinisterio!AF17</f>
        <v>0</v>
      </c>
      <c r="AG17" s="72" t="n">
        <f aca="false">ModeloDatosModificados!AG17-ModeloDatosMinisterio!AG17</f>
        <v>0</v>
      </c>
      <c r="AH17" s="72" t="n">
        <f aca="false">ModeloDatosModificados!AH17-ModeloDatosMinisterio!AH17</f>
        <v>0</v>
      </c>
      <c r="AI17" s="72" t="n">
        <f aca="false">ModeloDatosModificados!AI17-ModeloDatosMinisterio!AI17</f>
        <v>0</v>
      </c>
      <c r="AJ17" s="72" t="n">
        <f aca="false">ModeloDatosModificados!AJ17-ModeloDatosMinisterio!AJ17</f>
        <v>0</v>
      </c>
      <c r="AK17" s="72" t="n">
        <f aca="false">ModeloDatosModificados!AK17-ModeloDatosMinisterio!AK17</f>
        <v>0</v>
      </c>
      <c r="AL17" s="72" t="n">
        <f aca="false">ModeloDatosModificados!AL17-ModeloDatosMinisterio!AL17</f>
        <v>0</v>
      </c>
      <c r="AM17" s="72" t="n">
        <f aca="false">ModeloDatosModificados!AM17-ModeloDatosMinisterio!AM17</f>
        <v>0</v>
      </c>
      <c r="AO17" s="64" t="n">
        <f aca="false">ModeloDatosModificados!AO17-ModeloDatosMinisterio!AO17</f>
        <v>0</v>
      </c>
      <c r="AP17" s="63" t="n">
        <f aca="false">ModeloDatosModificados!AP17-ModeloDatosMinisterio!AP17</f>
        <v>0</v>
      </c>
      <c r="AQ17" s="64" t="n">
        <f aca="false">ModeloDatosModificados!AQ17-ModeloDatosMinisterio!AQ17</f>
        <v>0</v>
      </c>
      <c r="AR17" s="63" t="n">
        <f aca="false">ModeloDatosModificados!AR17-ModeloDatosMinisterio!AR17</f>
        <v>0</v>
      </c>
      <c r="AS17" s="64" t="n">
        <f aca="false">ModeloDatosModificados!AS17-ModeloDatosMinisterio!AS17</f>
        <v>0</v>
      </c>
      <c r="AT17" s="63" t="n">
        <f aca="false">ModeloDatosModificados!AT17-ModeloDatosMinisterio!AT17</f>
        <v>0</v>
      </c>
      <c r="AU17" s="64" t="n">
        <f aca="false">ModeloDatosModificados!AU17-ModeloDatosMinisterio!AU17</f>
        <v>0</v>
      </c>
      <c r="AV17" s="63" t="n">
        <f aca="false">ModeloDatosModificados!AV17-ModeloDatosMinisterio!AV17</f>
        <v>0</v>
      </c>
      <c r="AW17" s="64" t="n">
        <f aca="false">ModeloDatosModificados!AW17-ModeloDatosMinisterio!AW17</f>
        <v>0</v>
      </c>
      <c r="AX17" s="63" t="n">
        <f aca="false">ModeloDatosModificados!AX17-ModeloDatosMinisterio!AX17</f>
        <v>0</v>
      </c>
    </row>
    <row r="18" customFormat="false" ht="13.8" hidden="false" customHeight="false" outlineLevel="0" collapsed="false">
      <c r="A18" s="70" t="s">
        <v>25</v>
      </c>
      <c r="B18" s="63" t="n">
        <f aca="false">ModeloDatosModificados!B18-ModeloDatosMinisterio!B18</f>
        <v>0</v>
      </c>
      <c r="C18" s="63" t="n">
        <f aca="false">ModeloDatosModificados!C18-ModeloDatosMinisterio!C18</f>
        <v>0</v>
      </c>
      <c r="D18" s="63" t="n">
        <f aca="false">ModeloDatosModificados!D18-ModeloDatosMinisterio!D18</f>
        <v>0</v>
      </c>
      <c r="E18" s="63" t="n">
        <f aca="false">ModeloDatosModificados!E18-ModeloDatosMinisterio!E18</f>
        <v>0</v>
      </c>
      <c r="F18" s="63" t="n">
        <f aca="false">ModeloDatosModificados!F18-ModeloDatosMinisterio!F18</f>
        <v>0</v>
      </c>
      <c r="G18" s="63" t="n">
        <f aca="false">ModeloDatosModificados!G18-ModeloDatosMinisterio!G18</f>
        <v>0</v>
      </c>
      <c r="H18" s="63" t="n">
        <f aca="false">ModeloDatosModificados!H18-ModeloDatosMinisterio!H18</f>
        <v>0</v>
      </c>
      <c r="I18" s="64" t="n">
        <f aca="false">ModeloDatosModificados!I18-ModeloDatosMinisterio!I18</f>
        <v>0</v>
      </c>
      <c r="J18" s="63" t="n">
        <f aca="false">ModeloDatosModificados!J18-ModeloDatosMinisterio!J18</f>
        <v>0</v>
      </c>
      <c r="K18" s="64" t="n">
        <f aca="false">ModeloDatosModificados!K18-ModeloDatosMinisterio!K18</f>
        <v>0</v>
      </c>
      <c r="L18" s="63" t="n">
        <f aca="false">ModeloDatosModificados!L18-ModeloDatosMinisterio!L18</f>
        <v>0</v>
      </c>
      <c r="M18" s="64" t="n">
        <f aca="false">ModeloDatosModificados!M18-ModeloDatosMinisterio!M18</f>
        <v>8.3387978883076E-009</v>
      </c>
      <c r="N18" s="63" t="n">
        <f aca="false">ModeloDatosModificados!N18-ModeloDatosMinisterio!N18</f>
        <v>2</v>
      </c>
      <c r="O18" s="63" t="n">
        <f aca="false">ModeloDatosModificados!O18-ModeloDatosMinisterio!O18</f>
        <v>2</v>
      </c>
      <c r="P18" s="63" t="n">
        <f aca="false">ModeloDatosModificados!P18-ModeloDatosMinisterio!P18</f>
        <v>2</v>
      </c>
      <c r="Q18" s="63" t="n">
        <f aca="false">ModeloDatosModificados!Q18-ModeloDatosMinisterio!Q18</f>
        <v>2</v>
      </c>
      <c r="S18" s="63" t="n">
        <f aca="false">ModeloDatosModificados!S18-ModeloDatosMinisterio!S18</f>
        <v>0</v>
      </c>
      <c r="T18" s="63" t="n">
        <f aca="false">ModeloDatosModificados!T18-ModeloDatosMinisterio!T18</f>
        <v>0</v>
      </c>
      <c r="U18" s="63" t="n">
        <f aca="false">ModeloDatosModificados!U18-ModeloDatosMinisterio!U18</f>
        <v>0</v>
      </c>
      <c r="V18" s="63" t="n">
        <f aca="false">ModeloDatosModificados!V18-ModeloDatosMinisterio!V18</f>
        <v>0</v>
      </c>
      <c r="W18" s="63" t="n">
        <f aca="false">ModeloDatosModificados!W18-ModeloDatosMinisterio!W18</f>
        <v>0</v>
      </c>
      <c r="X18" s="63" t="n">
        <f aca="false">ModeloDatosModificados!X18-ModeloDatosMinisterio!X18</f>
        <v>0</v>
      </c>
      <c r="Y18" s="63" t="n">
        <f aca="false">ModeloDatosModificados!Y18-ModeloDatosMinisterio!Y18</f>
        <v>0</v>
      </c>
      <c r="Z18" s="63" t="n">
        <f aca="false">ModeloDatosModificados!Z18-ModeloDatosMinisterio!Z18</f>
        <v>0</v>
      </c>
      <c r="AC18" s="71" t="n">
        <f aca="false">ModeloDatosModificados!AC18-ModeloDatosMinisterio!AC18</f>
        <v>0</v>
      </c>
      <c r="AD18" s="72" t="n">
        <f aca="false">ModeloDatosModificados!AD18-ModeloDatosMinisterio!AD18</f>
        <v>0</v>
      </c>
      <c r="AE18" s="73" t="n">
        <f aca="false">ModeloDatosModificados!AE18-ModeloDatosMinisterio!AE18</f>
        <v>0</v>
      </c>
      <c r="AF18" s="72" t="n">
        <f aca="false">ModeloDatosModificados!AF18-ModeloDatosMinisterio!AF18</f>
        <v>0</v>
      </c>
      <c r="AG18" s="72" t="n">
        <f aca="false">ModeloDatosModificados!AG18-ModeloDatosMinisterio!AG18</f>
        <v>0</v>
      </c>
      <c r="AH18" s="72" t="n">
        <f aca="false">ModeloDatosModificados!AH18-ModeloDatosMinisterio!AH18</f>
        <v>0</v>
      </c>
      <c r="AI18" s="72" t="n">
        <f aca="false">ModeloDatosModificados!AI18-ModeloDatosMinisterio!AI18</f>
        <v>0</v>
      </c>
      <c r="AJ18" s="72" t="n">
        <f aca="false">ModeloDatosModificados!AJ18-ModeloDatosMinisterio!AJ18</f>
        <v>0</v>
      </c>
      <c r="AK18" s="72" t="n">
        <f aca="false">ModeloDatosModificados!AK18-ModeloDatosMinisterio!AK18</f>
        <v>0</v>
      </c>
      <c r="AL18" s="72" t="n">
        <f aca="false">ModeloDatosModificados!AL18-ModeloDatosMinisterio!AL18</f>
        <v>0</v>
      </c>
      <c r="AM18" s="72" t="n">
        <f aca="false">ModeloDatosModificados!AM18-ModeloDatosMinisterio!AM18</f>
        <v>0</v>
      </c>
      <c r="AO18" s="64" t="n">
        <f aca="false">ModeloDatosModificados!AO18-ModeloDatosMinisterio!AO18</f>
        <v>0</v>
      </c>
      <c r="AP18" s="63" t="n">
        <f aca="false">ModeloDatosModificados!AP18-ModeloDatosMinisterio!AP18</f>
        <v>0</v>
      </c>
      <c r="AQ18" s="64" t="n">
        <f aca="false">ModeloDatosModificados!AQ18-ModeloDatosMinisterio!AQ18</f>
        <v>0</v>
      </c>
      <c r="AR18" s="63" t="n">
        <f aca="false">ModeloDatosModificados!AR18-ModeloDatosMinisterio!AR18</f>
        <v>0</v>
      </c>
      <c r="AS18" s="64" t="n">
        <f aca="false">ModeloDatosModificados!AS18-ModeloDatosMinisterio!AS18</f>
        <v>0</v>
      </c>
      <c r="AT18" s="63" t="n">
        <f aca="false">ModeloDatosModificados!AT18-ModeloDatosMinisterio!AT18</f>
        <v>0</v>
      </c>
      <c r="AU18" s="64" t="n">
        <f aca="false">ModeloDatosModificados!AU18-ModeloDatosMinisterio!AU18</f>
        <v>0</v>
      </c>
      <c r="AV18" s="63" t="n">
        <f aca="false">ModeloDatosModificados!AV18-ModeloDatosMinisterio!AV18</f>
        <v>0</v>
      </c>
      <c r="AW18" s="64" t="n">
        <f aca="false">ModeloDatosModificados!AW18-ModeloDatosMinisterio!AW18</f>
        <v>0</v>
      </c>
      <c r="AX18" s="63" t="n">
        <f aca="false">ModeloDatosModificados!AX18-ModeloDatosMinisterio!AX18</f>
        <v>0</v>
      </c>
    </row>
    <row r="19" customFormat="false" ht="13.8" hidden="false" customHeight="false" outlineLevel="0" collapsed="false">
      <c r="A19" s="70" t="s">
        <v>26</v>
      </c>
      <c r="B19" s="63" t="n">
        <f aca="false">ModeloDatosModificados!B19-ModeloDatosMinisterio!B19</f>
        <v>0</v>
      </c>
      <c r="C19" s="63" t="n">
        <f aca="false">ModeloDatosModificados!C19-ModeloDatosMinisterio!C19</f>
        <v>0</v>
      </c>
      <c r="D19" s="63" t="n">
        <f aca="false">ModeloDatosModificados!D19-ModeloDatosMinisterio!D19</f>
        <v>0</v>
      </c>
      <c r="E19" s="63" t="n">
        <f aca="false">ModeloDatosModificados!E19-ModeloDatosMinisterio!E19</f>
        <v>0</v>
      </c>
      <c r="F19" s="63" t="n">
        <f aca="false">ModeloDatosModificados!F19-ModeloDatosMinisterio!F19</f>
        <v>0</v>
      </c>
      <c r="G19" s="63" t="n">
        <f aca="false">ModeloDatosModificados!G19-ModeloDatosMinisterio!G19</f>
        <v>0</v>
      </c>
      <c r="H19" s="63" t="n">
        <f aca="false">ModeloDatosModificados!H19-ModeloDatosMinisterio!H19</f>
        <v>0</v>
      </c>
      <c r="I19" s="64" t="n">
        <f aca="false">ModeloDatosModificados!I19-ModeloDatosMinisterio!I19</f>
        <v>0</v>
      </c>
      <c r="J19" s="63" t="n">
        <f aca="false">ModeloDatosModificados!J19-ModeloDatosMinisterio!J19</f>
        <v>0</v>
      </c>
      <c r="K19" s="64" t="n">
        <f aca="false">ModeloDatosModificados!K19-ModeloDatosMinisterio!K19</f>
        <v>0</v>
      </c>
      <c r="L19" s="63" t="n">
        <f aca="false">ModeloDatosModificados!L19-ModeloDatosMinisterio!L19</f>
        <v>0</v>
      </c>
      <c r="M19" s="64" t="n">
        <f aca="false">ModeloDatosModificados!M19-ModeloDatosMinisterio!M19</f>
        <v>-1.3759016512932E-007</v>
      </c>
      <c r="N19" s="63" t="n">
        <f aca="false">ModeloDatosModificados!N19-ModeloDatosMinisterio!N19</f>
        <v>-32</v>
      </c>
      <c r="O19" s="63" t="n">
        <f aca="false">ModeloDatosModificados!O19-ModeloDatosMinisterio!O19</f>
        <v>-32</v>
      </c>
      <c r="P19" s="63" t="n">
        <f aca="false">ModeloDatosModificados!P19-ModeloDatosMinisterio!P19</f>
        <v>-32</v>
      </c>
      <c r="Q19" s="63" t="n">
        <f aca="false">ModeloDatosModificados!Q19-ModeloDatosMinisterio!Q19</f>
        <v>-32</v>
      </c>
      <c r="S19" s="63" t="n">
        <f aca="false">ModeloDatosModificados!S19-ModeloDatosMinisterio!S19</f>
        <v>0</v>
      </c>
      <c r="T19" s="63" t="n">
        <f aca="false">ModeloDatosModificados!T19-ModeloDatosMinisterio!T19</f>
        <v>0</v>
      </c>
      <c r="U19" s="63" t="n">
        <f aca="false">ModeloDatosModificados!U19-ModeloDatosMinisterio!U19</f>
        <v>0</v>
      </c>
      <c r="V19" s="63" t="n">
        <f aca="false">ModeloDatosModificados!V19-ModeloDatosMinisterio!V19</f>
        <v>0</v>
      </c>
      <c r="W19" s="63" t="n">
        <f aca="false">ModeloDatosModificados!W19-ModeloDatosMinisterio!W19</f>
        <v>0</v>
      </c>
      <c r="X19" s="63" t="n">
        <f aca="false">ModeloDatosModificados!X19-ModeloDatosMinisterio!X19</f>
        <v>0</v>
      </c>
      <c r="Y19" s="63" t="n">
        <f aca="false">ModeloDatosModificados!Y19-ModeloDatosMinisterio!Y19</f>
        <v>0</v>
      </c>
      <c r="Z19" s="63" t="n">
        <f aca="false">ModeloDatosModificados!Z19-ModeloDatosMinisterio!Z19</f>
        <v>0</v>
      </c>
      <c r="AC19" s="71" t="n">
        <f aca="false">ModeloDatosModificados!AC19-ModeloDatosMinisterio!AC19</f>
        <v>0</v>
      </c>
      <c r="AD19" s="72" t="n">
        <f aca="false">ModeloDatosModificados!AD19-ModeloDatosMinisterio!AD19</f>
        <v>0</v>
      </c>
      <c r="AE19" s="73" t="n">
        <f aca="false">ModeloDatosModificados!AE19-ModeloDatosMinisterio!AE19</f>
        <v>0</v>
      </c>
      <c r="AF19" s="72" t="n">
        <f aca="false">ModeloDatosModificados!AF19-ModeloDatosMinisterio!AF19</f>
        <v>0</v>
      </c>
      <c r="AG19" s="72" t="n">
        <f aca="false">ModeloDatosModificados!AG19-ModeloDatosMinisterio!AG19</f>
        <v>0</v>
      </c>
      <c r="AH19" s="72" t="n">
        <f aca="false">ModeloDatosModificados!AH19-ModeloDatosMinisterio!AH19</f>
        <v>0</v>
      </c>
      <c r="AI19" s="72" t="n">
        <f aca="false">ModeloDatosModificados!AI19-ModeloDatosMinisterio!AI19</f>
        <v>0</v>
      </c>
      <c r="AJ19" s="72" t="n">
        <f aca="false">ModeloDatosModificados!AJ19-ModeloDatosMinisterio!AJ19</f>
        <v>0</v>
      </c>
      <c r="AK19" s="72" t="n">
        <f aca="false">ModeloDatosModificados!AK19-ModeloDatosMinisterio!AK19</f>
        <v>0</v>
      </c>
      <c r="AL19" s="72" t="n">
        <f aca="false">ModeloDatosModificados!AL19-ModeloDatosMinisterio!AL19</f>
        <v>0</v>
      </c>
      <c r="AM19" s="72" t="n">
        <f aca="false">ModeloDatosModificados!AM19-ModeloDatosMinisterio!AM19</f>
        <v>0</v>
      </c>
      <c r="AO19" s="64" t="n">
        <f aca="false">ModeloDatosModificados!AO19-ModeloDatosMinisterio!AO19</f>
        <v>0</v>
      </c>
      <c r="AP19" s="63" t="n">
        <f aca="false">ModeloDatosModificados!AP19-ModeloDatosMinisterio!AP19</f>
        <v>0</v>
      </c>
      <c r="AQ19" s="64" t="n">
        <f aca="false">ModeloDatosModificados!AQ19-ModeloDatosMinisterio!AQ19</f>
        <v>0</v>
      </c>
      <c r="AR19" s="63" t="n">
        <f aca="false">ModeloDatosModificados!AR19-ModeloDatosMinisterio!AR19</f>
        <v>0</v>
      </c>
      <c r="AS19" s="64" t="n">
        <f aca="false">ModeloDatosModificados!AS19-ModeloDatosMinisterio!AS19</f>
        <v>0</v>
      </c>
      <c r="AT19" s="63" t="n">
        <f aca="false">ModeloDatosModificados!AT19-ModeloDatosMinisterio!AT19</f>
        <v>0</v>
      </c>
      <c r="AU19" s="64" t="n">
        <f aca="false">ModeloDatosModificados!AU19-ModeloDatosMinisterio!AU19</f>
        <v>0</v>
      </c>
      <c r="AV19" s="63" t="n">
        <f aca="false">ModeloDatosModificados!AV19-ModeloDatosMinisterio!AV19</f>
        <v>0</v>
      </c>
      <c r="AW19" s="64" t="n">
        <f aca="false">ModeloDatosModificados!AW19-ModeloDatosMinisterio!AW19</f>
        <v>0</v>
      </c>
      <c r="AX19" s="63" t="n">
        <f aca="false">ModeloDatosModificados!AX19-ModeloDatosMinisterio!AX19</f>
        <v>0</v>
      </c>
    </row>
    <row r="20" customFormat="false" ht="13.8" hidden="false" customHeight="false" outlineLevel="0" collapsed="false">
      <c r="A20" s="70" t="s">
        <v>27</v>
      </c>
      <c r="B20" s="63" t="n">
        <f aca="false">ModeloDatosModificados!B20-ModeloDatosMinisterio!B20</f>
        <v>0</v>
      </c>
      <c r="C20" s="63" t="n">
        <f aca="false">ModeloDatosModificados!C20-ModeloDatosMinisterio!C20</f>
        <v>0</v>
      </c>
      <c r="D20" s="63" t="n">
        <f aca="false">ModeloDatosModificados!D20-ModeloDatosMinisterio!D20</f>
        <v>0</v>
      </c>
      <c r="E20" s="63" t="n">
        <f aca="false">ModeloDatosModificados!E20-ModeloDatosMinisterio!E20</f>
        <v>0</v>
      </c>
      <c r="F20" s="63" t="n">
        <f aca="false">ModeloDatosModificados!F20-ModeloDatosMinisterio!F20</f>
        <v>0</v>
      </c>
      <c r="G20" s="63" t="n">
        <f aca="false">ModeloDatosModificados!G20-ModeloDatosMinisterio!G20</f>
        <v>0</v>
      </c>
      <c r="H20" s="63" t="n">
        <f aca="false">ModeloDatosModificados!H20-ModeloDatosMinisterio!H20</f>
        <v>0</v>
      </c>
      <c r="I20" s="64" t="n">
        <f aca="false">ModeloDatosModificados!I20-ModeloDatosMinisterio!I20</f>
        <v>0</v>
      </c>
      <c r="J20" s="63" t="n">
        <f aca="false">ModeloDatosModificados!J20-ModeloDatosMinisterio!J20</f>
        <v>0</v>
      </c>
      <c r="K20" s="64" t="n">
        <f aca="false">ModeloDatosModificados!K20-ModeloDatosMinisterio!K20</f>
        <v>0</v>
      </c>
      <c r="L20" s="63" t="n">
        <f aca="false">ModeloDatosModificados!L20-ModeloDatosMinisterio!L20</f>
        <v>0</v>
      </c>
      <c r="M20" s="64" t="n">
        <f aca="false">ModeloDatosModificados!M20-ModeloDatosMinisterio!M20</f>
        <v>-1.25081968255225E-008</v>
      </c>
      <c r="N20" s="63" t="n">
        <f aca="false">ModeloDatosModificados!N20-ModeloDatosMinisterio!N20</f>
        <v>-3</v>
      </c>
      <c r="O20" s="63" t="n">
        <f aca="false">ModeloDatosModificados!O20-ModeloDatosMinisterio!O20</f>
        <v>-3</v>
      </c>
      <c r="P20" s="63" t="n">
        <f aca="false">ModeloDatosModificados!P20-ModeloDatosMinisterio!P20</f>
        <v>-3</v>
      </c>
      <c r="Q20" s="63" t="n">
        <f aca="false">ModeloDatosModificados!Q20-ModeloDatosMinisterio!Q20</f>
        <v>-3</v>
      </c>
      <c r="S20" s="63" t="n">
        <f aca="false">ModeloDatosModificados!S20-ModeloDatosMinisterio!S20</f>
        <v>0</v>
      </c>
      <c r="T20" s="63" t="n">
        <f aca="false">ModeloDatosModificados!T20-ModeloDatosMinisterio!T20</f>
        <v>0</v>
      </c>
      <c r="U20" s="63" t="n">
        <f aca="false">ModeloDatosModificados!U20-ModeloDatosMinisterio!U20</f>
        <v>0</v>
      </c>
      <c r="V20" s="63" t="n">
        <f aca="false">ModeloDatosModificados!V20-ModeloDatosMinisterio!V20</f>
        <v>0</v>
      </c>
      <c r="W20" s="63" t="n">
        <f aca="false">ModeloDatosModificados!W20-ModeloDatosMinisterio!W20</f>
        <v>0</v>
      </c>
      <c r="X20" s="63" t="n">
        <f aca="false">ModeloDatosModificados!X20-ModeloDatosMinisterio!X20</f>
        <v>0</v>
      </c>
      <c r="Y20" s="63" t="n">
        <f aca="false">ModeloDatosModificados!Y20-ModeloDatosMinisterio!Y20</f>
        <v>0</v>
      </c>
      <c r="Z20" s="63" t="n">
        <f aca="false">ModeloDatosModificados!Z20-ModeloDatosMinisterio!Z20</f>
        <v>0</v>
      </c>
      <c r="AC20" s="71" t="n">
        <f aca="false">ModeloDatosModificados!AC20-ModeloDatosMinisterio!AC20</f>
        <v>0</v>
      </c>
      <c r="AD20" s="72" t="n">
        <f aca="false">ModeloDatosModificados!AD20-ModeloDatosMinisterio!AD20</f>
        <v>0</v>
      </c>
      <c r="AE20" s="73" t="n">
        <f aca="false">ModeloDatosModificados!AE20-ModeloDatosMinisterio!AE20</f>
        <v>0</v>
      </c>
      <c r="AF20" s="72" t="n">
        <f aca="false">ModeloDatosModificados!AF20-ModeloDatosMinisterio!AF20</f>
        <v>0</v>
      </c>
      <c r="AG20" s="72" t="n">
        <f aca="false">ModeloDatosModificados!AG20-ModeloDatosMinisterio!AG20</f>
        <v>0</v>
      </c>
      <c r="AH20" s="72" t="n">
        <f aca="false">ModeloDatosModificados!AH20-ModeloDatosMinisterio!AH20</f>
        <v>0</v>
      </c>
      <c r="AI20" s="72" t="n">
        <f aca="false">ModeloDatosModificados!AI20-ModeloDatosMinisterio!AI20</f>
        <v>0</v>
      </c>
      <c r="AJ20" s="72" t="n">
        <f aca="false">ModeloDatosModificados!AJ20-ModeloDatosMinisterio!AJ20</f>
        <v>0</v>
      </c>
      <c r="AK20" s="72" t="n">
        <f aca="false">ModeloDatosModificados!AK20-ModeloDatosMinisterio!AK20</f>
        <v>0</v>
      </c>
      <c r="AL20" s="72" t="n">
        <f aca="false">ModeloDatosModificados!AL20-ModeloDatosMinisterio!AL20</f>
        <v>0</v>
      </c>
      <c r="AM20" s="72" t="n">
        <f aca="false">ModeloDatosModificados!AM20-ModeloDatosMinisterio!AM20</f>
        <v>0</v>
      </c>
      <c r="AO20" s="64" t="n">
        <f aca="false">ModeloDatosModificados!AO20-ModeloDatosMinisterio!AO20</f>
        <v>0</v>
      </c>
      <c r="AP20" s="63" t="n">
        <f aca="false">ModeloDatosModificados!AP20-ModeloDatosMinisterio!AP20</f>
        <v>0</v>
      </c>
      <c r="AQ20" s="64" t="n">
        <f aca="false">ModeloDatosModificados!AQ20-ModeloDatosMinisterio!AQ20</f>
        <v>0</v>
      </c>
      <c r="AR20" s="63" t="n">
        <f aca="false">ModeloDatosModificados!AR20-ModeloDatosMinisterio!AR20</f>
        <v>0</v>
      </c>
      <c r="AS20" s="64" t="n">
        <f aca="false">ModeloDatosModificados!AS20-ModeloDatosMinisterio!AS20</f>
        <v>0</v>
      </c>
      <c r="AT20" s="63" t="n">
        <f aca="false">ModeloDatosModificados!AT20-ModeloDatosMinisterio!AT20</f>
        <v>0</v>
      </c>
      <c r="AU20" s="64" t="n">
        <f aca="false">ModeloDatosModificados!AU20-ModeloDatosMinisterio!AU20</f>
        <v>0</v>
      </c>
      <c r="AV20" s="63" t="n">
        <f aca="false">ModeloDatosModificados!AV20-ModeloDatosMinisterio!AV20</f>
        <v>0</v>
      </c>
      <c r="AW20" s="64" t="n">
        <f aca="false">ModeloDatosModificados!AW20-ModeloDatosMinisterio!AW20</f>
        <v>0</v>
      </c>
      <c r="AX20" s="63" t="n">
        <f aca="false">ModeloDatosModificados!AX20-ModeloDatosMinisterio!AX20</f>
        <v>0</v>
      </c>
    </row>
    <row r="21" customFormat="false" ht="13.8" hidden="false" customHeight="false" outlineLevel="0" collapsed="false">
      <c r="A21" s="70" t="s">
        <v>28</v>
      </c>
      <c r="B21" s="63" t="n">
        <f aca="false">ModeloDatosModificados!B21-ModeloDatosMinisterio!B21</f>
        <v>0</v>
      </c>
      <c r="C21" s="63" t="n">
        <f aca="false">ModeloDatosModificados!C21-ModeloDatosMinisterio!C21</f>
        <v>0</v>
      </c>
      <c r="D21" s="63" t="n">
        <f aca="false">ModeloDatosModificados!D21-ModeloDatosMinisterio!D21</f>
        <v>0</v>
      </c>
      <c r="E21" s="63" t="n">
        <f aca="false">ModeloDatosModificados!E21-ModeloDatosMinisterio!E21</f>
        <v>0</v>
      </c>
      <c r="F21" s="63" t="n">
        <f aca="false">ModeloDatosModificados!F21-ModeloDatosMinisterio!F21</f>
        <v>0</v>
      </c>
      <c r="G21" s="63" t="n">
        <f aca="false">ModeloDatosModificados!G21-ModeloDatosMinisterio!G21</f>
        <v>0</v>
      </c>
      <c r="H21" s="63" t="n">
        <f aca="false">ModeloDatosModificados!H21-ModeloDatosMinisterio!H21</f>
        <v>0</v>
      </c>
      <c r="I21" s="64" t="n">
        <f aca="false">ModeloDatosModificados!I21-ModeloDatosMinisterio!I21</f>
        <v>0</v>
      </c>
      <c r="J21" s="63" t="n">
        <f aca="false">ModeloDatosModificados!J21-ModeloDatosMinisterio!J21</f>
        <v>0</v>
      </c>
      <c r="K21" s="64" t="n">
        <f aca="false">ModeloDatosModificados!K21-ModeloDatosMinisterio!K21</f>
        <v>0</v>
      </c>
      <c r="L21" s="63" t="n">
        <f aca="false">ModeloDatosModificados!L21-ModeloDatosMinisterio!L21</f>
        <v>0</v>
      </c>
      <c r="M21" s="64" t="n">
        <f aca="false">ModeloDatosModificados!M21-ModeloDatosMinisterio!M21</f>
        <v>-7.50491809739517E-008</v>
      </c>
      <c r="N21" s="63" t="n">
        <f aca="false">ModeloDatosModificados!N21-ModeloDatosMinisterio!N21</f>
        <v>-17</v>
      </c>
      <c r="O21" s="63" t="n">
        <f aca="false">ModeloDatosModificados!O21-ModeloDatosMinisterio!O21</f>
        <v>-17</v>
      </c>
      <c r="P21" s="63" t="n">
        <f aca="false">ModeloDatosModificados!P21-ModeloDatosMinisterio!P21</f>
        <v>-17</v>
      </c>
      <c r="Q21" s="63" t="n">
        <f aca="false">ModeloDatosModificados!Q21-ModeloDatosMinisterio!Q21</f>
        <v>-17</v>
      </c>
      <c r="S21" s="63" t="n">
        <f aca="false">ModeloDatosModificados!S21-ModeloDatosMinisterio!S21</f>
        <v>0</v>
      </c>
      <c r="T21" s="63" t="n">
        <f aca="false">ModeloDatosModificados!T21-ModeloDatosMinisterio!T21</f>
        <v>0</v>
      </c>
      <c r="U21" s="63" t="n">
        <f aca="false">ModeloDatosModificados!U21-ModeloDatosMinisterio!U21</f>
        <v>0</v>
      </c>
      <c r="V21" s="63" t="n">
        <f aca="false">ModeloDatosModificados!V21-ModeloDatosMinisterio!V21</f>
        <v>0</v>
      </c>
      <c r="W21" s="63" t="n">
        <f aca="false">ModeloDatosModificados!W21-ModeloDatosMinisterio!W21</f>
        <v>0</v>
      </c>
      <c r="X21" s="63" t="n">
        <f aca="false">ModeloDatosModificados!X21-ModeloDatosMinisterio!X21</f>
        <v>0</v>
      </c>
      <c r="Y21" s="63" t="n">
        <f aca="false">ModeloDatosModificados!Y21-ModeloDatosMinisterio!Y21</f>
        <v>0</v>
      </c>
      <c r="Z21" s="63" t="n">
        <f aca="false">ModeloDatosModificados!Z21-ModeloDatosMinisterio!Z21</f>
        <v>0</v>
      </c>
      <c r="AC21" s="71" t="n">
        <f aca="false">ModeloDatosModificados!AC21-ModeloDatosMinisterio!AC21</f>
        <v>0</v>
      </c>
      <c r="AD21" s="72" t="n">
        <f aca="false">ModeloDatosModificados!AD21-ModeloDatosMinisterio!AD21</f>
        <v>0</v>
      </c>
      <c r="AE21" s="73" t="n">
        <f aca="false">ModeloDatosModificados!AE21-ModeloDatosMinisterio!AE21</f>
        <v>0</v>
      </c>
      <c r="AF21" s="72" t="n">
        <f aca="false">ModeloDatosModificados!AF21-ModeloDatosMinisterio!AF21</f>
        <v>0</v>
      </c>
      <c r="AG21" s="72" t="n">
        <f aca="false">ModeloDatosModificados!AG21-ModeloDatosMinisterio!AG21</f>
        <v>0</v>
      </c>
      <c r="AH21" s="72" t="n">
        <f aca="false">ModeloDatosModificados!AH21-ModeloDatosMinisterio!AH21</f>
        <v>0</v>
      </c>
      <c r="AI21" s="72" t="n">
        <f aca="false">ModeloDatosModificados!AI21-ModeloDatosMinisterio!AI21</f>
        <v>0</v>
      </c>
      <c r="AJ21" s="72" t="n">
        <f aca="false">ModeloDatosModificados!AJ21-ModeloDatosMinisterio!AJ21</f>
        <v>0</v>
      </c>
      <c r="AK21" s="72" t="n">
        <f aca="false">ModeloDatosModificados!AK21-ModeloDatosMinisterio!AK21</f>
        <v>0</v>
      </c>
      <c r="AL21" s="72" t="n">
        <f aca="false">ModeloDatosModificados!AL21-ModeloDatosMinisterio!AL21</f>
        <v>0</v>
      </c>
      <c r="AM21" s="72" t="n">
        <f aca="false">ModeloDatosModificados!AM21-ModeloDatosMinisterio!AM21</f>
        <v>0</v>
      </c>
      <c r="AO21" s="64" t="n">
        <f aca="false">ModeloDatosModificados!AO21-ModeloDatosMinisterio!AO21</f>
        <v>0</v>
      </c>
      <c r="AP21" s="63" t="n">
        <f aca="false">ModeloDatosModificados!AP21-ModeloDatosMinisterio!AP21</f>
        <v>0</v>
      </c>
      <c r="AQ21" s="64" t="n">
        <f aca="false">ModeloDatosModificados!AQ21-ModeloDatosMinisterio!AQ21</f>
        <v>0</v>
      </c>
      <c r="AR21" s="63" t="n">
        <f aca="false">ModeloDatosModificados!AR21-ModeloDatosMinisterio!AR21</f>
        <v>0</v>
      </c>
      <c r="AS21" s="64" t="n">
        <f aca="false">ModeloDatosModificados!AS21-ModeloDatosMinisterio!AS21</f>
        <v>0</v>
      </c>
      <c r="AT21" s="63" t="n">
        <f aca="false">ModeloDatosModificados!AT21-ModeloDatosMinisterio!AT21</f>
        <v>0</v>
      </c>
      <c r="AU21" s="64" t="n">
        <f aca="false">ModeloDatosModificados!AU21-ModeloDatosMinisterio!AU21</f>
        <v>0</v>
      </c>
      <c r="AV21" s="63" t="n">
        <f aca="false">ModeloDatosModificados!AV21-ModeloDatosMinisterio!AV21</f>
        <v>0</v>
      </c>
      <c r="AW21" s="64" t="n">
        <f aca="false">ModeloDatosModificados!AW21-ModeloDatosMinisterio!AW21</f>
        <v>0</v>
      </c>
      <c r="AX21" s="63" t="n">
        <f aca="false">ModeloDatosModificados!AX21-ModeloDatosMinisterio!AX21</f>
        <v>0</v>
      </c>
    </row>
    <row r="22" customFormat="false" ht="13.8" hidden="false" customHeight="false" outlineLevel="0" collapsed="false">
      <c r="A22" s="70" t="s">
        <v>29</v>
      </c>
      <c r="B22" s="63" t="n">
        <f aca="false">ModeloDatosModificados!B22-ModeloDatosMinisterio!B22</f>
        <v>0</v>
      </c>
      <c r="C22" s="63" t="n">
        <f aca="false">ModeloDatosModificados!C22-ModeloDatosMinisterio!C22</f>
        <v>0</v>
      </c>
      <c r="D22" s="63" t="n">
        <f aca="false">ModeloDatosModificados!D22-ModeloDatosMinisterio!D22</f>
        <v>0</v>
      </c>
      <c r="E22" s="63" t="n">
        <f aca="false">ModeloDatosModificados!E22-ModeloDatosMinisterio!E22</f>
        <v>0</v>
      </c>
      <c r="F22" s="63" t="n">
        <f aca="false">ModeloDatosModificados!F22-ModeloDatosMinisterio!F22</f>
        <v>0</v>
      </c>
      <c r="G22" s="63" t="n">
        <f aca="false">ModeloDatosModificados!G22-ModeloDatosMinisterio!G22</f>
        <v>0</v>
      </c>
      <c r="H22" s="63" t="n">
        <f aca="false">ModeloDatosModificados!H22-ModeloDatosMinisterio!H22</f>
        <v>0</v>
      </c>
      <c r="I22" s="64" t="n">
        <f aca="false">ModeloDatosModificados!I22-ModeloDatosMinisterio!I22</f>
        <v>0</v>
      </c>
      <c r="J22" s="63" t="n">
        <f aca="false">ModeloDatosModificados!J22-ModeloDatosMinisterio!J22</f>
        <v>0</v>
      </c>
      <c r="K22" s="64" t="n">
        <f aca="false">ModeloDatosModificados!K22-ModeloDatosMinisterio!K22</f>
        <v>0</v>
      </c>
      <c r="L22" s="63" t="n">
        <f aca="false">ModeloDatosModificados!L22-ModeloDatosMinisterio!L22</f>
        <v>0</v>
      </c>
      <c r="M22" s="64" t="n">
        <f aca="false">ModeloDatosModificados!M22-ModeloDatosMinisterio!M22</f>
        <v>-3.75245904904453E-008</v>
      </c>
      <c r="N22" s="63" t="n">
        <f aca="false">ModeloDatosModificados!N22-ModeloDatosMinisterio!N22</f>
        <v>-8</v>
      </c>
      <c r="O22" s="63" t="n">
        <f aca="false">ModeloDatosModificados!O22-ModeloDatosMinisterio!O22</f>
        <v>-8</v>
      </c>
      <c r="P22" s="63" t="n">
        <f aca="false">ModeloDatosModificados!P22-ModeloDatosMinisterio!P22</f>
        <v>-8</v>
      </c>
      <c r="Q22" s="63" t="n">
        <f aca="false">ModeloDatosModificados!Q22-ModeloDatosMinisterio!Q22</f>
        <v>-8</v>
      </c>
      <c r="S22" s="63" t="n">
        <f aca="false">ModeloDatosModificados!S22-ModeloDatosMinisterio!S22</f>
        <v>0</v>
      </c>
      <c r="T22" s="63" t="n">
        <f aca="false">ModeloDatosModificados!T22-ModeloDatosMinisterio!T22</f>
        <v>0</v>
      </c>
      <c r="U22" s="63" t="n">
        <f aca="false">ModeloDatosModificados!U22-ModeloDatosMinisterio!U22</f>
        <v>0</v>
      </c>
      <c r="V22" s="63" t="n">
        <f aca="false">ModeloDatosModificados!V22-ModeloDatosMinisterio!V22</f>
        <v>0</v>
      </c>
      <c r="W22" s="63" t="n">
        <f aca="false">ModeloDatosModificados!W22-ModeloDatosMinisterio!W22</f>
        <v>0</v>
      </c>
      <c r="X22" s="63" t="n">
        <f aca="false">ModeloDatosModificados!X22-ModeloDatosMinisterio!X22</f>
        <v>0</v>
      </c>
      <c r="Y22" s="63" t="n">
        <f aca="false">ModeloDatosModificados!Y22-ModeloDatosMinisterio!Y22</f>
        <v>0</v>
      </c>
      <c r="Z22" s="63" t="n">
        <f aca="false">ModeloDatosModificados!Z22-ModeloDatosMinisterio!Z22</f>
        <v>0</v>
      </c>
      <c r="AC22" s="71" t="n">
        <f aca="false">ModeloDatosModificados!AC22-ModeloDatosMinisterio!AC22</f>
        <v>0</v>
      </c>
      <c r="AD22" s="72" t="n">
        <f aca="false">ModeloDatosModificados!AD22-ModeloDatosMinisterio!AD22</f>
        <v>0</v>
      </c>
      <c r="AE22" s="73" t="n">
        <f aca="false">ModeloDatosModificados!AE22-ModeloDatosMinisterio!AE22</f>
        <v>0</v>
      </c>
      <c r="AF22" s="72" t="n">
        <f aca="false">ModeloDatosModificados!AF22-ModeloDatosMinisterio!AF22</f>
        <v>0</v>
      </c>
      <c r="AG22" s="72" t="n">
        <f aca="false">ModeloDatosModificados!AG22-ModeloDatosMinisterio!AG22</f>
        <v>0</v>
      </c>
      <c r="AH22" s="72" t="n">
        <f aca="false">ModeloDatosModificados!AH22-ModeloDatosMinisterio!AH22</f>
        <v>0</v>
      </c>
      <c r="AI22" s="72" t="n">
        <f aca="false">ModeloDatosModificados!AI22-ModeloDatosMinisterio!AI22</f>
        <v>0</v>
      </c>
      <c r="AJ22" s="72" t="n">
        <f aca="false">ModeloDatosModificados!AJ22-ModeloDatosMinisterio!AJ22</f>
        <v>0</v>
      </c>
      <c r="AK22" s="72" t="n">
        <f aca="false">ModeloDatosModificados!AK22-ModeloDatosMinisterio!AK22</f>
        <v>0</v>
      </c>
      <c r="AL22" s="72" t="n">
        <f aca="false">ModeloDatosModificados!AL22-ModeloDatosMinisterio!AL22</f>
        <v>0</v>
      </c>
      <c r="AM22" s="72" t="n">
        <f aca="false">ModeloDatosModificados!AM22-ModeloDatosMinisterio!AM22</f>
        <v>0</v>
      </c>
      <c r="AO22" s="64" t="n">
        <f aca="false">ModeloDatosModificados!AO22-ModeloDatosMinisterio!AO22</f>
        <v>0</v>
      </c>
      <c r="AP22" s="63" t="n">
        <f aca="false">ModeloDatosModificados!AP22-ModeloDatosMinisterio!AP22</f>
        <v>0</v>
      </c>
      <c r="AQ22" s="64" t="n">
        <f aca="false">ModeloDatosModificados!AQ22-ModeloDatosMinisterio!AQ22</f>
        <v>0</v>
      </c>
      <c r="AR22" s="63" t="n">
        <f aca="false">ModeloDatosModificados!AR22-ModeloDatosMinisterio!AR22</f>
        <v>0</v>
      </c>
      <c r="AS22" s="64" t="n">
        <f aca="false">ModeloDatosModificados!AS22-ModeloDatosMinisterio!AS22</f>
        <v>0</v>
      </c>
      <c r="AT22" s="63" t="n">
        <f aca="false">ModeloDatosModificados!AT22-ModeloDatosMinisterio!AT22</f>
        <v>0</v>
      </c>
      <c r="AU22" s="64" t="n">
        <f aca="false">ModeloDatosModificados!AU22-ModeloDatosMinisterio!AU22</f>
        <v>0</v>
      </c>
      <c r="AV22" s="63" t="n">
        <f aca="false">ModeloDatosModificados!AV22-ModeloDatosMinisterio!AV22</f>
        <v>0</v>
      </c>
      <c r="AW22" s="64" t="n">
        <f aca="false">ModeloDatosModificados!AW22-ModeloDatosMinisterio!AW22</f>
        <v>0</v>
      </c>
      <c r="AX22" s="63" t="n">
        <f aca="false">ModeloDatosModificados!AX22-ModeloDatosMinisterio!AX22</f>
        <v>0</v>
      </c>
    </row>
    <row r="23" customFormat="false" ht="13.8" hidden="false" customHeight="false" outlineLevel="0" collapsed="false">
      <c r="A23" s="70" t="s">
        <v>30</v>
      </c>
      <c r="B23" s="63" t="n">
        <f aca="false">ModeloDatosModificados!B23-ModeloDatosMinisterio!B23</f>
        <v>0</v>
      </c>
      <c r="C23" s="63" t="n">
        <f aca="false">ModeloDatosModificados!C23-ModeloDatosMinisterio!C23</f>
        <v>0</v>
      </c>
      <c r="D23" s="63" t="n">
        <f aca="false">ModeloDatosModificados!D23-ModeloDatosMinisterio!D23</f>
        <v>0</v>
      </c>
      <c r="E23" s="63" t="n">
        <f aca="false">ModeloDatosModificados!E23-ModeloDatosMinisterio!E23</f>
        <v>0</v>
      </c>
      <c r="F23" s="63" t="n">
        <f aca="false">ModeloDatosModificados!F23-ModeloDatosMinisterio!F23</f>
        <v>0</v>
      </c>
      <c r="G23" s="63" t="n">
        <f aca="false">ModeloDatosModificados!G23-ModeloDatosMinisterio!G23</f>
        <v>0</v>
      </c>
      <c r="H23" s="63" t="n">
        <f aca="false">ModeloDatosModificados!H23-ModeloDatosMinisterio!H23</f>
        <v>0</v>
      </c>
      <c r="I23" s="64" t="n">
        <f aca="false">ModeloDatosModificados!I23-ModeloDatosMinisterio!I23</f>
        <v>0</v>
      </c>
      <c r="J23" s="63" t="n">
        <f aca="false">ModeloDatosModificados!J23-ModeloDatosMinisterio!J23</f>
        <v>0</v>
      </c>
      <c r="K23" s="64" t="n">
        <f aca="false">ModeloDatosModificados!K23-ModeloDatosMinisterio!K23</f>
        <v>0</v>
      </c>
      <c r="L23" s="63" t="n">
        <f aca="false">ModeloDatosModificados!L23-ModeloDatosMinisterio!L23</f>
        <v>0</v>
      </c>
      <c r="M23" s="64" t="n">
        <f aca="false">ModeloDatosModificados!M23-ModeloDatosMinisterio!M23</f>
        <v>4.1693989441538E-009</v>
      </c>
      <c r="N23" s="63" t="n">
        <f aca="false">ModeloDatosModificados!N23-ModeloDatosMinisterio!N23</f>
        <v>1</v>
      </c>
      <c r="O23" s="63" t="n">
        <f aca="false">ModeloDatosModificados!O23-ModeloDatosMinisterio!O23</f>
        <v>1</v>
      </c>
      <c r="P23" s="63" t="n">
        <f aca="false">ModeloDatosModificados!P23-ModeloDatosMinisterio!P23</f>
        <v>1</v>
      </c>
      <c r="Q23" s="63" t="n">
        <f aca="false">ModeloDatosModificados!Q23-ModeloDatosMinisterio!Q23</f>
        <v>1</v>
      </c>
      <c r="S23" s="63" t="n">
        <f aca="false">ModeloDatosModificados!S23-ModeloDatosMinisterio!S23</f>
        <v>0</v>
      </c>
      <c r="T23" s="63" t="n">
        <f aca="false">ModeloDatosModificados!T23-ModeloDatosMinisterio!T23</f>
        <v>0</v>
      </c>
      <c r="U23" s="63" t="n">
        <f aca="false">ModeloDatosModificados!U23-ModeloDatosMinisterio!U23</f>
        <v>0</v>
      </c>
      <c r="V23" s="63" t="n">
        <f aca="false">ModeloDatosModificados!V23-ModeloDatosMinisterio!V23</f>
        <v>0</v>
      </c>
      <c r="W23" s="63" t="n">
        <f aca="false">ModeloDatosModificados!W23-ModeloDatosMinisterio!W23</f>
        <v>0</v>
      </c>
      <c r="X23" s="63" t="n">
        <f aca="false">ModeloDatosModificados!X23-ModeloDatosMinisterio!X23</f>
        <v>0</v>
      </c>
      <c r="Y23" s="63" t="n">
        <f aca="false">ModeloDatosModificados!Y23-ModeloDatosMinisterio!Y23</f>
        <v>0</v>
      </c>
      <c r="Z23" s="63" t="n">
        <f aca="false">ModeloDatosModificados!Z23-ModeloDatosMinisterio!Z23</f>
        <v>0</v>
      </c>
      <c r="AC23" s="71" t="n">
        <f aca="false">ModeloDatosModificados!AC23-ModeloDatosMinisterio!AC23</f>
        <v>0</v>
      </c>
      <c r="AD23" s="72" t="n">
        <f aca="false">ModeloDatosModificados!AD23-ModeloDatosMinisterio!AD23</f>
        <v>0</v>
      </c>
      <c r="AE23" s="73" t="n">
        <f aca="false">ModeloDatosModificados!AE23-ModeloDatosMinisterio!AE23</f>
        <v>0</v>
      </c>
      <c r="AF23" s="72" t="n">
        <f aca="false">ModeloDatosModificados!AF23-ModeloDatosMinisterio!AF23</f>
        <v>0</v>
      </c>
      <c r="AG23" s="72" t="n">
        <f aca="false">ModeloDatosModificados!AG23-ModeloDatosMinisterio!AG23</f>
        <v>0</v>
      </c>
      <c r="AH23" s="72" t="n">
        <f aca="false">ModeloDatosModificados!AH23-ModeloDatosMinisterio!AH23</f>
        <v>0</v>
      </c>
      <c r="AI23" s="72" t="n">
        <f aca="false">ModeloDatosModificados!AI23-ModeloDatosMinisterio!AI23</f>
        <v>0</v>
      </c>
      <c r="AJ23" s="72" t="n">
        <f aca="false">ModeloDatosModificados!AJ23-ModeloDatosMinisterio!AJ23</f>
        <v>0</v>
      </c>
      <c r="AK23" s="72" t="n">
        <f aca="false">ModeloDatosModificados!AK23-ModeloDatosMinisterio!AK23</f>
        <v>0</v>
      </c>
      <c r="AL23" s="72" t="n">
        <f aca="false">ModeloDatosModificados!AL23-ModeloDatosMinisterio!AL23</f>
        <v>0</v>
      </c>
      <c r="AM23" s="72" t="n">
        <f aca="false">ModeloDatosModificados!AM23-ModeloDatosMinisterio!AM23</f>
        <v>0</v>
      </c>
      <c r="AO23" s="64" t="n">
        <f aca="false">ModeloDatosModificados!AO23-ModeloDatosMinisterio!AO23</f>
        <v>0</v>
      </c>
      <c r="AP23" s="63" t="n">
        <f aca="false">ModeloDatosModificados!AP23-ModeloDatosMinisterio!AP23</f>
        <v>0</v>
      </c>
      <c r="AQ23" s="64" t="n">
        <f aca="false">ModeloDatosModificados!AQ23-ModeloDatosMinisterio!AQ23</f>
        <v>0</v>
      </c>
      <c r="AR23" s="63" t="n">
        <f aca="false">ModeloDatosModificados!AR23-ModeloDatosMinisterio!AR23</f>
        <v>0</v>
      </c>
      <c r="AS23" s="64" t="n">
        <f aca="false">ModeloDatosModificados!AS23-ModeloDatosMinisterio!AS23</f>
        <v>0</v>
      </c>
      <c r="AT23" s="63" t="n">
        <f aca="false">ModeloDatosModificados!AT23-ModeloDatosMinisterio!AT23</f>
        <v>0</v>
      </c>
      <c r="AU23" s="64" t="n">
        <f aca="false">ModeloDatosModificados!AU23-ModeloDatosMinisterio!AU23</f>
        <v>0</v>
      </c>
      <c r="AV23" s="63" t="n">
        <f aca="false">ModeloDatosModificados!AV23-ModeloDatosMinisterio!AV23</f>
        <v>0</v>
      </c>
      <c r="AW23" s="64" t="n">
        <f aca="false">ModeloDatosModificados!AW23-ModeloDatosMinisterio!AW23</f>
        <v>0</v>
      </c>
      <c r="AX23" s="63" t="n">
        <f aca="false">ModeloDatosModificados!AX23-ModeloDatosMinisterio!AX23</f>
        <v>0</v>
      </c>
    </row>
    <row r="24" customFormat="false" ht="13.8" hidden="false" customHeight="false" outlineLevel="0" collapsed="false">
      <c r="A24" s="70" t="s">
        <v>31</v>
      </c>
      <c r="B24" s="63" t="n">
        <f aca="false">ModeloDatosModificados!B24-ModeloDatosMinisterio!B24</f>
        <v>0</v>
      </c>
      <c r="C24" s="63" t="n">
        <f aca="false">ModeloDatosModificados!C24-ModeloDatosMinisterio!C24</f>
        <v>0</v>
      </c>
      <c r="D24" s="63" t="n">
        <f aca="false">ModeloDatosModificados!D24-ModeloDatosMinisterio!D24</f>
        <v>0</v>
      </c>
      <c r="E24" s="63" t="n">
        <f aca="false">ModeloDatosModificados!E24-ModeloDatosMinisterio!E24</f>
        <v>0</v>
      </c>
      <c r="F24" s="63" t="n">
        <f aca="false">ModeloDatosModificados!F24-ModeloDatosMinisterio!F24</f>
        <v>0</v>
      </c>
      <c r="G24" s="63" t="n">
        <f aca="false">ModeloDatosModificados!G24-ModeloDatosMinisterio!G24</f>
        <v>0</v>
      </c>
      <c r="H24" s="63" t="n">
        <f aca="false">ModeloDatosModificados!H24-ModeloDatosMinisterio!H24</f>
        <v>0</v>
      </c>
      <c r="I24" s="64" t="n">
        <f aca="false">ModeloDatosModificados!I24-ModeloDatosMinisterio!I24</f>
        <v>0</v>
      </c>
      <c r="J24" s="63" t="n">
        <f aca="false">ModeloDatosModificados!J24-ModeloDatosMinisterio!J24</f>
        <v>0</v>
      </c>
      <c r="K24" s="64" t="n">
        <f aca="false">ModeloDatosModificados!K24-ModeloDatosMinisterio!K24</f>
        <v>0</v>
      </c>
      <c r="L24" s="63" t="n">
        <f aca="false">ModeloDatosModificados!L24-ModeloDatosMinisterio!L24</f>
        <v>0</v>
      </c>
      <c r="M24" s="64" t="n">
        <f aca="false">ModeloDatosModificados!M24-ModeloDatosMinisterio!M24</f>
        <v>4.1693989441538E-009</v>
      </c>
      <c r="N24" s="63" t="n">
        <f aca="false">ModeloDatosModificados!N24-ModeloDatosMinisterio!N24</f>
        <v>1</v>
      </c>
      <c r="O24" s="63" t="n">
        <f aca="false">ModeloDatosModificados!O24-ModeloDatosMinisterio!O24</f>
        <v>1</v>
      </c>
      <c r="P24" s="63" t="n">
        <f aca="false">ModeloDatosModificados!P24-ModeloDatosMinisterio!P24</f>
        <v>1</v>
      </c>
      <c r="Q24" s="63" t="n">
        <f aca="false">ModeloDatosModificados!Q24-ModeloDatosMinisterio!Q24</f>
        <v>1</v>
      </c>
      <c r="S24" s="63" t="n">
        <f aca="false">ModeloDatosModificados!S24-ModeloDatosMinisterio!S24</f>
        <v>0</v>
      </c>
      <c r="T24" s="63" t="n">
        <f aca="false">ModeloDatosModificados!T24-ModeloDatosMinisterio!T24</f>
        <v>0</v>
      </c>
      <c r="U24" s="63" t="n">
        <f aca="false">ModeloDatosModificados!U24-ModeloDatosMinisterio!U24</f>
        <v>0</v>
      </c>
      <c r="V24" s="63" t="n">
        <f aca="false">ModeloDatosModificados!V24-ModeloDatosMinisterio!V24</f>
        <v>0</v>
      </c>
      <c r="W24" s="63" t="n">
        <f aca="false">ModeloDatosModificados!W24-ModeloDatosMinisterio!W24</f>
        <v>0</v>
      </c>
      <c r="X24" s="63" t="n">
        <f aca="false">ModeloDatosModificados!X24-ModeloDatosMinisterio!X24</f>
        <v>0</v>
      </c>
      <c r="Y24" s="63" t="n">
        <f aca="false">ModeloDatosModificados!Y24-ModeloDatosMinisterio!Y24</f>
        <v>0</v>
      </c>
      <c r="Z24" s="63" t="n">
        <f aca="false">ModeloDatosModificados!Z24-ModeloDatosMinisterio!Z24</f>
        <v>0</v>
      </c>
      <c r="AC24" s="71" t="n">
        <f aca="false">ModeloDatosModificados!AC24-ModeloDatosMinisterio!AC24</f>
        <v>0</v>
      </c>
      <c r="AD24" s="72" t="n">
        <f aca="false">ModeloDatosModificados!AD24-ModeloDatosMinisterio!AD24</f>
        <v>0</v>
      </c>
      <c r="AE24" s="73" t="n">
        <f aca="false">ModeloDatosModificados!AE24-ModeloDatosMinisterio!AE24</f>
        <v>0</v>
      </c>
      <c r="AF24" s="72" t="n">
        <f aca="false">ModeloDatosModificados!AF24-ModeloDatosMinisterio!AF24</f>
        <v>0</v>
      </c>
      <c r="AG24" s="72" t="n">
        <f aca="false">ModeloDatosModificados!AG24-ModeloDatosMinisterio!AG24</f>
        <v>0</v>
      </c>
      <c r="AH24" s="72" t="n">
        <f aca="false">ModeloDatosModificados!AH24-ModeloDatosMinisterio!AH24</f>
        <v>0</v>
      </c>
      <c r="AI24" s="72" t="n">
        <f aca="false">ModeloDatosModificados!AI24-ModeloDatosMinisterio!AI24</f>
        <v>0</v>
      </c>
      <c r="AJ24" s="72" t="n">
        <f aca="false">ModeloDatosModificados!AJ24-ModeloDatosMinisterio!AJ24</f>
        <v>0</v>
      </c>
      <c r="AK24" s="72" t="n">
        <f aca="false">ModeloDatosModificados!AK24-ModeloDatosMinisterio!AK24</f>
        <v>0</v>
      </c>
      <c r="AL24" s="72" t="n">
        <f aca="false">ModeloDatosModificados!AL24-ModeloDatosMinisterio!AL24</f>
        <v>0</v>
      </c>
      <c r="AM24" s="72" t="n">
        <f aca="false">ModeloDatosModificados!AM24-ModeloDatosMinisterio!AM24</f>
        <v>0</v>
      </c>
      <c r="AO24" s="64" t="n">
        <f aca="false">ModeloDatosModificados!AO24-ModeloDatosMinisterio!AO24</f>
        <v>0</v>
      </c>
      <c r="AP24" s="63" t="n">
        <f aca="false">ModeloDatosModificados!AP24-ModeloDatosMinisterio!AP24</f>
        <v>0</v>
      </c>
      <c r="AQ24" s="64" t="n">
        <f aca="false">ModeloDatosModificados!AQ24-ModeloDatosMinisterio!AQ24</f>
        <v>0</v>
      </c>
      <c r="AR24" s="63" t="n">
        <f aca="false">ModeloDatosModificados!AR24-ModeloDatosMinisterio!AR24</f>
        <v>0</v>
      </c>
      <c r="AS24" s="64" t="n">
        <f aca="false">ModeloDatosModificados!AS24-ModeloDatosMinisterio!AS24</f>
        <v>0</v>
      </c>
      <c r="AT24" s="63" t="n">
        <f aca="false">ModeloDatosModificados!AT24-ModeloDatosMinisterio!AT24</f>
        <v>0</v>
      </c>
      <c r="AU24" s="64" t="n">
        <f aca="false">ModeloDatosModificados!AU24-ModeloDatosMinisterio!AU24</f>
        <v>0</v>
      </c>
      <c r="AV24" s="63" t="n">
        <f aca="false">ModeloDatosModificados!AV24-ModeloDatosMinisterio!AV24</f>
        <v>0</v>
      </c>
      <c r="AW24" s="64" t="n">
        <f aca="false">ModeloDatosModificados!AW24-ModeloDatosMinisterio!AW24</f>
        <v>0</v>
      </c>
      <c r="AX24" s="63" t="n">
        <f aca="false">ModeloDatosModificados!AX24-ModeloDatosMinisterio!AX24</f>
        <v>0</v>
      </c>
    </row>
    <row r="25" customFormat="false" ht="13.8" hidden="false" customHeight="false" outlineLevel="0" collapsed="false">
      <c r="A25" s="70" t="s">
        <v>32</v>
      </c>
      <c r="B25" s="63" t="n">
        <f aca="false">ModeloDatosModificados!B25-ModeloDatosMinisterio!B25</f>
        <v>0</v>
      </c>
      <c r="C25" s="63" t="n">
        <f aca="false">ModeloDatosModificados!C25-ModeloDatosMinisterio!C25</f>
        <v>0</v>
      </c>
      <c r="D25" s="63" t="n">
        <f aca="false">ModeloDatosModificados!D25-ModeloDatosMinisterio!D25</f>
        <v>0</v>
      </c>
      <c r="E25" s="63" t="n">
        <f aca="false">ModeloDatosModificados!E25-ModeloDatosMinisterio!E25</f>
        <v>0</v>
      </c>
      <c r="F25" s="63" t="n">
        <f aca="false">ModeloDatosModificados!F25-ModeloDatosMinisterio!F25</f>
        <v>0</v>
      </c>
      <c r="G25" s="63" t="n">
        <f aca="false">ModeloDatosModificados!G25-ModeloDatosMinisterio!G25</f>
        <v>0</v>
      </c>
      <c r="H25" s="63" t="n">
        <f aca="false">ModeloDatosModificados!H25-ModeloDatosMinisterio!H25</f>
        <v>0</v>
      </c>
      <c r="I25" s="64" t="n">
        <f aca="false">ModeloDatosModificados!I25-ModeloDatosMinisterio!I25</f>
        <v>0</v>
      </c>
      <c r="J25" s="63" t="n">
        <f aca="false">ModeloDatosModificados!J25-ModeloDatosMinisterio!J25</f>
        <v>0</v>
      </c>
      <c r="K25" s="64" t="n">
        <f aca="false">ModeloDatosModificados!K25-ModeloDatosMinisterio!K25</f>
        <v>0</v>
      </c>
      <c r="L25" s="63" t="n">
        <f aca="false">ModeloDatosModificados!L25-ModeloDatosMinisterio!L25</f>
        <v>0</v>
      </c>
      <c r="M25" s="64" t="n">
        <f aca="false">ModeloDatosModificados!M25-ModeloDatosMinisterio!M25</f>
        <v>8.33879788483816E-009</v>
      </c>
      <c r="N25" s="63" t="n">
        <f aca="false">ModeloDatosModificados!N25-ModeloDatosMinisterio!N25</f>
        <v>2</v>
      </c>
      <c r="O25" s="63" t="n">
        <f aca="false">ModeloDatosModificados!O25-ModeloDatosMinisterio!O25</f>
        <v>2</v>
      </c>
      <c r="P25" s="63" t="n">
        <f aca="false">ModeloDatosModificados!P25-ModeloDatosMinisterio!P25</f>
        <v>2</v>
      </c>
      <c r="Q25" s="63" t="n">
        <f aca="false">ModeloDatosModificados!Q25-ModeloDatosMinisterio!Q25</f>
        <v>2</v>
      </c>
      <c r="S25" s="63" t="n">
        <f aca="false">ModeloDatosModificados!S25-ModeloDatosMinisterio!S25</f>
        <v>0</v>
      </c>
      <c r="T25" s="63" t="n">
        <f aca="false">ModeloDatosModificados!T25-ModeloDatosMinisterio!T25</f>
        <v>0</v>
      </c>
      <c r="U25" s="63" t="n">
        <f aca="false">ModeloDatosModificados!U25-ModeloDatosMinisterio!U25</f>
        <v>0</v>
      </c>
      <c r="V25" s="63" t="n">
        <f aca="false">ModeloDatosModificados!V25-ModeloDatosMinisterio!V25</f>
        <v>0</v>
      </c>
      <c r="W25" s="63" t="n">
        <f aca="false">ModeloDatosModificados!W25-ModeloDatosMinisterio!W25</f>
        <v>0</v>
      </c>
      <c r="X25" s="63" t="n">
        <f aca="false">ModeloDatosModificados!X25-ModeloDatosMinisterio!X25</f>
        <v>0</v>
      </c>
      <c r="Y25" s="63" t="n">
        <f aca="false">ModeloDatosModificados!Y25-ModeloDatosMinisterio!Y25</f>
        <v>0</v>
      </c>
      <c r="Z25" s="63" t="n">
        <f aca="false">ModeloDatosModificados!Z25-ModeloDatosMinisterio!Z25</f>
        <v>0</v>
      </c>
      <c r="AC25" s="71" t="n">
        <f aca="false">ModeloDatosModificados!AC25-ModeloDatosMinisterio!AC25</f>
        <v>0</v>
      </c>
      <c r="AD25" s="72" t="n">
        <f aca="false">ModeloDatosModificados!AD25-ModeloDatosMinisterio!AD25</f>
        <v>0</v>
      </c>
      <c r="AE25" s="73" t="n">
        <f aca="false">ModeloDatosModificados!AE25-ModeloDatosMinisterio!AE25</f>
        <v>0</v>
      </c>
      <c r="AF25" s="72" t="n">
        <f aca="false">ModeloDatosModificados!AF25-ModeloDatosMinisterio!AF25</f>
        <v>0</v>
      </c>
      <c r="AG25" s="72" t="n">
        <f aca="false">ModeloDatosModificados!AG25-ModeloDatosMinisterio!AG25</f>
        <v>0</v>
      </c>
      <c r="AH25" s="72" t="n">
        <f aca="false">ModeloDatosModificados!AH25-ModeloDatosMinisterio!AH25</f>
        <v>0</v>
      </c>
      <c r="AI25" s="72" t="n">
        <f aca="false">ModeloDatosModificados!AI25-ModeloDatosMinisterio!AI25</f>
        <v>0</v>
      </c>
      <c r="AJ25" s="72" t="n">
        <f aca="false">ModeloDatosModificados!AJ25-ModeloDatosMinisterio!AJ25</f>
        <v>0</v>
      </c>
      <c r="AK25" s="72" t="n">
        <f aca="false">ModeloDatosModificados!AK25-ModeloDatosMinisterio!AK25</f>
        <v>0</v>
      </c>
      <c r="AL25" s="72" t="n">
        <f aca="false">ModeloDatosModificados!AL25-ModeloDatosMinisterio!AL25</f>
        <v>0</v>
      </c>
      <c r="AM25" s="72" t="n">
        <f aca="false">ModeloDatosModificados!AM25-ModeloDatosMinisterio!AM25</f>
        <v>0</v>
      </c>
      <c r="AO25" s="64" t="n">
        <f aca="false">ModeloDatosModificados!AO25-ModeloDatosMinisterio!AO25</f>
        <v>0</v>
      </c>
      <c r="AP25" s="63" t="n">
        <f aca="false">ModeloDatosModificados!AP25-ModeloDatosMinisterio!AP25</f>
        <v>0</v>
      </c>
      <c r="AQ25" s="64" t="n">
        <f aca="false">ModeloDatosModificados!AQ25-ModeloDatosMinisterio!AQ25</f>
        <v>0</v>
      </c>
      <c r="AR25" s="63" t="n">
        <f aca="false">ModeloDatosModificados!AR25-ModeloDatosMinisterio!AR25</f>
        <v>0</v>
      </c>
      <c r="AS25" s="64" t="n">
        <f aca="false">ModeloDatosModificados!AS25-ModeloDatosMinisterio!AS25</f>
        <v>0</v>
      </c>
      <c r="AT25" s="63" t="n">
        <f aca="false">ModeloDatosModificados!AT25-ModeloDatosMinisterio!AT25</f>
        <v>0</v>
      </c>
      <c r="AU25" s="64" t="n">
        <f aca="false">ModeloDatosModificados!AU25-ModeloDatosMinisterio!AU25</f>
        <v>0</v>
      </c>
      <c r="AV25" s="63" t="n">
        <f aca="false">ModeloDatosModificados!AV25-ModeloDatosMinisterio!AV25</f>
        <v>0</v>
      </c>
      <c r="AW25" s="64" t="n">
        <f aca="false">ModeloDatosModificados!AW25-ModeloDatosMinisterio!AW25</f>
        <v>0</v>
      </c>
      <c r="AX25" s="63" t="n">
        <f aca="false">ModeloDatosModificados!AX25-ModeloDatosMinisterio!AX25</f>
        <v>0</v>
      </c>
    </row>
    <row r="26" customFormat="false" ht="13.8" hidden="false" customHeight="false" outlineLevel="0" collapsed="false">
      <c r="A26" s="70" t="s">
        <v>33</v>
      </c>
      <c r="B26" s="63" t="n">
        <f aca="false">ModeloDatosModificados!B26-ModeloDatosMinisterio!B26</f>
        <v>0</v>
      </c>
      <c r="C26" s="63" t="n">
        <f aca="false">ModeloDatosModificados!C26-ModeloDatosMinisterio!C26</f>
        <v>0</v>
      </c>
      <c r="D26" s="63" t="n">
        <f aca="false">ModeloDatosModificados!D26-ModeloDatosMinisterio!D26</f>
        <v>0</v>
      </c>
      <c r="E26" s="63" t="n">
        <f aca="false">ModeloDatosModificados!E26-ModeloDatosMinisterio!E26</f>
        <v>0</v>
      </c>
      <c r="F26" s="63" t="n">
        <f aca="false">ModeloDatosModificados!F26-ModeloDatosMinisterio!F26</f>
        <v>0</v>
      </c>
      <c r="G26" s="63" t="n">
        <f aca="false">ModeloDatosModificados!G26-ModeloDatosMinisterio!G26</f>
        <v>0</v>
      </c>
      <c r="H26" s="63" t="n">
        <f aca="false">ModeloDatosModificados!H26-ModeloDatosMinisterio!H26</f>
        <v>0</v>
      </c>
      <c r="I26" s="64" t="n">
        <f aca="false">ModeloDatosModificados!I26-ModeloDatosMinisterio!I26</f>
        <v>0</v>
      </c>
      <c r="J26" s="63" t="n">
        <f aca="false">ModeloDatosModificados!J26-ModeloDatosMinisterio!J26</f>
        <v>0</v>
      </c>
      <c r="K26" s="64" t="n">
        <f aca="false">ModeloDatosModificados!K26-ModeloDatosMinisterio!K26</f>
        <v>0</v>
      </c>
      <c r="L26" s="63" t="n">
        <f aca="false">ModeloDatosModificados!L26-ModeloDatosMinisterio!L26</f>
        <v>0</v>
      </c>
      <c r="M26" s="64" t="n">
        <f aca="false">ModeloDatosModificados!M26-ModeloDatosMinisterio!M26</f>
        <v>1.2508196828992E-008</v>
      </c>
      <c r="N26" s="63" t="n">
        <f aca="false">ModeloDatosModificados!N26-ModeloDatosMinisterio!N26</f>
        <v>3</v>
      </c>
      <c r="O26" s="63" t="n">
        <f aca="false">ModeloDatosModificados!O26-ModeloDatosMinisterio!O26</f>
        <v>3</v>
      </c>
      <c r="P26" s="63" t="n">
        <f aca="false">ModeloDatosModificados!P26-ModeloDatosMinisterio!P26</f>
        <v>3</v>
      </c>
      <c r="Q26" s="63" t="n">
        <f aca="false">ModeloDatosModificados!Q26-ModeloDatosMinisterio!Q26</f>
        <v>3</v>
      </c>
      <c r="S26" s="63" t="n">
        <f aca="false">ModeloDatosModificados!S26-ModeloDatosMinisterio!S26</f>
        <v>0</v>
      </c>
      <c r="T26" s="63" t="n">
        <f aca="false">ModeloDatosModificados!T26-ModeloDatosMinisterio!T26</f>
        <v>0</v>
      </c>
      <c r="U26" s="63" t="n">
        <f aca="false">ModeloDatosModificados!U26-ModeloDatosMinisterio!U26</f>
        <v>0</v>
      </c>
      <c r="V26" s="63" t="n">
        <f aca="false">ModeloDatosModificados!V26-ModeloDatosMinisterio!V26</f>
        <v>0</v>
      </c>
      <c r="W26" s="63" t="n">
        <f aca="false">ModeloDatosModificados!W26-ModeloDatosMinisterio!W26</f>
        <v>0</v>
      </c>
      <c r="X26" s="63" t="n">
        <f aca="false">ModeloDatosModificados!X26-ModeloDatosMinisterio!X26</f>
        <v>0</v>
      </c>
      <c r="Y26" s="63" t="n">
        <f aca="false">ModeloDatosModificados!Y26-ModeloDatosMinisterio!Y26</f>
        <v>0</v>
      </c>
      <c r="Z26" s="63" t="n">
        <f aca="false">ModeloDatosModificados!Z26-ModeloDatosMinisterio!Z26</f>
        <v>0</v>
      </c>
      <c r="AC26" s="71" t="n">
        <f aca="false">ModeloDatosModificados!AC26-ModeloDatosMinisterio!AC26</f>
        <v>0</v>
      </c>
      <c r="AD26" s="72" t="n">
        <f aca="false">ModeloDatosModificados!AD26-ModeloDatosMinisterio!AD26</f>
        <v>0</v>
      </c>
      <c r="AE26" s="73" t="n">
        <f aca="false">ModeloDatosModificados!AE26-ModeloDatosMinisterio!AE26</f>
        <v>0</v>
      </c>
      <c r="AF26" s="72" t="n">
        <f aca="false">ModeloDatosModificados!AF26-ModeloDatosMinisterio!AF26</f>
        <v>0</v>
      </c>
      <c r="AG26" s="72" t="n">
        <f aca="false">ModeloDatosModificados!AG26-ModeloDatosMinisterio!AG26</f>
        <v>0</v>
      </c>
      <c r="AH26" s="72" t="n">
        <f aca="false">ModeloDatosModificados!AH26-ModeloDatosMinisterio!AH26</f>
        <v>0</v>
      </c>
      <c r="AI26" s="72" t="n">
        <f aca="false">ModeloDatosModificados!AI26-ModeloDatosMinisterio!AI26</f>
        <v>0</v>
      </c>
      <c r="AJ26" s="72" t="n">
        <f aca="false">ModeloDatosModificados!AJ26-ModeloDatosMinisterio!AJ26</f>
        <v>0</v>
      </c>
      <c r="AK26" s="72" t="n">
        <f aca="false">ModeloDatosModificados!AK26-ModeloDatosMinisterio!AK26</f>
        <v>0</v>
      </c>
      <c r="AL26" s="72" t="n">
        <f aca="false">ModeloDatosModificados!AL26-ModeloDatosMinisterio!AL26</f>
        <v>0</v>
      </c>
      <c r="AM26" s="72" t="n">
        <f aca="false">ModeloDatosModificados!AM26-ModeloDatosMinisterio!AM26</f>
        <v>0</v>
      </c>
      <c r="AO26" s="64" t="n">
        <f aca="false">ModeloDatosModificados!AO26-ModeloDatosMinisterio!AO26</f>
        <v>0</v>
      </c>
      <c r="AP26" s="63" t="n">
        <f aca="false">ModeloDatosModificados!AP26-ModeloDatosMinisterio!AP26</f>
        <v>0</v>
      </c>
      <c r="AQ26" s="64" t="n">
        <f aca="false">ModeloDatosModificados!AQ26-ModeloDatosMinisterio!AQ26</f>
        <v>0</v>
      </c>
      <c r="AR26" s="63" t="n">
        <f aca="false">ModeloDatosModificados!AR26-ModeloDatosMinisterio!AR26</f>
        <v>0</v>
      </c>
      <c r="AS26" s="64" t="n">
        <f aca="false">ModeloDatosModificados!AS26-ModeloDatosMinisterio!AS26</f>
        <v>0</v>
      </c>
      <c r="AT26" s="63" t="n">
        <f aca="false">ModeloDatosModificados!AT26-ModeloDatosMinisterio!AT26</f>
        <v>0</v>
      </c>
      <c r="AU26" s="64" t="n">
        <f aca="false">ModeloDatosModificados!AU26-ModeloDatosMinisterio!AU26</f>
        <v>0</v>
      </c>
      <c r="AV26" s="63" t="n">
        <f aca="false">ModeloDatosModificados!AV26-ModeloDatosMinisterio!AV26</f>
        <v>0</v>
      </c>
      <c r="AW26" s="64" t="n">
        <f aca="false">ModeloDatosModificados!AW26-ModeloDatosMinisterio!AW26</f>
        <v>0</v>
      </c>
      <c r="AX26" s="63" t="n">
        <f aca="false">ModeloDatosModificados!AX26-ModeloDatosMinisterio!AX26</f>
        <v>0</v>
      </c>
    </row>
    <row r="27" customFormat="false" ht="13.8" hidden="false" customHeight="false" outlineLevel="0" collapsed="false">
      <c r="A27" s="70" t="s">
        <v>34</v>
      </c>
      <c r="B27" s="63" t="n">
        <f aca="false">ModeloDatosModificados!B27-ModeloDatosMinisterio!B27</f>
        <v>0</v>
      </c>
      <c r="C27" s="63" t="n">
        <f aca="false">ModeloDatosModificados!C27-ModeloDatosMinisterio!C27</f>
        <v>0</v>
      </c>
      <c r="D27" s="63" t="n">
        <f aca="false">ModeloDatosModificados!D27-ModeloDatosMinisterio!D27</f>
        <v>0</v>
      </c>
      <c r="E27" s="63" t="n">
        <f aca="false">ModeloDatosModificados!E27-ModeloDatosMinisterio!E27</f>
        <v>0</v>
      </c>
      <c r="F27" s="63" t="n">
        <f aca="false">ModeloDatosModificados!F27-ModeloDatosMinisterio!F27</f>
        <v>0</v>
      </c>
      <c r="G27" s="63" t="n">
        <f aca="false">ModeloDatosModificados!G27-ModeloDatosMinisterio!G27</f>
        <v>0</v>
      </c>
      <c r="H27" s="63" t="n">
        <f aca="false">ModeloDatosModificados!H27-ModeloDatosMinisterio!H27</f>
        <v>0</v>
      </c>
      <c r="I27" s="64" t="n">
        <f aca="false">ModeloDatosModificados!I27-ModeloDatosMinisterio!I27</f>
        <v>0</v>
      </c>
      <c r="J27" s="63" t="n">
        <f aca="false">ModeloDatosModificados!J27-ModeloDatosMinisterio!J27</f>
        <v>0</v>
      </c>
      <c r="K27" s="64" t="n">
        <f aca="false">ModeloDatosModificados!K27-ModeloDatosMinisterio!K27</f>
        <v>0</v>
      </c>
      <c r="L27" s="63" t="n">
        <f aca="false">ModeloDatosModificados!L27-ModeloDatosMinisterio!L27</f>
        <v>0</v>
      </c>
      <c r="M27" s="64" t="n">
        <f aca="false">ModeloDatosModificados!M27-ModeloDatosMinisterio!M27</f>
        <v>-4.1693989441538E-009</v>
      </c>
      <c r="N27" s="63" t="n">
        <f aca="false">ModeloDatosModificados!N27-ModeloDatosMinisterio!N27</f>
        <v>-1</v>
      </c>
      <c r="O27" s="63" t="n">
        <f aca="false">ModeloDatosModificados!O27-ModeloDatosMinisterio!O27</f>
        <v>-1</v>
      </c>
      <c r="P27" s="63" t="n">
        <f aca="false">ModeloDatosModificados!P27-ModeloDatosMinisterio!P27</f>
        <v>-1</v>
      </c>
      <c r="Q27" s="63" t="n">
        <f aca="false">ModeloDatosModificados!Q27-ModeloDatosMinisterio!Q27</f>
        <v>-1</v>
      </c>
      <c r="S27" s="63" t="n">
        <f aca="false">ModeloDatosModificados!S27-ModeloDatosMinisterio!S27</f>
        <v>0</v>
      </c>
      <c r="T27" s="63" t="n">
        <f aca="false">ModeloDatosModificados!T27-ModeloDatosMinisterio!T27</f>
        <v>0</v>
      </c>
      <c r="U27" s="63" t="n">
        <f aca="false">ModeloDatosModificados!U27-ModeloDatosMinisterio!U27</f>
        <v>0</v>
      </c>
      <c r="V27" s="63" t="n">
        <f aca="false">ModeloDatosModificados!V27-ModeloDatosMinisterio!V27</f>
        <v>0</v>
      </c>
      <c r="W27" s="63" t="n">
        <f aca="false">ModeloDatosModificados!W27-ModeloDatosMinisterio!W27</f>
        <v>0</v>
      </c>
      <c r="X27" s="63" t="n">
        <f aca="false">ModeloDatosModificados!X27-ModeloDatosMinisterio!X27</f>
        <v>0</v>
      </c>
      <c r="Y27" s="63" t="n">
        <f aca="false">ModeloDatosModificados!Y27-ModeloDatosMinisterio!Y27</f>
        <v>0</v>
      </c>
      <c r="Z27" s="63" t="n">
        <f aca="false">ModeloDatosModificados!Z27-ModeloDatosMinisterio!Z27</f>
        <v>0</v>
      </c>
      <c r="AC27" s="71" t="n">
        <f aca="false">ModeloDatosModificados!AC27-ModeloDatosMinisterio!AC27</f>
        <v>0</v>
      </c>
      <c r="AD27" s="72" t="n">
        <f aca="false">ModeloDatosModificados!AD27-ModeloDatosMinisterio!AD27</f>
        <v>0</v>
      </c>
      <c r="AE27" s="73" t="n">
        <f aca="false">ModeloDatosModificados!AE27-ModeloDatosMinisterio!AE27</f>
        <v>0</v>
      </c>
      <c r="AF27" s="72" t="n">
        <f aca="false">ModeloDatosModificados!AF27-ModeloDatosMinisterio!AF27</f>
        <v>0</v>
      </c>
      <c r="AG27" s="72" t="n">
        <f aca="false">ModeloDatosModificados!AG27-ModeloDatosMinisterio!AG27</f>
        <v>0</v>
      </c>
      <c r="AH27" s="72" t="n">
        <f aca="false">ModeloDatosModificados!AH27-ModeloDatosMinisterio!AH27</f>
        <v>0</v>
      </c>
      <c r="AI27" s="72" t="n">
        <f aca="false">ModeloDatosModificados!AI27-ModeloDatosMinisterio!AI27</f>
        <v>0</v>
      </c>
      <c r="AJ27" s="72" t="n">
        <f aca="false">ModeloDatosModificados!AJ27-ModeloDatosMinisterio!AJ27</f>
        <v>0</v>
      </c>
      <c r="AK27" s="72" t="n">
        <f aca="false">ModeloDatosModificados!AK27-ModeloDatosMinisterio!AK27</f>
        <v>0</v>
      </c>
      <c r="AL27" s="72" t="n">
        <f aca="false">ModeloDatosModificados!AL27-ModeloDatosMinisterio!AL27</f>
        <v>0</v>
      </c>
      <c r="AM27" s="72" t="n">
        <f aca="false">ModeloDatosModificados!AM27-ModeloDatosMinisterio!AM27</f>
        <v>0</v>
      </c>
      <c r="AO27" s="64" t="n">
        <f aca="false">ModeloDatosModificados!AO27-ModeloDatosMinisterio!AO27</f>
        <v>0</v>
      </c>
      <c r="AP27" s="63" t="n">
        <f aca="false">ModeloDatosModificados!AP27-ModeloDatosMinisterio!AP27</f>
        <v>0</v>
      </c>
      <c r="AQ27" s="64" t="n">
        <f aca="false">ModeloDatosModificados!AQ27-ModeloDatosMinisterio!AQ27</f>
        <v>0</v>
      </c>
      <c r="AR27" s="63" t="n">
        <f aca="false">ModeloDatosModificados!AR27-ModeloDatosMinisterio!AR27</f>
        <v>0</v>
      </c>
      <c r="AS27" s="64" t="n">
        <f aca="false">ModeloDatosModificados!AS27-ModeloDatosMinisterio!AS27</f>
        <v>0</v>
      </c>
      <c r="AT27" s="63" t="n">
        <f aca="false">ModeloDatosModificados!AT27-ModeloDatosMinisterio!AT27</f>
        <v>0</v>
      </c>
      <c r="AU27" s="64" t="n">
        <f aca="false">ModeloDatosModificados!AU27-ModeloDatosMinisterio!AU27</f>
        <v>0</v>
      </c>
      <c r="AV27" s="63" t="n">
        <f aca="false">ModeloDatosModificados!AV27-ModeloDatosMinisterio!AV27</f>
        <v>0</v>
      </c>
      <c r="AW27" s="64" t="n">
        <f aca="false">ModeloDatosModificados!AW27-ModeloDatosMinisterio!AW27</f>
        <v>0</v>
      </c>
      <c r="AX27" s="63" t="n">
        <f aca="false">ModeloDatosModificados!AX27-ModeloDatosMinisterio!AX27</f>
        <v>0</v>
      </c>
    </row>
    <row r="28" customFormat="false" ht="13.8" hidden="false" customHeight="false" outlineLevel="0" collapsed="false">
      <c r="A28" s="70" t="s">
        <v>35</v>
      </c>
      <c r="B28" s="63" t="n">
        <f aca="false">ModeloDatosModificados!B28-ModeloDatosMinisterio!B28</f>
        <v>0</v>
      </c>
      <c r="C28" s="63" t="n">
        <f aca="false">ModeloDatosModificados!C28-ModeloDatosMinisterio!C28</f>
        <v>0</v>
      </c>
      <c r="D28" s="63" t="n">
        <f aca="false">ModeloDatosModificados!D28-ModeloDatosMinisterio!D28</f>
        <v>0</v>
      </c>
      <c r="E28" s="63" t="n">
        <f aca="false">ModeloDatosModificados!E28-ModeloDatosMinisterio!E28</f>
        <v>0</v>
      </c>
      <c r="F28" s="63" t="n">
        <f aca="false">ModeloDatosModificados!F28-ModeloDatosMinisterio!F28</f>
        <v>0</v>
      </c>
      <c r="G28" s="63" t="n">
        <f aca="false">ModeloDatosModificados!G28-ModeloDatosMinisterio!G28</f>
        <v>0</v>
      </c>
      <c r="H28" s="63" t="n">
        <f aca="false">ModeloDatosModificados!H28-ModeloDatosMinisterio!H28</f>
        <v>0</v>
      </c>
      <c r="I28" s="64" t="n">
        <f aca="false">ModeloDatosModificados!I28-ModeloDatosMinisterio!I28</f>
        <v>0</v>
      </c>
      <c r="J28" s="63" t="n">
        <f aca="false">ModeloDatosModificados!J28-ModeloDatosMinisterio!J28</f>
        <v>0</v>
      </c>
      <c r="K28" s="64" t="n">
        <f aca="false">ModeloDatosModificados!K28-ModeloDatosMinisterio!K28</f>
        <v>0</v>
      </c>
      <c r="L28" s="63" t="n">
        <f aca="false">ModeloDatosModificados!L28-ModeloDatosMinisterio!L28</f>
        <v>0</v>
      </c>
      <c r="M28" s="64" t="n">
        <f aca="false">ModeloDatosModificados!M28-ModeloDatosMinisterio!M28</f>
        <v>4.1693989441538E-009</v>
      </c>
      <c r="N28" s="63" t="n">
        <f aca="false">ModeloDatosModificados!N28-ModeloDatosMinisterio!N28</f>
        <v>1</v>
      </c>
      <c r="O28" s="63" t="n">
        <f aca="false">ModeloDatosModificados!O28-ModeloDatosMinisterio!O28</f>
        <v>1</v>
      </c>
      <c r="P28" s="63" t="n">
        <f aca="false">ModeloDatosModificados!P28-ModeloDatosMinisterio!P28</f>
        <v>1</v>
      </c>
      <c r="Q28" s="63" t="n">
        <f aca="false">ModeloDatosModificados!Q28-ModeloDatosMinisterio!Q28</f>
        <v>1</v>
      </c>
      <c r="S28" s="63" t="n">
        <f aca="false">ModeloDatosModificados!S28-ModeloDatosMinisterio!S28</f>
        <v>0</v>
      </c>
      <c r="T28" s="63" t="n">
        <f aca="false">ModeloDatosModificados!T28-ModeloDatosMinisterio!T28</f>
        <v>0</v>
      </c>
      <c r="U28" s="63" t="n">
        <f aca="false">ModeloDatosModificados!U28-ModeloDatosMinisterio!U28</f>
        <v>0</v>
      </c>
      <c r="V28" s="63" t="n">
        <f aca="false">ModeloDatosModificados!V28-ModeloDatosMinisterio!V28</f>
        <v>0</v>
      </c>
      <c r="W28" s="63" t="n">
        <f aca="false">ModeloDatosModificados!W28-ModeloDatosMinisterio!W28</f>
        <v>0</v>
      </c>
      <c r="X28" s="63" t="n">
        <f aca="false">ModeloDatosModificados!X28-ModeloDatosMinisterio!X28</f>
        <v>0</v>
      </c>
      <c r="Y28" s="63" t="n">
        <f aca="false">ModeloDatosModificados!Y28-ModeloDatosMinisterio!Y28</f>
        <v>0</v>
      </c>
      <c r="Z28" s="63" t="n">
        <f aca="false">ModeloDatosModificados!Z28-ModeloDatosMinisterio!Z28</f>
        <v>0</v>
      </c>
      <c r="AC28" s="71" t="n">
        <f aca="false">ModeloDatosModificados!AC28-ModeloDatosMinisterio!AC28</f>
        <v>0</v>
      </c>
      <c r="AD28" s="72" t="n">
        <f aca="false">ModeloDatosModificados!AD28-ModeloDatosMinisterio!AD28</f>
        <v>0</v>
      </c>
      <c r="AE28" s="73" t="n">
        <f aca="false">ModeloDatosModificados!AE28-ModeloDatosMinisterio!AE28</f>
        <v>0</v>
      </c>
      <c r="AF28" s="72" t="n">
        <f aca="false">ModeloDatosModificados!AF28-ModeloDatosMinisterio!AF28</f>
        <v>0</v>
      </c>
      <c r="AG28" s="72" t="n">
        <f aca="false">ModeloDatosModificados!AG28-ModeloDatosMinisterio!AG28</f>
        <v>0</v>
      </c>
      <c r="AH28" s="72" t="n">
        <f aca="false">ModeloDatosModificados!AH28-ModeloDatosMinisterio!AH28</f>
        <v>0</v>
      </c>
      <c r="AI28" s="72" t="n">
        <f aca="false">ModeloDatosModificados!AI28-ModeloDatosMinisterio!AI28</f>
        <v>0</v>
      </c>
      <c r="AJ28" s="72" t="n">
        <f aca="false">ModeloDatosModificados!AJ28-ModeloDatosMinisterio!AJ28</f>
        <v>0</v>
      </c>
      <c r="AK28" s="72" t="n">
        <f aca="false">ModeloDatosModificados!AK28-ModeloDatosMinisterio!AK28</f>
        <v>0</v>
      </c>
      <c r="AL28" s="72" t="n">
        <f aca="false">ModeloDatosModificados!AL28-ModeloDatosMinisterio!AL28</f>
        <v>0</v>
      </c>
      <c r="AM28" s="72" t="n">
        <f aca="false">ModeloDatosModificados!AM28-ModeloDatosMinisterio!AM28</f>
        <v>0</v>
      </c>
      <c r="AO28" s="64" t="n">
        <f aca="false">ModeloDatosModificados!AO28-ModeloDatosMinisterio!AO28</f>
        <v>0</v>
      </c>
      <c r="AP28" s="63" t="n">
        <f aca="false">ModeloDatosModificados!AP28-ModeloDatosMinisterio!AP28</f>
        <v>0</v>
      </c>
      <c r="AQ28" s="64" t="n">
        <f aca="false">ModeloDatosModificados!AQ28-ModeloDatosMinisterio!AQ28</f>
        <v>0</v>
      </c>
      <c r="AR28" s="63" t="n">
        <f aca="false">ModeloDatosModificados!AR28-ModeloDatosMinisterio!AR28</f>
        <v>0</v>
      </c>
      <c r="AS28" s="64" t="n">
        <f aca="false">ModeloDatosModificados!AS28-ModeloDatosMinisterio!AS28</f>
        <v>0</v>
      </c>
      <c r="AT28" s="63" t="n">
        <f aca="false">ModeloDatosModificados!AT28-ModeloDatosMinisterio!AT28</f>
        <v>0</v>
      </c>
      <c r="AU28" s="64" t="n">
        <f aca="false">ModeloDatosModificados!AU28-ModeloDatosMinisterio!AU28</f>
        <v>0</v>
      </c>
      <c r="AV28" s="63" t="n">
        <f aca="false">ModeloDatosModificados!AV28-ModeloDatosMinisterio!AV28</f>
        <v>0</v>
      </c>
      <c r="AW28" s="64" t="n">
        <f aca="false">ModeloDatosModificados!AW28-ModeloDatosMinisterio!AW28</f>
        <v>0</v>
      </c>
      <c r="AX28" s="63" t="n">
        <f aca="false">ModeloDatosModificados!AX28-ModeloDatosMinisterio!AX28</f>
        <v>0</v>
      </c>
    </row>
    <row r="29" customFormat="false" ht="13.8" hidden="false" customHeight="false" outlineLevel="0" collapsed="false">
      <c r="A29" s="70" t="s">
        <v>36</v>
      </c>
      <c r="B29" s="63" t="n">
        <f aca="false">ModeloDatosModificados!B29-ModeloDatosMinisterio!B29</f>
        <v>0</v>
      </c>
      <c r="C29" s="63" t="n">
        <f aca="false">ModeloDatosModificados!C29-ModeloDatosMinisterio!C29</f>
        <v>0</v>
      </c>
      <c r="D29" s="63" t="n">
        <f aca="false">ModeloDatosModificados!D29-ModeloDatosMinisterio!D29</f>
        <v>0</v>
      </c>
      <c r="E29" s="63" t="n">
        <f aca="false">ModeloDatosModificados!E29-ModeloDatosMinisterio!E29</f>
        <v>0</v>
      </c>
      <c r="F29" s="63" t="n">
        <f aca="false">ModeloDatosModificados!F29-ModeloDatosMinisterio!F29</f>
        <v>0</v>
      </c>
      <c r="G29" s="63" t="n">
        <f aca="false">ModeloDatosModificados!G29-ModeloDatosMinisterio!G29</f>
        <v>0</v>
      </c>
      <c r="H29" s="63" t="n">
        <f aca="false">ModeloDatosModificados!H29-ModeloDatosMinisterio!H29</f>
        <v>0</v>
      </c>
      <c r="I29" s="64" t="n">
        <f aca="false">ModeloDatosModificados!I29-ModeloDatosMinisterio!I29</f>
        <v>0</v>
      </c>
      <c r="J29" s="63" t="n">
        <f aca="false">ModeloDatosModificados!J29-ModeloDatosMinisterio!J29</f>
        <v>0</v>
      </c>
      <c r="K29" s="64" t="n">
        <f aca="false">ModeloDatosModificados!K29-ModeloDatosMinisterio!K29</f>
        <v>0</v>
      </c>
      <c r="L29" s="63" t="n">
        <f aca="false">ModeloDatosModificados!L29-ModeloDatosMinisterio!L29</f>
        <v>0</v>
      </c>
      <c r="M29" s="64" t="n">
        <f aca="false">ModeloDatosModificados!M29-ModeloDatosMinisterio!M29</f>
        <v>-7.92185799181056E-008</v>
      </c>
      <c r="N29" s="63" t="n">
        <f aca="false">ModeloDatosModificados!N29-ModeloDatosMinisterio!N29</f>
        <v>-19</v>
      </c>
      <c r="O29" s="63" t="n">
        <f aca="false">ModeloDatosModificados!O29-ModeloDatosMinisterio!O29</f>
        <v>-19</v>
      </c>
      <c r="P29" s="63" t="n">
        <f aca="false">ModeloDatosModificados!P29-ModeloDatosMinisterio!P29</f>
        <v>-19</v>
      </c>
      <c r="Q29" s="63" t="n">
        <f aca="false">ModeloDatosModificados!Q29-ModeloDatosMinisterio!Q29</f>
        <v>-19</v>
      </c>
      <c r="S29" s="63" t="n">
        <f aca="false">ModeloDatosModificados!S29-ModeloDatosMinisterio!S29</f>
        <v>0</v>
      </c>
      <c r="T29" s="63" t="n">
        <f aca="false">ModeloDatosModificados!T29-ModeloDatosMinisterio!T29</f>
        <v>0</v>
      </c>
      <c r="U29" s="63" t="n">
        <f aca="false">ModeloDatosModificados!U29-ModeloDatosMinisterio!U29</f>
        <v>0</v>
      </c>
      <c r="V29" s="63" t="n">
        <f aca="false">ModeloDatosModificados!V29-ModeloDatosMinisterio!V29</f>
        <v>0</v>
      </c>
      <c r="W29" s="63" t="n">
        <f aca="false">ModeloDatosModificados!W29-ModeloDatosMinisterio!W29</f>
        <v>0</v>
      </c>
      <c r="X29" s="63" t="n">
        <f aca="false">ModeloDatosModificados!X29-ModeloDatosMinisterio!X29</f>
        <v>0</v>
      </c>
      <c r="Y29" s="63" t="n">
        <f aca="false">ModeloDatosModificados!Y29-ModeloDatosMinisterio!Y29</f>
        <v>0</v>
      </c>
      <c r="Z29" s="63" t="n">
        <f aca="false">ModeloDatosModificados!Z29-ModeloDatosMinisterio!Z29</f>
        <v>0</v>
      </c>
      <c r="AC29" s="71" t="n">
        <f aca="false">ModeloDatosModificados!AC29-ModeloDatosMinisterio!AC29</f>
        <v>0</v>
      </c>
      <c r="AD29" s="72" t="n">
        <f aca="false">ModeloDatosModificados!AD29-ModeloDatosMinisterio!AD29</f>
        <v>0</v>
      </c>
      <c r="AE29" s="73" t="n">
        <f aca="false">ModeloDatosModificados!AE29-ModeloDatosMinisterio!AE29</f>
        <v>0</v>
      </c>
      <c r="AF29" s="72" t="n">
        <f aca="false">ModeloDatosModificados!AF29-ModeloDatosMinisterio!AF29</f>
        <v>0</v>
      </c>
      <c r="AG29" s="72" t="n">
        <f aca="false">ModeloDatosModificados!AG29-ModeloDatosMinisterio!AG29</f>
        <v>0</v>
      </c>
      <c r="AH29" s="72" t="n">
        <f aca="false">ModeloDatosModificados!AH29-ModeloDatosMinisterio!AH29</f>
        <v>0</v>
      </c>
      <c r="AI29" s="72" t="n">
        <f aca="false">ModeloDatosModificados!AI29-ModeloDatosMinisterio!AI29</f>
        <v>0</v>
      </c>
      <c r="AJ29" s="72" t="n">
        <f aca="false">ModeloDatosModificados!AJ29-ModeloDatosMinisterio!AJ29</f>
        <v>0</v>
      </c>
      <c r="AK29" s="72" t="n">
        <f aca="false">ModeloDatosModificados!AK29-ModeloDatosMinisterio!AK29</f>
        <v>0</v>
      </c>
      <c r="AL29" s="72" t="n">
        <f aca="false">ModeloDatosModificados!AL29-ModeloDatosMinisterio!AL29</f>
        <v>0</v>
      </c>
      <c r="AM29" s="72" t="n">
        <f aca="false">ModeloDatosModificados!AM29-ModeloDatosMinisterio!AM29</f>
        <v>0</v>
      </c>
      <c r="AO29" s="64" t="n">
        <f aca="false">ModeloDatosModificados!AO29-ModeloDatosMinisterio!AO29</f>
        <v>0</v>
      </c>
      <c r="AP29" s="63" t="n">
        <f aca="false">ModeloDatosModificados!AP29-ModeloDatosMinisterio!AP29</f>
        <v>0</v>
      </c>
      <c r="AQ29" s="64" t="n">
        <f aca="false">ModeloDatosModificados!AQ29-ModeloDatosMinisterio!AQ29</f>
        <v>0</v>
      </c>
      <c r="AR29" s="63" t="n">
        <f aca="false">ModeloDatosModificados!AR29-ModeloDatosMinisterio!AR29</f>
        <v>0</v>
      </c>
      <c r="AS29" s="64" t="n">
        <f aca="false">ModeloDatosModificados!AS29-ModeloDatosMinisterio!AS29</f>
        <v>0</v>
      </c>
      <c r="AT29" s="63" t="n">
        <f aca="false">ModeloDatosModificados!AT29-ModeloDatosMinisterio!AT29</f>
        <v>0</v>
      </c>
      <c r="AU29" s="64" t="n">
        <f aca="false">ModeloDatosModificados!AU29-ModeloDatosMinisterio!AU29</f>
        <v>0</v>
      </c>
      <c r="AV29" s="63" t="n">
        <f aca="false">ModeloDatosModificados!AV29-ModeloDatosMinisterio!AV29</f>
        <v>0</v>
      </c>
      <c r="AW29" s="64" t="n">
        <f aca="false">ModeloDatosModificados!AW29-ModeloDatosMinisterio!AW29</f>
        <v>0</v>
      </c>
      <c r="AX29" s="63" t="n">
        <f aca="false">ModeloDatosModificados!AX29-ModeloDatosMinisterio!AX29</f>
        <v>0</v>
      </c>
    </row>
    <row r="30" customFormat="false" ht="13.8" hidden="false" customHeight="false" outlineLevel="0" collapsed="false">
      <c r="A30" s="70" t="s">
        <v>37</v>
      </c>
      <c r="B30" s="63" t="n">
        <f aca="false">ModeloDatosModificados!B30-ModeloDatosMinisterio!B30</f>
        <v>0</v>
      </c>
      <c r="C30" s="63" t="n">
        <f aca="false">ModeloDatosModificados!C30-ModeloDatosMinisterio!C30</f>
        <v>0</v>
      </c>
      <c r="D30" s="63" t="n">
        <f aca="false">ModeloDatosModificados!D30-ModeloDatosMinisterio!D30</f>
        <v>0</v>
      </c>
      <c r="E30" s="63" t="n">
        <f aca="false">ModeloDatosModificados!E30-ModeloDatosMinisterio!E30</f>
        <v>0</v>
      </c>
      <c r="F30" s="63" t="n">
        <f aca="false">ModeloDatosModificados!F30-ModeloDatosMinisterio!F30</f>
        <v>0</v>
      </c>
      <c r="G30" s="63" t="n">
        <f aca="false">ModeloDatosModificados!G30-ModeloDatosMinisterio!G30</f>
        <v>0</v>
      </c>
      <c r="H30" s="63" t="n">
        <f aca="false">ModeloDatosModificados!H30-ModeloDatosMinisterio!H30</f>
        <v>0</v>
      </c>
      <c r="I30" s="64" t="n">
        <f aca="false">ModeloDatosModificados!I30-ModeloDatosMinisterio!I30</f>
        <v>0</v>
      </c>
      <c r="J30" s="63" t="n">
        <f aca="false">ModeloDatosModificados!J30-ModeloDatosMinisterio!J30</f>
        <v>0</v>
      </c>
      <c r="K30" s="64" t="n">
        <f aca="false">ModeloDatosModificados!K30-ModeloDatosMinisterio!K30</f>
        <v>0</v>
      </c>
      <c r="L30" s="63" t="n">
        <f aca="false">ModeloDatosModificados!L30-ModeloDatosMinisterio!L30</f>
        <v>0</v>
      </c>
      <c r="M30" s="64" t="n">
        <f aca="false">ModeloDatosModificados!M30-ModeloDatosMinisterio!M30</f>
        <v>4.16939894328644E-009</v>
      </c>
      <c r="N30" s="63" t="n">
        <f aca="false">ModeloDatosModificados!N30-ModeloDatosMinisterio!N30</f>
        <v>1</v>
      </c>
      <c r="O30" s="63" t="n">
        <f aca="false">ModeloDatosModificados!O30-ModeloDatosMinisterio!O30</f>
        <v>1</v>
      </c>
      <c r="P30" s="63" t="n">
        <f aca="false">ModeloDatosModificados!P30-ModeloDatosMinisterio!P30</f>
        <v>1</v>
      </c>
      <c r="Q30" s="63" t="n">
        <f aca="false">ModeloDatosModificados!Q30-ModeloDatosMinisterio!Q30</f>
        <v>1</v>
      </c>
      <c r="S30" s="63" t="n">
        <f aca="false">ModeloDatosModificados!S30-ModeloDatosMinisterio!S30</f>
        <v>0</v>
      </c>
      <c r="T30" s="63" t="n">
        <f aca="false">ModeloDatosModificados!T30-ModeloDatosMinisterio!T30</f>
        <v>0</v>
      </c>
      <c r="U30" s="63" t="n">
        <f aca="false">ModeloDatosModificados!U30-ModeloDatosMinisterio!U30</f>
        <v>0</v>
      </c>
      <c r="V30" s="63" t="n">
        <f aca="false">ModeloDatosModificados!V30-ModeloDatosMinisterio!V30</f>
        <v>0</v>
      </c>
      <c r="W30" s="63" t="n">
        <f aca="false">ModeloDatosModificados!W30-ModeloDatosMinisterio!W30</f>
        <v>0</v>
      </c>
      <c r="X30" s="63" t="n">
        <f aca="false">ModeloDatosModificados!X30-ModeloDatosMinisterio!X30</f>
        <v>0</v>
      </c>
      <c r="Y30" s="63" t="n">
        <f aca="false">ModeloDatosModificados!Y30-ModeloDatosMinisterio!Y30</f>
        <v>0</v>
      </c>
      <c r="Z30" s="63" t="n">
        <f aca="false">ModeloDatosModificados!Z30-ModeloDatosMinisterio!Z30</f>
        <v>0</v>
      </c>
      <c r="AC30" s="71" t="n">
        <f aca="false">ModeloDatosModificados!AC30-ModeloDatosMinisterio!AC30</f>
        <v>0</v>
      </c>
      <c r="AD30" s="72" t="n">
        <f aca="false">ModeloDatosModificados!AD30-ModeloDatosMinisterio!AD30</f>
        <v>0</v>
      </c>
      <c r="AE30" s="73" t="n">
        <f aca="false">ModeloDatosModificados!AE30-ModeloDatosMinisterio!AE30</f>
        <v>0</v>
      </c>
      <c r="AF30" s="72" t="n">
        <f aca="false">ModeloDatosModificados!AF30-ModeloDatosMinisterio!AF30</f>
        <v>0</v>
      </c>
      <c r="AG30" s="72" t="n">
        <f aca="false">ModeloDatosModificados!AG30-ModeloDatosMinisterio!AG30</f>
        <v>0</v>
      </c>
      <c r="AH30" s="72" t="n">
        <f aca="false">ModeloDatosModificados!AH30-ModeloDatosMinisterio!AH30</f>
        <v>0</v>
      </c>
      <c r="AI30" s="72" t="n">
        <f aca="false">ModeloDatosModificados!AI30-ModeloDatosMinisterio!AI30</f>
        <v>0</v>
      </c>
      <c r="AJ30" s="72" t="n">
        <f aca="false">ModeloDatosModificados!AJ30-ModeloDatosMinisterio!AJ30</f>
        <v>0</v>
      </c>
      <c r="AK30" s="72" t="n">
        <f aca="false">ModeloDatosModificados!AK30-ModeloDatosMinisterio!AK30</f>
        <v>0</v>
      </c>
      <c r="AL30" s="72" t="n">
        <f aca="false">ModeloDatosModificados!AL30-ModeloDatosMinisterio!AL30</f>
        <v>0</v>
      </c>
      <c r="AM30" s="72" t="n">
        <f aca="false">ModeloDatosModificados!AM30-ModeloDatosMinisterio!AM30</f>
        <v>0</v>
      </c>
      <c r="AO30" s="64" t="n">
        <f aca="false">ModeloDatosModificados!AO30-ModeloDatosMinisterio!AO30</f>
        <v>0</v>
      </c>
      <c r="AP30" s="63" t="n">
        <f aca="false">ModeloDatosModificados!AP30-ModeloDatosMinisterio!AP30</f>
        <v>0</v>
      </c>
      <c r="AQ30" s="64" t="n">
        <f aca="false">ModeloDatosModificados!AQ30-ModeloDatosMinisterio!AQ30</f>
        <v>0</v>
      </c>
      <c r="AR30" s="63" t="n">
        <f aca="false">ModeloDatosModificados!AR30-ModeloDatosMinisterio!AR30</f>
        <v>0</v>
      </c>
      <c r="AS30" s="64" t="n">
        <f aca="false">ModeloDatosModificados!AS30-ModeloDatosMinisterio!AS30</f>
        <v>0</v>
      </c>
      <c r="AT30" s="63" t="n">
        <f aca="false">ModeloDatosModificados!AT30-ModeloDatosMinisterio!AT30</f>
        <v>0</v>
      </c>
      <c r="AU30" s="64" t="n">
        <f aca="false">ModeloDatosModificados!AU30-ModeloDatosMinisterio!AU30</f>
        <v>0</v>
      </c>
      <c r="AV30" s="63" t="n">
        <f aca="false">ModeloDatosModificados!AV30-ModeloDatosMinisterio!AV30</f>
        <v>0</v>
      </c>
      <c r="AW30" s="64" t="n">
        <f aca="false">ModeloDatosModificados!AW30-ModeloDatosMinisterio!AW30</f>
        <v>0</v>
      </c>
      <c r="AX30" s="63" t="n">
        <f aca="false">ModeloDatosModificados!AX30-ModeloDatosMinisterio!AX30</f>
        <v>0</v>
      </c>
    </row>
    <row r="31" customFormat="false" ht="13.8" hidden="false" customHeight="false" outlineLevel="0" collapsed="false">
      <c r="A31" s="70" t="s">
        <v>38</v>
      </c>
      <c r="B31" s="63" t="n">
        <f aca="false">ModeloDatosModificados!B31-ModeloDatosMinisterio!B31</f>
        <v>0</v>
      </c>
      <c r="C31" s="63" t="n">
        <f aca="false">ModeloDatosModificados!C31-ModeloDatosMinisterio!C31</f>
        <v>0</v>
      </c>
      <c r="D31" s="63" t="n">
        <f aca="false">ModeloDatosModificados!D31-ModeloDatosMinisterio!D31</f>
        <v>0</v>
      </c>
      <c r="E31" s="63" t="n">
        <f aca="false">ModeloDatosModificados!E31-ModeloDatosMinisterio!E31</f>
        <v>0</v>
      </c>
      <c r="F31" s="63" t="n">
        <f aca="false">ModeloDatosModificados!F31-ModeloDatosMinisterio!F31</f>
        <v>0</v>
      </c>
      <c r="G31" s="63" t="n">
        <f aca="false">ModeloDatosModificados!G31-ModeloDatosMinisterio!G31</f>
        <v>0</v>
      </c>
      <c r="H31" s="63" t="n">
        <f aca="false">ModeloDatosModificados!H31-ModeloDatosMinisterio!H31</f>
        <v>0</v>
      </c>
      <c r="I31" s="64" t="n">
        <f aca="false">ModeloDatosModificados!I31-ModeloDatosMinisterio!I31</f>
        <v>0</v>
      </c>
      <c r="J31" s="63" t="n">
        <f aca="false">ModeloDatosModificados!J31-ModeloDatosMinisterio!J31</f>
        <v>0</v>
      </c>
      <c r="K31" s="64" t="n">
        <f aca="false">ModeloDatosModificados!K31-ModeloDatosMinisterio!K31</f>
        <v>0</v>
      </c>
      <c r="L31" s="63" t="n">
        <f aca="false">ModeloDatosModificados!L31-ModeloDatosMinisterio!L31</f>
        <v>0</v>
      </c>
      <c r="M31" s="64" t="n">
        <f aca="false">ModeloDatosModificados!M31-ModeloDatosMinisterio!M31</f>
        <v>-4.1693989441538E-009</v>
      </c>
      <c r="N31" s="63" t="n">
        <f aca="false">ModeloDatosModificados!N31-ModeloDatosMinisterio!N31</f>
        <v>-1</v>
      </c>
      <c r="O31" s="63" t="n">
        <f aca="false">ModeloDatosModificados!O31-ModeloDatosMinisterio!O31</f>
        <v>-1</v>
      </c>
      <c r="P31" s="63" t="n">
        <f aca="false">ModeloDatosModificados!P31-ModeloDatosMinisterio!P31</f>
        <v>-1</v>
      </c>
      <c r="Q31" s="63" t="n">
        <f aca="false">ModeloDatosModificados!Q31-ModeloDatosMinisterio!Q31</f>
        <v>-1</v>
      </c>
      <c r="S31" s="63" t="n">
        <f aca="false">ModeloDatosModificados!S31-ModeloDatosMinisterio!S31</f>
        <v>0</v>
      </c>
      <c r="T31" s="63" t="n">
        <f aca="false">ModeloDatosModificados!T31-ModeloDatosMinisterio!T31</f>
        <v>0</v>
      </c>
      <c r="U31" s="63" t="n">
        <f aca="false">ModeloDatosModificados!U31-ModeloDatosMinisterio!U31</f>
        <v>0</v>
      </c>
      <c r="V31" s="63" t="n">
        <f aca="false">ModeloDatosModificados!V31-ModeloDatosMinisterio!V31</f>
        <v>0</v>
      </c>
      <c r="W31" s="63" t="n">
        <f aca="false">ModeloDatosModificados!W31-ModeloDatosMinisterio!W31</f>
        <v>0</v>
      </c>
      <c r="X31" s="63" t="n">
        <f aca="false">ModeloDatosModificados!X31-ModeloDatosMinisterio!X31</f>
        <v>0</v>
      </c>
      <c r="Y31" s="63" t="n">
        <f aca="false">ModeloDatosModificados!Y31-ModeloDatosMinisterio!Y31</f>
        <v>0</v>
      </c>
      <c r="Z31" s="63" t="n">
        <f aca="false">ModeloDatosModificados!Z31-ModeloDatosMinisterio!Z31</f>
        <v>0</v>
      </c>
      <c r="AC31" s="71" t="n">
        <f aca="false">ModeloDatosModificados!AC31-ModeloDatosMinisterio!AC31</f>
        <v>0</v>
      </c>
      <c r="AD31" s="72" t="n">
        <f aca="false">ModeloDatosModificados!AD31-ModeloDatosMinisterio!AD31</f>
        <v>0</v>
      </c>
      <c r="AE31" s="73" t="n">
        <f aca="false">ModeloDatosModificados!AE31-ModeloDatosMinisterio!AE31</f>
        <v>0</v>
      </c>
      <c r="AF31" s="72" t="n">
        <f aca="false">ModeloDatosModificados!AF31-ModeloDatosMinisterio!AF31</f>
        <v>0</v>
      </c>
      <c r="AG31" s="72" t="n">
        <f aca="false">ModeloDatosModificados!AG31-ModeloDatosMinisterio!AG31</f>
        <v>0</v>
      </c>
      <c r="AH31" s="72" t="n">
        <f aca="false">ModeloDatosModificados!AH31-ModeloDatosMinisterio!AH31</f>
        <v>0</v>
      </c>
      <c r="AI31" s="72" t="n">
        <f aca="false">ModeloDatosModificados!AI31-ModeloDatosMinisterio!AI31</f>
        <v>0</v>
      </c>
      <c r="AJ31" s="72" t="n">
        <f aca="false">ModeloDatosModificados!AJ31-ModeloDatosMinisterio!AJ31</f>
        <v>0</v>
      </c>
      <c r="AK31" s="72" t="n">
        <f aca="false">ModeloDatosModificados!AK31-ModeloDatosMinisterio!AK31</f>
        <v>0</v>
      </c>
      <c r="AL31" s="72" t="n">
        <f aca="false">ModeloDatosModificados!AL31-ModeloDatosMinisterio!AL31</f>
        <v>0</v>
      </c>
      <c r="AM31" s="72" t="n">
        <f aca="false">ModeloDatosModificados!AM31-ModeloDatosMinisterio!AM31</f>
        <v>0</v>
      </c>
      <c r="AO31" s="64" t="n">
        <f aca="false">ModeloDatosModificados!AO31-ModeloDatosMinisterio!AO31</f>
        <v>0</v>
      </c>
      <c r="AP31" s="63" t="n">
        <f aca="false">ModeloDatosModificados!AP31-ModeloDatosMinisterio!AP31</f>
        <v>0</v>
      </c>
      <c r="AQ31" s="64" t="n">
        <f aca="false">ModeloDatosModificados!AQ31-ModeloDatosMinisterio!AQ31</f>
        <v>0</v>
      </c>
      <c r="AR31" s="63" t="n">
        <f aca="false">ModeloDatosModificados!AR31-ModeloDatosMinisterio!AR31</f>
        <v>0</v>
      </c>
      <c r="AS31" s="64" t="n">
        <f aca="false">ModeloDatosModificados!AS31-ModeloDatosMinisterio!AS31</f>
        <v>0</v>
      </c>
      <c r="AT31" s="63" t="n">
        <f aca="false">ModeloDatosModificados!AT31-ModeloDatosMinisterio!AT31</f>
        <v>0</v>
      </c>
      <c r="AU31" s="64" t="n">
        <f aca="false">ModeloDatosModificados!AU31-ModeloDatosMinisterio!AU31</f>
        <v>0</v>
      </c>
      <c r="AV31" s="63" t="n">
        <f aca="false">ModeloDatosModificados!AV31-ModeloDatosMinisterio!AV31</f>
        <v>0</v>
      </c>
      <c r="AW31" s="64" t="n">
        <f aca="false">ModeloDatosModificados!AW31-ModeloDatosMinisterio!AW31</f>
        <v>0</v>
      </c>
      <c r="AX31" s="63" t="n">
        <f aca="false">ModeloDatosModificados!AX31-ModeloDatosMinisterio!AX31</f>
        <v>0</v>
      </c>
    </row>
    <row r="32" customFormat="false" ht="13.8" hidden="false" customHeight="false" outlineLevel="0" collapsed="false">
      <c r="A32" s="70" t="s">
        <v>39</v>
      </c>
      <c r="B32" s="63" t="n">
        <f aca="false">ModeloDatosModificados!B32-ModeloDatosMinisterio!B32</f>
        <v>0</v>
      </c>
      <c r="C32" s="63" t="n">
        <f aca="false">ModeloDatosModificados!C32-ModeloDatosMinisterio!C32</f>
        <v>0</v>
      </c>
      <c r="D32" s="63" t="n">
        <f aca="false">ModeloDatosModificados!D32-ModeloDatosMinisterio!D32</f>
        <v>0</v>
      </c>
      <c r="E32" s="63" t="n">
        <f aca="false">ModeloDatosModificados!E32-ModeloDatosMinisterio!E32</f>
        <v>0</v>
      </c>
      <c r="F32" s="63" t="n">
        <f aca="false">ModeloDatosModificados!F32-ModeloDatosMinisterio!F32</f>
        <v>0</v>
      </c>
      <c r="G32" s="63" t="n">
        <f aca="false">ModeloDatosModificados!G32-ModeloDatosMinisterio!G32</f>
        <v>0</v>
      </c>
      <c r="H32" s="63" t="n">
        <f aca="false">ModeloDatosModificados!H32-ModeloDatosMinisterio!H32</f>
        <v>0</v>
      </c>
      <c r="I32" s="64" t="n">
        <f aca="false">ModeloDatosModificados!I32-ModeloDatosMinisterio!I32</f>
        <v>0</v>
      </c>
      <c r="J32" s="63" t="n">
        <f aca="false">ModeloDatosModificados!J32-ModeloDatosMinisterio!J32</f>
        <v>0</v>
      </c>
      <c r="K32" s="64" t="n">
        <f aca="false">ModeloDatosModificados!K32-ModeloDatosMinisterio!K32</f>
        <v>0</v>
      </c>
      <c r="L32" s="63" t="n">
        <f aca="false">ModeloDatosModificados!L32-ModeloDatosMinisterio!L32</f>
        <v>0</v>
      </c>
      <c r="M32" s="64" t="n">
        <f aca="false">ModeloDatosModificados!M32-ModeloDatosMinisterio!M32</f>
        <v>8.33879788657288E-009</v>
      </c>
      <c r="N32" s="63" t="n">
        <f aca="false">ModeloDatosModificados!N32-ModeloDatosMinisterio!N32</f>
        <v>2</v>
      </c>
      <c r="O32" s="63" t="n">
        <f aca="false">ModeloDatosModificados!O32-ModeloDatosMinisterio!O32</f>
        <v>2</v>
      </c>
      <c r="P32" s="63" t="n">
        <f aca="false">ModeloDatosModificados!P32-ModeloDatosMinisterio!P32</f>
        <v>2</v>
      </c>
      <c r="Q32" s="63" t="n">
        <f aca="false">ModeloDatosModificados!Q32-ModeloDatosMinisterio!Q32</f>
        <v>2</v>
      </c>
      <c r="S32" s="63" t="n">
        <f aca="false">ModeloDatosModificados!S32-ModeloDatosMinisterio!S32</f>
        <v>0</v>
      </c>
      <c r="T32" s="63" t="n">
        <f aca="false">ModeloDatosModificados!T32-ModeloDatosMinisterio!T32</f>
        <v>0</v>
      </c>
      <c r="U32" s="63" t="n">
        <f aca="false">ModeloDatosModificados!U32-ModeloDatosMinisterio!U32</f>
        <v>0</v>
      </c>
      <c r="V32" s="63" t="n">
        <f aca="false">ModeloDatosModificados!V32-ModeloDatosMinisterio!V32</f>
        <v>0</v>
      </c>
      <c r="W32" s="63" t="n">
        <f aca="false">ModeloDatosModificados!W32-ModeloDatosMinisterio!W32</f>
        <v>0</v>
      </c>
      <c r="X32" s="63" t="n">
        <f aca="false">ModeloDatosModificados!X32-ModeloDatosMinisterio!X32</f>
        <v>0</v>
      </c>
      <c r="Y32" s="63" t="n">
        <f aca="false">ModeloDatosModificados!Y32-ModeloDatosMinisterio!Y32</f>
        <v>0</v>
      </c>
      <c r="Z32" s="63" t="n">
        <f aca="false">ModeloDatosModificados!Z32-ModeloDatosMinisterio!Z32</f>
        <v>0</v>
      </c>
      <c r="AC32" s="71" t="n">
        <f aca="false">ModeloDatosModificados!AC32-ModeloDatosMinisterio!AC32</f>
        <v>0</v>
      </c>
      <c r="AD32" s="72" t="n">
        <f aca="false">ModeloDatosModificados!AD32-ModeloDatosMinisterio!AD32</f>
        <v>0</v>
      </c>
      <c r="AE32" s="73" t="n">
        <f aca="false">ModeloDatosModificados!AE32-ModeloDatosMinisterio!AE32</f>
        <v>0</v>
      </c>
      <c r="AF32" s="72" t="n">
        <f aca="false">ModeloDatosModificados!AF32-ModeloDatosMinisterio!AF32</f>
        <v>0</v>
      </c>
      <c r="AG32" s="72" t="n">
        <f aca="false">ModeloDatosModificados!AG32-ModeloDatosMinisterio!AG32</f>
        <v>0</v>
      </c>
      <c r="AH32" s="72" t="n">
        <f aca="false">ModeloDatosModificados!AH32-ModeloDatosMinisterio!AH32</f>
        <v>0</v>
      </c>
      <c r="AI32" s="72" t="n">
        <f aca="false">ModeloDatosModificados!AI32-ModeloDatosMinisterio!AI32</f>
        <v>0</v>
      </c>
      <c r="AJ32" s="72" t="n">
        <f aca="false">ModeloDatosModificados!AJ32-ModeloDatosMinisterio!AJ32</f>
        <v>0</v>
      </c>
      <c r="AK32" s="72" t="n">
        <f aca="false">ModeloDatosModificados!AK32-ModeloDatosMinisterio!AK32</f>
        <v>0</v>
      </c>
      <c r="AL32" s="72" t="n">
        <f aca="false">ModeloDatosModificados!AL32-ModeloDatosMinisterio!AL32</f>
        <v>0</v>
      </c>
      <c r="AM32" s="72" t="n">
        <f aca="false">ModeloDatosModificados!AM32-ModeloDatosMinisterio!AM32</f>
        <v>0</v>
      </c>
      <c r="AO32" s="64" t="n">
        <f aca="false">ModeloDatosModificados!AO32-ModeloDatosMinisterio!AO32</f>
        <v>0</v>
      </c>
      <c r="AP32" s="63" t="n">
        <f aca="false">ModeloDatosModificados!AP32-ModeloDatosMinisterio!AP32</f>
        <v>0</v>
      </c>
      <c r="AQ32" s="64" t="n">
        <f aca="false">ModeloDatosModificados!AQ32-ModeloDatosMinisterio!AQ32</f>
        <v>0</v>
      </c>
      <c r="AR32" s="63" t="n">
        <f aca="false">ModeloDatosModificados!AR32-ModeloDatosMinisterio!AR32</f>
        <v>0</v>
      </c>
      <c r="AS32" s="64" t="n">
        <f aca="false">ModeloDatosModificados!AS32-ModeloDatosMinisterio!AS32</f>
        <v>0</v>
      </c>
      <c r="AT32" s="63" t="n">
        <f aca="false">ModeloDatosModificados!AT32-ModeloDatosMinisterio!AT32</f>
        <v>0</v>
      </c>
      <c r="AU32" s="64" t="n">
        <f aca="false">ModeloDatosModificados!AU32-ModeloDatosMinisterio!AU32</f>
        <v>0</v>
      </c>
      <c r="AV32" s="63" t="n">
        <f aca="false">ModeloDatosModificados!AV32-ModeloDatosMinisterio!AV32</f>
        <v>0</v>
      </c>
      <c r="AW32" s="64" t="n">
        <f aca="false">ModeloDatosModificados!AW32-ModeloDatosMinisterio!AW32</f>
        <v>0</v>
      </c>
      <c r="AX32" s="63" t="n">
        <f aca="false">ModeloDatosModificados!AX32-ModeloDatosMinisterio!AX32</f>
        <v>0</v>
      </c>
    </row>
    <row r="33" customFormat="false" ht="13.8" hidden="false" customHeight="false" outlineLevel="0" collapsed="false">
      <c r="A33" s="70" t="s">
        <v>40</v>
      </c>
      <c r="B33" s="63" t="n">
        <f aca="false">ModeloDatosModificados!B33-ModeloDatosMinisterio!B33</f>
        <v>0</v>
      </c>
      <c r="C33" s="63" t="n">
        <f aca="false">ModeloDatosModificados!C33-ModeloDatosMinisterio!C33</f>
        <v>0</v>
      </c>
      <c r="D33" s="63" t="n">
        <f aca="false">ModeloDatosModificados!D33-ModeloDatosMinisterio!D33</f>
        <v>0</v>
      </c>
      <c r="E33" s="63" t="n">
        <f aca="false">ModeloDatosModificados!E33-ModeloDatosMinisterio!E33</f>
        <v>0</v>
      </c>
      <c r="F33" s="63" t="n">
        <f aca="false">ModeloDatosModificados!F33-ModeloDatosMinisterio!F33</f>
        <v>0</v>
      </c>
      <c r="G33" s="63" t="n">
        <f aca="false">ModeloDatosModificados!G33-ModeloDatosMinisterio!G33</f>
        <v>0</v>
      </c>
      <c r="H33" s="63" t="n">
        <f aca="false">ModeloDatosModificados!H33-ModeloDatosMinisterio!H33</f>
        <v>0</v>
      </c>
      <c r="I33" s="64" t="n">
        <f aca="false">ModeloDatosModificados!I33-ModeloDatosMinisterio!I33</f>
        <v>0</v>
      </c>
      <c r="J33" s="63" t="n">
        <f aca="false">ModeloDatosModificados!J33-ModeloDatosMinisterio!J33</f>
        <v>0</v>
      </c>
      <c r="K33" s="64" t="n">
        <f aca="false">ModeloDatosModificados!K33-ModeloDatosMinisterio!K33</f>
        <v>0</v>
      </c>
      <c r="L33" s="63" t="n">
        <f aca="false">ModeloDatosModificados!L33-ModeloDatosMinisterio!L33</f>
        <v>0</v>
      </c>
      <c r="M33" s="64" t="n">
        <f aca="false">ModeloDatosModificados!M33-ModeloDatosMinisterio!M33</f>
        <v>8.33879788483816E-009</v>
      </c>
      <c r="N33" s="63" t="n">
        <f aca="false">ModeloDatosModificados!N33-ModeloDatosMinisterio!N33</f>
        <v>2</v>
      </c>
      <c r="O33" s="63" t="n">
        <f aca="false">ModeloDatosModificados!O33-ModeloDatosMinisterio!O33</f>
        <v>2</v>
      </c>
      <c r="P33" s="63" t="n">
        <f aca="false">ModeloDatosModificados!P33-ModeloDatosMinisterio!P33</f>
        <v>2</v>
      </c>
      <c r="Q33" s="63" t="n">
        <f aca="false">ModeloDatosModificados!Q33-ModeloDatosMinisterio!Q33</f>
        <v>2</v>
      </c>
      <c r="S33" s="63" t="n">
        <f aca="false">ModeloDatosModificados!S33-ModeloDatosMinisterio!S33</f>
        <v>0</v>
      </c>
      <c r="T33" s="63" t="n">
        <f aca="false">ModeloDatosModificados!T33-ModeloDatosMinisterio!T33</f>
        <v>0</v>
      </c>
      <c r="U33" s="63" t="n">
        <f aca="false">ModeloDatosModificados!U33-ModeloDatosMinisterio!U33</f>
        <v>0</v>
      </c>
      <c r="V33" s="63" t="n">
        <f aca="false">ModeloDatosModificados!V33-ModeloDatosMinisterio!V33</f>
        <v>0</v>
      </c>
      <c r="W33" s="63" t="n">
        <f aca="false">ModeloDatosModificados!W33-ModeloDatosMinisterio!W33</f>
        <v>0</v>
      </c>
      <c r="X33" s="63" t="n">
        <f aca="false">ModeloDatosModificados!X33-ModeloDatosMinisterio!X33</f>
        <v>0</v>
      </c>
      <c r="Y33" s="63" t="n">
        <f aca="false">ModeloDatosModificados!Y33-ModeloDatosMinisterio!Y33</f>
        <v>0</v>
      </c>
      <c r="Z33" s="63" t="n">
        <f aca="false">ModeloDatosModificados!Z33-ModeloDatosMinisterio!Z33</f>
        <v>0</v>
      </c>
      <c r="AC33" s="71" t="n">
        <f aca="false">ModeloDatosModificados!AC33-ModeloDatosMinisterio!AC33</f>
        <v>0</v>
      </c>
      <c r="AD33" s="72" t="n">
        <f aca="false">ModeloDatosModificados!AD33-ModeloDatosMinisterio!AD33</f>
        <v>0</v>
      </c>
      <c r="AE33" s="73" t="n">
        <f aca="false">ModeloDatosModificados!AE33-ModeloDatosMinisterio!AE33</f>
        <v>0</v>
      </c>
      <c r="AF33" s="72" t="n">
        <f aca="false">ModeloDatosModificados!AF33-ModeloDatosMinisterio!AF33</f>
        <v>0</v>
      </c>
      <c r="AG33" s="72" t="n">
        <f aca="false">ModeloDatosModificados!AG33-ModeloDatosMinisterio!AG33</f>
        <v>0</v>
      </c>
      <c r="AH33" s="72" t="n">
        <f aca="false">ModeloDatosModificados!AH33-ModeloDatosMinisterio!AH33</f>
        <v>0</v>
      </c>
      <c r="AI33" s="72" t="n">
        <f aca="false">ModeloDatosModificados!AI33-ModeloDatosMinisterio!AI33</f>
        <v>0</v>
      </c>
      <c r="AJ33" s="72" t="n">
        <f aca="false">ModeloDatosModificados!AJ33-ModeloDatosMinisterio!AJ33</f>
        <v>0</v>
      </c>
      <c r="AK33" s="72" t="n">
        <f aca="false">ModeloDatosModificados!AK33-ModeloDatosMinisterio!AK33</f>
        <v>0</v>
      </c>
      <c r="AL33" s="72" t="n">
        <f aca="false">ModeloDatosModificados!AL33-ModeloDatosMinisterio!AL33</f>
        <v>0</v>
      </c>
      <c r="AM33" s="72" t="n">
        <f aca="false">ModeloDatosModificados!AM33-ModeloDatosMinisterio!AM33</f>
        <v>0</v>
      </c>
      <c r="AO33" s="64" t="n">
        <f aca="false">ModeloDatosModificados!AO33-ModeloDatosMinisterio!AO33</f>
        <v>0</v>
      </c>
      <c r="AP33" s="63" t="n">
        <f aca="false">ModeloDatosModificados!AP33-ModeloDatosMinisterio!AP33</f>
        <v>0</v>
      </c>
      <c r="AQ33" s="64" t="n">
        <f aca="false">ModeloDatosModificados!AQ33-ModeloDatosMinisterio!AQ33</f>
        <v>0</v>
      </c>
      <c r="AR33" s="63" t="n">
        <f aca="false">ModeloDatosModificados!AR33-ModeloDatosMinisterio!AR33</f>
        <v>0</v>
      </c>
      <c r="AS33" s="64" t="n">
        <f aca="false">ModeloDatosModificados!AS33-ModeloDatosMinisterio!AS33</f>
        <v>0</v>
      </c>
      <c r="AT33" s="63" t="n">
        <f aca="false">ModeloDatosModificados!AT33-ModeloDatosMinisterio!AT33</f>
        <v>0</v>
      </c>
      <c r="AU33" s="64" t="n">
        <f aca="false">ModeloDatosModificados!AU33-ModeloDatosMinisterio!AU33</f>
        <v>0</v>
      </c>
      <c r="AV33" s="63" t="n">
        <f aca="false">ModeloDatosModificados!AV33-ModeloDatosMinisterio!AV33</f>
        <v>0</v>
      </c>
      <c r="AW33" s="64" t="n">
        <f aca="false">ModeloDatosModificados!AW33-ModeloDatosMinisterio!AW33</f>
        <v>0</v>
      </c>
      <c r="AX33" s="63" t="n">
        <f aca="false">ModeloDatosModificados!AX33-ModeloDatosMinisterio!AX33</f>
        <v>0</v>
      </c>
    </row>
    <row r="34" customFormat="false" ht="13.8" hidden="false" customHeight="false" outlineLevel="0" collapsed="false">
      <c r="A34" s="70" t="s">
        <v>41</v>
      </c>
      <c r="B34" s="63" t="n">
        <f aca="false">ModeloDatosModificados!B34-ModeloDatosMinisterio!B34</f>
        <v>0</v>
      </c>
      <c r="C34" s="63" t="n">
        <f aca="false">ModeloDatosModificados!C34-ModeloDatosMinisterio!C34</f>
        <v>0</v>
      </c>
      <c r="D34" s="63" t="n">
        <f aca="false">ModeloDatosModificados!D34-ModeloDatosMinisterio!D34</f>
        <v>0</v>
      </c>
      <c r="E34" s="63" t="n">
        <f aca="false">ModeloDatosModificados!E34-ModeloDatosMinisterio!E34</f>
        <v>0</v>
      </c>
      <c r="F34" s="63" t="n">
        <f aca="false">ModeloDatosModificados!F34-ModeloDatosMinisterio!F34</f>
        <v>0</v>
      </c>
      <c r="G34" s="63" t="n">
        <f aca="false">ModeloDatosModificados!G34-ModeloDatosMinisterio!G34</f>
        <v>0</v>
      </c>
      <c r="H34" s="63" t="n">
        <f aca="false">ModeloDatosModificados!H34-ModeloDatosMinisterio!H34</f>
        <v>0</v>
      </c>
      <c r="I34" s="64" t="n">
        <f aca="false">ModeloDatosModificados!I34-ModeloDatosMinisterio!I34</f>
        <v>0</v>
      </c>
      <c r="J34" s="63" t="n">
        <f aca="false">ModeloDatosModificados!J34-ModeloDatosMinisterio!J34</f>
        <v>0</v>
      </c>
      <c r="K34" s="64" t="n">
        <f aca="false">ModeloDatosModificados!K34-ModeloDatosMinisterio!K34</f>
        <v>0</v>
      </c>
      <c r="L34" s="63" t="n">
        <f aca="false">ModeloDatosModificados!L34-ModeloDatosMinisterio!L34</f>
        <v>0</v>
      </c>
      <c r="M34" s="64" t="n">
        <f aca="false">ModeloDatosModificados!M34-ModeloDatosMinisterio!M34</f>
        <v>8.33879788657288E-009</v>
      </c>
      <c r="N34" s="63" t="n">
        <f aca="false">ModeloDatosModificados!N34-ModeloDatosMinisterio!N34</f>
        <v>2</v>
      </c>
      <c r="O34" s="63" t="n">
        <f aca="false">ModeloDatosModificados!O34-ModeloDatosMinisterio!O34</f>
        <v>2</v>
      </c>
      <c r="P34" s="63" t="n">
        <f aca="false">ModeloDatosModificados!P34-ModeloDatosMinisterio!P34</f>
        <v>2</v>
      </c>
      <c r="Q34" s="63" t="n">
        <f aca="false">ModeloDatosModificados!Q34-ModeloDatosMinisterio!Q34</f>
        <v>2</v>
      </c>
      <c r="S34" s="63" t="n">
        <f aca="false">ModeloDatosModificados!S34-ModeloDatosMinisterio!S34</f>
        <v>0</v>
      </c>
      <c r="T34" s="63" t="n">
        <f aca="false">ModeloDatosModificados!T34-ModeloDatosMinisterio!T34</f>
        <v>0</v>
      </c>
      <c r="U34" s="63" t="n">
        <f aca="false">ModeloDatosModificados!U34-ModeloDatosMinisterio!U34</f>
        <v>0</v>
      </c>
      <c r="V34" s="63" t="n">
        <f aca="false">ModeloDatosModificados!V34-ModeloDatosMinisterio!V34</f>
        <v>0</v>
      </c>
      <c r="W34" s="63" t="n">
        <f aca="false">ModeloDatosModificados!W34-ModeloDatosMinisterio!W34</f>
        <v>0</v>
      </c>
      <c r="X34" s="63" t="n">
        <f aca="false">ModeloDatosModificados!X34-ModeloDatosMinisterio!X34</f>
        <v>0</v>
      </c>
      <c r="Y34" s="63" t="n">
        <f aca="false">ModeloDatosModificados!Y34-ModeloDatosMinisterio!Y34</f>
        <v>0</v>
      </c>
      <c r="Z34" s="63" t="n">
        <f aca="false">ModeloDatosModificados!Z34-ModeloDatosMinisterio!Z34</f>
        <v>0</v>
      </c>
      <c r="AC34" s="71" t="n">
        <f aca="false">ModeloDatosModificados!AC34-ModeloDatosMinisterio!AC34</f>
        <v>0</v>
      </c>
      <c r="AD34" s="72" t="n">
        <f aca="false">ModeloDatosModificados!AD34-ModeloDatosMinisterio!AD34</f>
        <v>0</v>
      </c>
      <c r="AE34" s="73" t="n">
        <f aca="false">ModeloDatosModificados!AE34-ModeloDatosMinisterio!AE34</f>
        <v>0</v>
      </c>
      <c r="AF34" s="72" t="n">
        <f aca="false">ModeloDatosModificados!AF34-ModeloDatosMinisterio!AF34</f>
        <v>0</v>
      </c>
      <c r="AG34" s="72" t="n">
        <f aca="false">ModeloDatosModificados!AG34-ModeloDatosMinisterio!AG34</f>
        <v>0</v>
      </c>
      <c r="AH34" s="72" t="n">
        <f aca="false">ModeloDatosModificados!AH34-ModeloDatosMinisterio!AH34</f>
        <v>0</v>
      </c>
      <c r="AI34" s="72" t="n">
        <f aca="false">ModeloDatosModificados!AI34-ModeloDatosMinisterio!AI34</f>
        <v>0</v>
      </c>
      <c r="AJ34" s="72" t="n">
        <f aca="false">ModeloDatosModificados!AJ34-ModeloDatosMinisterio!AJ34</f>
        <v>0</v>
      </c>
      <c r="AK34" s="72" t="n">
        <f aca="false">ModeloDatosModificados!AK34-ModeloDatosMinisterio!AK34</f>
        <v>0</v>
      </c>
      <c r="AL34" s="72" t="n">
        <f aca="false">ModeloDatosModificados!AL34-ModeloDatosMinisterio!AL34</f>
        <v>0</v>
      </c>
      <c r="AM34" s="72" t="n">
        <f aca="false">ModeloDatosModificados!AM34-ModeloDatosMinisterio!AM34</f>
        <v>0</v>
      </c>
      <c r="AO34" s="64" t="n">
        <f aca="false">ModeloDatosModificados!AO34-ModeloDatosMinisterio!AO34</f>
        <v>0</v>
      </c>
      <c r="AP34" s="63" t="n">
        <f aca="false">ModeloDatosModificados!AP34-ModeloDatosMinisterio!AP34</f>
        <v>0</v>
      </c>
      <c r="AQ34" s="64" t="n">
        <f aca="false">ModeloDatosModificados!AQ34-ModeloDatosMinisterio!AQ34</f>
        <v>0</v>
      </c>
      <c r="AR34" s="63" t="n">
        <f aca="false">ModeloDatosModificados!AR34-ModeloDatosMinisterio!AR34</f>
        <v>0</v>
      </c>
      <c r="AS34" s="64" t="n">
        <f aca="false">ModeloDatosModificados!AS34-ModeloDatosMinisterio!AS34</f>
        <v>0</v>
      </c>
      <c r="AT34" s="63" t="n">
        <f aca="false">ModeloDatosModificados!AT34-ModeloDatosMinisterio!AT34</f>
        <v>0</v>
      </c>
      <c r="AU34" s="64" t="n">
        <f aca="false">ModeloDatosModificados!AU34-ModeloDatosMinisterio!AU34</f>
        <v>0</v>
      </c>
      <c r="AV34" s="63" t="n">
        <f aca="false">ModeloDatosModificados!AV34-ModeloDatosMinisterio!AV34</f>
        <v>0</v>
      </c>
      <c r="AW34" s="64" t="n">
        <f aca="false">ModeloDatosModificados!AW34-ModeloDatosMinisterio!AW34</f>
        <v>0</v>
      </c>
      <c r="AX34" s="63" t="n">
        <f aca="false">ModeloDatosModificados!AX34-ModeloDatosMinisterio!AX34</f>
        <v>0</v>
      </c>
    </row>
    <row r="35" customFormat="false" ht="13.8" hidden="false" customHeight="false" outlineLevel="0" collapsed="false">
      <c r="A35" s="70" t="s">
        <v>42</v>
      </c>
      <c r="B35" s="63" t="n">
        <f aca="false">ModeloDatosModificados!B35-ModeloDatosMinisterio!B35</f>
        <v>0</v>
      </c>
      <c r="C35" s="63" t="n">
        <f aca="false">ModeloDatosModificados!C35-ModeloDatosMinisterio!C35</f>
        <v>0</v>
      </c>
      <c r="D35" s="63" t="n">
        <f aca="false">ModeloDatosModificados!D35-ModeloDatosMinisterio!D35</f>
        <v>0</v>
      </c>
      <c r="E35" s="63" t="n">
        <f aca="false">ModeloDatosModificados!E35-ModeloDatosMinisterio!E35</f>
        <v>0</v>
      </c>
      <c r="F35" s="63" t="n">
        <f aca="false">ModeloDatosModificados!F35-ModeloDatosMinisterio!F35</f>
        <v>0</v>
      </c>
      <c r="G35" s="63" t="n">
        <f aca="false">ModeloDatosModificados!G35-ModeloDatosMinisterio!G35</f>
        <v>0</v>
      </c>
      <c r="H35" s="63" t="n">
        <f aca="false">ModeloDatosModificados!H35-ModeloDatosMinisterio!H35</f>
        <v>0</v>
      </c>
      <c r="I35" s="64" t="n">
        <f aca="false">ModeloDatosModificados!I35-ModeloDatosMinisterio!I35</f>
        <v>0</v>
      </c>
      <c r="J35" s="63" t="n">
        <f aca="false">ModeloDatosModificados!J35-ModeloDatosMinisterio!J35</f>
        <v>0</v>
      </c>
      <c r="K35" s="64" t="n">
        <f aca="false">ModeloDatosModificados!K35-ModeloDatosMinisterio!K35</f>
        <v>0</v>
      </c>
      <c r="L35" s="63" t="n">
        <f aca="false">ModeloDatosModificados!L35-ModeloDatosMinisterio!L35</f>
        <v>0</v>
      </c>
      <c r="M35" s="64" t="n">
        <f aca="false">ModeloDatosModificados!M35-ModeloDatosMinisterio!M35</f>
        <v>4.1693989441538E-009</v>
      </c>
      <c r="N35" s="63" t="n">
        <f aca="false">ModeloDatosModificados!N35-ModeloDatosMinisterio!N35</f>
        <v>1</v>
      </c>
      <c r="O35" s="63" t="n">
        <f aca="false">ModeloDatosModificados!O35-ModeloDatosMinisterio!O35</f>
        <v>1</v>
      </c>
      <c r="P35" s="63" t="n">
        <f aca="false">ModeloDatosModificados!P35-ModeloDatosMinisterio!P35</f>
        <v>1</v>
      </c>
      <c r="Q35" s="63" t="n">
        <f aca="false">ModeloDatosModificados!Q35-ModeloDatosMinisterio!Q35</f>
        <v>1</v>
      </c>
      <c r="S35" s="63" t="n">
        <f aca="false">ModeloDatosModificados!S35-ModeloDatosMinisterio!S35</f>
        <v>0</v>
      </c>
      <c r="T35" s="63" t="n">
        <f aca="false">ModeloDatosModificados!T35-ModeloDatosMinisterio!T35</f>
        <v>0</v>
      </c>
      <c r="U35" s="63" t="n">
        <f aca="false">ModeloDatosModificados!U35-ModeloDatosMinisterio!U35</f>
        <v>0</v>
      </c>
      <c r="V35" s="63" t="n">
        <f aca="false">ModeloDatosModificados!V35-ModeloDatosMinisterio!V35</f>
        <v>0</v>
      </c>
      <c r="W35" s="63" t="n">
        <f aca="false">ModeloDatosModificados!W35-ModeloDatosMinisterio!W35</f>
        <v>0</v>
      </c>
      <c r="X35" s="63" t="n">
        <f aca="false">ModeloDatosModificados!X35-ModeloDatosMinisterio!X35</f>
        <v>0</v>
      </c>
      <c r="Y35" s="63" t="n">
        <f aca="false">ModeloDatosModificados!Y35-ModeloDatosMinisterio!Y35</f>
        <v>0</v>
      </c>
      <c r="Z35" s="63" t="n">
        <f aca="false">ModeloDatosModificados!Z35-ModeloDatosMinisterio!Z35</f>
        <v>0</v>
      </c>
      <c r="AC35" s="71" t="n">
        <f aca="false">ModeloDatosModificados!AC35-ModeloDatosMinisterio!AC35</f>
        <v>0</v>
      </c>
      <c r="AD35" s="72" t="n">
        <f aca="false">ModeloDatosModificados!AD35-ModeloDatosMinisterio!AD35</f>
        <v>0</v>
      </c>
      <c r="AE35" s="73" t="n">
        <f aca="false">ModeloDatosModificados!AE35-ModeloDatosMinisterio!AE35</f>
        <v>0</v>
      </c>
      <c r="AF35" s="72" t="n">
        <f aca="false">ModeloDatosModificados!AF35-ModeloDatosMinisterio!AF35</f>
        <v>0</v>
      </c>
      <c r="AG35" s="72" t="n">
        <f aca="false">ModeloDatosModificados!AG35-ModeloDatosMinisterio!AG35</f>
        <v>0</v>
      </c>
      <c r="AH35" s="72" t="n">
        <f aca="false">ModeloDatosModificados!AH35-ModeloDatosMinisterio!AH35</f>
        <v>0</v>
      </c>
      <c r="AI35" s="72" t="n">
        <f aca="false">ModeloDatosModificados!AI35-ModeloDatosMinisterio!AI35</f>
        <v>0</v>
      </c>
      <c r="AJ35" s="72" t="n">
        <f aca="false">ModeloDatosModificados!AJ35-ModeloDatosMinisterio!AJ35</f>
        <v>0</v>
      </c>
      <c r="AK35" s="72" t="n">
        <f aca="false">ModeloDatosModificados!AK35-ModeloDatosMinisterio!AK35</f>
        <v>0</v>
      </c>
      <c r="AL35" s="72" t="n">
        <f aca="false">ModeloDatosModificados!AL35-ModeloDatosMinisterio!AL35</f>
        <v>0</v>
      </c>
      <c r="AM35" s="72" t="n">
        <f aca="false">ModeloDatosModificados!AM35-ModeloDatosMinisterio!AM35</f>
        <v>0</v>
      </c>
      <c r="AO35" s="64" t="n">
        <f aca="false">ModeloDatosModificados!AO35-ModeloDatosMinisterio!AO35</f>
        <v>0</v>
      </c>
      <c r="AP35" s="63" t="n">
        <f aca="false">ModeloDatosModificados!AP35-ModeloDatosMinisterio!AP35</f>
        <v>0</v>
      </c>
      <c r="AQ35" s="64" t="n">
        <f aca="false">ModeloDatosModificados!AQ35-ModeloDatosMinisterio!AQ35</f>
        <v>0</v>
      </c>
      <c r="AR35" s="63" t="n">
        <f aca="false">ModeloDatosModificados!AR35-ModeloDatosMinisterio!AR35</f>
        <v>0</v>
      </c>
      <c r="AS35" s="64" t="n">
        <f aca="false">ModeloDatosModificados!AS35-ModeloDatosMinisterio!AS35</f>
        <v>0</v>
      </c>
      <c r="AT35" s="63" t="n">
        <f aca="false">ModeloDatosModificados!AT35-ModeloDatosMinisterio!AT35</f>
        <v>0</v>
      </c>
      <c r="AU35" s="64" t="n">
        <f aca="false">ModeloDatosModificados!AU35-ModeloDatosMinisterio!AU35</f>
        <v>0</v>
      </c>
      <c r="AV35" s="63" t="n">
        <f aca="false">ModeloDatosModificados!AV35-ModeloDatosMinisterio!AV35</f>
        <v>0</v>
      </c>
      <c r="AW35" s="64" t="n">
        <f aca="false">ModeloDatosModificados!AW35-ModeloDatosMinisterio!AW35</f>
        <v>0</v>
      </c>
      <c r="AX35" s="63" t="n">
        <f aca="false">ModeloDatosModificados!AX35-ModeloDatosMinisterio!AX35</f>
        <v>0</v>
      </c>
    </row>
    <row r="36" customFormat="false" ht="13.8" hidden="false" customHeight="false" outlineLevel="0" collapsed="false">
      <c r="A36" s="70" t="s">
        <v>43</v>
      </c>
      <c r="B36" s="63" t="n">
        <f aca="false">ModeloDatosModificados!B36-ModeloDatosMinisterio!B36</f>
        <v>0</v>
      </c>
      <c r="C36" s="63" t="n">
        <f aca="false">ModeloDatosModificados!C36-ModeloDatosMinisterio!C36</f>
        <v>0</v>
      </c>
      <c r="D36" s="63" t="n">
        <f aca="false">ModeloDatosModificados!D36-ModeloDatosMinisterio!D36</f>
        <v>0</v>
      </c>
      <c r="E36" s="63" t="n">
        <f aca="false">ModeloDatosModificados!E36-ModeloDatosMinisterio!E36</f>
        <v>0</v>
      </c>
      <c r="F36" s="63" t="n">
        <f aca="false">ModeloDatosModificados!F36-ModeloDatosMinisterio!F36</f>
        <v>0</v>
      </c>
      <c r="G36" s="63" t="n">
        <f aca="false">ModeloDatosModificados!G36-ModeloDatosMinisterio!G36</f>
        <v>0</v>
      </c>
      <c r="H36" s="63" t="n">
        <f aca="false">ModeloDatosModificados!H36-ModeloDatosMinisterio!H36</f>
        <v>0</v>
      </c>
      <c r="I36" s="64" t="n">
        <f aca="false">ModeloDatosModificados!I36-ModeloDatosMinisterio!I36</f>
        <v>0</v>
      </c>
      <c r="J36" s="63" t="n">
        <f aca="false">ModeloDatosModificados!J36-ModeloDatosMinisterio!J36</f>
        <v>0</v>
      </c>
      <c r="K36" s="64" t="n">
        <f aca="false">ModeloDatosModificados!K36-ModeloDatosMinisterio!K36</f>
        <v>0</v>
      </c>
      <c r="L36" s="63" t="n">
        <f aca="false">ModeloDatosModificados!L36-ModeloDatosMinisterio!L36</f>
        <v>0</v>
      </c>
      <c r="M36" s="64" t="n">
        <f aca="false">ModeloDatosModificados!M36-ModeloDatosMinisterio!M36</f>
        <v>8.33879788657288E-009</v>
      </c>
      <c r="N36" s="63" t="n">
        <f aca="false">ModeloDatosModificados!N36-ModeloDatosMinisterio!N36</f>
        <v>2</v>
      </c>
      <c r="O36" s="63" t="n">
        <f aca="false">ModeloDatosModificados!O36-ModeloDatosMinisterio!O36</f>
        <v>2</v>
      </c>
      <c r="P36" s="63" t="n">
        <f aca="false">ModeloDatosModificados!P36-ModeloDatosMinisterio!P36</f>
        <v>2</v>
      </c>
      <c r="Q36" s="63" t="n">
        <f aca="false">ModeloDatosModificados!Q36-ModeloDatosMinisterio!Q36</f>
        <v>2</v>
      </c>
      <c r="S36" s="63" t="n">
        <f aca="false">ModeloDatosModificados!S36-ModeloDatosMinisterio!S36</f>
        <v>0</v>
      </c>
      <c r="T36" s="63" t="n">
        <f aca="false">ModeloDatosModificados!T36-ModeloDatosMinisterio!T36</f>
        <v>0</v>
      </c>
      <c r="U36" s="63" t="n">
        <f aca="false">ModeloDatosModificados!U36-ModeloDatosMinisterio!U36</f>
        <v>0</v>
      </c>
      <c r="V36" s="63" t="n">
        <f aca="false">ModeloDatosModificados!V36-ModeloDatosMinisterio!V36</f>
        <v>0</v>
      </c>
      <c r="W36" s="63" t="n">
        <f aca="false">ModeloDatosModificados!W36-ModeloDatosMinisterio!W36</f>
        <v>0</v>
      </c>
      <c r="X36" s="63" t="n">
        <f aca="false">ModeloDatosModificados!X36-ModeloDatosMinisterio!X36</f>
        <v>0</v>
      </c>
      <c r="Y36" s="63" t="n">
        <f aca="false">ModeloDatosModificados!Y36-ModeloDatosMinisterio!Y36</f>
        <v>0</v>
      </c>
      <c r="Z36" s="63" t="n">
        <f aca="false">ModeloDatosModificados!Z36-ModeloDatosMinisterio!Z36</f>
        <v>0</v>
      </c>
      <c r="AC36" s="71" t="n">
        <f aca="false">ModeloDatosModificados!AC36-ModeloDatosMinisterio!AC36</f>
        <v>0</v>
      </c>
      <c r="AD36" s="72" t="n">
        <f aca="false">ModeloDatosModificados!AD36-ModeloDatosMinisterio!AD36</f>
        <v>0</v>
      </c>
      <c r="AE36" s="73" t="n">
        <f aca="false">ModeloDatosModificados!AE36-ModeloDatosMinisterio!AE36</f>
        <v>0</v>
      </c>
      <c r="AF36" s="72" t="n">
        <f aca="false">ModeloDatosModificados!AF36-ModeloDatosMinisterio!AF36</f>
        <v>0</v>
      </c>
      <c r="AG36" s="72" t="n">
        <f aca="false">ModeloDatosModificados!AG36-ModeloDatosMinisterio!AG36</f>
        <v>0</v>
      </c>
      <c r="AH36" s="72" t="n">
        <f aca="false">ModeloDatosModificados!AH36-ModeloDatosMinisterio!AH36</f>
        <v>0</v>
      </c>
      <c r="AI36" s="72" t="n">
        <f aca="false">ModeloDatosModificados!AI36-ModeloDatosMinisterio!AI36</f>
        <v>0</v>
      </c>
      <c r="AJ36" s="72" t="n">
        <f aca="false">ModeloDatosModificados!AJ36-ModeloDatosMinisterio!AJ36</f>
        <v>0</v>
      </c>
      <c r="AK36" s="72" t="n">
        <f aca="false">ModeloDatosModificados!AK36-ModeloDatosMinisterio!AK36</f>
        <v>0</v>
      </c>
      <c r="AL36" s="72" t="n">
        <f aca="false">ModeloDatosModificados!AL36-ModeloDatosMinisterio!AL36</f>
        <v>0</v>
      </c>
      <c r="AM36" s="72" t="n">
        <f aca="false">ModeloDatosModificados!AM36-ModeloDatosMinisterio!AM36</f>
        <v>0</v>
      </c>
      <c r="AO36" s="64" t="n">
        <f aca="false">ModeloDatosModificados!AO36-ModeloDatosMinisterio!AO36</f>
        <v>0</v>
      </c>
      <c r="AP36" s="63" t="n">
        <f aca="false">ModeloDatosModificados!AP36-ModeloDatosMinisterio!AP36</f>
        <v>0</v>
      </c>
      <c r="AQ36" s="64" t="n">
        <f aca="false">ModeloDatosModificados!AQ36-ModeloDatosMinisterio!AQ36</f>
        <v>0</v>
      </c>
      <c r="AR36" s="63" t="n">
        <f aca="false">ModeloDatosModificados!AR36-ModeloDatosMinisterio!AR36</f>
        <v>0</v>
      </c>
      <c r="AS36" s="64" t="n">
        <f aca="false">ModeloDatosModificados!AS36-ModeloDatosMinisterio!AS36</f>
        <v>0</v>
      </c>
      <c r="AT36" s="63" t="n">
        <f aca="false">ModeloDatosModificados!AT36-ModeloDatosMinisterio!AT36</f>
        <v>0</v>
      </c>
      <c r="AU36" s="64" t="n">
        <f aca="false">ModeloDatosModificados!AU36-ModeloDatosMinisterio!AU36</f>
        <v>0</v>
      </c>
      <c r="AV36" s="63" t="n">
        <f aca="false">ModeloDatosModificados!AV36-ModeloDatosMinisterio!AV36</f>
        <v>0</v>
      </c>
      <c r="AW36" s="64" t="n">
        <f aca="false">ModeloDatosModificados!AW36-ModeloDatosMinisterio!AW36</f>
        <v>0</v>
      </c>
      <c r="AX36" s="63" t="n">
        <f aca="false">ModeloDatosModificados!AX36-ModeloDatosMinisterio!AX36</f>
        <v>0</v>
      </c>
    </row>
    <row r="37" customFormat="false" ht="13.8" hidden="false" customHeight="false" outlineLevel="0" collapsed="false">
      <c r="A37" s="70" t="s">
        <v>44</v>
      </c>
      <c r="B37" s="63" t="n">
        <f aca="false">ModeloDatosModificados!B37-ModeloDatosMinisterio!B37</f>
        <v>0</v>
      </c>
      <c r="C37" s="63" t="n">
        <f aca="false">ModeloDatosModificados!C37-ModeloDatosMinisterio!C37</f>
        <v>0</v>
      </c>
      <c r="D37" s="63" t="n">
        <f aca="false">ModeloDatosModificados!D37-ModeloDatosMinisterio!D37</f>
        <v>0</v>
      </c>
      <c r="E37" s="63" t="n">
        <f aca="false">ModeloDatosModificados!E37-ModeloDatosMinisterio!E37</f>
        <v>0</v>
      </c>
      <c r="F37" s="63" t="n">
        <f aca="false">ModeloDatosModificados!F37-ModeloDatosMinisterio!F37</f>
        <v>0</v>
      </c>
      <c r="G37" s="63" t="n">
        <f aca="false">ModeloDatosModificados!G37-ModeloDatosMinisterio!G37</f>
        <v>0</v>
      </c>
      <c r="H37" s="63" t="n">
        <f aca="false">ModeloDatosModificados!H37-ModeloDatosMinisterio!H37</f>
        <v>0</v>
      </c>
      <c r="I37" s="64" t="n">
        <f aca="false">ModeloDatosModificados!I37-ModeloDatosMinisterio!I37</f>
        <v>0</v>
      </c>
      <c r="J37" s="63" t="n">
        <f aca="false">ModeloDatosModificados!J37-ModeloDatosMinisterio!J37</f>
        <v>0</v>
      </c>
      <c r="K37" s="64" t="n">
        <f aca="false">ModeloDatosModificados!K37-ModeloDatosMinisterio!K37</f>
        <v>0</v>
      </c>
      <c r="L37" s="63" t="n">
        <f aca="false">ModeloDatosModificados!L37-ModeloDatosMinisterio!L37</f>
        <v>0</v>
      </c>
      <c r="M37" s="64" t="n">
        <f aca="false">ModeloDatosModificados!M37-ModeloDatosMinisterio!M37</f>
        <v>1.25081968307267E-008</v>
      </c>
      <c r="N37" s="63" t="n">
        <f aca="false">ModeloDatosModificados!N37-ModeloDatosMinisterio!N37</f>
        <v>3</v>
      </c>
      <c r="O37" s="63" t="n">
        <f aca="false">ModeloDatosModificados!O37-ModeloDatosMinisterio!O37</f>
        <v>3</v>
      </c>
      <c r="P37" s="63" t="n">
        <f aca="false">ModeloDatosModificados!P37-ModeloDatosMinisterio!P37</f>
        <v>3</v>
      </c>
      <c r="Q37" s="63" t="n">
        <f aca="false">ModeloDatosModificados!Q37-ModeloDatosMinisterio!Q37</f>
        <v>3</v>
      </c>
      <c r="S37" s="63" t="n">
        <f aca="false">ModeloDatosModificados!S37-ModeloDatosMinisterio!S37</f>
        <v>0</v>
      </c>
      <c r="T37" s="63" t="n">
        <f aca="false">ModeloDatosModificados!T37-ModeloDatosMinisterio!T37</f>
        <v>0</v>
      </c>
      <c r="U37" s="63" t="n">
        <f aca="false">ModeloDatosModificados!U37-ModeloDatosMinisterio!U37</f>
        <v>0</v>
      </c>
      <c r="V37" s="63" t="n">
        <f aca="false">ModeloDatosModificados!V37-ModeloDatosMinisterio!V37</f>
        <v>0</v>
      </c>
      <c r="W37" s="63" t="n">
        <f aca="false">ModeloDatosModificados!W37-ModeloDatosMinisterio!W37</f>
        <v>0</v>
      </c>
      <c r="X37" s="63" t="n">
        <f aca="false">ModeloDatosModificados!X37-ModeloDatosMinisterio!X37</f>
        <v>0</v>
      </c>
      <c r="Y37" s="63" t="n">
        <f aca="false">ModeloDatosModificados!Y37-ModeloDatosMinisterio!Y37</f>
        <v>0</v>
      </c>
      <c r="Z37" s="63" t="n">
        <f aca="false">ModeloDatosModificados!Z37-ModeloDatosMinisterio!Z37</f>
        <v>0</v>
      </c>
      <c r="AC37" s="71" t="n">
        <f aca="false">ModeloDatosModificados!AC37-ModeloDatosMinisterio!AC37</f>
        <v>0</v>
      </c>
      <c r="AD37" s="72" t="n">
        <f aca="false">ModeloDatosModificados!AD37-ModeloDatosMinisterio!AD37</f>
        <v>0</v>
      </c>
      <c r="AE37" s="73" t="n">
        <f aca="false">ModeloDatosModificados!AE37-ModeloDatosMinisterio!AE37</f>
        <v>0</v>
      </c>
      <c r="AF37" s="72" t="n">
        <f aca="false">ModeloDatosModificados!AF37-ModeloDatosMinisterio!AF37</f>
        <v>0</v>
      </c>
      <c r="AG37" s="72" t="n">
        <f aca="false">ModeloDatosModificados!AG37-ModeloDatosMinisterio!AG37</f>
        <v>0</v>
      </c>
      <c r="AH37" s="72" t="n">
        <f aca="false">ModeloDatosModificados!AH37-ModeloDatosMinisterio!AH37</f>
        <v>0</v>
      </c>
      <c r="AI37" s="72" t="n">
        <f aca="false">ModeloDatosModificados!AI37-ModeloDatosMinisterio!AI37</f>
        <v>0</v>
      </c>
      <c r="AJ37" s="72" t="n">
        <f aca="false">ModeloDatosModificados!AJ37-ModeloDatosMinisterio!AJ37</f>
        <v>0</v>
      </c>
      <c r="AK37" s="72" t="n">
        <f aca="false">ModeloDatosModificados!AK37-ModeloDatosMinisterio!AK37</f>
        <v>0</v>
      </c>
      <c r="AL37" s="72" t="n">
        <f aca="false">ModeloDatosModificados!AL37-ModeloDatosMinisterio!AL37</f>
        <v>0</v>
      </c>
      <c r="AM37" s="72" t="n">
        <f aca="false">ModeloDatosModificados!AM37-ModeloDatosMinisterio!AM37</f>
        <v>0</v>
      </c>
      <c r="AO37" s="64" t="n">
        <f aca="false">ModeloDatosModificados!AO37-ModeloDatosMinisterio!AO37</f>
        <v>0</v>
      </c>
      <c r="AP37" s="63" t="n">
        <f aca="false">ModeloDatosModificados!AP37-ModeloDatosMinisterio!AP37</f>
        <v>0</v>
      </c>
      <c r="AQ37" s="64" t="n">
        <f aca="false">ModeloDatosModificados!AQ37-ModeloDatosMinisterio!AQ37</f>
        <v>0</v>
      </c>
      <c r="AR37" s="63" t="n">
        <f aca="false">ModeloDatosModificados!AR37-ModeloDatosMinisterio!AR37</f>
        <v>0</v>
      </c>
      <c r="AS37" s="64" t="n">
        <f aca="false">ModeloDatosModificados!AS37-ModeloDatosMinisterio!AS37</f>
        <v>0</v>
      </c>
      <c r="AT37" s="63" t="n">
        <f aca="false">ModeloDatosModificados!AT37-ModeloDatosMinisterio!AT37</f>
        <v>0</v>
      </c>
      <c r="AU37" s="64" t="n">
        <f aca="false">ModeloDatosModificados!AU37-ModeloDatosMinisterio!AU37</f>
        <v>0</v>
      </c>
      <c r="AV37" s="63" t="n">
        <f aca="false">ModeloDatosModificados!AV37-ModeloDatosMinisterio!AV37</f>
        <v>0</v>
      </c>
      <c r="AW37" s="64" t="n">
        <f aca="false">ModeloDatosModificados!AW37-ModeloDatosMinisterio!AW37</f>
        <v>0</v>
      </c>
      <c r="AX37" s="63" t="n">
        <f aca="false">ModeloDatosModificados!AX37-ModeloDatosMinisterio!AX37</f>
        <v>0</v>
      </c>
    </row>
    <row r="38" customFormat="false" ht="13.8" hidden="false" customHeight="false" outlineLevel="0" collapsed="false">
      <c r="A38" s="70" t="s">
        <v>45</v>
      </c>
      <c r="B38" s="63" t="n">
        <f aca="false">ModeloDatosModificados!B38-ModeloDatosMinisterio!B38</f>
        <v>0</v>
      </c>
      <c r="C38" s="63" t="n">
        <f aca="false">ModeloDatosModificados!C38-ModeloDatosMinisterio!C38</f>
        <v>0</v>
      </c>
      <c r="D38" s="63" t="n">
        <f aca="false">ModeloDatosModificados!D38-ModeloDatosMinisterio!D38</f>
        <v>0</v>
      </c>
      <c r="E38" s="63" t="n">
        <f aca="false">ModeloDatosModificados!E38-ModeloDatosMinisterio!E38</f>
        <v>0</v>
      </c>
      <c r="F38" s="63" t="n">
        <f aca="false">ModeloDatosModificados!F38-ModeloDatosMinisterio!F38</f>
        <v>0</v>
      </c>
      <c r="G38" s="63" t="n">
        <f aca="false">ModeloDatosModificados!G38-ModeloDatosMinisterio!G38</f>
        <v>0</v>
      </c>
      <c r="H38" s="63" t="n">
        <f aca="false">ModeloDatosModificados!H38-ModeloDatosMinisterio!H38</f>
        <v>0</v>
      </c>
      <c r="I38" s="64" t="n">
        <f aca="false">ModeloDatosModificados!I38-ModeloDatosMinisterio!I38</f>
        <v>0</v>
      </c>
      <c r="J38" s="63" t="n">
        <f aca="false">ModeloDatosModificados!J38-ModeloDatosMinisterio!J38</f>
        <v>0</v>
      </c>
      <c r="K38" s="64" t="n">
        <f aca="false">ModeloDatosModificados!K38-ModeloDatosMinisterio!K38</f>
        <v>0</v>
      </c>
      <c r="L38" s="63" t="n">
        <f aca="false">ModeloDatosModificados!L38-ModeloDatosMinisterio!L38</f>
        <v>0</v>
      </c>
      <c r="M38" s="64" t="n">
        <f aca="false">ModeloDatosModificados!M38-ModeloDatosMinisterio!M38</f>
        <v>8.33879788657288E-009</v>
      </c>
      <c r="N38" s="63" t="n">
        <f aca="false">ModeloDatosModificados!N38-ModeloDatosMinisterio!N38</f>
        <v>2</v>
      </c>
      <c r="O38" s="63" t="n">
        <f aca="false">ModeloDatosModificados!O38-ModeloDatosMinisterio!O38</f>
        <v>2</v>
      </c>
      <c r="P38" s="63" t="n">
        <f aca="false">ModeloDatosModificados!P38-ModeloDatosMinisterio!P38</f>
        <v>2</v>
      </c>
      <c r="Q38" s="63" t="n">
        <f aca="false">ModeloDatosModificados!Q38-ModeloDatosMinisterio!Q38</f>
        <v>2</v>
      </c>
      <c r="S38" s="63" t="n">
        <f aca="false">ModeloDatosModificados!S38-ModeloDatosMinisterio!S38</f>
        <v>0</v>
      </c>
      <c r="T38" s="63" t="n">
        <f aca="false">ModeloDatosModificados!T38-ModeloDatosMinisterio!T38</f>
        <v>0</v>
      </c>
      <c r="U38" s="63" t="n">
        <f aca="false">ModeloDatosModificados!U38-ModeloDatosMinisterio!U38</f>
        <v>0</v>
      </c>
      <c r="V38" s="63" t="n">
        <f aca="false">ModeloDatosModificados!V38-ModeloDatosMinisterio!V38</f>
        <v>0</v>
      </c>
      <c r="W38" s="63" t="n">
        <f aca="false">ModeloDatosModificados!W38-ModeloDatosMinisterio!W38</f>
        <v>0</v>
      </c>
      <c r="X38" s="63" t="n">
        <f aca="false">ModeloDatosModificados!X38-ModeloDatosMinisterio!X38</f>
        <v>0</v>
      </c>
      <c r="Y38" s="63" t="n">
        <f aca="false">ModeloDatosModificados!Y38-ModeloDatosMinisterio!Y38</f>
        <v>0</v>
      </c>
      <c r="Z38" s="63" t="n">
        <f aca="false">ModeloDatosModificados!Z38-ModeloDatosMinisterio!Z38</f>
        <v>0</v>
      </c>
      <c r="AC38" s="71" t="n">
        <f aca="false">ModeloDatosModificados!AC38-ModeloDatosMinisterio!AC38</f>
        <v>0</v>
      </c>
      <c r="AD38" s="72" t="n">
        <f aca="false">ModeloDatosModificados!AD38-ModeloDatosMinisterio!AD38</f>
        <v>0</v>
      </c>
      <c r="AE38" s="73" t="n">
        <f aca="false">ModeloDatosModificados!AE38-ModeloDatosMinisterio!AE38</f>
        <v>0</v>
      </c>
      <c r="AF38" s="72" t="n">
        <f aca="false">ModeloDatosModificados!AF38-ModeloDatosMinisterio!AF38</f>
        <v>0</v>
      </c>
      <c r="AG38" s="72" t="n">
        <f aca="false">ModeloDatosModificados!AG38-ModeloDatosMinisterio!AG38</f>
        <v>0</v>
      </c>
      <c r="AH38" s="72" t="n">
        <f aca="false">ModeloDatosModificados!AH38-ModeloDatosMinisterio!AH38</f>
        <v>0</v>
      </c>
      <c r="AI38" s="72" t="n">
        <f aca="false">ModeloDatosModificados!AI38-ModeloDatosMinisterio!AI38</f>
        <v>0</v>
      </c>
      <c r="AJ38" s="72" t="n">
        <f aca="false">ModeloDatosModificados!AJ38-ModeloDatosMinisterio!AJ38</f>
        <v>0</v>
      </c>
      <c r="AK38" s="72" t="n">
        <f aca="false">ModeloDatosModificados!AK38-ModeloDatosMinisterio!AK38</f>
        <v>0</v>
      </c>
      <c r="AL38" s="72" t="n">
        <f aca="false">ModeloDatosModificados!AL38-ModeloDatosMinisterio!AL38</f>
        <v>0</v>
      </c>
      <c r="AM38" s="72" t="n">
        <f aca="false">ModeloDatosModificados!AM38-ModeloDatosMinisterio!AM38</f>
        <v>0</v>
      </c>
      <c r="AO38" s="64" t="n">
        <f aca="false">ModeloDatosModificados!AO38-ModeloDatosMinisterio!AO38</f>
        <v>0</v>
      </c>
      <c r="AP38" s="63" t="n">
        <f aca="false">ModeloDatosModificados!AP38-ModeloDatosMinisterio!AP38</f>
        <v>0</v>
      </c>
      <c r="AQ38" s="64" t="n">
        <f aca="false">ModeloDatosModificados!AQ38-ModeloDatosMinisterio!AQ38</f>
        <v>0</v>
      </c>
      <c r="AR38" s="63" t="n">
        <f aca="false">ModeloDatosModificados!AR38-ModeloDatosMinisterio!AR38</f>
        <v>0</v>
      </c>
      <c r="AS38" s="64" t="n">
        <f aca="false">ModeloDatosModificados!AS38-ModeloDatosMinisterio!AS38</f>
        <v>0</v>
      </c>
      <c r="AT38" s="63" t="n">
        <f aca="false">ModeloDatosModificados!AT38-ModeloDatosMinisterio!AT38</f>
        <v>0</v>
      </c>
      <c r="AU38" s="64" t="n">
        <f aca="false">ModeloDatosModificados!AU38-ModeloDatosMinisterio!AU38</f>
        <v>0</v>
      </c>
      <c r="AV38" s="63" t="n">
        <f aca="false">ModeloDatosModificados!AV38-ModeloDatosMinisterio!AV38</f>
        <v>0</v>
      </c>
      <c r="AW38" s="64" t="n">
        <f aca="false">ModeloDatosModificados!AW38-ModeloDatosMinisterio!AW38</f>
        <v>0</v>
      </c>
      <c r="AX38" s="63" t="n">
        <f aca="false">ModeloDatosModificados!AX38-ModeloDatosMinisterio!AX38</f>
        <v>0</v>
      </c>
    </row>
    <row r="39" customFormat="false" ht="13.8" hidden="false" customHeight="false" outlineLevel="0" collapsed="false">
      <c r="A39" s="70" t="s">
        <v>46</v>
      </c>
      <c r="B39" s="63" t="n">
        <f aca="false">ModeloDatosModificados!B39-ModeloDatosMinisterio!B39</f>
        <v>0</v>
      </c>
      <c r="C39" s="63" t="n">
        <f aca="false">ModeloDatosModificados!C39-ModeloDatosMinisterio!C39</f>
        <v>0</v>
      </c>
      <c r="D39" s="63" t="n">
        <f aca="false">ModeloDatosModificados!D39-ModeloDatosMinisterio!D39</f>
        <v>0</v>
      </c>
      <c r="E39" s="63" t="n">
        <f aca="false">ModeloDatosModificados!E39-ModeloDatosMinisterio!E39</f>
        <v>0</v>
      </c>
      <c r="F39" s="63" t="n">
        <f aca="false">ModeloDatosModificados!F39-ModeloDatosMinisterio!F39</f>
        <v>0</v>
      </c>
      <c r="G39" s="63" t="n">
        <f aca="false">ModeloDatosModificados!G39-ModeloDatosMinisterio!G39</f>
        <v>0</v>
      </c>
      <c r="H39" s="63" t="n">
        <f aca="false">ModeloDatosModificados!H39-ModeloDatosMinisterio!H39</f>
        <v>0</v>
      </c>
      <c r="I39" s="64" t="n">
        <f aca="false">ModeloDatosModificados!I39-ModeloDatosMinisterio!I39</f>
        <v>0</v>
      </c>
      <c r="J39" s="63" t="n">
        <f aca="false">ModeloDatosModificados!J39-ModeloDatosMinisterio!J39</f>
        <v>0</v>
      </c>
      <c r="K39" s="64" t="n">
        <f aca="false">ModeloDatosModificados!K39-ModeloDatosMinisterio!K39</f>
        <v>0</v>
      </c>
      <c r="L39" s="63" t="n">
        <f aca="false">ModeloDatosModificados!L39-ModeloDatosMinisterio!L39</f>
        <v>0</v>
      </c>
      <c r="M39" s="64" t="n">
        <f aca="false">ModeloDatosModificados!M39-ModeloDatosMinisterio!M39</f>
        <v>4.16939894328644E-009</v>
      </c>
      <c r="N39" s="63" t="n">
        <f aca="false">ModeloDatosModificados!N39-ModeloDatosMinisterio!N39</f>
        <v>1</v>
      </c>
      <c r="O39" s="63" t="n">
        <f aca="false">ModeloDatosModificados!O39-ModeloDatosMinisterio!O39</f>
        <v>1</v>
      </c>
      <c r="P39" s="63" t="n">
        <f aca="false">ModeloDatosModificados!P39-ModeloDatosMinisterio!P39</f>
        <v>1</v>
      </c>
      <c r="Q39" s="63" t="n">
        <f aca="false">ModeloDatosModificados!Q39-ModeloDatosMinisterio!Q39</f>
        <v>1</v>
      </c>
      <c r="S39" s="63" t="n">
        <f aca="false">ModeloDatosModificados!S39-ModeloDatosMinisterio!S39</f>
        <v>0</v>
      </c>
      <c r="T39" s="63" t="n">
        <f aca="false">ModeloDatosModificados!T39-ModeloDatosMinisterio!T39</f>
        <v>0</v>
      </c>
      <c r="U39" s="63" t="n">
        <f aca="false">ModeloDatosModificados!U39-ModeloDatosMinisterio!U39</f>
        <v>0</v>
      </c>
      <c r="V39" s="63" t="n">
        <f aca="false">ModeloDatosModificados!V39-ModeloDatosMinisterio!V39</f>
        <v>0</v>
      </c>
      <c r="W39" s="63" t="n">
        <f aca="false">ModeloDatosModificados!W39-ModeloDatosMinisterio!W39</f>
        <v>0</v>
      </c>
      <c r="X39" s="63" t="n">
        <f aca="false">ModeloDatosModificados!X39-ModeloDatosMinisterio!X39</f>
        <v>0</v>
      </c>
      <c r="Y39" s="63" t="n">
        <f aca="false">ModeloDatosModificados!Y39-ModeloDatosMinisterio!Y39</f>
        <v>0</v>
      </c>
      <c r="Z39" s="63" t="n">
        <f aca="false">ModeloDatosModificados!Z39-ModeloDatosMinisterio!Z39</f>
        <v>0</v>
      </c>
      <c r="AC39" s="71" t="n">
        <f aca="false">ModeloDatosModificados!AC39-ModeloDatosMinisterio!AC39</f>
        <v>0</v>
      </c>
      <c r="AD39" s="72" t="n">
        <f aca="false">ModeloDatosModificados!AD39-ModeloDatosMinisterio!AD39</f>
        <v>0</v>
      </c>
      <c r="AE39" s="73" t="n">
        <f aca="false">ModeloDatosModificados!AE39-ModeloDatosMinisterio!AE39</f>
        <v>0</v>
      </c>
      <c r="AF39" s="72" t="n">
        <f aca="false">ModeloDatosModificados!AF39-ModeloDatosMinisterio!AF39</f>
        <v>0</v>
      </c>
      <c r="AG39" s="72" t="n">
        <f aca="false">ModeloDatosModificados!AG39-ModeloDatosMinisterio!AG39</f>
        <v>0</v>
      </c>
      <c r="AH39" s="72" t="n">
        <f aca="false">ModeloDatosModificados!AH39-ModeloDatosMinisterio!AH39</f>
        <v>0</v>
      </c>
      <c r="AI39" s="72" t="n">
        <f aca="false">ModeloDatosModificados!AI39-ModeloDatosMinisterio!AI39</f>
        <v>0</v>
      </c>
      <c r="AJ39" s="72" t="n">
        <f aca="false">ModeloDatosModificados!AJ39-ModeloDatosMinisterio!AJ39</f>
        <v>0</v>
      </c>
      <c r="AK39" s="72" t="n">
        <f aca="false">ModeloDatosModificados!AK39-ModeloDatosMinisterio!AK39</f>
        <v>0</v>
      </c>
      <c r="AL39" s="72" t="n">
        <f aca="false">ModeloDatosModificados!AL39-ModeloDatosMinisterio!AL39</f>
        <v>0</v>
      </c>
      <c r="AM39" s="72" t="n">
        <f aca="false">ModeloDatosModificados!AM39-ModeloDatosMinisterio!AM39</f>
        <v>0</v>
      </c>
      <c r="AO39" s="64" t="n">
        <f aca="false">ModeloDatosModificados!AO39-ModeloDatosMinisterio!AO39</f>
        <v>0</v>
      </c>
      <c r="AP39" s="63" t="n">
        <f aca="false">ModeloDatosModificados!AP39-ModeloDatosMinisterio!AP39</f>
        <v>0</v>
      </c>
      <c r="AQ39" s="64" t="n">
        <f aca="false">ModeloDatosModificados!AQ39-ModeloDatosMinisterio!AQ39</f>
        <v>0</v>
      </c>
      <c r="AR39" s="63" t="n">
        <f aca="false">ModeloDatosModificados!AR39-ModeloDatosMinisterio!AR39</f>
        <v>0</v>
      </c>
      <c r="AS39" s="64" t="n">
        <f aca="false">ModeloDatosModificados!AS39-ModeloDatosMinisterio!AS39</f>
        <v>0</v>
      </c>
      <c r="AT39" s="63" t="n">
        <f aca="false">ModeloDatosModificados!AT39-ModeloDatosMinisterio!AT39</f>
        <v>0</v>
      </c>
      <c r="AU39" s="64" t="n">
        <f aca="false">ModeloDatosModificados!AU39-ModeloDatosMinisterio!AU39</f>
        <v>0</v>
      </c>
      <c r="AV39" s="63" t="n">
        <f aca="false">ModeloDatosModificados!AV39-ModeloDatosMinisterio!AV39</f>
        <v>0</v>
      </c>
      <c r="AW39" s="64" t="n">
        <f aca="false">ModeloDatosModificados!AW39-ModeloDatosMinisterio!AW39</f>
        <v>0</v>
      </c>
      <c r="AX39" s="63" t="n">
        <f aca="false">ModeloDatosModificados!AX39-ModeloDatosMinisterio!AX39</f>
        <v>0</v>
      </c>
    </row>
    <row r="40" customFormat="false" ht="13.8" hidden="false" customHeight="false" outlineLevel="0" collapsed="false">
      <c r="A40" s="70" t="s">
        <v>47</v>
      </c>
      <c r="B40" s="63" t="n">
        <f aca="false">ModeloDatosModificados!B40-ModeloDatosMinisterio!B40</f>
        <v>0</v>
      </c>
      <c r="C40" s="63" t="n">
        <f aca="false">ModeloDatosModificados!C40-ModeloDatosMinisterio!C40</f>
        <v>0</v>
      </c>
      <c r="D40" s="63" t="n">
        <f aca="false">ModeloDatosModificados!D40-ModeloDatosMinisterio!D40</f>
        <v>0</v>
      </c>
      <c r="E40" s="63" t="n">
        <f aca="false">ModeloDatosModificados!E40-ModeloDatosMinisterio!E40</f>
        <v>0</v>
      </c>
      <c r="F40" s="63" t="n">
        <f aca="false">ModeloDatosModificados!F40-ModeloDatosMinisterio!F40</f>
        <v>0</v>
      </c>
      <c r="G40" s="63" t="n">
        <f aca="false">ModeloDatosModificados!G40-ModeloDatosMinisterio!G40</f>
        <v>0</v>
      </c>
      <c r="H40" s="63" t="n">
        <f aca="false">ModeloDatosModificados!H40-ModeloDatosMinisterio!H40</f>
        <v>0</v>
      </c>
      <c r="I40" s="64" t="n">
        <f aca="false">ModeloDatosModificados!I40-ModeloDatosMinisterio!I40</f>
        <v>0</v>
      </c>
      <c r="J40" s="63" t="n">
        <f aca="false">ModeloDatosModificados!J40-ModeloDatosMinisterio!J40</f>
        <v>0</v>
      </c>
      <c r="K40" s="64" t="n">
        <f aca="false">ModeloDatosModificados!K40-ModeloDatosMinisterio!K40</f>
        <v>0</v>
      </c>
      <c r="L40" s="63" t="n">
        <f aca="false">ModeloDatosModificados!L40-ModeloDatosMinisterio!L40</f>
        <v>0</v>
      </c>
      <c r="M40" s="64" t="n">
        <f aca="false">ModeloDatosModificados!M40-ModeloDatosMinisterio!M40</f>
        <v>0</v>
      </c>
      <c r="N40" s="63" t="n">
        <f aca="false">ModeloDatosModificados!N40-ModeloDatosMinisterio!N40</f>
        <v>0</v>
      </c>
      <c r="O40" s="63" t="n">
        <f aca="false">ModeloDatosModificados!O40-ModeloDatosMinisterio!O40</f>
        <v>0</v>
      </c>
      <c r="P40" s="63" t="n">
        <f aca="false">ModeloDatosModificados!P40-ModeloDatosMinisterio!P40</f>
        <v>0</v>
      </c>
      <c r="Q40" s="63" t="n">
        <f aca="false">ModeloDatosModificados!Q40-ModeloDatosMinisterio!Q40</f>
        <v>0</v>
      </c>
      <c r="S40" s="63" t="n">
        <f aca="false">ModeloDatosModificados!S40-ModeloDatosMinisterio!S40</f>
        <v>0</v>
      </c>
      <c r="T40" s="63" t="n">
        <f aca="false">ModeloDatosModificados!T40-ModeloDatosMinisterio!T40</f>
        <v>0</v>
      </c>
      <c r="U40" s="63" t="n">
        <f aca="false">ModeloDatosModificados!U40-ModeloDatosMinisterio!U40</f>
        <v>0</v>
      </c>
      <c r="V40" s="63" t="n">
        <f aca="false">ModeloDatosModificados!V40-ModeloDatosMinisterio!V40</f>
        <v>0</v>
      </c>
      <c r="W40" s="63" t="n">
        <f aca="false">ModeloDatosModificados!W40-ModeloDatosMinisterio!W40</f>
        <v>0</v>
      </c>
      <c r="X40" s="63" t="n">
        <f aca="false">ModeloDatosModificados!X40-ModeloDatosMinisterio!X40</f>
        <v>0</v>
      </c>
      <c r="Y40" s="63" t="n">
        <f aca="false">ModeloDatosModificados!Y40-ModeloDatosMinisterio!Y40</f>
        <v>0</v>
      </c>
      <c r="Z40" s="63" t="n">
        <f aca="false">ModeloDatosModificados!Z40-ModeloDatosMinisterio!Z40</f>
        <v>0</v>
      </c>
      <c r="AC40" s="71" t="n">
        <f aca="false">ModeloDatosModificados!AC40-ModeloDatosMinisterio!AC40</f>
        <v>0</v>
      </c>
      <c r="AD40" s="72" t="n">
        <f aca="false">ModeloDatosModificados!AD40-ModeloDatosMinisterio!AD40</f>
        <v>0</v>
      </c>
      <c r="AE40" s="73" t="n">
        <f aca="false">ModeloDatosModificados!AE40-ModeloDatosMinisterio!AE40</f>
        <v>0</v>
      </c>
      <c r="AF40" s="72" t="n">
        <f aca="false">ModeloDatosModificados!AF40-ModeloDatosMinisterio!AF40</f>
        <v>0</v>
      </c>
      <c r="AG40" s="72" t="n">
        <f aca="false">ModeloDatosModificados!AG40-ModeloDatosMinisterio!AG40</f>
        <v>0</v>
      </c>
      <c r="AH40" s="72" t="n">
        <f aca="false">ModeloDatosModificados!AH40-ModeloDatosMinisterio!AH40</f>
        <v>0</v>
      </c>
      <c r="AI40" s="72" t="n">
        <f aca="false">ModeloDatosModificados!AI40-ModeloDatosMinisterio!AI40</f>
        <v>0</v>
      </c>
      <c r="AJ40" s="72" t="n">
        <f aca="false">ModeloDatosModificados!AJ40-ModeloDatosMinisterio!AJ40</f>
        <v>0</v>
      </c>
      <c r="AK40" s="72" t="n">
        <f aca="false">ModeloDatosModificados!AK40-ModeloDatosMinisterio!AK40</f>
        <v>0</v>
      </c>
      <c r="AL40" s="72" t="n">
        <f aca="false">ModeloDatosModificados!AL40-ModeloDatosMinisterio!AL40</f>
        <v>0</v>
      </c>
      <c r="AM40" s="72" t="n">
        <f aca="false">ModeloDatosModificados!AM40-ModeloDatosMinisterio!AM40</f>
        <v>0</v>
      </c>
      <c r="AO40" s="64" t="n">
        <f aca="false">ModeloDatosModificados!AO40-ModeloDatosMinisterio!AO40</f>
        <v>0</v>
      </c>
      <c r="AP40" s="63" t="n">
        <f aca="false">ModeloDatosModificados!AP40-ModeloDatosMinisterio!AP40</f>
        <v>0</v>
      </c>
      <c r="AQ40" s="64" t="n">
        <f aca="false">ModeloDatosModificados!AQ40-ModeloDatosMinisterio!AQ40</f>
        <v>0</v>
      </c>
      <c r="AR40" s="63" t="n">
        <f aca="false">ModeloDatosModificados!AR40-ModeloDatosMinisterio!AR40</f>
        <v>0</v>
      </c>
      <c r="AS40" s="64" t="n">
        <f aca="false">ModeloDatosModificados!AS40-ModeloDatosMinisterio!AS40</f>
        <v>0</v>
      </c>
      <c r="AT40" s="63" t="n">
        <f aca="false">ModeloDatosModificados!AT40-ModeloDatosMinisterio!AT40</f>
        <v>0</v>
      </c>
      <c r="AU40" s="64" t="n">
        <f aca="false">ModeloDatosModificados!AU40-ModeloDatosMinisterio!AU40</f>
        <v>0</v>
      </c>
      <c r="AV40" s="63" t="n">
        <f aca="false">ModeloDatosModificados!AV40-ModeloDatosMinisterio!AV40</f>
        <v>0</v>
      </c>
      <c r="AW40" s="64" t="n">
        <f aca="false">ModeloDatosModificados!AW40-ModeloDatosMinisterio!AW40</f>
        <v>0</v>
      </c>
      <c r="AX40" s="63" t="n">
        <f aca="false">ModeloDatosModificados!AX40-ModeloDatosMinisterio!AX40</f>
        <v>0</v>
      </c>
    </row>
    <row r="41" customFormat="false" ht="13.8" hidden="false" customHeight="false" outlineLevel="0" collapsed="false">
      <c r="A41" s="74" t="s">
        <v>48</v>
      </c>
      <c r="B41" s="76" t="n">
        <f aca="false">ModeloDatosModificados!B41-ModeloDatosMinisterio!B41</f>
        <v>0</v>
      </c>
      <c r="C41" s="76" t="n">
        <f aca="false">ModeloDatosModificados!C41-ModeloDatosMinisterio!C41</f>
        <v>0</v>
      </c>
      <c r="D41" s="76" t="n">
        <f aca="false">ModeloDatosModificados!D41-ModeloDatosMinisterio!D41</f>
        <v>0</v>
      </c>
      <c r="E41" s="76" t="n">
        <f aca="false">ModeloDatosModificados!E41-ModeloDatosMinisterio!E41</f>
        <v>0</v>
      </c>
      <c r="F41" s="76" t="n">
        <f aca="false">ModeloDatosModificados!F41-ModeloDatosMinisterio!F41</f>
        <v>0</v>
      </c>
      <c r="G41" s="76" t="n">
        <f aca="false">ModeloDatosModificados!G41-ModeloDatosMinisterio!G41</f>
        <v>0</v>
      </c>
      <c r="H41" s="76" t="n">
        <f aca="false">ModeloDatosModificados!H41-ModeloDatosMinisterio!H41</f>
        <v>0</v>
      </c>
      <c r="I41" s="75" t="n">
        <f aca="false">ModeloDatosModificados!I41-ModeloDatosMinisterio!I41</f>
        <v>0</v>
      </c>
      <c r="J41" s="76" t="n">
        <f aca="false">ModeloDatosModificados!J41-ModeloDatosMinisterio!J41</f>
        <v>0</v>
      </c>
      <c r="K41" s="75" t="n">
        <f aca="false">ModeloDatosModificados!K41-ModeloDatosMinisterio!K41</f>
        <v>0</v>
      </c>
      <c r="L41" s="76" t="n">
        <f aca="false">ModeloDatosModificados!L41-ModeloDatosMinisterio!L41</f>
        <v>0</v>
      </c>
      <c r="M41" s="75" t="n">
        <f aca="false">ModeloDatosModificados!M41-ModeloDatosMinisterio!M41</f>
        <v>0</v>
      </c>
      <c r="N41" s="76" t="n">
        <f aca="false">ModeloDatosModificados!N41-ModeloDatosMinisterio!N41</f>
        <v>0</v>
      </c>
      <c r="O41" s="76" t="n">
        <f aca="false">ModeloDatosModificados!O41-ModeloDatosMinisterio!O41</f>
        <v>0</v>
      </c>
      <c r="P41" s="76" t="n">
        <f aca="false">ModeloDatosModificados!P41-ModeloDatosMinisterio!P41</f>
        <v>0</v>
      </c>
      <c r="Q41" s="76" t="n">
        <f aca="false">ModeloDatosModificados!Q41-ModeloDatosMinisterio!Q41</f>
        <v>0</v>
      </c>
      <c r="S41" s="76" t="n">
        <f aca="false">ModeloDatosModificados!S41-ModeloDatosMinisterio!S41</f>
        <v>0</v>
      </c>
      <c r="T41" s="76" t="n">
        <f aca="false">ModeloDatosModificados!T41-ModeloDatosMinisterio!T41</f>
        <v>0</v>
      </c>
      <c r="U41" s="76" t="n">
        <f aca="false">ModeloDatosModificados!U41-ModeloDatosMinisterio!U41</f>
        <v>0</v>
      </c>
      <c r="V41" s="76" t="n">
        <f aca="false">ModeloDatosModificados!V41-ModeloDatosMinisterio!V41</f>
        <v>0</v>
      </c>
      <c r="W41" s="76" t="n">
        <f aca="false">ModeloDatosModificados!W41-ModeloDatosMinisterio!W41</f>
        <v>0</v>
      </c>
      <c r="X41" s="76" t="n">
        <f aca="false">ModeloDatosModificados!X41-ModeloDatosMinisterio!X41</f>
        <v>0</v>
      </c>
      <c r="Y41" s="76" t="n">
        <f aca="false">ModeloDatosModificados!Y41-ModeloDatosMinisterio!Y41</f>
        <v>0</v>
      </c>
      <c r="Z41" s="76" t="n">
        <f aca="false">ModeloDatosModificados!Z41-ModeloDatosMinisterio!Z41</f>
        <v>0</v>
      </c>
      <c r="AC41" s="78" t="n">
        <f aca="false">ModeloDatosModificados!AC41-ModeloDatosMinisterio!AC41</f>
        <v>0</v>
      </c>
      <c r="AD41" s="79" t="n">
        <f aca="false">ModeloDatosModificados!AD41-ModeloDatosMinisterio!AD41</f>
        <v>0</v>
      </c>
      <c r="AE41" s="80" t="n">
        <f aca="false">ModeloDatosModificados!AE41-ModeloDatosMinisterio!AE41</f>
        <v>0</v>
      </c>
      <c r="AF41" s="79" t="n">
        <f aca="false">ModeloDatosModificados!AF41-ModeloDatosMinisterio!AF41</f>
        <v>0</v>
      </c>
      <c r="AG41" s="79" t="n">
        <f aca="false">ModeloDatosModificados!AG41-ModeloDatosMinisterio!AG41</f>
        <v>0</v>
      </c>
      <c r="AH41" s="79" t="n">
        <f aca="false">ModeloDatosModificados!AH41-ModeloDatosMinisterio!AH41</f>
        <v>0</v>
      </c>
      <c r="AI41" s="79" t="n">
        <f aca="false">ModeloDatosModificados!AI41-ModeloDatosMinisterio!AI41</f>
        <v>0</v>
      </c>
      <c r="AJ41" s="79" t="n">
        <f aca="false">ModeloDatosModificados!AJ41-ModeloDatosMinisterio!AJ41</f>
        <v>0</v>
      </c>
      <c r="AK41" s="79" t="n">
        <f aca="false">ModeloDatosModificados!AK41-ModeloDatosMinisterio!AK41</f>
        <v>0</v>
      </c>
      <c r="AL41" s="79" t="n">
        <f aca="false">ModeloDatosModificados!AL41-ModeloDatosMinisterio!AL41</f>
        <v>0</v>
      </c>
      <c r="AM41" s="79" t="n">
        <f aca="false">ModeloDatosModificados!AM41-ModeloDatosMinisterio!AM41</f>
        <v>0</v>
      </c>
      <c r="AO41" s="75" t="n">
        <f aca="false">ModeloDatosModificados!AO41-ModeloDatosMinisterio!AO41</f>
        <v>0</v>
      </c>
      <c r="AP41" s="76" t="n">
        <f aca="false">ModeloDatosModificados!AP41-ModeloDatosMinisterio!AP41</f>
        <v>0</v>
      </c>
      <c r="AQ41" s="75" t="n">
        <f aca="false">ModeloDatosModificados!AQ41-ModeloDatosMinisterio!AQ41</f>
        <v>0</v>
      </c>
      <c r="AR41" s="76" t="n">
        <f aca="false">ModeloDatosModificados!AR41-ModeloDatosMinisterio!AR41</f>
        <v>0</v>
      </c>
      <c r="AS41" s="75" t="n">
        <f aca="false">ModeloDatosModificados!AS41-ModeloDatosMinisterio!AS41</f>
        <v>0</v>
      </c>
      <c r="AT41" s="76" t="n">
        <f aca="false">ModeloDatosModificados!AT41-ModeloDatosMinisterio!AT41</f>
        <v>0</v>
      </c>
      <c r="AU41" s="75" t="n">
        <f aca="false">ModeloDatosModificados!AU41-ModeloDatosMinisterio!AU41</f>
        <v>0</v>
      </c>
      <c r="AV41" s="76" t="n">
        <f aca="false">ModeloDatosModificados!AV41-ModeloDatosMinisterio!AV41</f>
        <v>0</v>
      </c>
      <c r="AW41" s="75" t="n">
        <f aca="false">ModeloDatosModificados!AW41-ModeloDatosMinisterio!AW41</f>
        <v>0</v>
      </c>
      <c r="AX41" s="76" t="n">
        <f aca="false">ModeloDatosModificados!AX41-ModeloDatosMinisterio!AX41</f>
        <v>0</v>
      </c>
    </row>
    <row r="42" customFormat="false" ht="13.8" hidden="false" customHeight="false" outlineLevel="0" collapsed="false">
      <c r="A42" s="81" t="s">
        <v>49</v>
      </c>
      <c r="B42" s="84" t="n">
        <f aca="false">ModeloDatosModificados!B42-ModeloDatosMinisterio!B42</f>
        <v>0</v>
      </c>
      <c r="C42" s="84" t="n">
        <f aca="false">ModeloDatosModificados!C42-ModeloDatosMinisterio!C42</f>
        <v>0</v>
      </c>
      <c r="D42" s="84" t="n">
        <f aca="false">ModeloDatosModificados!D42-ModeloDatosMinisterio!D42</f>
        <v>0</v>
      </c>
      <c r="E42" s="84" t="n">
        <f aca="false">ModeloDatosModificados!E42-ModeloDatosMinisterio!E42</f>
        <v>0</v>
      </c>
      <c r="F42" s="84" t="n">
        <f aca="false">ModeloDatosModificados!F42-ModeloDatosMinisterio!F42</f>
        <v>0</v>
      </c>
      <c r="G42" s="84" t="n">
        <f aca="false">ModeloDatosModificados!G42-ModeloDatosMinisterio!G42</f>
        <v>0</v>
      </c>
      <c r="H42" s="84" t="n">
        <f aca="false">ModeloDatosModificados!H42-ModeloDatosMinisterio!H42</f>
        <v>0</v>
      </c>
      <c r="I42" s="82" t="n">
        <f aca="false">ModeloDatosModificados!I42-ModeloDatosMinisterio!I42</f>
        <v>0</v>
      </c>
      <c r="J42" s="84" t="n">
        <f aca="false">ModeloDatosModificados!J42-ModeloDatosMinisterio!J42</f>
        <v>0</v>
      </c>
      <c r="K42" s="82" t="n">
        <f aca="false">ModeloDatosModificados!K42-ModeloDatosMinisterio!K42</f>
        <v>0</v>
      </c>
      <c r="L42" s="84" t="n">
        <f aca="false">ModeloDatosModificados!L42-ModeloDatosMinisterio!L42</f>
        <v>0</v>
      </c>
      <c r="M42" s="82" t="n">
        <f aca="false">ModeloDatosModificados!M42-ModeloDatosMinisterio!M42</f>
        <v>0</v>
      </c>
      <c r="N42" s="84" t="n">
        <f aca="false">ModeloDatosModificados!N42-ModeloDatosMinisterio!N42</f>
        <v>0</v>
      </c>
      <c r="O42" s="84" t="n">
        <f aca="false">ModeloDatosModificados!O42-ModeloDatosMinisterio!O42</f>
        <v>0</v>
      </c>
      <c r="P42" s="84" t="n">
        <f aca="false">ModeloDatosModificados!P42-ModeloDatosMinisterio!P42</f>
        <v>0</v>
      </c>
      <c r="Q42" s="84" t="n">
        <f aca="false">ModeloDatosModificados!Q42-ModeloDatosMinisterio!Q42</f>
        <v>0</v>
      </c>
      <c r="S42" s="84" t="n">
        <f aca="false">ModeloDatosModificados!S42-ModeloDatosMinisterio!S42</f>
        <v>0</v>
      </c>
      <c r="T42" s="84" t="n">
        <f aca="false">ModeloDatosModificados!T42-ModeloDatosMinisterio!T42</f>
        <v>0</v>
      </c>
      <c r="U42" s="84" t="n">
        <f aca="false">ModeloDatosModificados!U42-ModeloDatosMinisterio!U42</f>
        <v>0</v>
      </c>
      <c r="V42" s="84" t="n">
        <f aca="false">ModeloDatosModificados!V42-ModeloDatosMinisterio!V42</f>
        <v>0</v>
      </c>
      <c r="W42" s="84" t="n">
        <f aca="false">ModeloDatosModificados!W42-ModeloDatosMinisterio!W42</f>
        <v>0</v>
      </c>
      <c r="X42" s="84" t="n">
        <f aca="false">ModeloDatosModificados!X42-ModeloDatosMinisterio!X42</f>
        <v>0</v>
      </c>
      <c r="Y42" s="84" t="n">
        <f aca="false">ModeloDatosModificados!Y42-ModeloDatosMinisterio!Y42</f>
        <v>0</v>
      </c>
      <c r="Z42" s="84" t="n">
        <f aca="false">ModeloDatosModificados!Z42-ModeloDatosMinisterio!Z42</f>
        <v>0</v>
      </c>
      <c r="AB42" s="87" t="s">
        <v>232</v>
      </c>
      <c r="AC42" s="87" t="n">
        <f aca="false">ModeloDatosModificados!AC42-ModeloDatosMinisterio!AC42</f>
        <v>0</v>
      </c>
      <c r="AD42" s="86"/>
      <c r="AE42" s="88" t="n">
        <f aca="false">ModeloDatosModificados!AE42-ModeloDatosMinisterio!AE42</f>
        <v>0</v>
      </c>
      <c r="AF42" s="86"/>
      <c r="AG42" s="89" t="n">
        <f aca="false">ModeloDatosModificados!AG42-ModeloDatosMinisterio!AG42</f>
        <v>0</v>
      </c>
      <c r="AH42" s="86"/>
      <c r="AI42" s="89" t="n">
        <f aca="false">ModeloDatosModificados!AI42-ModeloDatosMinisterio!AI42</f>
        <v>0</v>
      </c>
      <c r="AJ42" s="86"/>
      <c r="AK42" s="89" t="n">
        <f aca="false">ModeloDatosModificados!AK42-ModeloDatosMinisterio!AK42</f>
        <v>0</v>
      </c>
      <c r="AL42" s="90"/>
      <c r="AM42" s="89" t="n">
        <f aca="false">ModeloDatosModificados!AM42-ModeloDatosMinisterio!AM42</f>
        <v>0</v>
      </c>
      <c r="AO42" s="82" t="n">
        <f aca="false">ModeloDatosModificados!AO42-ModeloDatosMinisterio!AO42</f>
        <v>0</v>
      </c>
      <c r="AP42" s="84" t="n">
        <f aca="false">ModeloDatosModificados!AP42-ModeloDatosMinisterio!AP42</f>
        <v>0</v>
      </c>
      <c r="AQ42" s="82" t="n">
        <f aca="false">ModeloDatosModificados!AQ42-ModeloDatosMinisterio!AQ42</f>
        <v>0</v>
      </c>
      <c r="AR42" s="84" t="n">
        <f aca="false">ModeloDatosModificados!AR42-ModeloDatosMinisterio!AR42</f>
        <v>0</v>
      </c>
      <c r="AS42" s="82" t="n">
        <f aca="false">ModeloDatosModificados!AS42-ModeloDatosMinisterio!AS42</f>
        <v>0</v>
      </c>
      <c r="AT42" s="84" t="n">
        <f aca="false">ModeloDatosModificados!AT42-ModeloDatosMinisterio!AT42</f>
        <v>0</v>
      </c>
      <c r="AU42" s="82" t="n">
        <f aca="false">ModeloDatosModificados!AU42-ModeloDatosMinisterio!AU42</f>
        <v>0</v>
      </c>
      <c r="AV42" s="84" t="n">
        <f aca="false">ModeloDatosModificados!AV42-ModeloDatosMinisterio!AV42</f>
        <v>0</v>
      </c>
      <c r="AW42" s="82" t="n">
        <f aca="false">ModeloDatosModificados!AW42-ModeloDatosMinisterio!AW42</f>
        <v>0</v>
      </c>
      <c r="AX42" s="84" t="n">
        <f aca="false">ModeloDatosModificados!AX42-ModeloDatosMinisterio!AX42</f>
        <v>0</v>
      </c>
    </row>
    <row r="43" customFormat="false" ht="13.8" hidden="false" customHeight="false" outlineLevel="0" collapsed="false">
      <c r="A43" s="31" t="s">
        <v>50</v>
      </c>
      <c r="AB43" s="87" t="s">
        <v>233</v>
      </c>
      <c r="AC43" s="87" t="n">
        <f aca="false">ModeloDatosModificados!AC43-ModeloDatosMinisterio!AC43</f>
        <v>0</v>
      </c>
      <c r="AD43" s="86"/>
      <c r="AE43" s="88" t="n">
        <f aca="false">ModeloDatosModificados!AE43-ModeloDatosMinisterio!AE43</f>
        <v>0</v>
      </c>
      <c r="AF43" s="86"/>
      <c r="AG43" s="89" t="n">
        <f aca="false">ModeloDatosModificados!AG43-ModeloDatosMinisterio!AG43</f>
        <v>0</v>
      </c>
      <c r="AH43" s="86"/>
      <c r="AI43" s="89" t="n">
        <f aca="false">ModeloDatosModificados!AI43-ModeloDatosMinisterio!AI43</f>
        <v>0</v>
      </c>
      <c r="AJ43" s="86"/>
      <c r="AK43" s="89" t="n">
        <f aca="false">ModeloDatosModificados!AK43-ModeloDatosMinisterio!AK43</f>
        <v>0</v>
      </c>
      <c r="AL43" s="86"/>
      <c r="AM43" s="89"/>
    </row>
    <row r="44" customFormat="false" ht="13.8" hidden="false" customHeight="false" outlineLevel="0" collapsed="false">
      <c r="A44" s="31" t="s">
        <v>51</v>
      </c>
    </row>
    <row r="45" customFormat="false" ht="13.8" hidden="false" customHeight="false" outlineLevel="0" collapsed="false">
      <c r="A45" s="31"/>
    </row>
    <row r="46" customFormat="false" ht="13.8" hidden="false" customHeight="false" outlineLevel="0" collapsed="false">
      <c r="A46" s="50" t="str">
        <f aca="false">"Tabla " &amp; TEXT((ROW()+24) / 35, "0")</f>
        <v>Tabla 2</v>
      </c>
      <c r="B46" s="50"/>
      <c r="C46" s="50"/>
      <c r="D46" s="50"/>
      <c r="E46" s="50"/>
      <c r="F46" s="50"/>
      <c r="G46" s="50"/>
      <c r="H46" s="50"/>
      <c r="I46" s="50"/>
      <c r="J46" s="50"/>
    </row>
    <row r="47" customFormat="false" ht="13.8" hidden="false" customHeight="false" outlineLevel="0" collapsed="false">
      <c r="A47" s="50" t="s">
        <v>53</v>
      </c>
      <c r="B47" s="50"/>
      <c r="C47" s="50"/>
      <c r="D47" s="50"/>
      <c r="E47" s="50"/>
      <c r="F47" s="50"/>
      <c r="G47" s="50"/>
      <c r="H47" s="50"/>
      <c r="I47" s="50"/>
      <c r="J47" s="50"/>
    </row>
    <row r="48" customFormat="false" ht="12.75" hidden="false" customHeight="true" outlineLevel="0" collapsed="false">
      <c r="A48" s="51" t="s">
        <v>8</v>
      </c>
      <c r="B48" s="110" t="s">
        <v>213</v>
      </c>
      <c r="C48" s="110"/>
      <c r="D48" s="110"/>
      <c r="E48" s="110"/>
      <c r="F48" s="110"/>
      <c r="G48" s="110"/>
      <c r="H48" s="110"/>
      <c r="I48" s="53" t="s">
        <v>10</v>
      </c>
      <c r="J48" s="53" t="s">
        <v>11</v>
      </c>
      <c r="K48" s="53" t="s">
        <v>214</v>
      </c>
      <c r="L48" s="53" t="s">
        <v>215</v>
      </c>
      <c r="M48" s="53" t="s">
        <v>216</v>
      </c>
      <c r="N48" s="53" t="s">
        <v>12</v>
      </c>
      <c r="O48" s="53" t="s">
        <v>217</v>
      </c>
      <c r="P48" s="53" t="s">
        <v>218</v>
      </c>
      <c r="Q48" s="53" t="s">
        <v>219</v>
      </c>
      <c r="S48" s="101" t="s">
        <v>220</v>
      </c>
      <c r="T48" s="101"/>
      <c r="U48" s="101"/>
      <c r="V48" s="101"/>
      <c r="W48" s="101"/>
      <c r="X48" s="101"/>
      <c r="Y48" s="101"/>
      <c r="Z48" s="101"/>
      <c r="AC48" s="56" t="s">
        <v>221</v>
      </c>
      <c r="AD48" s="56"/>
      <c r="AE48" s="56" t="s">
        <v>222</v>
      </c>
      <c r="AF48" s="56"/>
      <c r="AG48" s="56" t="s">
        <v>223</v>
      </c>
      <c r="AH48" s="56"/>
      <c r="AI48" s="56" t="s">
        <v>224</v>
      </c>
      <c r="AJ48" s="56"/>
      <c r="AK48" s="56" t="s">
        <v>225</v>
      </c>
      <c r="AL48" s="56"/>
      <c r="AM48" s="57" t="s">
        <v>226</v>
      </c>
      <c r="AO48" s="56" t="s">
        <v>221</v>
      </c>
      <c r="AP48" s="56"/>
      <c r="AQ48" s="56" t="s">
        <v>222</v>
      </c>
      <c r="AR48" s="56"/>
      <c r="AS48" s="56" t="s">
        <v>223</v>
      </c>
      <c r="AT48" s="56"/>
      <c r="AU48" s="56" t="s">
        <v>224</v>
      </c>
      <c r="AV48" s="56"/>
      <c r="AW48" s="57" t="s">
        <v>225</v>
      </c>
      <c r="AX48" s="57"/>
    </row>
    <row r="49" customFormat="false" ht="37.3" hidden="false" customHeight="false" outlineLevel="0" collapsed="false">
      <c r="A49" s="51"/>
      <c r="B49" s="102" t="s">
        <v>63</v>
      </c>
      <c r="C49" s="102" t="s">
        <v>64</v>
      </c>
      <c r="D49" s="102" t="s">
        <v>65</v>
      </c>
      <c r="E49" s="102" t="s">
        <v>66</v>
      </c>
      <c r="F49" s="102" t="s">
        <v>67</v>
      </c>
      <c r="G49" s="102" t="s">
        <v>68</v>
      </c>
      <c r="H49" s="102" t="s">
        <v>69</v>
      </c>
      <c r="I49" s="53"/>
      <c r="J49" s="53"/>
      <c r="K49" s="53"/>
      <c r="L49" s="53"/>
      <c r="M49" s="53"/>
      <c r="N49" s="53"/>
      <c r="O49" s="53"/>
      <c r="P49" s="53"/>
      <c r="Q49" s="53"/>
      <c r="S49" s="102" t="s">
        <v>63</v>
      </c>
      <c r="T49" s="102" t="s">
        <v>64</v>
      </c>
      <c r="U49" s="102" t="s">
        <v>65</v>
      </c>
      <c r="V49" s="102" t="s">
        <v>66</v>
      </c>
      <c r="W49" s="102" t="s">
        <v>67</v>
      </c>
      <c r="X49" s="102" t="s">
        <v>68</v>
      </c>
      <c r="Y49" s="102" t="s">
        <v>69</v>
      </c>
      <c r="Z49" s="53" t="s">
        <v>21</v>
      </c>
      <c r="AC49" s="56" t="s">
        <v>227</v>
      </c>
      <c r="AD49" s="56" t="s">
        <v>228</v>
      </c>
      <c r="AE49" s="56" t="s">
        <v>227</v>
      </c>
      <c r="AF49" s="56" t="s">
        <v>228</v>
      </c>
      <c r="AG49" s="56" t="s">
        <v>227</v>
      </c>
      <c r="AH49" s="56" t="s">
        <v>228</v>
      </c>
      <c r="AI49" s="56" t="s">
        <v>227</v>
      </c>
      <c r="AJ49" s="56" t="s">
        <v>228</v>
      </c>
      <c r="AK49" s="56" t="s">
        <v>227</v>
      </c>
      <c r="AL49" s="56" t="s">
        <v>228</v>
      </c>
      <c r="AM49" s="58" t="s">
        <v>229</v>
      </c>
      <c r="AO49" s="56" t="s">
        <v>230</v>
      </c>
      <c r="AP49" s="56" t="s">
        <v>231</v>
      </c>
      <c r="AQ49" s="56" t="s">
        <v>230</v>
      </c>
      <c r="AR49" s="56" t="s">
        <v>231</v>
      </c>
      <c r="AS49" s="56" t="s">
        <v>230</v>
      </c>
      <c r="AT49" s="56" t="s">
        <v>231</v>
      </c>
      <c r="AU49" s="56" t="s">
        <v>230</v>
      </c>
      <c r="AV49" s="56" t="s">
        <v>231</v>
      </c>
      <c r="AW49" s="56" t="s">
        <v>230</v>
      </c>
      <c r="AX49" s="58" t="s">
        <v>231</v>
      </c>
    </row>
    <row r="50" customFormat="false" ht="13.8" hidden="false" customHeight="false" outlineLevel="0" collapsed="false">
      <c r="A50" s="59" t="s">
        <v>22</v>
      </c>
      <c r="B50" s="62" t="n">
        <f aca="false">ModeloDatosModificados!B50-ModeloDatosMinisterio!B50</f>
        <v>0</v>
      </c>
      <c r="C50" s="62" t="n">
        <f aca="false">ModeloDatosModificados!C50-ModeloDatosMinisterio!C50</f>
        <v>0</v>
      </c>
      <c r="D50" s="62" t="n">
        <f aca="false">ModeloDatosModificados!D50-ModeloDatosMinisterio!D50</f>
        <v>0</v>
      </c>
      <c r="E50" s="62" t="n">
        <f aca="false">ModeloDatosModificados!E50-ModeloDatosMinisterio!E50</f>
        <v>0</v>
      </c>
      <c r="F50" s="62" t="n">
        <f aca="false">ModeloDatosModificados!F50-ModeloDatosMinisterio!F50</f>
        <v>0</v>
      </c>
      <c r="G50" s="62" t="n">
        <f aca="false">ModeloDatosModificados!G50-ModeloDatosMinisterio!G50</f>
        <v>0</v>
      </c>
      <c r="H50" s="62" t="n">
        <f aca="false">ModeloDatosModificados!H50-ModeloDatosMinisterio!H50</f>
        <v>0</v>
      </c>
      <c r="I50" s="61" t="n">
        <f aca="false">ModeloDatosModificados!I50-ModeloDatosMinisterio!I50</f>
        <v>0</v>
      </c>
      <c r="J50" s="62" t="n">
        <f aca="false">ModeloDatosModificados!J50-ModeloDatosMinisterio!J50</f>
        <v>0</v>
      </c>
      <c r="K50" s="61" t="n">
        <f aca="false">ModeloDatosModificados!K50-ModeloDatosMinisterio!K50</f>
        <v>0</v>
      </c>
      <c r="L50" s="63" t="n">
        <f aca="false">ModeloDatosModificados!L50-ModeloDatosMinisterio!L50</f>
        <v>0</v>
      </c>
      <c r="M50" s="64" t="n">
        <f aca="false">ModeloDatosModificados!M50-ModeloDatosMinisterio!M50</f>
        <v>7.05136187634237E-007</v>
      </c>
      <c r="N50" s="63" t="n">
        <f aca="false">ModeloDatosModificados!N50-ModeloDatosMinisterio!N50</f>
        <v>160</v>
      </c>
      <c r="O50" s="63" t="n">
        <f aca="false">ModeloDatosModificados!O50-ModeloDatosMinisterio!O50</f>
        <v>160</v>
      </c>
      <c r="P50" s="63" t="n">
        <f aca="false">ModeloDatosModificados!P50-ModeloDatosMinisterio!P50</f>
        <v>160</v>
      </c>
      <c r="Q50" s="63" t="n">
        <f aca="false">ModeloDatosModificados!Q50-ModeloDatosMinisterio!Q50</f>
        <v>160</v>
      </c>
      <c r="S50" s="62" t="n">
        <f aca="false">ModeloDatosModificados!S50-ModeloDatosMinisterio!S50</f>
        <v>0</v>
      </c>
      <c r="T50" s="62" t="n">
        <f aca="false">ModeloDatosModificados!T50-ModeloDatosMinisterio!T50</f>
        <v>0</v>
      </c>
      <c r="U50" s="62" t="n">
        <f aca="false">ModeloDatosModificados!U50-ModeloDatosMinisterio!U50</f>
        <v>0</v>
      </c>
      <c r="V50" s="62" t="n">
        <f aca="false">ModeloDatosModificados!V50-ModeloDatosMinisterio!V50</f>
        <v>0</v>
      </c>
      <c r="W50" s="62" t="n">
        <f aca="false">ModeloDatosModificados!W50-ModeloDatosMinisterio!W50</f>
        <v>0</v>
      </c>
      <c r="X50" s="62" t="n">
        <f aca="false">ModeloDatosModificados!X50-ModeloDatosMinisterio!X50</f>
        <v>0</v>
      </c>
      <c r="Y50" s="62" t="n">
        <f aca="false">ModeloDatosModificados!Y50-ModeloDatosMinisterio!Y50</f>
        <v>0</v>
      </c>
      <c r="Z50" s="62" t="n">
        <f aca="false">ModeloDatosModificados!Z50-ModeloDatosMinisterio!Z50</f>
        <v>0</v>
      </c>
      <c r="AC50" s="67" t="n">
        <f aca="false">ModeloDatosModificados!AC50-ModeloDatosMinisterio!AC50</f>
        <v>0</v>
      </c>
      <c r="AD50" s="68" t="n">
        <f aca="false">ModeloDatosModificados!AD50-ModeloDatosMinisterio!AD50</f>
        <v>0</v>
      </c>
      <c r="AE50" s="69" t="n">
        <f aca="false">ModeloDatosModificados!AE50-ModeloDatosMinisterio!AE50</f>
        <v>0</v>
      </c>
      <c r="AF50" s="68" t="n">
        <f aca="false">ModeloDatosModificados!AF50-ModeloDatosMinisterio!AF50</f>
        <v>0</v>
      </c>
      <c r="AG50" s="68" t="n">
        <f aca="false">ModeloDatosModificados!AG50-ModeloDatosMinisterio!AG50</f>
        <v>0</v>
      </c>
      <c r="AH50" s="68" t="n">
        <f aca="false">ModeloDatosModificados!AH50-ModeloDatosMinisterio!AH50</f>
        <v>0</v>
      </c>
      <c r="AI50" s="68" t="n">
        <f aca="false">ModeloDatosModificados!AI50-ModeloDatosMinisterio!AI50</f>
        <v>0</v>
      </c>
      <c r="AJ50" s="68" t="n">
        <f aca="false">ModeloDatosModificados!AJ50-ModeloDatosMinisterio!AJ50</f>
        <v>0</v>
      </c>
      <c r="AK50" s="68" t="n">
        <f aca="false">ModeloDatosModificados!AK50-ModeloDatosMinisterio!AK50</f>
        <v>0</v>
      </c>
      <c r="AL50" s="68" t="n">
        <f aca="false">ModeloDatosModificados!AL50-ModeloDatosMinisterio!AL50</f>
        <v>0</v>
      </c>
      <c r="AM50" s="68" t="n">
        <f aca="false">ModeloDatosModificados!AM50-ModeloDatosMinisterio!AM50</f>
        <v>0</v>
      </c>
      <c r="AO50" s="61" t="n">
        <f aca="false">ModeloDatosModificados!AO50-ModeloDatosMinisterio!AO50</f>
        <v>0</v>
      </c>
      <c r="AP50" s="62" t="n">
        <f aca="false">ModeloDatosModificados!AP50-ModeloDatosMinisterio!AP50</f>
        <v>0</v>
      </c>
      <c r="AQ50" s="61" t="n">
        <f aca="false">ModeloDatosModificados!AQ50-ModeloDatosMinisterio!AQ50</f>
        <v>0</v>
      </c>
      <c r="AR50" s="62" t="n">
        <f aca="false">ModeloDatosModificados!AR50-ModeloDatosMinisterio!AR50</f>
        <v>0</v>
      </c>
      <c r="AS50" s="61" t="n">
        <f aca="false">ModeloDatosModificados!AS50-ModeloDatosMinisterio!AS50</f>
        <v>0</v>
      </c>
      <c r="AT50" s="62" t="n">
        <f aca="false">ModeloDatosModificados!AT50-ModeloDatosMinisterio!AT50</f>
        <v>0</v>
      </c>
      <c r="AU50" s="61" t="n">
        <f aca="false">ModeloDatosModificados!AU50-ModeloDatosMinisterio!AU50</f>
        <v>0</v>
      </c>
      <c r="AV50" s="62" t="n">
        <f aca="false">ModeloDatosModificados!AV50-ModeloDatosMinisterio!AV50</f>
        <v>0</v>
      </c>
      <c r="AW50" s="61" t="n">
        <f aca="false">ModeloDatosModificados!AW50-ModeloDatosMinisterio!AW50</f>
        <v>0</v>
      </c>
      <c r="AX50" s="62" t="n">
        <f aca="false">ModeloDatosModificados!AX50-ModeloDatosMinisterio!AX50</f>
        <v>0</v>
      </c>
    </row>
    <row r="51" customFormat="false" ht="13.8" hidden="false" customHeight="false" outlineLevel="0" collapsed="false">
      <c r="A51" s="70" t="s">
        <v>23</v>
      </c>
      <c r="B51" s="63" t="n">
        <f aca="false">ModeloDatosModificados!B51-ModeloDatosMinisterio!B51</f>
        <v>0</v>
      </c>
      <c r="C51" s="63" t="n">
        <f aca="false">ModeloDatosModificados!C51-ModeloDatosMinisterio!C51</f>
        <v>0</v>
      </c>
      <c r="D51" s="63" t="n">
        <f aca="false">ModeloDatosModificados!D51-ModeloDatosMinisterio!D51</f>
        <v>0</v>
      </c>
      <c r="E51" s="63" t="n">
        <f aca="false">ModeloDatosModificados!E51-ModeloDatosMinisterio!E51</f>
        <v>0</v>
      </c>
      <c r="F51" s="63" t="n">
        <f aca="false">ModeloDatosModificados!F51-ModeloDatosMinisterio!F51</f>
        <v>0</v>
      </c>
      <c r="G51" s="63" t="n">
        <f aca="false">ModeloDatosModificados!G51-ModeloDatosMinisterio!G51</f>
        <v>0</v>
      </c>
      <c r="H51" s="63" t="n">
        <f aca="false">ModeloDatosModificados!H51-ModeloDatosMinisterio!H51</f>
        <v>0</v>
      </c>
      <c r="I51" s="64" t="n">
        <f aca="false">ModeloDatosModificados!I51-ModeloDatosMinisterio!I51</f>
        <v>0</v>
      </c>
      <c r="J51" s="63" t="n">
        <f aca="false">ModeloDatosModificados!J51-ModeloDatosMinisterio!J51</f>
        <v>0</v>
      </c>
      <c r="K51" s="64" t="n">
        <f aca="false">ModeloDatosModificados!K51-ModeloDatosMinisterio!K51</f>
        <v>0</v>
      </c>
      <c r="L51" s="63" t="n">
        <f aca="false">ModeloDatosModificados!L51-ModeloDatosMinisterio!L51</f>
        <v>0</v>
      </c>
      <c r="M51" s="64" t="n">
        <f aca="false">ModeloDatosModificados!M51-ModeloDatosMinisterio!M51</f>
        <v>-2.47866053834644E-007</v>
      </c>
      <c r="N51" s="63" t="n">
        <f aca="false">ModeloDatosModificados!N51-ModeloDatosMinisterio!N51</f>
        <v>-57</v>
      </c>
      <c r="O51" s="63" t="n">
        <f aca="false">ModeloDatosModificados!O51-ModeloDatosMinisterio!O51</f>
        <v>-57</v>
      </c>
      <c r="P51" s="63" t="n">
        <f aca="false">ModeloDatosModificados!P51-ModeloDatosMinisterio!P51</f>
        <v>-57</v>
      </c>
      <c r="Q51" s="63" t="n">
        <f aca="false">ModeloDatosModificados!Q51-ModeloDatosMinisterio!Q51</f>
        <v>-57</v>
      </c>
      <c r="S51" s="63" t="n">
        <f aca="false">ModeloDatosModificados!S51-ModeloDatosMinisterio!S51</f>
        <v>0</v>
      </c>
      <c r="T51" s="63" t="n">
        <f aca="false">ModeloDatosModificados!T51-ModeloDatosMinisterio!T51</f>
        <v>0</v>
      </c>
      <c r="U51" s="63" t="n">
        <f aca="false">ModeloDatosModificados!U51-ModeloDatosMinisterio!U51</f>
        <v>0</v>
      </c>
      <c r="V51" s="63" t="n">
        <f aca="false">ModeloDatosModificados!V51-ModeloDatosMinisterio!V51</f>
        <v>0</v>
      </c>
      <c r="W51" s="63" t="n">
        <f aca="false">ModeloDatosModificados!W51-ModeloDatosMinisterio!W51</f>
        <v>0</v>
      </c>
      <c r="X51" s="63" t="n">
        <f aca="false">ModeloDatosModificados!X51-ModeloDatosMinisterio!X51</f>
        <v>0</v>
      </c>
      <c r="Y51" s="63" t="n">
        <f aca="false">ModeloDatosModificados!Y51-ModeloDatosMinisterio!Y51</f>
        <v>0</v>
      </c>
      <c r="Z51" s="63" t="n">
        <f aca="false">ModeloDatosModificados!Z51-ModeloDatosMinisterio!Z51</f>
        <v>0</v>
      </c>
      <c r="AC51" s="71" t="n">
        <f aca="false">ModeloDatosModificados!AC51-ModeloDatosMinisterio!AC51</f>
        <v>0</v>
      </c>
      <c r="AD51" s="72" t="n">
        <f aca="false">ModeloDatosModificados!AD51-ModeloDatosMinisterio!AD51</f>
        <v>0</v>
      </c>
      <c r="AE51" s="73" t="n">
        <f aca="false">ModeloDatosModificados!AE51-ModeloDatosMinisterio!AE51</f>
        <v>0</v>
      </c>
      <c r="AF51" s="72" t="n">
        <f aca="false">ModeloDatosModificados!AF51-ModeloDatosMinisterio!AF51</f>
        <v>0</v>
      </c>
      <c r="AG51" s="72" t="n">
        <f aca="false">ModeloDatosModificados!AG51-ModeloDatosMinisterio!AG51</f>
        <v>0</v>
      </c>
      <c r="AH51" s="72" t="n">
        <f aca="false">ModeloDatosModificados!AH51-ModeloDatosMinisterio!AH51</f>
        <v>0</v>
      </c>
      <c r="AI51" s="72" t="n">
        <f aca="false">ModeloDatosModificados!AI51-ModeloDatosMinisterio!AI51</f>
        <v>0</v>
      </c>
      <c r="AJ51" s="72" t="n">
        <f aca="false">ModeloDatosModificados!AJ51-ModeloDatosMinisterio!AJ51</f>
        <v>0</v>
      </c>
      <c r="AK51" s="72" t="n">
        <f aca="false">ModeloDatosModificados!AK51-ModeloDatosMinisterio!AK51</f>
        <v>0</v>
      </c>
      <c r="AL51" s="72" t="n">
        <f aca="false">ModeloDatosModificados!AL51-ModeloDatosMinisterio!AL51</f>
        <v>0</v>
      </c>
      <c r="AM51" s="72" t="n">
        <f aca="false">ModeloDatosModificados!AM51-ModeloDatosMinisterio!AM51</f>
        <v>0</v>
      </c>
      <c r="AO51" s="64" t="n">
        <f aca="false">ModeloDatosModificados!AO51-ModeloDatosMinisterio!AO51</f>
        <v>0</v>
      </c>
      <c r="AP51" s="63" t="n">
        <f aca="false">ModeloDatosModificados!AP51-ModeloDatosMinisterio!AP51</f>
        <v>0</v>
      </c>
      <c r="AQ51" s="64" t="n">
        <f aca="false">ModeloDatosModificados!AQ51-ModeloDatosMinisterio!AQ51</f>
        <v>0</v>
      </c>
      <c r="AR51" s="63" t="n">
        <f aca="false">ModeloDatosModificados!AR51-ModeloDatosMinisterio!AR51</f>
        <v>0</v>
      </c>
      <c r="AS51" s="64" t="n">
        <f aca="false">ModeloDatosModificados!AS51-ModeloDatosMinisterio!AS51</f>
        <v>0</v>
      </c>
      <c r="AT51" s="63" t="n">
        <f aca="false">ModeloDatosModificados!AT51-ModeloDatosMinisterio!AT51</f>
        <v>0</v>
      </c>
      <c r="AU51" s="64" t="n">
        <f aca="false">ModeloDatosModificados!AU51-ModeloDatosMinisterio!AU51</f>
        <v>0</v>
      </c>
      <c r="AV51" s="63" t="n">
        <f aca="false">ModeloDatosModificados!AV51-ModeloDatosMinisterio!AV51</f>
        <v>0</v>
      </c>
      <c r="AW51" s="64" t="n">
        <f aca="false">ModeloDatosModificados!AW51-ModeloDatosMinisterio!AW51</f>
        <v>0</v>
      </c>
      <c r="AX51" s="63" t="n">
        <f aca="false">ModeloDatosModificados!AX51-ModeloDatosMinisterio!AX51</f>
        <v>0</v>
      </c>
    </row>
    <row r="52" customFormat="false" ht="13.8" hidden="false" customHeight="false" outlineLevel="0" collapsed="false">
      <c r="A52" s="70" t="s">
        <v>24</v>
      </c>
      <c r="B52" s="63" t="n">
        <f aca="false">ModeloDatosModificados!B52-ModeloDatosMinisterio!B52</f>
        <v>0</v>
      </c>
      <c r="C52" s="63" t="n">
        <f aca="false">ModeloDatosModificados!C52-ModeloDatosMinisterio!C52</f>
        <v>0</v>
      </c>
      <c r="D52" s="63" t="n">
        <f aca="false">ModeloDatosModificados!D52-ModeloDatosMinisterio!D52</f>
        <v>0</v>
      </c>
      <c r="E52" s="63" t="n">
        <f aca="false">ModeloDatosModificados!E52-ModeloDatosMinisterio!E52</f>
        <v>0</v>
      </c>
      <c r="F52" s="63" t="n">
        <f aca="false">ModeloDatosModificados!F52-ModeloDatosMinisterio!F52</f>
        <v>0</v>
      </c>
      <c r="G52" s="63" t="n">
        <f aca="false">ModeloDatosModificados!G52-ModeloDatosMinisterio!G52</f>
        <v>0</v>
      </c>
      <c r="H52" s="63" t="n">
        <f aca="false">ModeloDatosModificados!H52-ModeloDatosMinisterio!H52</f>
        <v>0</v>
      </c>
      <c r="I52" s="64" t="n">
        <f aca="false">ModeloDatosModificados!I52-ModeloDatosMinisterio!I52</f>
        <v>0</v>
      </c>
      <c r="J52" s="63" t="n">
        <f aca="false">ModeloDatosModificados!J52-ModeloDatosMinisterio!J52</f>
        <v>0</v>
      </c>
      <c r="K52" s="64" t="n">
        <f aca="false">ModeloDatosModificados!K52-ModeloDatosMinisterio!K52</f>
        <v>0</v>
      </c>
      <c r="L52" s="63" t="n">
        <f aca="false">ModeloDatosModificados!L52-ModeloDatosMinisterio!L52</f>
        <v>0</v>
      </c>
      <c r="M52" s="64" t="n">
        <f aca="false">ModeloDatosModificados!M52-ModeloDatosMinisterio!M52</f>
        <v>-1.88036316711715E-007</v>
      </c>
      <c r="N52" s="63" t="n">
        <f aca="false">ModeloDatosModificados!N52-ModeloDatosMinisterio!N52</f>
        <v>-43</v>
      </c>
      <c r="O52" s="63" t="n">
        <f aca="false">ModeloDatosModificados!O52-ModeloDatosMinisterio!O52</f>
        <v>-43</v>
      </c>
      <c r="P52" s="63" t="n">
        <f aca="false">ModeloDatosModificados!P52-ModeloDatosMinisterio!P52</f>
        <v>-43</v>
      </c>
      <c r="Q52" s="63" t="n">
        <f aca="false">ModeloDatosModificados!Q52-ModeloDatosMinisterio!Q52</f>
        <v>-43</v>
      </c>
      <c r="S52" s="63" t="n">
        <f aca="false">ModeloDatosModificados!S52-ModeloDatosMinisterio!S52</f>
        <v>0</v>
      </c>
      <c r="T52" s="63" t="n">
        <f aca="false">ModeloDatosModificados!T52-ModeloDatosMinisterio!T52</f>
        <v>0</v>
      </c>
      <c r="U52" s="63" t="n">
        <f aca="false">ModeloDatosModificados!U52-ModeloDatosMinisterio!U52</f>
        <v>0</v>
      </c>
      <c r="V52" s="63" t="n">
        <f aca="false">ModeloDatosModificados!V52-ModeloDatosMinisterio!V52</f>
        <v>0</v>
      </c>
      <c r="W52" s="63" t="n">
        <f aca="false">ModeloDatosModificados!W52-ModeloDatosMinisterio!W52</f>
        <v>0</v>
      </c>
      <c r="X52" s="63" t="n">
        <f aca="false">ModeloDatosModificados!X52-ModeloDatosMinisterio!X52</f>
        <v>0</v>
      </c>
      <c r="Y52" s="63" t="n">
        <f aca="false">ModeloDatosModificados!Y52-ModeloDatosMinisterio!Y52</f>
        <v>0</v>
      </c>
      <c r="Z52" s="63" t="n">
        <f aca="false">ModeloDatosModificados!Z52-ModeloDatosMinisterio!Z52</f>
        <v>0</v>
      </c>
      <c r="AC52" s="71" t="n">
        <f aca="false">ModeloDatosModificados!AC52-ModeloDatosMinisterio!AC52</f>
        <v>0</v>
      </c>
      <c r="AD52" s="72" t="n">
        <f aca="false">ModeloDatosModificados!AD52-ModeloDatosMinisterio!AD52</f>
        <v>0</v>
      </c>
      <c r="AE52" s="73" t="n">
        <f aca="false">ModeloDatosModificados!AE52-ModeloDatosMinisterio!AE52</f>
        <v>0</v>
      </c>
      <c r="AF52" s="72" t="n">
        <f aca="false">ModeloDatosModificados!AF52-ModeloDatosMinisterio!AF52</f>
        <v>0</v>
      </c>
      <c r="AG52" s="72" t="n">
        <f aca="false">ModeloDatosModificados!AG52-ModeloDatosMinisterio!AG52</f>
        <v>0</v>
      </c>
      <c r="AH52" s="72" t="n">
        <f aca="false">ModeloDatosModificados!AH52-ModeloDatosMinisterio!AH52</f>
        <v>0</v>
      </c>
      <c r="AI52" s="72" t="n">
        <f aca="false">ModeloDatosModificados!AI52-ModeloDatosMinisterio!AI52</f>
        <v>0</v>
      </c>
      <c r="AJ52" s="72" t="n">
        <f aca="false">ModeloDatosModificados!AJ52-ModeloDatosMinisterio!AJ52</f>
        <v>0</v>
      </c>
      <c r="AK52" s="72" t="n">
        <f aca="false">ModeloDatosModificados!AK52-ModeloDatosMinisterio!AK52</f>
        <v>0</v>
      </c>
      <c r="AL52" s="72" t="n">
        <f aca="false">ModeloDatosModificados!AL52-ModeloDatosMinisterio!AL52</f>
        <v>0</v>
      </c>
      <c r="AM52" s="72" t="n">
        <f aca="false">ModeloDatosModificados!AM52-ModeloDatosMinisterio!AM52</f>
        <v>0</v>
      </c>
      <c r="AO52" s="64" t="n">
        <f aca="false">ModeloDatosModificados!AO52-ModeloDatosMinisterio!AO52</f>
        <v>0</v>
      </c>
      <c r="AP52" s="63" t="n">
        <f aca="false">ModeloDatosModificados!AP52-ModeloDatosMinisterio!AP52</f>
        <v>0</v>
      </c>
      <c r="AQ52" s="64" t="n">
        <f aca="false">ModeloDatosModificados!AQ52-ModeloDatosMinisterio!AQ52</f>
        <v>0</v>
      </c>
      <c r="AR52" s="63" t="n">
        <f aca="false">ModeloDatosModificados!AR52-ModeloDatosMinisterio!AR52</f>
        <v>0</v>
      </c>
      <c r="AS52" s="64" t="n">
        <f aca="false">ModeloDatosModificados!AS52-ModeloDatosMinisterio!AS52</f>
        <v>0</v>
      </c>
      <c r="AT52" s="63" t="n">
        <f aca="false">ModeloDatosModificados!AT52-ModeloDatosMinisterio!AT52</f>
        <v>0</v>
      </c>
      <c r="AU52" s="64" t="n">
        <f aca="false">ModeloDatosModificados!AU52-ModeloDatosMinisterio!AU52</f>
        <v>0</v>
      </c>
      <c r="AV52" s="63" t="n">
        <f aca="false">ModeloDatosModificados!AV52-ModeloDatosMinisterio!AV52</f>
        <v>0</v>
      </c>
      <c r="AW52" s="64" t="n">
        <f aca="false">ModeloDatosModificados!AW52-ModeloDatosMinisterio!AW52</f>
        <v>0</v>
      </c>
      <c r="AX52" s="63" t="n">
        <f aca="false">ModeloDatosModificados!AX52-ModeloDatosMinisterio!AX52</f>
        <v>0</v>
      </c>
    </row>
    <row r="53" customFormat="false" ht="13.8" hidden="false" customHeight="false" outlineLevel="0" collapsed="false">
      <c r="A53" s="70" t="s">
        <v>25</v>
      </c>
      <c r="B53" s="63" t="n">
        <f aca="false">ModeloDatosModificados!B53-ModeloDatosMinisterio!B53</f>
        <v>0</v>
      </c>
      <c r="C53" s="63" t="n">
        <f aca="false">ModeloDatosModificados!C53-ModeloDatosMinisterio!C53</f>
        <v>0</v>
      </c>
      <c r="D53" s="63" t="n">
        <f aca="false">ModeloDatosModificados!D53-ModeloDatosMinisterio!D53</f>
        <v>0</v>
      </c>
      <c r="E53" s="63" t="n">
        <f aca="false">ModeloDatosModificados!E53-ModeloDatosMinisterio!E53</f>
        <v>0</v>
      </c>
      <c r="F53" s="63" t="n">
        <f aca="false">ModeloDatosModificados!F53-ModeloDatosMinisterio!F53</f>
        <v>0</v>
      </c>
      <c r="G53" s="63" t="n">
        <f aca="false">ModeloDatosModificados!G53-ModeloDatosMinisterio!G53</f>
        <v>0</v>
      </c>
      <c r="H53" s="63" t="n">
        <f aca="false">ModeloDatosModificados!H53-ModeloDatosMinisterio!H53</f>
        <v>0</v>
      </c>
      <c r="I53" s="64" t="n">
        <f aca="false">ModeloDatosModificados!I53-ModeloDatosMinisterio!I53</f>
        <v>0</v>
      </c>
      <c r="J53" s="63" t="n">
        <f aca="false">ModeloDatosModificados!J53-ModeloDatosMinisterio!J53</f>
        <v>0</v>
      </c>
      <c r="K53" s="64" t="n">
        <f aca="false">ModeloDatosModificados!K53-ModeloDatosMinisterio!K53</f>
        <v>0</v>
      </c>
      <c r="L53" s="63" t="n">
        <f aca="false">ModeloDatosModificados!L53-ModeloDatosMinisterio!L53</f>
        <v>0</v>
      </c>
      <c r="M53" s="64" t="n">
        <f aca="false">ModeloDatosModificados!M53-ModeloDatosMinisterio!M53</f>
        <v>8.547105308232E-009</v>
      </c>
      <c r="N53" s="63" t="n">
        <f aca="false">ModeloDatosModificados!N53-ModeloDatosMinisterio!N53</f>
        <v>2</v>
      </c>
      <c r="O53" s="63" t="n">
        <f aca="false">ModeloDatosModificados!O53-ModeloDatosMinisterio!O53</f>
        <v>2</v>
      </c>
      <c r="P53" s="63" t="n">
        <f aca="false">ModeloDatosModificados!P53-ModeloDatosMinisterio!P53</f>
        <v>2</v>
      </c>
      <c r="Q53" s="63" t="n">
        <f aca="false">ModeloDatosModificados!Q53-ModeloDatosMinisterio!Q53</f>
        <v>2</v>
      </c>
      <c r="S53" s="63" t="n">
        <f aca="false">ModeloDatosModificados!S53-ModeloDatosMinisterio!S53</f>
        <v>0</v>
      </c>
      <c r="T53" s="63" t="n">
        <f aca="false">ModeloDatosModificados!T53-ModeloDatosMinisterio!T53</f>
        <v>0</v>
      </c>
      <c r="U53" s="63" t="n">
        <f aca="false">ModeloDatosModificados!U53-ModeloDatosMinisterio!U53</f>
        <v>0</v>
      </c>
      <c r="V53" s="63" t="n">
        <f aca="false">ModeloDatosModificados!V53-ModeloDatosMinisterio!V53</f>
        <v>0</v>
      </c>
      <c r="W53" s="63" t="n">
        <f aca="false">ModeloDatosModificados!W53-ModeloDatosMinisterio!W53</f>
        <v>0</v>
      </c>
      <c r="X53" s="63" t="n">
        <f aca="false">ModeloDatosModificados!X53-ModeloDatosMinisterio!X53</f>
        <v>0</v>
      </c>
      <c r="Y53" s="63" t="n">
        <f aca="false">ModeloDatosModificados!Y53-ModeloDatosMinisterio!Y53</f>
        <v>0</v>
      </c>
      <c r="Z53" s="63" t="n">
        <f aca="false">ModeloDatosModificados!Z53-ModeloDatosMinisterio!Z53</f>
        <v>0</v>
      </c>
      <c r="AC53" s="71" t="n">
        <f aca="false">ModeloDatosModificados!AC53-ModeloDatosMinisterio!AC53</f>
        <v>0</v>
      </c>
      <c r="AD53" s="72" t="n">
        <f aca="false">ModeloDatosModificados!AD53-ModeloDatosMinisterio!AD53</f>
        <v>0</v>
      </c>
      <c r="AE53" s="73" t="n">
        <f aca="false">ModeloDatosModificados!AE53-ModeloDatosMinisterio!AE53</f>
        <v>0</v>
      </c>
      <c r="AF53" s="72" t="n">
        <f aca="false">ModeloDatosModificados!AF53-ModeloDatosMinisterio!AF53</f>
        <v>0</v>
      </c>
      <c r="AG53" s="72" t="n">
        <f aca="false">ModeloDatosModificados!AG53-ModeloDatosMinisterio!AG53</f>
        <v>0</v>
      </c>
      <c r="AH53" s="72" t="n">
        <f aca="false">ModeloDatosModificados!AH53-ModeloDatosMinisterio!AH53</f>
        <v>0</v>
      </c>
      <c r="AI53" s="72" t="n">
        <f aca="false">ModeloDatosModificados!AI53-ModeloDatosMinisterio!AI53</f>
        <v>0</v>
      </c>
      <c r="AJ53" s="72" t="n">
        <f aca="false">ModeloDatosModificados!AJ53-ModeloDatosMinisterio!AJ53</f>
        <v>0</v>
      </c>
      <c r="AK53" s="72" t="n">
        <f aca="false">ModeloDatosModificados!AK53-ModeloDatosMinisterio!AK53</f>
        <v>0</v>
      </c>
      <c r="AL53" s="72" t="n">
        <f aca="false">ModeloDatosModificados!AL53-ModeloDatosMinisterio!AL53</f>
        <v>0</v>
      </c>
      <c r="AM53" s="72" t="n">
        <f aca="false">ModeloDatosModificados!AM53-ModeloDatosMinisterio!AM53</f>
        <v>0</v>
      </c>
      <c r="AO53" s="64" t="n">
        <f aca="false">ModeloDatosModificados!AO53-ModeloDatosMinisterio!AO53</f>
        <v>0</v>
      </c>
      <c r="AP53" s="63" t="n">
        <f aca="false">ModeloDatosModificados!AP53-ModeloDatosMinisterio!AP53</f>
        <v>0</v>
      </c>
      <c r="AQ53" s="64" t="n">
        <f aca="false">ModeloDatosModificados!AQ53-ModeloDatosMinisterio!AQ53</f>
        <v>0</v>
      </c>
      <c r="AR53" s="63" t="n">
        <f aca="false">ModeloDatosModificados!AR53-ModeloDatosMinisterio!AR53</f>
        <v>0</v>
      </c>
      <c r="AS53" s="64" t="n">
        <f aca="false">ModeloDatosModificados!AS53-ModeloDatosMinisterio!AS53</f>
        <v>0</v>
      </c>
      <c r="AT53" s="63" t="n">
        <f aca="false">ModeloDatosModificados!AT53-ModeloDatosMinisterio!AT53</f>
        <v>0</v>
      </c>
      <c r="AU53" s="64" t="n">
        <f aca="false">ModeloDatosModificados!AU53-ModeloDatosMinisterio!AU53</f>
        <v>0</v>
      </c>
      <c r="AV53" s="63" t="n">
        <f aca="false">ModeloDatosModificados!AV53-ModeloDatosMinisterio!AV53</f>
        <v>0</v>
      </c>
      <c r="AW53" s="64" t="n">
        <f aca="false">ModeloDatosModificados!AW53-ModeloDatosMinisterio!AW53</f>
        <v>0</v>
      </c>
      <c r="AX53" s="63" t="n">
        <f aca="false">ModeloDatosModificados!AX53-ModeloDatosMinisterio!AX53</f>
        <v>0</v>
      </c>
    </row>
    <row r="54" customFormat="false" ht="13.8" hidden="false" customHeight="false" outlineLevel="0" collapsed="false">
      <c r="A54" s="70" t="s">
        <v>26</v>
      </c>
      <c r="B54" s="63" t="n">
        <f aca="false">ModeloDatosModificados!B54-ModeloDatosMinisterio!B54</f>
        <v>0</v>
      </c>
      <c r="C54" s="63" t="n">
        <f aca="false">ModeloDatosModificados!C54-ModeloDatosMinisterio!C54</f>
        <v>0</v>
      </c>
      <c r="D54" s="63" t="n">
        <f aca="false">ModeloDatosModificados!D54-ModeloDatosMinisterio!D54</f>
        <v>0</v>
      </c>
      <c r="E54" s="63" t="n">
        <f aca="false">ModeloDatosModificados!E54-ModeloDatosMinisterio!E54</f>
        <v>0</v>
      </c>
      <c r="F54" s="63" t="n">
        <f aca="false">ModeloDatosModificados!F54-ModeloDatosMinisterio!F54</f>
        <v>0</v>
      </c>
      <c r="G54" s="63" t="n">
        <f aca="false">ModeloDatosModificados!G54-ModeloDatosMinisterio!G54</f>
        <v>0</v>
      </c>
      <c r="H54" s="63" t="n">
        <f aca="false">ModeloDatosModificados!H54-ModeloDatosMinisterio!H54</f>
        <v>0</v>
      </c>
      <c r="I54" s="64" t="n">
        <f aca="false">ModeloDatosModificados!I54-ModeloDatosMinisterio!I54</f>
        <v>0</v>
      </c>
      <c r="J54" s="63" t="n">
        <f aca="false">ModeloDatosModificados!J54-ModeloDatosMinisterio!J54</f>
        <v>0</v>
      </c>
      <c r="K54" s="64" t="n">
        <f aca="false">ModeloDatosModificados!K54-ModeloDatosMinisterio!K54</f>
        <v>0</v>
      </c>
      <c r="L54" s="63" t="n">
        <f aca="false">ModeloDatosModificados!L54-ModeloDatosMinisterio!L54</f>
        <v>0</v>
      </c>
      <c r="M54" s="64" t="n">
        <f aca="false">ModeloDatosModificados!M54-ModeloDatosMinisterio!M54</f>
        <v>-1.41027237526847E-007</v>
      </c>
      <c r="N54" s="63" t="n">
        <f aca="false">ModeloDatosModificados!N54-ModeloDatosMinisterio!N54</f>
        <v>-33</v>
      </c>
      <c r="O54" s="63" t="n">
        <f aca="false">ModeloDatosModificados!O54-ModeloDatosMinisterio!O54</f>
        <v>-33</v>
      </c>
      <c r="P54" s="63" t="n">
        <f aca="false">ModeloDatosModificados!P54-ModeloDatosMinisterio!P54</f>
        <v>-33</v>
      </c>
      <c r="Q54" s="63" t="n">
        <f aca="false">ModeloDatosModificados!Q54-ModeloDatosMinisterio!Q54</f>
        <v>-33</v>
      </c>
      <c r="S54" s="63" t="n">
        <f aca="false">ModeloDatosModificados!S54-ModeloDatosMinisterio!S54</f>
        <v>0</v>
      </c>
      <c r="T54" s="63" t="n">
        <f aca="false">ModeloDatosModificados!T54-ModeloDatosMinisterio!T54</f>
        <v>0</v>
      </c>
      <c r="U54" s="63" t="n">
        <f aca="false">ModeloDatosModificados!U54-ModeloDatosMinisterio!U54</f>
        <v>0</v>
      </c>
      <c r="V54" s="63" t="n">
        <f aca="false">ModeloDatosModificados!V54-ModeloDatosMinisterio!V54</f>
        <v>0</v>
      </c>
      <c r="W54" s="63" t="n">
        <f aca="false">ModeloDatosModificados!W54-ModeloDatosMinisterio!W54</f>
        <v>0</v>
      </c>
      <c r="X54" s="63" t="n">
        <f aca="false">ModeloDatosModificados!X54-ModeloDatosMinisterio!X54</f>
        <v>0</v>
      </c>
      <c r="Y54" s="63" t="n">
        <f aca="false">ModeloDatosModificados!Y54-ModeloDatosMinisterio!Y54</f>
        <v>0</v>
      </c>
      <c r="Z54" s="63" t="n">
        <f aca="false">ModeloDatosModificados!Z54-ModeloDatosMinisterio!Z54</f>
        <v>0</v>
      </c>
      <c r="AC54" s="71" t="n">
        <f aca="false">ModeloDatosModificados!AC54-ModeloDatosMinisterio!AC54</f>
        <v>0</v>
      </c>
      <c r="AD54" s="72" t="n">
        <f aca="false">ModeloDatosModificados!AD54-ModeloDatosMinisterio!AD54</f>
        <v>0</v>
      </c>
      <c r="AE54" s="73" t="n">
        <f aca="false">ModeloDatosModificados!AE54-ModeloDatosMinisterio!AE54</f>
        <v>0</v>
      </c>
      <c r="AF54" s="72" t="n">
        <f aca="false">ModeloDatosModificados!AF54-ModeloDatosMinisterio!AF54</f>
        <v>0</v>
      </c>
      <c r="AG54" s="72" t="n">
        <f aca="false">ModeloDatosModificados!AG54-ModeloDatosMinisterio!AG54</f>
        <v>0</v>
      </c>
      <c r="AH54" s="72" t="n">
        <f aca="false">ModeloDatosModificados!AH54-ModeloDatosMinisterio!AH54</f>
        <v>0</v>
      </c>
      <c r="AI54" s="72" t="n">
        <f aca="false">ModeloDatosModificados!AI54-ModeloDatosMinisterio!AI54</f>
        <v>0</v>
      </c>
      <c r="AJ54" s="72" t="n">
        <f aca="false">ModeloDatosModificados!AJ54-ModeloDatosMinisterio!AJ54</f>
        <v>0</v>
      </c>
      <c r="AK54" s="72" t="n">
        <f aca="false">ModeloDatosModificados!AK54-ModeloDatosMinisterio!AK54</f>
        <v>0</v>
      </c>
      <c r="AL54" s="72" t="n">
        <f aca="false">ModeloDatosModificados!AL54-ModeloDatosMinisterio!AL54</f>
        <v>0</v>
      </c>
      <c r="AM54" s="72" t="n">
        <f aca="false">ModeloDatosModificados!AM54-ModeloDatosMinisterio!AM54</f>
        <v>0</v>
      </c>
      <c r="AO54" s="64" t="n">
        <f aca="false">ModeloDatosModificados!AO54-ModeloDatosMinisterio!AO54</f>
        <v>0</v>
      </c>
      <c r="AP54" s="63" t="n">
        <f aca="false">ModeloDatosModificados!AP54-ModeloDatosMinisterio!AP54</f>
        <v>0</v>
      </c>
      <c r="AQ54" s="64" t="n">
        <f aca="false">ModeloDatosModificados!AQ54-ModeloDatosMinisterio!AQ54</f>
        <v>0</v>
      </c>
      <c r="AR54" s="63" t="n">
        <f aca="false">ModeloDatosModificados!AR54-ModeloDatosMinisterio!AR54</f>
        <v>0</v>
      </c>
      <c r="AS54" s="64" t="n">
        <f aca="false">ModeloDatosModificados!AS54-ModeloDatosMinisterio!AS54</f>
        <v>0</v>
      </c>
      <c r="AT54" s="63" t="n">
        <f aca="false">ModeloDatosModificados!AT54-ModeloDatosMinisterio!AT54</f>
        <v>0</v>
      </c>
      <c r="AU54" s="64" t="n">
        <f aca="false">ModeloDatosModificados!AU54-ModeloDatosMinisterio!AU54</f>
        <v>0</v>
      </c>
      <c r="AV54" s="63" t="n">
        <f aca="false">ModeloDatosModificados!AV54-ModeloDatosMinisterio!AV54</f>
        <v>0</v>
      </c>
      <c r="AW54" s="64" t="n">
        <f aca="false">ModeloDatosModificados!AW54-ModeloDatosMinisterio!AW54</f>
        <v>0</v>
      </c>
      <c r="AX54" s="63" t="n">
        <f aca="false">ModeloDatosModificados!AX54-ModeloDatosMinisterio!AX54</f>
        <v>0</v>
      </c>
    </row>
    <row r="55" customFormat="false" ht="13.8" hidden="false" customHeight="false" outlineLevel="0" collapsed="false">
      <c r="A55" s="70" t="s">
        <v>27</v>
      </c>
      <c r="B55" s="63" t="n">
        <f aca="false">ModeloDatosModificados!B55-ModeloDatosMinisterio!B55</f>
        <v>0</v>
      </c>
      <c r="C55" s="63" t="n">
        <f aca="false">ModeloDatosModificados!C55-ModeloDatosMinisterio!C55</f>
        <v>0</v>
      </c>
      <c r="D55" s="63" t="n">
        <f aca="false">ModeloDatosModificados!D55-ModeloDatosMinisterio!D55</f>
        <v>0</v>
      </c>
      <c r="E55" s="63" t="n">
        <f aca="false">ModeloDatosModificados!E55-ModeloDatosMinisterio!E55</f>
        <v>0</v>
      </c>
      <c r="F55" s="63" t="n">
        <f aca="false">ModeloDatosModificados!F55-ModeloDatosMinisterio!F55</f>
        <v>0</v>
      </c>
      <c r="G55" s="63" t="n">
        <f aca="false">ModeloDatosModificados!G55-ModeloDatosMinisterio!G55</f>
        <v>0</v>
      </c>
      <c r="H55" s="63" t="n">
        <f aca="false">ModeloDatosModificados!H55-ModeloDatosMinisterio!H55</f>
        <v>0</v>
      </c>
      <c r="I55" s="64" t="n">
        <f aca="false">ModeloDatosModificados!I55-ModeloDatosMinisterio!I55</f>
        <v>0</v>
      </c>
      <c r="J55" s="63" t="n">
        <f aca="false">ModeloDatosModificados!J55-ModeloDatosMinisterio!J55</f>
        <v>0</v>
      </c>
      <c r="K55" s="64" t="n">
        <f aca="false">ModeloDatosModificados!K55-ModeloDatosMinisterio!K55</f>
        <v>0</v>
      </c>
      <c r="L55" s="63" t="n">
        <f aca="false">ModeloDatosModificados!L55-ModeloDatosMinisterio!L55</f>
        <v>0</v>
      </c>
      <c r="M55" s="64" t="n">
        <f aca="false">ModeloDatosModificados!M55-ModeloDatosMinisterio!M55</f>
        <v>-1.28206579588785E-008</v>
      </c>
      <c r="N55" s="63" t="n">
        <f aca="false">ModeloDatosModificados!N55-ModeloDatosMinisterio!N55</f>
        <v>-3</v>
      </c>
      <c r="O55" s="63" t="n">
        <f aca="false">ModeloDatosModificados!O55-ModeloDatosMinisterio!O55</f>
        <v>-3</v>
      </c>
      <c r="P55" s="63" t="n">
        <f aca="false">ModeloDatosModificados!P55-ModeloDatosMinisterio!P55</f>
        <v>-3</v>
      </c>
      <c r="Q55" s="63" t="n">
        <f aca="false">ModeloDatosModificados!Q55-ModeloDatosMinisterio!Q55</f>
        <v>-3</v>
      </c>
      <c r="S55" s="63" t="n">
        <f aca="false">ModeloDatosModificados!S55-ModeloDatosMinisterio!S55</f>
        <v>0</v>
      </c>
      <c r="T55" s="63" t="n">
        <f aca="false">ModeloDatosModificados!T55-ModeloDatosMinisterio!T55</f>
        <v>0</v>
      </c>
      <c r="U55" s="63" t="n">
        <f aca="false">ModeloDatosModificados!U55-ModeloDatosMinisterio!U55</f>
        <v>0</v>
      </c>
      <c r="V55" s="63" t="n">
        <f aca="false">ModeloDatosModificados!V55-ModeloDatosMinisterio!V55</f>
        <v>0</v>
      </c>
      <c r="W55" s="63" t="n">
        <f aca="false">ModeloDatosModificados!W55-ModeloDatosMinisterio!W55</f>
        <v>0</v>
      </c>
      <c r="X55" s="63" t="n">
        <f aca="false">ModeloDatosModificados!X55-ModeloDatosMinisterio!X55</f>
        <v>0</v>
      </c>
      <c r="Y55" s="63" t="n">
        <f aca="false">ModeloDatosModificados!Y55-ModeloDatosMinisterio!Y55</f>
        <v>0</v>
      </c>
      <c r="Z55" s="63" t="n">
        <f aca="false">ModeloDatosModificados!Z55-ModeloDatosMinisterio!Z55</f>
        <v>0</v>
      </c>
      <c r="AC55" s="71" t="n">
        <f aca="false">ModeloDatosModificados!AC55-ModeloDatosMinisterio!AC55</f>
        <v>0</v>
      </c>
      <c r="AD55" s="72" t="n">
        <f aca="false">ModeloDatosModificados!AD55-ModeloDatosMinisterio!AD55</f>
        <v>0</v>
      </c>
      <c r="AE55" s="73" t="n">
        <f aca="false">ModeloDatosModificados!AE55-ModeloDatosMinisterio!AE55</f>
        <v>0</v>
      </c>
      <c r="AF55" s="72" t="n">
        <f aca="false">ModeloDatosModificados!AF55-ModeloDatosMinisterio!AF55</f>
        <v>0</v>
      </c>
      <c r="AG55" s="72" t="n">
        <f aca="false">ModeloDatosModificados!AG55-ModeloDatosMinisterio!AG55</f>
        <v>0</v>
      </c>
      <c r="AH55" s="72" t="n">
        <f aca="false">ModeloDatosModificados!AH55-ModeloDatosMinisterio!AH55</f>
        <v>0</v>
      </c>
      <c r="AI55" s="72" t="n">
        <f aca="false">ModeloDatosModificados!AI55-ModeloDatosMinisterio!AI55</f>
        <v>0</v>
      </c>
      <c r="AJ55" s="72" t="n">
        <f aca="false">ModeloDatosModificados!AJ55-ModeloDatosMinisterio!AJ55</f>
        <v>0</v>
      </c>
      <c r="AK55" s="72" t="n">
        <f aca="false">ModeloDatosModificados!AK55-ModeloDatosMinisterio!AK55</f>
        <v>0</v>
      </c>
      <c r="AL55" s="72" t="n">
        <f aca="false">ModeloDatosModificados!AL55-ModeloDatosMinisterio!AL55</f>
        <v>0</v>
      </c>
      <c r="AM55" s="72" t="n">
        <f aca="false">ModeloDatosModificados!AM55-ModeloDatosMinisterio!AM55</f>
        <v>0</v>
      </c>
      <c r="AO55" s="64" t="n">
        <f aca="false">ModeloDatosModificados!AO55-ModeloDatosMinisterio!AO55</f>
        <v>0</v>
      </c>
      <c r="AP55" s="63" t="n">
        <f aca="false">ModeloDatosModificados!AP55-ModeloDatosMinisterio!AP55</f>
        <v>0</v>
      </c>
      <c r="AQ55" s="64" t="n">
        <f aca="false">ModeloDatosModificados!AQ55-ModeloDatosMinisterio!AQ55</f>
        <v>0</v>
      </c>
      <c r="AR55" s="63" t="n">
        <f aca="false">ModeloDatosModificados!AR55-ModeloDatosMinisterio!AR55</f>
        <v>0</v>
      </c>
      <c r="AS55" s="64" t="n">
        <f aca="false">ModeloDatosModificados!AS55-ModeloDatosMinisterio!AS55</f>
        <v>0</v>
      </c>
      <c r="AT55" s="63" t="n">
        <f aca="false">ModeloDatosModificados!AT55-ModeloDatosMinisterio!AT55</f>
        <v>0</v>
      </c>
      <c r="AU55" s="64" t="n">
        <f aca="false">ModeloDatosModificados!AU55-ModeloDatosMinisterio!AU55</f>
        <v>0</v>
      </c>
      <c r="AV55" s="63" t="n">
        <f aca="false">ModeloDatosModificados!AV55-ModeloDatosMinisterio!AV55</f>
        <v>0</v>
      </c>
      <c r="AW55" s="64" t="n">
        <f aca="false">ModeloDatosModificados!AW55-ModeloDatosMinisterio!AW55</f>
        <v>0</v>
      </c>
      <c r="AX55" s="63" t="n">
        <f aca="false">ModeloDatosModificados!AX55-ModeloDatosMinisterio!AX55</f>
        <v>0</v>
      </c>
    </row>
    <row r="56" customFormat="false" ht="13.8" hidden="false" customHeight="false" outlineLevel="0" collapsed="false">
      <c r="A56" s="70" t="s">
        <v>28</v>
      </c>
      <c r="B56" s="63" t="n">
        <f aca="false">ModeloDatosModificados!B56-ModeloDatosMinisterio!B56</f>
        <v>0</v>
      </c>
      <c r="C56" s="63" t="n">
        <f aca="false">ModeloDatosModificados!C56-ModeloDatosMinisterio!C56</f>
        <v>0</v>
      </c>
      <c r="D56" s="63" t="n">
        <f aca="false">ModeloDatosModificados!D56-ModeloDatosMinisterio!D56</f>
        <v>0</v>
      </c>
      <c r="E56" s="63" t="n">
        <f aca="false">ModeloDatosModificados!E56-ModeloDatosMinisterio!E56</f>
        <v>0</v>
      </c>
      <c r="F56" s="63" t="n">
        <f aca="false">ModeloDatosModificados!F56-ModeloDatosMinisterio!F56</f>
        <v>0</v>
      </c>
      <c r="G56" s="63" t="n">
        <f aca="false">ModeloDatosModificados!G56-ModeloDatosMinisterio!G56</f>
        <v>0</v>
      </c>
      <c r="H56" s="63" t="n">
        <f aca="false">ModeloDatosModificados!H56-ModeloDatosMinisterio!H56</f>
        <v>0</v>
      </c>
      <c r="I56" s="64" t="n">
        <f aca="false">ModeloDatosModificados!I56-ModeloDatosMinisterio!I56</f>
        <v>0</v>
      </c>
      <c r="J56" s="63" t="n">
        <f aca="false">ModeloDatosModificados!J56-ModeloDatosMinisterio!J56</f>
        <v>0</v>
      </c>
      <c r="K56" s="64" t="n">
        <f aca="false">ModeloDatosModificados!K56-ModeloDatosMinisterio!K56</f>
        <v>0</v>
      </c>
      <c r="L56" s="63" t="n">
        <f aca="false">ModeloDatosModificados!L56-ModeloDatosMinisterio!L56</f>
        <v>0</v>
      </c>
      <c r="M56" s="64" t="n">
        <f aca="false">ModeloDatosModificados!M56-ModeloDatosMinisterio!M56</f>
        <v>-7.69239477393935E-008</v>
      </c>
      <c r="N56" s="63" t="n">
        <f aca="false">ModeloDatosModificados!N56-ModeloDatosMinisterio!N56</f>
        <v>-18</v>
      </c>
      <c r="O56" s="63" t="n">
        <f aca="false">ModeloDatosModificados!O56-ModeloDatosMinisterio!O56</f>
        <v>-18</v>
      </c>
      <c r="P56" s="63" t="n">
        <f aca="false">ModeloDatosModificados!P56-ModeloDatosMinisterio!P56</f>
        <v>-18</v>
      </c>
      <c r="Q56" s="63" t="n">
        <f aca="false">ModeloDatosModificados!Q56-ModeloDatosMinisterio!Q56</f>
        <v>-18</v>
      </c>
      <c r="S56" s="63" t="n">
        <f aca="false">ModeloDatosModificados!S56-ModeloDatosMinisterio!S56</f>
        <v>0</v>
      </c>
      <c r="T56" s="63" t="n">
        <f aca="false">ModeloDatosModificados!T56-ModeloDatosMinisterio!T56</f>
        <v>0</v>
      </c>
      <c r="U56" s="63" t="n">
        <f aca="false">ModeloDatosModificados!U56-ModeloDatosMinisterio!U56</f>
        <v>0</v>
      </c>
      <c r="V56" s="63" t="n">
        <f aca="false">ModeloDatosModificados!V56-ModeloDatosMinisterio!V56</f>
        <v>0</v>
      </c>
      <c r="W56" s="63" t="n">
        <f aca="false">ModeloDatosModificados!W56-ModeloDatosMinisterio!W56</f>
        <v>0</v>
      </c>
      <c r="X56" s="63" t="n">
        <f aca="false">ModeloDatosModificados!X56-ModeloDatosMinisterio!X56</f>
        <v>0</v>
      </c>
      <c r="Y56" s="63" t="n">
        <f aca="false">ModeloDatosModificados!Y56-ModeloDatosMinisterio!Y56</f>
        <v>0</v>
      </c>
      <c r="Z56" s="63" t="n">
        <f aca="false">ModeloDatosModificados!Z56-ModeloDatosMinisterio!Z56</f>
        <v>0</v>
      </c>
      <c r="AC56" s="71" t="n">
        <f aca="false">ModeloDatosModificados!AC56-ModeloDatosMinisterio!AC56</f>
        <v>0</v>
      </c>
      <c r="AD56" s="72" t="n">
        <f aca="false">ModeloDatosModificados!AD56-ModeloDatosMinisterio!AD56</f>
        <v>0</v>
      </c>
      <c r="AE56" s="73" t="n">
        <f aca="false">ModeloDatosModificados!AE56-ModeloDatosMinisterio!AE56</f>
        <v>0</v>
      </c>
      <c r="AF56" s="72" t="n">
        <f aca="false">ModeloDatosModificados!AF56-ModeloDatosMinisterio!AF56</f>
        <v>0</v>
      </c>
      <c r="AG56" s="72" t="n">
        <f aca="false">ModeloDatosModificados!AG56-ModeloDatosMinisterio!AG56</f>
        <v>0</v>
      </c>
      <c r="AH56" s="72" t="n">
        <f aca="false">ModeloDatosModificados!AH56-ModeloDatosMinisterio!AH56</f>
        <v>0</v>
      </c>
      <c r="AI56" s="72" t="n">
        <f aca="false">ModeloDatosModificados!AI56-ModeloDatosMinisterio!AI56</f>
        <v>0</v>
      </c>
      <c r="AJ56" s="72" t="n">
        <f aca="false">ModeloDatosModificados!AJ56-ModeloDatosMinisterio!AJ56</f>
        <v>0</v>
      </c>
      <c r="AK56" s="72" t="n">
        <f aca="false">ModeloDatosModificados!AK56-ModeloDatosMinisterio!AK56</f>
        <v>0</v>
      </c>
      <c r="AL56" s="72" t="n">
        <f aca="false">ModeloDatosModificados!AL56-ModeloDatosMinisterio!AL56</f>
        <v>0</v>
      </c>
      <c r="AM56" s="72" t="n">
        <f aca="false">ModeloDatosModificados!AM56-ModeloDatosMinisterio!AM56</f>
        <v>0</v>
      </c>
      <c r="AO56" s="64" t="n">
        <f aca="false">ModeloDatosModificados!AO56-ModeloDatosMinisterio!AO56</f>
        <v>0</v>
      </c>
      <c r="AP56" s="63" t="n">
        <f aca="false">ModeloDatosModificados!AP56-ModeloDatosMinisterio!AP56</f>
        <v>0</v>
      </c>
      <c r="AQ56" s="64" t="n">
        <f aca="false">ModeloDatosModificados!AQ56-ModeloDatosMinisterio!AQ56</f>
        <v>0</v>
      </c>
      <c r="AR56" s="63" t="n">
        <f aca="false">ModeloDatosModificados!AR56-ModeloDatosMinisterio!AR56</f>
        <v>0</v>
      </c>
      <c r="AS56" s="64" t="n">
        <f aca="false">ModeloDatosModificados!AS56-ModeloDatosMinisterio!AS56</f>
        <v>0</v>
      </c>
      <c r="AT56" s="63" t="n">
        <f aca="false">ModeloDatosModificados!AT56-ModeloDatosMinisterio!AT56</f>
        <v>0</v>
      </c>
      <c r="AU56" s="64" t="n">
        <f aca="false">ModeloDatosModificados!AU56-ModeloDatosMinisterio!AU56</f>
        <v>0</v>
      </c>
      <c r="AV56" s="63" t="n">
        <f aca="false">ModeloDatosModificados!AV56-ModeloDatosMinisterio!AV56</f>
        <v>0</v>
      </c>
      <c r="AW56" s="64" t="n">
        <f aca="false">ModeloDatosModificados!AW56-ModeloDatosMinisterio!AW56</f>
        <v>0</v>
      </c>
      <c r="AX56" s="63" t="n">
        <f aca="false">ModeloDatosModificados!AX56-ModeloDatosMinisterio!AX56</f>
        <v>0</v>
      </c>
    </row>
    <row r="57" customFormat="false" ht="13.8" hidden="false" customHeight="false" outlineLevel="0" collapsed="false">
      <c r="A57" s="70" t="s">
        <v>29</v>
      </c>
      <c r="B57" s="63" t="n">
        <f aca="false">ModeloDatosModificados!B57-ModeloDatosMinisterio!B57</f>
        <v>0</v>
      </c>
      <c r="C57" s="63" t="n">
        <f aca="false">ModeloDatosModificados!C57-ModeloDatosMinisterio!C57</f>
        <v>0</v>
      </c>
      <c r="D57" s="63" t="n">
        <f aca="false">ModeloDatosModificados!D57-ModeloDatosMinisterio!D57</f>
        <v>0</v>
      </c>
      <c r="E57" s="63" t="n">
        <f aca="false">ModeloDatosModificados!E57-ModeloDatosMinisterio!E57</f>
        <v>0</v>
      </c>
      <c r="F57" s="63" t="n">
        <f aca="false">ModeloDatosModificados!F57-ModeloDatosMinisterio!F57</f>
        <v>0</v>
      </c>
      <c r="G57" s="63" t="n">
        <f aca="false">ModeloDatosModificados!G57-ModeloDatosMinisterio!G57</f>
        <v>0</v>
      </c>
      <c r="H57" s="63" t="n">
        <f aca="false">ModeloDatosModificados!H57-ModeloDatosMinisterio!H57</f>
        <v>0</v>
      </c>
      <c r="I57" s="64" t="n">
        <f aca="false">ModeloDatosModificados!I57-ModeloDatosMinisterio!I57</f>
        <v>0</v>
      </c>
      <c r="J57" s="63" t="n">
        <f aca="false">ModeloDatosModificados!J57-ModeloDatosMinisterio!J57</f>
        <v>0</v>
      </c>
      <c r="K57" s="64" t="n">
        <f aca="false">ModeloDatosModificados!K57-ModeloDatosMinisterio!K57</f>
        <v>0</v>
      </c>
      <c r="L57" s="63" t="n">
        <f aca="false">ModeloDatosModificados!L57-ModeloDatosMinisterio!L57</f>
        <v>0</v>
      </c>
      <c r="M57" s="64" t="n">
        <f aca="false">ModeloDatosModificados!M57-ModeloDatosMinisterio!M57</f>
        <v>-3.84619738696967E-008</v>
      </c>
      <c r="N57" s="63" t="n">
        <f aca="false">ModeloDatosModificados!N57-ModeloDatosMinisterio!N57</f>
        <v>-9</v>
      </c>
      <c r="O57" s="63" t="n">
        <f aca="false">ModeloDatosModificados!O57-ModeloDatosMinisterio!O57</f>
        <v>-9</v>
      </c>
      <c r="P57" s="63" t="n">
        <f aca="false">ModeloDatosModificados!P57-ModeloDatosMinisterio!P57</f>
        <v>-9</v>
      </c>
      <c r="Q57" s="63" t="n">
        <f aca="false">ModeloDatosModificados!Q57-ModeloDatosMinisterio!Q57</f>
        <v>-9</v>
      </c>
      <c r="S57" s="63" t="n">
        <f aca="false">ModeloDatosModificados!S57-ModeloDatosMinisterio!S57</f>
        <v>0</v>
      </c>
      <c r="T57" s="63" t="n">
        <f aca="false">ModeloDatosModificados!T57-ModeloDatosMinisterio!T57</f>
        <v>0</v>
      </c>
      <c r="U57" s="63" t="n">
        <f aca="false">ModeloDatosModificados!U57-ModeloDatosMinisterio!U57</f>
        <v>0</v>
      </c>
      <c r="V57" s="63" t="n">
        <f aca="false">ModeloDatosModificados!V57-ModeloDatosMinisterio!V57</f>
        <v>0</v>
      </c>
      <c r="W57" s="63" t="n">
        <f aca="false">ModeloDatosModificados!W57-ModeloDatosMinisterio!W57</f>
        <v>0</v>
      </c>
      <c r="X57" s="63" t="n">
        <f aca="false">ModeloDatosModificados!X57-ModeloDatosMinisterio!X57</f>
        <v>0</v>
      </c>
      <c r="Y57" s="63" t="n">
        <f aca="false">ModeloDatosModificados!Y57-ModeloDatosMinisterio!Y57</f>
        <v>0</v>
      </c>
      <c r="Z57" s="63" t="n">
        <f aca="false">ModeloDatosModificados!Z57-ModeloDatosMinisterio!Z57</f>
        <v>0</v>
      </c>
      <c r="AC57" s="71" t="n">
        <f aca="false">ModeloDatosModificados!AC57-ModeloDatosMinisterio!AC57</f>
        <v>0</v>
      </c>
      <c r="AD57" s="72" t="n">
        <f aca="false">ModeloDatosModificados!AD57-ModeloDatosMinisterio!AD57</f>
        <v>0</v>
      </c>
      <c r="AE57" s="73" t="n">
        <f aca="false">ModeloDatosModificados!AE57-ModeloDatosMinisterio!AE57</f>
        <v>0</v>
      </c>
      <c r="AF57" s="72" t="n">
        <f aca="false">ModeloDatosModificados!AF57-ModeloDatosMinisterio!AF57</f>
        <v>0</v>
      </c>
      <c r="AG57" s="72" t="n">
        <f aca="false">ModeloDatosModificados!AG57-ModeloDatosMinisterio!AG57</f>
        <v>0</v>
      </c>
      <c r="AH57" s="72" t="n">
        <f aca="false">ModeloDatosModificados!AH57-ModeloDatosMinisterio!AH57</f>
        <v>0</v>
      </c>
      <c r="AI57" s="72" t="n">
        <f aca="false">ModeloDatosModificados!AI57-ModeloDatosMinisterio!AI57</f>
        <v>0</v>
      </c>
      <c r="AJ57" s="72" t="n">
        <f aca="false">ModeloDatosModificados!AJ57-ModeloDatosMinisterio!AJ57</f>
        <v>0</v>
      </c>
      <c r="AK57" s="72" t="n">
        <f aca="false">ModeloDatosModificados!AK57-ModeloDatosMinisterio!AK57</f>
        <v>0</v>
      </c>
      <c r="AL57" s="72" t="n">
        <f aca="false">ModeloDatosModificados!AL57-ModeloDatosMinisterio!AL57</f>
        <v>0</v>
      </c>
      <c r="AM57" s="72" t="n">
        <f aca="false">ModeloDatosModificados!AM57-ModeloDatosMinisterio!AM57</f>
        <v>0</v>
      </c>
      <c r="AO57" s="64" t="n">
        <f aca="false">ModeloDatosModificados!AO57-ModeloDatosMinisterio!AO57</f>
        <v>0</v>
      </c>
      <c r="AP57" s="63" t="n">
        <f aca="false">ModeloDatosModificados!AP57-ModeloDatosMinisterio!AP57</f>
        <v>0</v>
      </c>
      <c r="AQ57" s="64" t="n">
        <f aca="false">ModeloDatosModificados!AQ57-ModeloDatosMinisterio!AQ57</f>
        <v>0</v>
      </c>
      <c r="AR57" s="63" t="n">
        <f aca="false">ModeloDatosModificados!AR57-ModeloDatosMinisterio!AR57</f>
        <v>0</v>
      </c>
      <c r="AS57" s="64" t="n">
        <f aca="false">ModeloDatosModificados!AS57-ModeloDatosMinisterio!AS57</f>
        <v>0</v>
      </c>
      <c r="AT57" s="63" t="n">
        <f aca="false">ModeloDatosModificados!AT57-ModeloDatosMinisterio!AT57</f>
        <v>0</v>
      </c>
      <c r="AU57" s="64" t="n">
        <f aca="false">ModeloDatosModificados!AU57-ModeloDatosMinisterio!AU57</f>
        <v>0</v>
      </c>
      <c r="AV57" s="63" t="n">
        <f aca="false">ModeloDatosModificados!AV57-ModeloDatosMinisterio!AV57</f>
        <v>0</v>
      </c>
      <c r="AW57" s="64" t="n">
        <f aca="false">ModeloDatosModificados!AW57-ModeloDatosMinisterio!AW57</f>
        <v>0</v>
      </c>
      <c r="AX57" s="63" t="n">
        <f aca="false">ModeloDatosModificados!AX57-ModeloDatosMinisterio!AX57</f>
        <v>0</v>
      </c>
    </row>
    <row r="58" customFormat="false" ht="13.8" hidden="false" customHeight="false" outlineLevel="0" collapsed="false">
      <c r="A58" s="70" t="s">
        <v>30</v>
      </c>
      <c r="B58" s="63" t="n">
        <f aca="false">ModeloDatosModificados!B58-ModeloDatosMinisterio!B58</f>
        <v>0</v>
      </c>
      <c r="C58" s="63" t="n">
        <f aca="false">ModeloDatosModificados!C58-ModeloDatosMinisterio!C58</f>
        <v>0</v>
      </c>
      <c r="D58" s="63" t="n">
        <f aca="false">ModeloDatosModificados!D58-ModeloDatosMinisterio!D58</f>
        <v>0</v>
      </c>
      <c r="E58" s="63" t="n">
        <f aca="false">ModeloDatosModificados!E58-ModeloDatosMinisterio!E58</f>
        <v>0</v>
      </c>
      <c r="F58" s="63" t="n">
        <f aca="false">ModeloDatosModificados!F58-ModeloDatosMinisterio!F58</f>
        <v>0</v>
      </c>
      <c r="G58" s="63" t="n">
        <f aca="false">ModeloDatosModificados!G58-ModeloDatosMinisterio!G58</f>
        <v>0</v>
      </c>
      <c r="H58" s="63" t="n">
        <f aca="false">ModeloDatosModificados!H58-ModeloDatosMinisterio!H58</f>
        <v>0</v>
      </c>
      <c r="I58" s="64" t="n">
        <f aca="false">ModeloDatosModificados!I58-ModeloDatosMinisterio!I58</f>
        <v>0</v>
      </c>
      <c r="J58" s="63" t="n">
        <f aca="false">ModeloDatosModificados!J58-ModeloDatosMinisterio!J58</f>
        <v>0</v>
      </c>
      <c r="K58" s="64" t="n">
        <f aca="false">ModeloDatosModificados!K58-ModeloDatosMinisterio!K58</f>
        <v>0</v>
      </c>
      <c r="L58" s="63" t="n">
        <f aca="false">ModeloDatosModificados!L58-ModeloDatosMinisterio!L58</f>
        <v>0</v>
      </c>
      <c r="M58" s="64" t="n">
        <f aca="false">ModeloDatosModificados!M58-ModeloDatosMinisterio!M58</f>
        <v>4.27355265064655E-009</v>
      </c>
      <c r="N58" s="63" t="n">
        <f aca="false">ModeloDatosModificados!N58-ModeloDatosMinisterio!N58</f>
        <v>1</v>
      </c>
      <c r="O58" s="63" t="n">
        <f aca="false">ModeloDatosModificados!O58-ModeloDatosMinisterio!O58</f>
        <v>1</v>
      </c>
      <c r="P58" s="63" t="n">
        <f aca="false">ModeloDatosModificados!P58-ModeloDatosMinisterio!P58</f>
        <v>1</v>
      </c>
      <c r="Q58" s="63" t="n">
        <f aca="false">ModeloDatosModificados!Q58-ModeloDatosMinisterio!Q58</f>
        <v>1</v>
      </c>
      <c r="S58" s="63" t="n">
        <f aca="false">ModeloDatosModificados!S58-ModeloDatosMinisterio!S58</f>
        <v>0</v>
      </c>
      <c r="T58" s="63" t="n">
        <f aca="false">ModeloDatosModificados!T58-ModeloDatosMinisterio!T58</f>
        <v>0</v>
      </c>
      <c r="U58" s="63" t="n">
        <f aca="false">ModeloDatosModificados!U58-ModeloDatosMinisterio!U58</f>
        <v>0</v>
      </c>
      <c r="V58" s="63" t="n">
        <f aca="false">ModeloDatosModificados!V58-ModeloDatosMinisterio!V58</f>
        <v>0</v>
      </c>
      <c r="W58" s="63" t="n">
        <f aca="false">ModeloDatosModificados!W58-ModeloDatosMinisterio!W58</f>
        <v>0</v>
      </c>
      <c r="X58" s="63" t="n">
        <f aca="false">ModeloDatosModificados!X58-ModeloDatosMinisterio!X58</f>
        <v>0</v>
      </c>
      <c r="Y58" s="63" t="n">
        <f aca="false">ModeloDatosModificados!Y58-ModeloDatosMinisterio!Y58</f>
        <v>0</v>
      </c>
      <c r="Z58" s="63" t="n">
        <f aca="false">ModeloDatosModificados!Z58-ModeloDatosMinisterio!Z58</f>
        <v>0</v>
      </c>
      <c r="AC58" s="71" t="n">
        <f aca="false">ModeloDatosModificados!AC58-ModeloDatosMinisterio!AC58</f>
        <v>0</v>
      </c>
      <c r="AD58" s="72" t="n">
        <f aca="false">ModeloDatosModificados!AD58-ModeloDatosMinisterio!AD58</f>
        <v>0</v>
      </c>
      <c r="AE58" s="73" t="n">
        <f aca="false">ModeloDatosModificados!AE58-ModeloDatosMinisterio!AE58</f>
        <v>0</v>
      </c>
      <c r="AF58" s="72" t="n">
        <f aca="false">ModeloDatosModificados!AF58-ModeloDatosMinisterio!AF58</f>
        <v>0</v>
      </c>
      <c r="AG58" s="72" t="n">
        <f aca="false">ModeloDatosModificados!AG58-ModeloDatosMinisterio!AG58</f>
        <v>0</v>
      </c>
      <c r="AH58" s="72" t="n">
        <f aca="false">ModeloDatosModificados!AH58-ModeloDatosMinisterio!AH58</f>
        <v>0</v>
      </c>
      <c r="AI58" s="72" t="n">
        <f aca="false">ModeloDatosModificados!AI58-ModeloDatosMinisterio!AI58</f>
        <v>0</v>
      </c>
      <c r="AJ58" s="72" t="n">
        <f aca="false">ModeloDatosModificados!AJ58-ModeloDatosMinisterio!AJ58</f>
        <v>0</v>
      </c>
      <c r="AK58" s="72" t="n">
        <f aca="false">ModeloDatosModificados!AK58-ModeloDatosMinisterio!AK58</f>
        <v>0</v>
      </c>
      <c r="AL58" s="72" t="n">
        <f aca="false">ModeloDatosModificados!AL58-ModeloDatosMinisterio!AL58</f>
        <v>0</v>
      </c>
      <c r="AM58" s="72" t="n">
        <f aca="false">ModeloDatosModificados!AM58-ModeloDatosMinisterio!AM58</f>
        <v>0</v>
      </c>
      <c r="AO58" s="64" t="n">
        <f aca="false">ModeloDatosModificados!AO58-ModeloDatosMinisterio!AO58</f>
        <v>0</v>
      </c>
      <c r="AP58" s="63" t="n">
        <f aca="false">ModeloDatosModificados!AP58-ModeloDatosMinisterio!AP58</f>
        <v>0</v>
      </c>
      <c r="AQ58" s="64" t="n">
        <f aca="false">ModeloDatosModificados!AQ58-ModeloDatosMinisterio!AQ58</f>
        <v>0</v>
      </c>
      <c r="AR58" s="63" t="n">
        <f aca="false">ModeloDatosModificados!AR58-ModeloDatosMinisterio!AR58</f>
        <v>0</v>
      </c>
      <c r="AS58" s="64" t="n">
        <f aca="false">ModeloDatosModificados!AS58-ModeloDatosMinisterio!AS58</f>
        <v>0</v>
      </c>
      <c r="AT58" s="63" t="n">
        <f aca="false">ModeloDatosModificados!AT58-ModeloDatosMinisterio!AT58</f>
        <v>0</v>
      </c>
      <c r="AU58" s="64" t="n">
        <f aca="false">ModeloDatosModificados!AU58-ModeloDatosMinisterio!AU58</f>
        <v>0</v>
      </c>
      <c r="AV58" s="63" t="n">
        <f aca="false">ModeloDatosModificados!AV58-ModeloDatosMinisterio!AV58</f>
        <v>0</v>
      </c>
      <c r="AW58" s="64" t="n">
        <f aca="false">ModeloDatosModificados!AW58-ModeloDatosMinisterio!AW58</f>
        <v>0</v>
      </c>
      <c r="AX58" s="63" t="n">
        <f aca="false">ModeloDatosModificados!AX58-ModeloDatosMinisterio!AX58</f>
        <v>0</v>
      </c>
    </row>
    <row r="59" customFormat="false" ht="13.8" hidden="false" customHeight="false" outlineLevel="0" collapsed="false">
      <c r="A59" s="70" t="s">
        <v>31</v>
      </c>
      <c r="B59" s="63" t="n">
        <f aca="false">ModeloDatosModificados!B59-ModeloDatosMinisterio!B59</f>
        <v>0</v>
      </c>
      <c r="C59" s="63" t="n">
        <f aca="false">ModeloDatosModificados!C59-ModeloDatosMinisterio!C59</f>
        <v>0</v>
      </c>
      <c r="D59" s="63" t="n">
        <f aca="false">ModeloDatosModificados!D59-ModeloDatosMinisterio!D59</f>
        <v>0</v>
      </c>
      <c r="E59" s="63" t="n">
        <f aca="false">ModeloDatosModificados!E59-ModeloDatosMinisterio!E59</f>
        <v>0</v>
      </c>
      <c r="F59" s="63" t="n">
        <f aca="false">ModeloDatosModificados!F59-ModeloDatosMinisterio!F59</f>
        <v>0</v>
      </c>
      <c r="G59" s="63" t="n">
        <f aca="false">ModeloDatosModificados!G59-ModeloDatosMinisterio!G59</f>
        <v>0</v>
      </c>
      <c r="H59" s="63" t="n">
        <f aca="false">ModeloDatosModificados!H59-ModeloDatosMinisterio!H59</f>
        <v>0</v>
      </c>
      <c r="I59" s="64" t="n">
        <f aca="false">ModeloDatosModificados!I59-ModeloDatosMinisterio!I59</f>
        <v>0</v>
      </c>
      <c r="J59" s="63" t="n">
        <f aca="false">ModeloDatosModificados!J59-ModeloDatosMinisterio!J59</f>
        <v>0</v>
      </c>
      <c r="K59" s="64" t="n">
        <f aca="false">ModeloDatosModificados!K59-ModeloDatosMinisterio!K59</f>
        <v>0</v>
      </c>
      <c r="L59" s="63" t="n">
        <f aca="false">ModeloDatosModificados!L59-ModeloDatosMinisterio!L59</f>
        <v>0</v>
      </c>
      <c r="M59" s="64" t="n">
        <f aca="false">ModeloDatosModificados!M59-ModeloDatosMinisterio!M59</f>
        <v>4.273552654116E-009</v>
      </c>
      <c r="N59" s="63" t="n">
        <f aca="false">ModeloDatosModificados!N59-ModeloDatosMinisterio!N59</f>
        <v>1</v>
      </c>
      <c r="O59" s="63" t="n">
        <f aca="false">ModeloDatosModificados!O59-ModeloDatosMinisterio!O59</f>
        <v>1</v>
      </c>
      <c r="P59" s="63" t="n">
        <f aca="false">ModeloDatosModificados!P59-ModeloDatosMinisterio!P59</f>
        <v>1</v>
      </c>
      <c r="Q59" s="63" t="n">
        <f aca="false">ModeloDatosModificados!Q59-ModeloDatosMinisterio!Q59</f>
        <v>1</v>
      </c>
      <c r="S59" s="63" t="n">
        <f aca="false">ModeloDatosModificados!S59-ModeloDatosMinisterio!S59</f>
        <v>0</v>
      </c>
      <c r="T59" s="63" t="n">
        <f aca="false">ModeloDatosModificados!T59-ModeloDatosMinisterio!T59</f>
        <v>0</v>
      </c>
      <c r="U59" s="63" t="n">
        <f aca="false">ModeloDatosModificados!U59-ModeloDatosMinisterio!U59</f>
        <v>0</v>
      </c>
      <c r="V59" s="63" t="n">
        <f aca="false">ModeloDatosModificados!V59-ModeloDatosMinisterio!V59</f>
        <v>0</v>
      </c>
      <c r="W59" s="63" t="n">
        <f aca="false">ModeloDatosModificados!W59-ModeloDatosMinisterio!W59</f>
        <v>0</v>
      </c>
      <c r="X59" s="63" t="n">
        <f aca="false">ModeloDatosModificados!X59-ModeloDatosMinisterio!X59</f>
        <v>0</v>
      </c>
      <c r="Y59" s="63" t="n">
        <f aca="false">ModeloDatosModificados!Y59-ModeloDatosMinisterio!Y59</f>
        <v>0</v>
      </c>
      <c r="Z59" s="63" t="n">
        <f aca="false">ModeloDatosModificados!Z59-ModeloDatosMinisterio!Z59</f>
        <v>0</v>
      </c>
      <c r="AC59" s="71" t="n">
        <f aca="false">ModeloDatosModificados!AC59-ModeloDatosMinisterio!AC59</f>
        <v>0</v>
      </c>
      <c r="AD59" s="72" t="n">
        <f aca="false">ModeloDatosModificados!AD59-ModeloDatosMinisterio!AD59</f>
        <v>0</v>
      </c>
      <c r="AE59" s="73" t="n">
        <f aca="false">ModeloDatosModificados!AE59-ModeloDatosMinisterio!AE59</f>
        <v>0</v>
      </c>
      <c r="AF59" s="72" t="n">
        <f aca="false">ModeloDatosModificados!AF59-ModeloDatosMinisterio!AF59</f>
        <v>0</v>
      </c>
      <c r="AG59" s="72" t="n">
        <f aca="false">ModeloDatosModificados!AG59-ModeloDatosMinisterio!AG59</f>
        <v>0</v>
      </c>
      <c r="AH59" s="72" t="n">
        <f aca="false">ModeloDatosModificados!AH59-ModeloDatosMinisterio!AH59</f>
        <v>0</v>
      </c>
      <c r="AI59" s="72" t="n">
        <f aca="false">ModeloDatosModificados!AI59-ModeloDatosMinisterio!AI59</f>
        <v>0</v>
      </c>
      <c r="AJ59" s="72" t="n">
        <f aca="false">ModeloDatosModificados!AJ59-ModeloDatosMinisterio!AJ59</f>
        <v>0</v>
      </c>
      <c r="AK59" s="72" t="n">
        <f aca="false">ModeloDatosModificados!AK59-ModeloDatosMinisterio!AK59</f>
        <v>0</v>
      </c>
      <c r="AL59" s="72" t="n">
        <f aca="false">ModeloDatosModificados!AL59-ModeloDatosMinisterio!AL59</f>
        <v>0</v>
      </c>
      <c r="AM59" s="72" t="n">
        <f aca="false">ModeloDatosModificados!AM59-ModeloDatosMinisterio!AM59</f>
        <v>0</v>
      </c>
      <c r="AO59" s="64" t="n">
        <f aca="false">ModeloDatosModificados!AO59-ModeloDatosMinisterio!AO59</f>
        <v>0</v>
      </c>
      <c r="AP59" s="63" t="n">
        <f aca="false">ModeloDatosModificados!AP59-ModeloDatosMinisterio!AP59</f>
        <v>0</v>
      </c>
      <c r="AQ59" s="64" t="n">
        <f aca="false">ModeloDatosModificados!AQ59-ModeloDatosMinisterio!AQ59</f>
        <v>0</v>
      </c>
      <c r="AR59" s="63" t="n">
        <f aca="false">ModeloDatosModificados!AR59-ModeloDatosMinisterio!AR59</f>
        <v>0</v>
      </c>
      <c r="AS59" s="64" t="n">
        <f aca="false">ModeloDatosModificados!AS59-ModeloDatosMinisterio!AS59</f>
        <v>0</v>
      </c>
      <c r="AT59" s="63" t="n">
        <f aca="false">ModeloDatosModificados!AT59-ModeloDatosMinisterio!AT59</f>
        <v>0</v>
      </c>
      <c r="AU59" s="64" t="n">
        <f aca="false">ModeloDatosModificados!AU59-ModeloDatosMinisterio!AU59</f>
        <v>0</v>
      </c>
      <c r="AV59" s="63" t="n">
        <f aca="false">ModeloDatosModificados!AV59-ModeloDatosMinisterio!AV59</f>
        <v>0</v>
      </c>
      <c r="AW59" s="64" t="n">
        <f aca="false">ModeloDatosModificados!AW59-ModeloDatosMinisterio!AW59</f>
        <v>0</v>
      </c>
      <c r="AX59" s="63" t="n">
        <f aca="false">ModeloDatosModificados!AX59-ModeloDatosMinisterio!AX59</f>
        <v>0</v>
      </c>
    </row>
    <row r="60" customFormat="false" ht="13.8" hidden="false" customHeight="false" outlineLevel="0" collapsed="false">
      <c r="A60" s="70" t="s">
        <v>32</v>
      </c>
      <c r="B60" s="63" t="n">
        <f aca="false">ModeloDatosModificados!B60-ModeloDatosMinisterio!B60</f>
        <v>0</v>
      </c>
      <c r="C60" s="63" t="n">
        <f aca="false">ModeloDatosModificados!C60-ModeloDatosMinisterio!C60</f>
        <v>0</v>
      </c>
      <c r="D60" s="63" t="n">
        <f aca="false">ModeloDatosModificados!D60-ModeloDatosMinisterio!D60</f>
        <v>0</v>
      </c>
      <c r="E60" s="63" t="n">
        <f aca="false">ModeloDatosModificados!E60-ModeloDatosMinisterio!E60</f>
        <v>0</v>
      </c>
      <c r="F60" s="63" t="n">
        <f aca="false">ModeloDatosModificados!F60-ModeloDatosMinisterio!F60</f>
        <v>0</v>
      </c>
      <c r="G60" s="63" t="n">
        <f aca="false">ModeloDatosModificados!G60-ModeloDatosMinisterio!G60</f>
        <v>0</v>
      </c>
      <c r="H60" s="63" t="n">
        <f aca="false">ModeloDatosModificados!H60-ModeloDatosMinisterio!H60</f>
        <v>0</v>
      </c>
      <c r="I60" s="64" t="n">
        <f aca="false">ModeloDatosModificados!I60-ModeloDatosMinisterio!I60</f>
        <v>0</v>
      </c>
      <c r="J60" s="63" t="n">
        <f aca="false">ModeloDatosModificados!J60-ModeloDatosMinisterio!J60</f>
        <v>0</v>
      </c>
      <c r="K60" s="64" t="n">
        <f aca="false">ModeloDatosModificados!K60-ModeloDatosMinisterio!K60</f>
        <v>0</v>
      </c>
      <c r="L60" s="63" t="n">
        <f aca="false">ModeloDatosModificados!L60-ModeloDatosMinisterio!L60</f>
        <v>0</v>
      </c>
      <c r="M60" s="64" t="n">
        <f aca="false">ModeloDatosModificados!M60-ModeloDatosMinisterio!M60</f>
        <v>8.54710530476255E-009</v>
      </c>
      <c r="N60" s="63" t="n">
        <f aca="false">ModeloDatosModificados!N60-ModeloDatosMinisterio!N60</f>
        <v>2</v>
      </c>
      <c r="O60" s="63" t="n">
        <f aca="false">ModeloDatosModificados!O60-ModeloDatosMinisterio!O60</f>
        <v>2</v>
      </c>
      <c r="P60" s="63" t="n">
        <f aca="false">ModeloDatosModificados!P60-ModeloDatosMinisterio!P60</f>
        <v>2</v>
      </c>
      <c r="Q60" s="63" t="n">
        <f aca="false">ModeloDatosModificados!Q60-ModeloDatosMinisterio!Q60</f>
        <v>2</v>
      </c>
      <c r="S60" s="63" t="n">
        <f aca="false">ModeloDatosModificados!S60-ModeloDatosMinisterio!S60</f>
        <v>0</v>
      </c>
      <c r="T60" s="63" t="n">
        <f aca="false">ModeloDatosModificados!T60-ModeloDatosMinisterio!T60</f>
        <v>0</v>
      </c>
      <c r="U60" s="63" t="n">
        <f aca="false">ModeloDatosModificados!U60-ModeloDatosMinisterio!U60</f>
        <v>0</v>
      </c>
      <c r="V60" s="63" t="n">
        <f aca="false">ModeloDatosModificados!V60-ModeloDatosMinisterio!V60</f>
        <v>0</v>
      </c>
      <c r="W60" s="63" t="n">
        <f aca="false">ModeloDatosModificados!W60-ModeloDatosMinisterio!W60</f>
        <v>0</v>
      </c>
      <c r="X60" s="63" t="n">
        <f aca="false">ModeloDatosModificados!X60-ModeloDatosMinisterio!X60</f>
        <v>0</v>
      </c>
      <c r="Y60" s="63" t="n">
        <f aca="false">ModeloDatosModificados!Y60-ModeloDatosMinisterio!Y60</f>
        <v>0</v>
      </c>
      <c r="Z60" s="63" t="n">
        <f aca="false">ModeloDatosModificados!Z60-ModeloDatosMinisterio!Z60</f>
        <v>0</v>
      </c>
      <c r="AC60" s="71" t="n">
        <f aca="false">ModeloDatosModificados!AC60-ModeloDatosMinisterio!AC60</f>
        <v>0</v>
      </c>
      <c r="AD60" s="72" t="n">
        <f aca="false">ModeloDatosModificados!AD60-ModeloDatosMinisterio!AD60</f>
        <v>0</v>
      </c>
      <c r="AE60" s="73" t="n">
        <f aca="false">ModeloDatosModificados!AE60-ModeloDatosMinisterio!AE60</f>
        <v>0</v>
      </c>
      <c r="AF60" s="72" t="n">
        <f aca="false">ModeloDatosModificados!AF60-ModeloDatosMinisterio!AF60</f>
        <v>0</v>
      </c>
      <c r="AG60" s="72" t="n">
        <f aca="false">ModeloDatosModificados!AG60-ModeloDatosMinisterio!AG60</f>
        <v>0</v>
      </c>
      <c r="AH60" s="72" t="n">
        <f aca="false">ModeloDatosModificados!AH60-ModeloDatosMinisterio!AH60</f>
        <v>0</v>
      </c>
      <c r="AI60" s="72" t="n">
        <f aca="false">ModeloDatosModificados!AI60-ModeloDatosMinisterio!AI60</f>
        <v>0</v>
      </c>
      <c r="AJ60" s="72" t="n">
        <f aca="false">ModeloDatosModificados!AJ60-ModeloDatosMinisterio!AJ60</f>
        <v>0</v>
      </c>
      <c r="AK60" s="72" t="n">
        <f aca="false">ModeloDatosModificados!AK60-ModeloDatosMinisterio!AK60</f>
        <v>0</v>
      </c>
      <c r="AL60" s="72" t="n">
        <f aca="false">ModeloDatosModificados!AL60-ModeloDatosMinisterio!AL60</f>
        <v>0</v>
      </c>
      <c r="AM60" s="72" t="n">
        <f aca="false">ModeloDatosModificados!AM60-ModeloDatosMinisterio!AM60</f>
        <v>0</v>
      </c>
      <c r="AO60" s="64" t="n">
        <f aca="false">ModeloDatosModificados!AO60-ModeloDatosMinisterio!AO60</f>
        <v>0</v>
      </c>
      <c r="AP60" s="63" t="n">
        <f aca="false">ModeloDatosModificados!AP60-ModeloDatosMinisterio!AP60</f>
        <v>0</v>
      </c>
      <c r="AQ60" s="64" t="n">
        <f aca="false">ModeloDatosModificados!AQ60-ModeloDatosMinisterio!AQ60</f>
        <v>0</v>
      </c>
      <c r="AR60" s="63" t="n">
        <f aca="false">ModeloDatosModificados!AR60-ModeloDatosMinisterio!AR60</f>
        <v>0</v>
      </c>
      <c r="AS60" s="64" t="n">
        <f aca="false">ModeloDatosModificados!AS60-ModeloDatosMinisterio!AS60</f>
        <v>0</v>
      </c>
      <c r="AT60" s="63" t="n">
        <f aca="false">ModeloDatosModificados!AT60-ModeloDatosMinisterio!AT60</f>
        <v>0</v>
      </c>
      <c r="AU60" s="64" t="n">
        <f aca="false">ModeloDatosModificados!AU60-ModeloDatosMinisterio!AU60</f>
        <v>0</v>
      </c>
      <c r="AV60" s="63" t="n">
        <f aca="false">ModeloDatosModificados!AV60-ModeloDatosMinisterio!AV60</f>
        <v>0</v>
      </c>
      <c r="AW60" s="64" t="n">
        <f aca="false">ModeloDatosModificados!AW60-ModeloDatosMinisterio!AW60</f>
        <v>0</v>
      </c>
      <c r="AX60" s="63" t="n">
        <f aca="false">ModeloDatosModificados!AX60-ModeloDatosMinisterio!AX60</f>
        <v>0</v>
      </c>
    </row>
    <row r="61" customFormat="false" ht="13.8" hidden="false" customHeight="false" outlineLevel="0" collapsed="false">
      <c r="A61" s="70" t="s">
        <v>33</v>
      </c>
      <c r="B61" s="63" t="n">
        <f aca="false">ModeloDatosModificados!B61-ModeloDatosMinisterio!B61</f>
        <v>0</v>
      </c>
      <c r="C61" s="63" t="n">
        <f aca="false">ModeloDatosModificados!C61-ModeloDatosMinisterio!C61</f>
        <v>0</v>
      </c>
      <c r="D61" s="63" t="n">
        <f aca="false">ModeloDatosModificados!D61-ModeloDatosMinisterio!D61</f>
        <v>0</v>
      </c>
      <c r="E61" s="63" t="n">
        <f aca="false">ModeloDatosModificados!E61-ModeloDatosMinisterio!E61</f>
        <v>0</v>
      </c>
      <c r="F61" s="63" t="n">
        <f aca="false">ModeloDatosModificados!F61-ModeloDatosMinisterio!F61</f>
        <v>0</v>
      </c>
      <c r="G61" s="63" t="n">
        <f aca="false">ModeloDatosModificados!G61-ModeloDatosMinisterio!G61</f>
        <v>0</v>
      </c>
      <c r="H61" s="63" t="n">
        <f aca="false">ModeloDatosModificados!H61-ModeloDatosMinisterio!H61</f>
        <v>0</v>
      </c>
      <c r="I61" s="64" t="n">
        <f aca="false">ModeloDatosModificados!I61-ModeloDatosMinisterio!I61</f>
        <v>0</v>
      </c>
      <c r="J61" s="63" t="n">
        <f aca="false">ModeloDatosModificados!J61-ModeloDatosMinisterio!J61</f>
        <v>0</v>
      </c>
      <c r="K61" s="64" t="n">
        <f aca="false">ModeloDatosModificados!K61-ModeloDatosMinisterio!K61</f>
        <v>0</v>
      </c>
      <c r="L61" s="63" t="n">
        <f aca="false">ModeloDatosModificados!L61-ModeloDatosMinisterio!L61</f>
        <v>0</v>
      </c>
      <c r="M61" s="64" t="n">
        <f aca="false">ModeloDatosModificados!M61-ModeloDatosMinisterio!M61</f>
        <v>1.28206579588785E-008</v>
      </c>
      <c r="N61" s="63" t="n">
        <f aca="false">ModeloDatosModificados!N61-ModeloDatosMinisterio!N61</f>
        <v>3</v>
      </c>
      <c r="O61" s="63" t="n">
        <f aca="false">ModeloDatosModificados!O61-ModeloDatosMinisterio!O61</f>
        <v>3</v>
      </c>
      <c r="P61" s="63" t="n">
        <f aca="false">ModeloDatosModificados!P61-ModeloDatosMinisterio!P61</f>
        <v>3</v>
      </c>
      <c r="Q61" s="63" t="n">
        <f aca="false">ModeloDatosModificados!Q61-ModeloDatosMinisterio!Q61</f>
        <v>3</v>
      </c>
      <c r="S61" s="63" t="n">
        <f aca="false">ModeloDatosModificados!S61-ModeloDatosMinisterio!S61</f>
        <v>0</v>
      </c>
      <c r="T61" s="63" t="n">
        <f aca="false">ModeloDatosModificados!T61-ModeloDatosMinisterio!T61</f>
        <v>0</v>
      </c>
      <c r="U61" s="63" t="n">
        <f aca="false">ModeloDatosModificados!U61-ModeloDatosMinisterio!U61</f>
        <v>0</v>
      </c>
      <c r="V61" s="63" t="n">
        <f aca="false">ModeloDatosModificados!V61-ModeloDatosMinisterio!V61</f>
        <v>0</v>
      </c>
      <c r="W61" s="63" t="n">
        <f aca="false">ModeloDatosModificados!W61-ModeloDatosMinisterio!W61</f>
        <v>0</v>
      </c>
      <c r="X61" s="63" t="n">
        <f aca="false">ModeloDatosModificados!X61-ModeloDatosMinisterio!X61</f>
        <v>0</v>
      </c>
      <c r="Y61" s="63" t="n">
        <f aca="false">ModeloDatosModificados!Y61-ModeloDatosMinisterio!Y61</f>
        <v>0</v>
      </c>
      <c r="Z61" s="63" t="n">
        <f aca="false">ModeloDatosModificados!Z61-ModeloDatosMinisterio!Z61</f>
        <v>0</v>
      </c>
      <c r="AC61" s="71" t="n">
        <f aca="false">ModeloDatosModificados!AC61-ModeloDatosMinisterio!AC61</f>
        <v>0</v>
      </c>
      <c r="AD61" s="72" t="n">
        <f aca="false">ModeloDatosModificados!AD61-ModeloDatosMinisterio!AD61</f>
        <v>0</v>
      </c>
      <c r="AE61" s="73" t="n">
        <f aca="false">ModeloDatosModificados!AE61-ModeloDatosMinisterio!AE61</f>
        <v>0</v>
      </c>
      <c r="AF61" s="72" t="n">
        <f aca="false">ModeloDatosModificados!AF61-ModeloDatosMinisterio!AF61</f>
        <v>0</v>
      </c>
      <c r="AG61" s="72" t="n">
        <f aca="false">ModeloDatosModificados!AG61-ModeloDatosMinisterio!AG61</f>
        <v>0</v>
      </c>
      <c r="AH61" s="72" t="n">
        <f aca="false">ModeloDatosModificados!AH61-ModeloDatosMinisterio!AH61</f>
        <v>0</v>
      </c>
      <c r="AI61" s="72" t="n">
        <f aca="false">ModeloDatosModificados!AI61-ModeloDatosMinisterio!AI61</f>
        <v>0</v>
      </c>
      <c r="AJ61" s="72" t="n">
        <f aca="false">ModeloDatosModificados!AJ61-ModeloDatosMinisterio!AJ61</f>
        <v>0</v>
      </c>
      <c r="AK61" s="72" t="n">
        <f aca="false">ModeloDatosModificados!AK61-ModeloDatosMinisterio!AK61</f>
        <v>0</v>
      </c>
      <c r="AL61" s="72" t="n">
        <f aca="false">ModeloDatosModificados!AL61-ModeloDatosMinisterio!AL61</f>
        <v>0</v>
      </c>
      <c r="AM61" s="72" t="n">
        <f aca="false">ModeloDatosModificados!AM61-ModeloDatosMinisterio!AM61</f>
        <v>0</v>
      </c>
      <c r="AO61" s="64" t="n">
        <f aca="false">ModeloDatosModificados!AO61-ModeloDatosMinisterio!AO61</f>
        <v>0</v>
      </c>
      <c r="AP61" s="63" t="n">
        <f aca="false">ModeloDatosModificados!AP61-ModeloDatosMinisterio!AP61</f>
        <v>0</v>
      </c>
      <c r="AQ61" s="64" t="n">
        <f aca="false">ModeloDatosModificados!AQ61-ModeloDatosMinisterio!AQ61</f>
        <v>0</v>
      </c>
      <c r="AR61" s="63" t="n">
        <f aca="false">ModeloDatosModificados!AR61-ModeloDatosMinisterio!AR61</f>
        <v>0</v>
      </c>
      <c r="AS61" s="64" t="n">
        <f aca="false">ModeloDatosModificados!AS61-ModeloDatosMinisterio!AS61</f>
        <v>0</v>
      </c>
      <c r="AT61" s="63" t="n">
        <f aca="false">ModeloDatosModificados!AT61-ModeloDatosMinisterio!AT61</f>
        <v>0</v>
      </c>
      <c r="AU61" s="64" t="n">
        <f aca="false">ModeloDatosModificados!AU61-ModeloDatosMinisterio!AU61</f>
        <v>0</v>
      </c>
      <c r="AV61" s="63" t="n">
        <f aca="false">ModeloDatosModificados!AV61-ModeloDatosMinisterio!AV61</f>
        <v>0</v>
      </c>
      <c r="AW61" s="64" t="n">
        <f aca="false">ModeloDatosModificados!AW61-ModeloDatosMinisterio!AW61</f>
        <v>0</v>
      </c>
      <c r="AX61" s="63" t="n">
        <f aca="false">ModeloDatosModificados!AX61-ModeloDatosMinisterio!AX61</f>
        <v>0</v>
      </c>
    </row>
    <row r="62" customFormat="false" ht="13.8" hidden="false" customHeight="false" outlineLevel="0" collapsed="false">
      <c r="A62" s="70" t="s">
        <v>34</v>
      </c>
      <c r="B62" s="63" t="n">
        <f aca="false">ModeloDatosModificados!B62-ModeloDatosMinisterio!B62</f>
        <v>0</v>
      </c>
      <c r="C62" s="63" t="n">
        <f aca="false">ModeloDatosModificados!C62-ModeloDatosMinisterio!C62</f>
        <v>0</v>
      </c>
      <c r="D62" s="63" t="n">
        <f aca="false">ModeloDatosModificados!D62-ModeloDatosMinisterio!D62</f>
        <v>0</v>
      </c>
      <c r="E62" s="63" t="n">
        <f aca="false">ModeloDatosModificados!E62-ModeloDatosMinisterio!E62</f>
        <v>0</v>
      </c>
      <c r="F62" s="63" t="n">
        <f aca="false">ModeloDatosModificados!F62-ModeloDatosMinisterio!F62</f>
        <v>0</v>
      </c>
      <c r="G62" s="63" t="n">
        <f aca="false">ModeloDatosModificados!G62-ModeloDatosMinisterio!G62</f>
        <v>0</v>
      </c>
      <c r="H62" s="63" t="n">
        <f aca="false">ModeloDatosModificados!H62-ModeloDatosMinisterio!H62</f>
        <v>0</v>
      </c>
      <c r="I62" s="64" t="n">
        <f aca="false">ModeloDatosModificados!I62-ModeloDatosMinisterio!I62</f>
        <v>0</v>
      </c>
      <c r="J62" s="63" t="n">
        <f aca="false">ModeloDatosModificados!J62-ModeloDatosMinisterio!J62</f>
        <v>0</v>
      </c>
      <c r="K62" s="64" t="n">
        <f aca="false">ModeloDatosModificados!K62-ModeloDatosMinisterio!K62</f>
        <v>0</v>
      </c>
      <c r="L62" s="63" t="n">
        <f aca="false">ModeloDatosModificados!L62-ModeloDatosMinisterio!L62</f>
        <v>0</v>
      </c>
      <c r="M62" s="64" t="n">
        <f aca="false">ModeloDatosModificados!M62-ModeloDatosMinisterio!M62</f>
        <v>-4.27355265758544E-009</v>
      </c>
      <c r="N62" s="63" t="n">
        <f aca="false">ModeloDatosModificados!N62-ModeloDatosMinisterio!N62</f>
        <v>-1</v>
      </c>
      <c r="O62" s="63" t="n">
        <f aca="false">ModeloDatosModificados!O62-ModeloDatosMinisterio!O62</f>
        <v>-1</v>
      </c>
      <c r="P62" s="63" t="n">
        <f aca="false">ModeloDatosModificados!P62-ModeloDatosMinisterio!P62</f>
        <v>-1</v>
      </c>
      <c r="Q62" s="63" t="n">
        <f aca="false">ModeloDatosModificados!Q62-ModeloDatosMinisterio!Q62</f>
        <v>-1</v>
      </c>
      <c r="S62" s="63" t="n">
        <f aca="false">ModeloDatosModificados!S62-ModeloDatosMinisterio!S62</f>
        <v>0</v>
      </c>
      <c r="T62" s="63" t="n">
        <f aca="false">ModeloDatosModificados!T62-ModeloDatosMinisterio!T62</f>
        <v>0</v>
      </c>
      <c r="U62" s="63" t="n">
        <f aca="false">ModeloDatosModificados!U62-ModeloDatosMinisterio!U62</f>
        <v>0</v>
      </c>
      <c r="V62" s="63" t="n">
        <f aca="false">ModeloDatosModificados!V62-ModeloDatosMinisterio!V62</f>
        <v>0</v>
      </c>
      <c r="W62" s="63" t="n">
        <f aca="false">ModeloDatosModificados!W62-ModeloDatosMinisterio!W62</f>
        <v>0</v>
      </c>
      <c r="X62" s="63" t="n">
        <f aca="false">ModeloDatosModificados!X62-ModeloDatosMinisterio!X62</f>
        <v>0</v>
      </c>
      <c r="Y62" s="63" t="n">
        <f aca="false">ModeloDatosModificados!Y62-ModeloDatosMinisterio!Y62</f>
        <v>0</v>
      </c>
      <c r="Z62" s="63" t="n">
        <f aca="false">ModeloDatosModificados!Z62-ModeloDatosMinisterio!Z62</f>
        <v>0</v>
      </c>
      <c r="AC62" s="71" t="n">
        <f aca="false">ModeloDatosModificados!AC62-ModeloDatosMinisterio!AC62</f>
        <v>0</v>
      </c>
      <c r="AD62" s="72" t="n">
        <f aca="false">ModeloDatosModificados!AD62-ModeloDatosMinisterio!AD62</f>
        <v>0</v>
      </c>
      <c r="AE62" s="73" t="n">
        <f aca="false">ModeloDatosModificados!AE62-ModeloDatosMinisterio!AE62</f>
        <v>0</v>
      </c>
      <c r="AF62" s="72" t="n">
        <f aca="false">ModeloDatosModificados!AF62-ModeloDatosMinisterio!AF62</f>
        <v>0</v>
      </c>
      <c r="AG62" s="72" t="n">
        <f aca="false">ModeloDatosModificados!AG62-ModeloDatosMinisterio!AG62</f>
        <v>0</v>
      </c>
      <c r="AH62" s="72" t="n">
        <f aca="false">ModeloDatosModificados!AH62-ModeloDatosMinisterio!AH62</f>
        <v>0</v>
      </c>
      <c r="AI62" s="72" t="n">
        <f aca="false">ModeloDatosModificados!AI62-ModeloDatosMinisterio!AI62</f>
        <v>0</v>
      </c>
      <c r="AJ62" s="72" t="n">
        <f aca="false">ModeloDatosModificados!AJ62-ModeloDatosMinisterio!AJ62</f>
        <v>0</v>
      </c>
      <c r="AK62" s="72" t="n">
        <f aca="false">ModeloDatosModificados!AK62-ModeloDatosMinisterio!AK62</f>
        <v>0</v>
      </c>
      <c r="AL62" s="72" t="n">
        <f aca="false">ModeloDatosModificados!AL62-ModeloDatosMinisterio!AL62</f>
        <v>0</v>
      </c>
      <c r="AM62" s="72" t="n">
        <f aca="false">ModeloDatosModificados!AM62-ModeloDatosMinisterio!AM62</f>
        <v>0</v>
      </c>
      <c r="AO62" s="64" t="n">
        <f aca="false">ModeloDatosModificados!AO62-ModeloDatosMinisterio!AO62</f>
        <v>0</v>
      </c>
      <c r="AP62" s="63" t="n">
        <f aca="false">ModeloDatosModificados!AP62-ModeloDatosMinisterio!AP62</f>
        <v>0</v>
      </c>
      <c r="AQ62" s="64" t="n">
        <f aca="false">ModeloDatosModificados!AQ62-ModeloDatosMinisterio!AQ62</f>
        <v>0</v>
      </c>
      <c r="AR62" s="63" t="n">
        <f aca="false">ModeloDatosModificados!AR62-ModeloDatosMinisterio!AR62</f>
        <v>0</v>
      </c>
      <c r="AS62" s="64" t="n">
        <f aca="false">ModeloDatosModificados!AS62-ModeloDatosMinisterio!AS62</f>
        <v>0</v>
      </c>
      <c r="AT62" s="63" t="n">
        <f aca="false">ModeloDatosModificados!AT62-ModeloDatosMinisterio!AT62</f>
        <v>0</v>
      </c>
      <c r="AU62" s="64" t="n">
        <f aca="false">ModeloDatosModificados!AU62-ModeloDatosMinisterio!AU62</f>
        <v>0</v>
      </c>
      <c r="AV62" s="63" t="n">
        <f aca="false">ModeloDatosModificados!AV62-ModeloDatosMinisterio!AV62</f>
        <v>0</v>
      </c>
      <c r="AW62" s="64" t="n">
        <f aca="false">ModeloDatosModificados!AW62-ModeloDatosMinisterio!AW62</f>
        <v>0</v>
      </c>
      <c r="AX62" s="63" t="n">
        <f aca="false">ModeloDatosModificados!AX62-ModeloDatosMinisterio!AX62</f>
        <v>0</v>
      </c>
    </row>
    <row r="63" customFormat="false" ht="13.8" hidden="false" customHeight="false" outlineLevel="0" collapsed="false">
      <c r="A63" s="70" t="s">
        <v>35</v>
      </c>
      <c r="B63" s="63" t="n">
        <f aca="false">ModeloDatosModificados!B63-ModeloDatosMinisterio!B63</f>
        <v>0</v>
      </c>
      <c r="C63" s="63" t="n">
        <f aca="false">ModeloDatosModificados!C63-ModeloDatosMinisterio!C63</f>
        <v>0</v>
      </c>
      <c r="D63" s="63" t="n">
        <f aca="false">ModeloDatosModificados!D63-ModeloDatosMinisterio!D63</f>
        <v>0</v>
      </c>
      <c r="E63" s="63" t="n">
        <f aca="false">ModeloDatosModificados!E63-ModeloDatosMinisterio!E63</f>
        <v>0</v>
      </c>
      <c r="F63" s="63" t="n">
        <f aca="false">ModeloDatosModificados!F63-ModeloDatosMinisterio!F63</f>
        <v>0</v>
      </c>
      <c r="G63" s="63" t="n">
        <f aca="false">ModeloDatosModificados!G63-ModeloDatosMinisterio!G63</f>
        <v>0</v>
      </c>
      <c r="H63" s="63" t="n">
        <f aca="false">ModeloDatosModificados!H63-ModeloDatosMinisterio!H63</f>
        <v>0</v>
      </c>
      <c r="I63" s="64" t="n">
        <f aca="false">ModeloDatosModificados!I63-ModeloDatosMinisterio!I63</f>
        <v>0</v>
      </c>
      <c r="J63" s="63" t="n">
        <f aca="false">ModeloDatosModificados!J63-ModeloDatosMinisterio!J63</f>
        <v>0</v>
      </c>
      <c r="K63" s="64" t="n">
        <f aca="false">ModeloDatosModificados!K63-ModeloDatosMinisterio!K63</f>
        <v>0</v>
      </c>
      <c r="L63" s="63" t="n">
        <f aca="false">ModeloDatosModificados!L63-ModeloDatosMinisterio!L63</f>
        <v>0</v>
      </c>
      <c r="M63" s="64" t="n">
        <f aca="false">ModeloDatosModificados!M63-ModeloDatosMinisterio!M63</f>
        <v>4.27355265238127E-009</v>
      </c>
      <c r="N63" s="63" t="n">
        <f aca="false">ModeloDatosModificados!N63-ModeloDatosMinisterio!N63</f>
        <v>1</v>
      </c>
      <c r="O63" s="63" t="n">
        <f aca="false">ModeloDatosModificados!O63-ModeloDatosMinisterio!O63</f>
        <v>1</v>
      </c>
      <c r="P63" s="63" t="n">
        <f aca="false">ModeloDatosModificados!P63-ModeloDatosMinisterio!P63</f>
        <v>1</v>
      </c>
      <c r="Q63" s="63" t="n">
        <f aca="false">ModeloDatosModificados!Q63-ModeloDatosMinisterio!Q63</f>
        <v>1</v>
      </c>
      <c r="S63" s="63" t="n">
        <f aca="false">ModeloDatosModificados!S63-ModeloDatosMinisterio!S63</f>
        <v>0</v>
      </c>
      <c r="T63" s="63" t="n">
        <f aca="false">ModeloDatosModificados!T63-ModeloDatosMinisterio!T63</f>
        <v>0</v>
      </c>
      <c r="U63" s="63" t="n">
        <f aca="false">ModeloDatosModificados!U63-ModeloDatosMinisterio!U63</f>
        <v>0</v>
      </c>
      <c r="V63" s="63" t="n">
        <f aca="false">ModeloDatosModificados!V63-ModeloDatosMinisterio!V63</f>
        <v>0</v>
      </c>
      <c r="W63" s="63" t="n">
        <f aca="false">ModeloDatosModificados!W63-ModeloDatosMinisterio!W63</f>
        <v>0</v>
      </c>
      <c r="X63" s="63" t="n">
        <f aca="false">ModeloDatosModificados!X63-ModeloDatosMinisterio!X63</f>
        <v>0</v>
      </c>
      <c r="Y63" s="63" t="n">
        <f aca="false">ModeloDatosModificados!Y63-ModeloDatosMinisterio!Y63</f>
        <v>0</v>
      </c>
      <c r="Z63" s="63" t="n">
        <f aca="false">ModeloDatosModificados!Z63-ModeloDatosMinisterio!Z63</f>
        <v>0</v>
      </c>
      <c r="AC63" s="71" t="n">
        <f aca="false">ModeloDatosModificados!AC63-ModeloDatosMinisterio!AC63</f>
        <v>0</v>
      </c>
      <c r="AD63" s="72" t="n">
        <f aca="false">ModeloDatosModificados!AD63-ModeloDatosMinisterio!AD63</f>
        <v>0</v>
      </c>
      <c r="AE63" s="73" t="n">
        <f aca="false">ModeloDatosModificados!AE63-ModeloDatosMinisterio!AE63</f>
        <v>0</v>
      </c>
      <c r="AF63" s="72" t="n">
        <f aca="false">ModeloDatosModificados!AF63-ModeloDatosMinisterio!AF63</f>
        <v>0</v>
      </c>
      <c r="AG63" s="72" t="n">
        <f aca="false">ModeloDatosModificados!AG63-ModeloDatosMinisterio!AG63</f>
        <v>0</v>
      </c>
      <c r="AH63" s="72" t="n">
        <f aca="false">ModeloDatosModificados!AH63-ModeloDatosMinisterio!AH63</f>
        <v>0</v>
      </c>
      <c r="AI63" s="72" t="n">
        <f aca="false">ModeloDatosModificados!AI63-ModeloDatosMinisterio!AI63</f>
        <v>0</v>
      </c>
      <c r="AJ63" s="72" t="n">
        <f aca="false">ModeloDatosModificados!AJ63-ModeloDatosMinisterio!AJ63</f>
        <v>0</v>
      </c>
      <c r="AK63" s="72" t="n">
        <f aca="false">ModeloDatosModificados!AK63-ModeloDatosMinisterio!AK63</f>
        <v>0</v>
      </c>
      <c r="AL63" s="72" t="n">
        <f aca="false">ModeloDatosModificados!AL63-ModeloDatosMinisterio!AL63</f>
        <v>0</v>
      </c>
      <c r="AM63" s="72" t="n">
        <f aca="false">ModeloDatosModificados!AM63-ModeloDatosMinisterio!AM63</f>
        <v>0</v>
      </c>
      <c r="AO63" s="64" t="n">
        <f aca="false">ModeloDatosModificados!AO63-ModeloDatosMinisterio!AO63</f>
        <v>0</v>
      </c>
      <c r="AP63" s="63" t="n">
        <f aca="false">ModeloDatosModificados!AP63-ModeloDatosMinisterio!AP63</f>
        <v>0</v>
      </c>
      <c r="AQ63" s="64" t="n">
        <f aca="false">ModeloDatosModificados!AQ63-ModeloDatosMinisterio!AQ63</f>
        <v>0</v>
      </c>
      <c r="AR63" s="63" t="n">
        <f aca="false">ModeloDatosModificados!AR63-ModeloDatosMinisterio!AR63</f>
        <v>0</v>
      </c>
      <c r="AS63" s="64" t="n">
        <f aca="false">ModeloDatosModificados!AS63-ModeloDatosMinisterio!AS63</f>
        <v>0</v>
      </c>
      <c r="AT63" s="63" t="n">
        <f aca="false">ModeloDatosModificados!AT63-ModeloDatosMinisterio!AT63</f>
        <v>0</v>
      </c>
      <c r="AU63" s="64" t="n">
        <f aca="false">ModeloDatosModificados!AU63-ModeloDatosMinisterio!AU63</f>
        <v>0</v>
      </c>
      <c r="AV63" s="63" t="n">
        <f aca="false">ModeloDatosModificados!AV63-ModeloDatosMinisterio!AV63</f>
        <v>0</v>
      </c>
      <c r="AW63" s="64" t="n">
        <f aca="false">ModeloDatosModificados!AW63-ModeloDatosMinisterio!AW63</f>
        <v>0</v>
      </c>
      <c r="AX63" s="63" t="n">
        <f aca="false">ModeloDatosModificados!AX63-ModeloDatosMinisterio!AX63</f>
        <v>0</v>
      </c>
    </row>
    <row r="64" customFormat="false" ht="13.8" hidden="false" customHeight="false" outlineLevel="0" collapsed="false">
      <c r="A64" s="70" t="s">
        <v>36</v>
      </c>
      <c r="B64" s="63" t="n">
        <f aca="false">ModeloDatosModificados!B64-ModeloDatosMinisterio!B64</f>
        <v>0</v>
      </c>
      <c r="C64" s="63" t="n">
        <f aca="false">ModeloDatosModificados!C64-ModeloDatosMinisterio!C64</f>
        <v>0</v>
      </c>
      <c r="D64" s="63" t="n">
        <f aca="false">ModeloDatosModificados!D64-ModeloDatosMinisterio!D64</f>
        <v>0</v>
      </c>
      <c r="E64" s="63" t="n">
        <f aca="false">ModeloDatosModificados!E64-ModeloDatosMinisterio!E64</f>
        <v>0</v>
      </c>
      <c r="F64" s="63" t="n">
        <f aca="false">ModeloDatosModificados!F64-ModeloDatosMinisterio!F64</f>
        <v>0</v>
      </c>
      <c r="G64" s="63" t="n">
        <f aca="false">ModeloDatosModificados!G64-ModeloDatosMinisterio!G64</f>
        <v>0</v>
      </c>
      <c r="H64" s="63" t="n">
        <f aca="false">ModeloDatosModificados!H64-ModeloDatosMinisterio!H64</f>
        <v>0</v>
      </c>
      <c r="I64" s="64" t="n">
        <f aca="false">ModeloDatosModificados!I64-ModeloDatosMinisterio!I64</f>
        <v>0</v>
      </c>
      <c r="J64" s="63" t="n">
        <f aca="false">ModeloDatosModificados!J64-ModeloDatosMinisterio!J64</f>
        <v>0</v>
      </c>
      <c r="K64" s="64" t="n">
        <f aca="false">ModeloDatosModificados!K64-ModeloDatosMinisterio!K64</f>
        <v>0</v>
      </c>
      <c r="L64" s="63" t="n">
        <f aca="false">ModeloDatosModificados!L64-ModeloDatosMinisterio!L64</f>
        <v>0</v>
      </c>
      <c r="M64" s="64" t="n">
        <f aca="false">ModeloDatosModificados!M64-ModeloDatosMinisterio!M64</f>
        <v>-8.119750039004E-008</v>
      </c>
      <c r="N64" s="63" t="n">
        <f aca="false">ModeloDatosModificados!N64-ModeloDatosMinisterio!N64</f>
        <v>-19</v>
      </c>
      <c r="O64" s="63" t="n">
        <f aca="false">ModeloDatosModificados!O64-ModeloDatosMinisterio!O64</f>
        <v>-19</v>
      </c>
      <c r="P64" s="63" t="n">
        <f aca="false">ModeloDatosModificados!P64-ModeloDatosMinisterio!P64</f>
        <v>-19</v>
      </c>
      <c r="Q64" s="63" t="n">
        <f aca="false">ModeloDatosModificados!Q64-ModeloDatosMinisterio!Q64</f>
        <v>-19</v>
      </c>
      <c r="S64" s="63" t="n">
        <f aca="false">ModeloDatosModificados!S64-ModeloDatosMinisterio!S64</f>
        <v>0</v>
      </c>
      <c r="T64" s="63" t="n">
        <f aca="false">ModeloDatosModificados!T64-ModeloDatosMinisterio!T64</f>
        <v>0</v>
      </c>
      <c r="U64" s="63" t="n">
        <f aca="false">ModeloDatosModificados!U64-ModeloDatosMinisterio!U64</f>
        <v>0</v>
      </c>
      <c r="V64" s="63" t="n">
        <f aca="false">ModeloDatosModificados!V64-ModeloDatosMinisterio!V64</f>
        <v>0</v>
      </c>
      <c r="W64" s="63" t="n">
        <f aca="false">ModeloDatosModificados!W64-ModeloDatosMinisterio!W64</f>
        <v>0</v>
      </c>
      <c r="X64" s="63" t="n">
        <f aca="false">ModeloDatosModificados!X64-ModeloDatosMinisterio!X64</f>
        <v>0</v>
      </c>
      <c r="Y64" s="63" t="n">
        <f aca="false">ModeloDatosModificados!Y64-ModeloDatosMinisterio!Y64</f>
        <v>0</v>
      </c>
      <c r="Z64" s="63" t="n">
        <f aca="false">ModeloDatosModificados!Z64-ModeloDatosMinisterio!Z64</f>
        <v>0</v>
      </c>
      <c r="AC64" s="71" t="n">
        <f aca="false">ModeloDatosModificados!AC64-ModeloDatosMinisterio!AC64</f>
        <v>0</v>
      </c>
      <c r="AD64" s="72" t="n">
        <f aca="false">ModeloDatosModificados!AD64-ModeloDatosMinisterio!AD64</f>
        <v>0</v>
      </c>
      <c r="AE64" s="73" t="n">
        <f aca="false">ModeloDatosModificados!AE64-ModeloDatosMinisterio!AE64</f>
        <v>0</v>
      </c>
      <c r="AF64" s="72" t="n">
        <f aca="false">ModeloDatosModificados!AF64-ModeloDatosMinisterio!AF64</f>
        <v>0</v>
      </c>
      <c r="AG64" s="72" t="n">
        <f aca="false">ModeloDatosModificados!AG64-ModeloDatosMinisterio!AG64</f>
        <v>0</v>
      </c>
      <c r="AH64" s="72" t="n">
        <f aca="false">ModeloDatosModificados!AH64-ModeloDatosMinisterio!AH64</f>
        <v>0</v>
      </c>
      <c r="AI64" s="72" t="n">
        <f aca="false">ModeloDatosModificados!AI64-ModeloDatosMinisterio!AI64</f>
        <v>0</v>
      </c>
      <c r="AJ64" s="72" t="n">
        <f aca="false">ModeloDatosModificados!AJ64-ModeloDatosMinisterio!AJ64</f>
        <v>0</v>
      </c>
      <c r="AK64" s="72" t="n">
        <f aca="false">ModeloDatosModificados!AK64-ModeloDatosMinisterio!AK64</f>
        <v>0</v>
      </c>
      <c r="AL64" s="72" t="n">
        <f aca="false">ModeloDatosModificados!AL64-ModeloDatosMinisterio!AL64</f>
        <v>0</v>
      </c>
      <c r="AM64" s="72" t="n">
        <f aca="false">ModeloDatosModificados!AM64-ModeloDatosMinisterio!AM64</f>
        <v>0</v>
      </c>
      <c r="AO64" s="64" t="n">
        <f aca="false">ModeloDatosModificados!AO64-ModeloDatosMinisterio!AO64</f>
        <v>0</v>
      </c>
      <c r="AP64" s="63" t="n">
        <f aca="false">ModeloDatosModificados!AP64-ModeloDatosMinisterio!AP64</f>
        <v>0</v>
      </c>
      <c r="AQ64" s="64" t="n">
        <f aca="false">ModeloDatosModificados!AQ64-ModeloDatosMinisterio!AQ64</f>
        <v>0</v>
      </c>
      <c r="AR64" s="63" t="n">
        <f aca="false">ModeloDatosModificados!AR64-ModeloDatosMinisterio!AR64</f>
        <v>0</v>
      </c>
      <c r="AS64" s="64" t="n">
        <f aca="false">ModeloDatosModificados!AS64-ModeloDatosMinisterio!AS64</f>
        <v>0</v>
      </c>
      <c r="AT64" s="63" t="n">
        <f aca="false">ModeloDatosModificados!AT64-ModeloDatosMinisterio!AT64</f>
        <v>0</v>
      </c>
      <c r="AU64" s="64" t="n">
        <f aca="false">ModeloDatosModificados!AU64-ModeloDatosMinisterio!AU64</f>
        <v>0</v>
      </c>
      <c r="AV64" s="63" t="n">
        <f aca="false">ModeloDatosModificados!AV64-ModeloDatosMinisterio!AV64</f>
        <v>0</v>
      </c>
      <c r="AW64" s="64" t="n">
        <f aca="false">ModeloDatosModificados!AW64-ModeloDatosMinisterio!AW64</f>
        <v>0</v>
      </c>
      <c r="AX64" s="63" t="n">
        <f aca="false">ModeloDatosModificados!AX64-ModeloDatosMinisterio!AX64</f>
        <v>0</v>
      </c>
    </row>
    <row r="65" customFormat="false" ht="13.8" hidden="false" customHeight="false" outlineLevel="0" collapsed="false">
      <c r="A65" s="70" t="s">
        <v>37</v>
      </c>
      <c r="B65" s="63" t="n">
        <f aca="false">ModeloDatosModificados!B65-ModeloDatosMinisterio!B65</f>
        <v>0</v>
      </c>
      <c r="C65" s="63" t="n">
        <f aca="false">ModeloDatosModificados!C65-ModeloDatosMinisterio!C65</f>
        <v>0</v>
      </c>
      <c r="D65" s="63" t="n">
        <f aca="false">ModeloDatosModificados!D65-ModeloDatosMinisterio!D65</f>
        <v>0</v>
      </c>
      <c r="E65" s="63" t="n">
        <f aca="false">ModeloDatosModificados!E65-ModeloDatosMinisterio!E65</f>
        <v>0</v>
      </c>
      <c r="F65" s="63" t="n">
        <f aca="false">ModeloDatosModificados!F65-ModeloDatosMinisterio!F65</f>
        <v>0</v>
      </c>
      <c r="G65" s="63" t="n">
        <f aca="false">ModeloDatosModificados!G65-ModeloDatosMinisterio!G65</f>
        <v>0</v>
      </c>
      <c r="H65" s="63" t="n">
        <f aca="false">ModeloDatosModificados!H65-ModeloDatosMinisterio!H65</f>
        <v>0</v>
      </c>
      <c r="I65" s="64" t="n">
        <f aca="false">ModeloDatosModificados!I65-ModeloDatosMinisterio!I65</f>
        <v>0</v>
      </c>
      <c r="J65" s="63" t="n">
        <f aca="false">ModeloDatosModificados!J65-ModeloDatosMinisterio!J65</f>
        <v>0</v>
      </c>
      <c r="K65" s="64" t="n">
        <f aca="false">ModeloDatosModificados!K65-ModeloDatosMinisterio!K65</f>
        <v>0</v>
      </c>
      <c r="L65" s="63" t="n">
        <f aca="false">ModeloDatosModificados!L65-ModeloDatosMinisterio!L65</f>
        <v>0</v>
      </c>
      <c r="M65" s="64" t="n">
        <f aca="false">ModeloDatosModificados!M65-ModeloDatosMinisterio!M65</f>
        <v>4.27355265238127E-009</v>
      </c>
      <c r="N65" s="63" t="n">
        <f aca="false">ModeloDatosModificados!N65-ModeloDatosMinisterio!N65</f>
        <v>1</v>
      </c>
      <c r="O65" s="63" t="n">
        <f aca="false">ModeloDatosModificados!O65-ModeloDatosMinisterio!O65</f>
        <v>1</v>
      </c>
      <c r="P65" s="63" t="n">
        <f aca="false">ModeloDatosModificados!P65-ModeloDatosMinisterio!P65</f>
        <v>1</v>
      </c>
      <c r="Q65" s="63" t="n">
        <f aca="false">ModeloDatosModificados!Q65-ModeloDatosMinisterio!Q65</f>
        <v>1</v>
      </c>
      <c r="S65" s="63" t="n">
        <f aca="false">ModeloDatosModificados!S65-ModeloDatosMinisterio!S65</f>
        <v>0</v>
      </c>
      <c r="T65" s="63" t="n">
        <f aca="false">ModeloDatosModificados!T65-ModeloDatosMinisterio!T65</f>
        <v>0</v>
      </c>
      <c r="U65" s="63" t="n">
        <f aca="false">ModeloDatosModificados!U65-ModeloDatosMinisterio!U65</f>
        <v>0</v>
      </c>
      <c r="V65" s="63" t="n">
        <f aca="false">ModeloDatosModificados!V65-ModeloDatosMinisterio!V65</f>
        <v>0</v>
      </c>
      <c r="W65" s="63" t="n">
        <f aca="false">ModeloDatosModificados!W65-ModeloDatosMinisterio!W65</f>
        <v>0</v>
      </c>
      <c r="X65" s="63" t="n">
        <f aca="false">ModeloDatosModificados!X65-ModeloDatosMinisterio!X65</f>
        <v>0</v>
      </c>
      <c r="Y65" s="63" t="n">
        <f aca="false">ModeloDatosModificados!Y65-ModeloDatosMinisterio!Y65</f>
        <v>0</v>
      </c>
      <c r="Z65" s="63" t="n">
        <f aca="false">ModeloDatosModificados!Z65-ModeloDatosMinisterio!Z65</f>
        <v>0</v>
      </c>
      <c r="AC65" s="71" t="n">
        <f aca="false">ModeloDatosModificados!AC65-ModeloDatosMinisterio!AC65</f>
        <v>0</v>
      </c>
      <c r="AD65" s="72" t="n">
        <f aca="false">ModeloDatosModificados!AD65-ModeloDatosMinisterio!AD65</f>
        <v>0</v>
      </c>
      <c r="AE65" s="73" t="n">
        <f aca="false">ModeloDatosModificados!AE65-ModeloDatosMinisterio!AE65</f>
        <v>0</v>
      </c>
      <c r="AF65" s="72" t="n">
        <f aca="false">ModeloDatosModificados!AF65-ModeloDatosMinisterio!AF65</f>
        <v>0</v>
      </c>
      <c r="AG65" s="72" t="n">
        <f aca="false">ModeloDatosModificados!AG65-ModeloDatosMinisterio!AG65</f>
        <v>0</v>
      </c>
      <c r="AH65" s="72" t="n">
        <f aca="false">ModeloDatosModificados!AH65-ModeloDatosMinisterio!AH65</f>
        <v>0</v>
      </c>
      <c r="AI65" s="72" t="n">
        <f aca="false">ModeloDatosModificados!AI65-ModeloDatosMinisterio!AI65</f>
        <v>0</v>
      </c>
      <c r="AJ65" s="72" t="n">
        <f aca="false">ModeloDatosModificados!AJ65-ModeloDatosMinisterio!AJ65</f>
        <v>0</v>
      </c>
      <c r="AK65" s="72" t="n">
        <f aca="false">ModeloDatosModificados!AK65-ModeloDatosMinisterio!AK65</f>
        <v>0</v>
      </c>
      <c r="AL65" s="72" t="n">
        <f aca="false">ModeloDatosModificados!AL65-ModeloDatosMinisterio!AL65</f>
        <v>0</v>
      </c>
      <c r="AM65" s="72" t="n">
        <f aca="false">ModeloDatosModificados!AM65-ModeloDatosMinisterio!AM65</f>
        <v>0</v>
      </c>
      <c r="AO65" s="64" t="n">
        <f aca="false">ModeloDatosModificados!AO65-ModeloDatosMinisterio!AO65</f>
        <v>0</v>
      </c>
      <c r="AP65" s="63" t="n">
        <f aca="false">ModeloDatosModificados!AP65-ModeloDatosMinisterio!AP65</f>
        <v>0</v>
      </c>
      <c r="AQ65" s="64" t="n">
        <f aca="false">ModeloDatosModificados!AQ65-ModeloDatosMinisterio!AQ65</f>
        <v>0</v>
      </c>
      <c r="AR65" s="63" t="n">
        <f aca="false">ModeloDatosModificados!AR65-ModeloDatosMinisterio!AR65</f>
        <v>0</v>
      </c>
      <c r="AS65" s="64" t="n">
        <f aca="false">ModeloDatosModificados!AS65-ModeloDatosMinisterio!AS65</f>
        <v>0</v>
      </c>
      <c r="AT65" s="63" t="n">
        <f aca="false">ModeloDatosModificados!AT65-ModeloDatosMinisterio!AT65</f>
        <v>0</v>
      </c>
      <c r="AU65" s="64" t="n">
        <f aca="false">ModeloDatosModificados!AU65-ModeloDatosMinisterio!AU65</f>
        <v>0</v>
      </c>
      <c r="AV65" s="63" t="n">
        <f aca="false">ModeloDatosModificados!AV65-ModeloDatosMinisterio!AV65</f>
        <v>0</v>
      </c>
      <c r="AW65" s="64" t="n">
        <f aca="false">ModeloDatosModificados!AW65-ModeloDatosMinisterio!AW65</f>
        <v>0</v>
      </c>
      <c r="AX65" s="63" t="n">
        <f aca="false">ModeloDatosModificados!AX65-ModeloDatosMinisterio!AX65</f>
        <v>0</v>
      </c>
    </row>
    <row r="66" customFormat="false" ht="13.8" hidden="false" customHeight="false" outlineLevel="0" collapsed="false">
      <c r="A66" s="70" t="s">
        <v>38</v>
      </c>
      <c r="B66" s="63" t="n">
        <f aca="false">ModeloDatosModificados!B66-ModeloDatosMinisterio!B66</f>
        <v>0</v>
      </c>
      <c r="C66" s="63" t="n">
        <f aca="false">ModeloDatosModificados!C66-ModeloDatosMinisterio!C66</f>
        <v>0</v>
      </c>
      <c r="D66" s="63" t="n">
        <f aca="false">ModeloDatosModificados!D66-ModeloDatosMinisterio!D66</f>
        <v>0</v>
      </c>
      <c r="E66" s="63" t="n">
        <f aca="false">ModeloDatosModificados!E66-ModeloDatosMinisterio!E66</f>
        <v>0</v>
      </c>
      <c r="F66" s="63" t="n">
        <f aca="false">ModeloDatosModificados!F66-ModeloDatosMinisterio!F66</f>
        <v>0</v>
      </c>
      <c r="G66" s="63" t="n">
        <f aca="false">ModeloDatosModificados!G66-ModeloDatosMinisterio!G66</f>
        <v>0</v>
      </c>
      <c r="H66" s="63" t="n">
        <f aca="false">ModeloDatosModificados!H66-ModeloDatosMinisterio!H66</f>
        <v>0</v>
      </c>
      <c r="I66" s="64" t="n">
        <f aca="false">ModeloDatosModificados!I66-ModeloDatosMinisterio!I66</f>
        <v>0</v>
      </c>
      <c r="J66" s="63" t="n">
        <f aca="false">ModeloDatosModificados!J66-ModeloDatosMinisterio!J66</f>
        <v>0</v>
      </c>
      <c r="K66" s="64" t="n">
        <f aca="false">ModeloDatosModificados!K66-ModeloDatosMinisterio!K66</f>
        <v>0</v>
      </c>
      <c r="L66" s="63" t="n">
        <f aca="false">ModeloDatosModificados!L66-ModeloDatosMinisterio!L66</f>
        <v>0</v>
      </c>
      <c r="M66" s="64" t="n">
        <f aca="false">ModeloDatosModificados!M66-ModeloDatosMinisterio!M66</f>
        <v>-4.27355265064655E-009</v>
      </c>
      <c r="N66" s="63" t="n">
        <f aca="false">ModeloDatosModificados!N66-ModeloDatosMinisterio!N66</f>
        <v>-1</v>
      </c>
      <c r="O66" s="63" t="n">
        <f aca="false">ModeloDatosModificados!O66-ModeloDatosMinisterio!O66</f>
        <v>-1</v>
      </c>
      <c r="P66" s="63" t="n">
        <f aca="false">ModeloDatosModificados!P66-ModeloDatosMinisterio!P66</f>
        <v>-1</v>
      </c>
      <c r="Q66" s="63" t="n">
        <f aca="false">ModeloDatosModificados!Q66-ModeloDatosMinisterio!Q66</f>
        <v>-1</v>
      </c>
      <c r="S66" s="63" t="n">
        <f aca="false">ModeloDatosModificados!S66-ModeloDatosMinisterio!S66</f>
        <v>0</v>
      </c>
      <c r="T66" s="63" t="n">
        <f aca="false">ModeloDatosModificados!T66-ModeloDatosMinisterio!T66</f>
        <v>0</v>
      </c>
      <c r="U66" s="63" t="n">
        <f aca="false">ModeloDatosModificados!U66-ModeloDatosMinisterio!U66</f>
        <v>0</v>
      </c>
      <c r="V66" s="63" t="n">
        <f aca="false">ModeloDatosModificados!V66-ModeloDatosMinisterio!V66</f>
        <v>0</v>
      </c>
      <c r="W66" s="63" t="n">
        <f aca="false">ModeloDatosModificados!W66-ModeloDatosMinisterio!W66</f>
        <v>0</v>
      </c>
      <c r="X66" s="63" t="n">
        <f aca="false">ModeloDatosModificados!X66-ModeloDatosMinisterio!X66</f>
        <v>0</v>
      </c>
      <c r="Y66" s="63" t="n">
        <f aca="false">ModeloDatosModificados!Y66-ModeloDatosMinisterio!Y66</f>
        <v>0</v>
      </c>
      <c r="Z66" s="63" t="n">
        <f aca="false">ModeloDatosModificados!Z66-ModeloDatosMinisterio!Z66</f>
        <v>0</v>
      </c>
      <c r="AC66" s="71" t="n">
        <f aca="false">ModeloDatosModificados!AC66-ModeloDatosMinisterio!AC66</f>
        <v>0</v>
      </c>
      <c r="AD66" s="72" t="n">
        <f aca="false">ModeloDatosModificados!AD66-ModeloDatosMinisterio!AD66</f>
        <v>0</v>
      </c>
      <c r="AE66" s="73" t="n">
        <f aca="false">ModeloDatosModificados!AE66-ModeloDatosMinisterio!AE66</f>
        <v>0</v>
      </c>
      <c r="AF66" s="72" t="n">
        <f aca="false">ModeloDatosModificados!AF66-ModeloDatosMinisterio!AF66</f>
        <v>0</v>
      </c>
      <c r="AG66" s="72" t="n">
        <f aca="false">ModeloDatosModificados!AG66-ModeloDatosMinisterio!AG66</f>
        <v>0</v>
      </c>
      <c r="AH66" s="72" t="n">
        <f aca="false">ModeloDatosModificados!AH66-ModeloDatosMinisterio!AH66</f>
        <v>0</v>
      </c>
      <c r="AI66" s="72" t="n">
        <f aca="false">ModeloDatosModificados!AI66-ModeloDatosMinisterio!AI66</f>
        <v>0</v>
      </c>
      <c r="AJ66" s="72" t="n">
        <f aca="false">ModeloDatosModificados!AJ66-ModeloDatosMinisterio!AJ66</f>
        <v>0</v>
      </c>
      <c r="AK66" s="72" t="n">
        <f aca="false">ModeloDatosModificados!AK66-ModeloDatosMinisterio!AK66</f>
        <v>0</v>
      </c>
      <c r="AL66" s="72" t="n">
        <f aca="false">ModeloDatosModificados!AL66-ModeloDatosMinisterio!AL66</f>
        <v>0</v>
      </c>
      <c r="AM66" s="72" t="n">
        <f aca="false">ModeloDatosModificados!AM66-ModeloDatosMinisterio!AM66</f>
        <v>0</v>
      </c>
      <c r="AO66" s="64" t="n">
        <f aca="false">ModeloDatosModificados!AO66-ModeloDatosMinisterio!AO66</f>
        <v>0</v>
      </c>
      <c r="AP66" s="63" t="n">
        <f aca="false">ModeloDatosModificados!AP66-ModeloDatosMinisterio!AP66</f>
        <v>0</v>
      </c>
      <c r="AQ66" s="64" t="n">
        <f aca="false">ModeloDatosModificados!AQ66-ModeloDatosMinisterio!AQ66</f>
        <v>0</v>
      </c>
      <c r="AR66" s="63" t="n">
        <f aca="false">ModeloDatosModificados!AR66-ModeloDatosMinisterio!AR66</f>
        <v>0</v>
      </c>
      <c r="AS66" s="64" t="n">
        <f aca="false">ModeloDatosModificados!AS66-ModeloDatosMinisterio!AS66</f>
        <v>0</v>
      </c>
      <c r="AT66" s="63" t="n">
        <f aca="false">ModeloDatosModificados!AT66-ModeloDatosMinisterio!AT66</f>
        <v>0</v>
      </c>
      <c r="AU66" s="64" t="n">
        <f aca="false">ModeloDatosModificados!AU66-ModeloDatosMinisterio!AU66</f>
        <v>0</v>
      </c>
      <c r="AV66" s="63" t="n">
        <f aca="false">ModeloDatosModificados!AV66-ModeloDatosMinisterio!AV66</f>
        <v>0</v>
      </c>
      <c r="AW66" s="64" t="n">
        <f aca="false">ModeloDatosModificados!AW66-ModeloDatosMinisterio!AW66</f>
        <v>0</v>
      </c>
      <c r="AX66" s="63" t="n">
        <f aca="false">ModeloDatosModificados!AX66-ModeloDatosMinisterio!AX66</f>
        <v>0</v>
      </c>
    </row>
    <row r="67" customFormat="false" ht="13.8" hidden="false" customHeight="false" outlineLevel="0" collapsed="false">
      <c r="A67" s="70" t="s">
        <v>39</v>
      </c>
      <c r="B67" s="63" t="n">
        <f aca="false">ModeloDatosModificados!B67-ModeloDatosMinisterio!B67</f>
        <v>0</v>
      </c>
      <c r="C67" s="63" t="n">
        <f aca="false">ModeloDatosModificados!C67-ModeloDatosMinisterio!C67</f>
        <v>0</v>
      </c>
      <c r="D67" s="63" t="n">
        <f aca="false">ModeloDatosModificados!D67-ModeloDatosMinisterio!D67</f>
        <v>0</v>
      </c>
      <c r="E67" s="63" t="n">
        <f aca="false">ModeloDatosModificados!E67-ModeloDatosMinisterio!E67</f>
        <v>0</v>
      </c>
      <c r="F67" s="63" t="n">
        <f aca="false">ModeloDatosModificados!F67-ModeloDatosMinisterio!F67</f>
        <v>0</v>
      </c>
      <c r="G67" s="63" t="n">
        <f aca="false">ModeloDatosModificados!G67-ModeloDatosMinisterio!G67</f>
        <v>0</v>
      </c>
      <c r="H67" s="63" t="n">
        <f aca="false">ModeloDatosModificados!H67-ModeloDatosMinisterio!H67</f>
        <v>0</v>
      </c>
      <c r="I67" s="64" t="n">
        <f aca="false">ModeloDatosModificados!I67-ModeloDatosMinisterio!I67</f>
        <v>0</v>
      </c>
      <c r="J67" s="63" t="n">
        <f aca="false">ModeloDatosModificados!J67-ModeloDatosMinisterio!J67</f>
        <v>0</v>
      </c>
      <c r="K67" s="64" t="n">
        <f aca="false">ModeloDatosModificados!K67-ModeloDatosMinisterio!K67</f>
        <v>0</v>
      </c>
      <c r="L67" s="63" t="n">
        <f aca="false">ModeloDatosModificados!L67-ModeloDatosMinisterio!L67</f>
        <v>0</v>
      </c>
      <c r="M67" s="64" t="n">
        <f aca="false">ModeloDatosModificados!M67-ModeloDatosMinisterio!M67</f>
        <v>8.54710530476255E-009</v>
      </c>
      <c r="N67" s="63" t="n">
        <f aca="false">ModeloDatosModificados!N67-ModeloDatosMinisterio!N67</f>
        <v>2</v>
      </c>
      <c r="O67" s="63" t="n">
        <f aca="false">ModeloDatosModificados!O67-ModeloDatosMinisterio!O67</f>
        <v>2</v>
      </c>
      <c r="P67" s="63" t="n">
        <f aca="false">ModeloDatosModificados!P67-ModeloDatosMinisterio!P67</f>
        <v>2</v>
      </c>
      <c r="Q67" s="63" t="n">
        <f aca="false">ModeloDatosModificados!Q67-ModeloDatosMinisterio!Q67</f>
        <v>2</v>
      </c>
      <c r="S67" s="63" t="n">
        <f aca="false">ModeloDatosModificados!S67-ModeloDatosMinisterio!S67</f>
        <v>0</v>
      </c>
      <c r="T67" s="63" t="n">
        <f aca="false">ModeloDatosModificados!T67-ModeloDatosMinisterio!T67</f>
        <v>0</v>
      </c>
      <c r="U67" s="63" t="n">
        <f aca="false">ModeloDatosModificados!U67-ModeloDatosMinisterio!U67</f>
        <v>0</v>
      </c>
      <c r="V67" s="63" t="n">
        <f aca="false">ModeloDatosModificados!V67-ModeloDatosMinisterio!V67</f>
        <v>0</v>
      </c>
      <c r="W67" s="63" t="n">
        <f aca="false">ModeloDatosModificados!W67-ModeloDatosMinisterio!W67</f>
        <v>0</v>
      </c>
      <c r="X67" s="63" t="n">
        <f aca="false">ModeloDatosModificados!X67-ModeloDatosMinisterio!X67</f>
        <v>0</v>
      </c>
      <c r="Y67" s="63" t="n">
        <f aca="false">ModeloDatosModificados!Y67-ModeloDatosMinisterio!Y67</f>
        <v>0</v>
      </c>
      <c r="Z67" s="63" t="n">
        <f aca="false">ModeloDatosModificados!Z67-ModeloDatosMinisterio!Z67</f>
        <v>0</v>
      </c>
      <c r="AC67" s="71" t="n">
        <f aca="false">ModeloDatosModificados!AC67-ModeloDatosMinisterio!AC67</f>
        <v>0</v>
      </c>
      <c r="AD67" s="72" t="n">
        <f aca="false">ModeloDatosModificados!AD67-ModeloDatosMinisterio!AD67</f>
        <v>0</v>
      </c>
      <c r="AE67" s="73" t="n">
        <f aca="false">ModeloDatosModificados!AE67-ModeloDatosMinisterio!AE67</f>
        <v>0</v>
      </c>
      <c r="AF67" s="72" t="n">
        <f aca="false">ModeloDatosModificados!AF67-ModeloDatosMinisterio!AF67</f>
        <v>0</v>
      </c>
      <c r="AG67" s="72" t="n">
        <f aca="false">ModeloDatosModificados!AG67-ModeloDatosMinisterio!AG67</f>
        <v>0</v>
      </c>
      <c r="AH67" s="72" t="n">
        <f aca="false">ModeloDatosModificados!AH67-ModeloDatosMinisterio!AH67</f>
        <v>0</v>
      </c>
      <c r="AI67" s="72" t="n">
        <f aca="false">ModeloDatosModificados!AI67-ModeloDatosMinisterio!AI67</f>
        <v>0</v>
      </c>
      <c r="AJ67" s="72" t="n">
        <f aca="false">ModeloDatosModificados!AJ67-ModeloDatosMinisterio!AJ67</f>
        <v>0</v>
      </c>
      <c r="AK67" s="72" t="n">
        <f aca="false">ModeloDatosModificados!AK67-ModeloDatosMinisterio!AK67</f>
        <v>0</v>
      </c>
      <c r="AL67" s="72" t="n">
        <f aca="false">ModeloDatosModificados!AL67-ModeloDatosMinisterio!AL67</f>
        <v>0</v>
      </c>
      <c r="AM67" s="72" t="n">
        <f aca="false">ModeloDatosModificados!AM67-ModeloDatosMinisterio!AM67</f>
        <v>0</v>
      </c>
      <c r="AO67" s="64" t="n">
        <f aca="false">ModeloDatosModificados!AO67-ModeloDatosMinisterio!AO67</f>
        <v>0</v>
      </c>
      <c r="AP67" s="63" t="n">
        <f aca="false">ModeloDatosModificados!AP67-ModeloDatosMinisterio!AP67</f>
        <v>0</v>
      </c>
      <c r="AQ67" s="64" t="n">
        <f aca="false">ModeloDatosModificados!AQ67-ModeloDatosMinisterio!AQ67</f>
        <v>0</v>
      </c>
      <c r="AR67" s="63" t="n">
        <f aca="false">ModeloDatosModificados!AR67-ModeloDatosMinisterio!AR67</f>
        <v>0</v>
      </c>
      <c r="AS67" s="64" t="n">
        <f aca="false">ModeloDatosModificados!AS67-ModeloDatosMinisterio!AS67</f>
        <v>0</v>
      </c>
      <c r="AT67" s="63" t="n">
        <f aca="false">ModeloDatosModificados!AT67-ModeloDatosMinisterio!AT67</f>
        <v>0</v>
      </c>
      <c r="AU67" s="64" t="n">
        <f aca="false">ModeloDatosModificados!AU67-ModeloDatosMinisterio!AU67</f>
        <v>0</v>
      </c>
      <c r="AV67" s="63" t="n">
        <f aca="false">ModeloDatosModificados!AV67-ModeloDatosMinisterio!AV67</f>
        <v>0</v>
      </c>
      <c r="AW67" s="64" t="n">
        <f aca="false">ModeloDatosModificados!AW67-ModeloDatosMinisterio!AW67</f>
        <v>0</v>
      </c>
      <c r="AX67" s="63" t="n">
        <f aca="false">ModeloDatosModificados!AX67-ModeloDatosMinisterio!AX67</f>
        <v>0</v>
      </c>
    </row>
    <row r="68" customFormat="false" ht="13.8" hidden="false" customHeight="false" outlineLevel="0" collapsed="false">
      <c r="A68" s="70" t="s">
        <v>40</v>
      </c>
      <c r="B68" s="63" t="n">
        <f aca="false">ModeloDatosModificados!B68-ModeloDatosMinisterio!B68</f>
        <v>0</v>
      </c>
      <c r="C68" s="63" t="n">
        <f aca="false">ModeloDatosModificados!C68-ModeloDatosMinisterio!C68</f>
        <v>0</v>
      </c>
      <c r="D68" s="63" t="n">
        <f aca="false">ModeloDatosModificados!D68-ModeloDatosMinisterio!D68</f>
        <v>0</v>
      </c>
      <c r="E68" s="63" t="n">
        <f aca="false">ModeloDatosModificados!E68-ModeloDatosMinisterio!E68</f>
        <v>0</v>
      </c>
      <c r="F68" s="63" t="n">
        <f aca="false">ModeloDatosModificados!F68-ModeloDatosMinisterio!F68</f>
        <v>0</v>
      </c>
      <c r="G68" s="63" t="n">
        <f aca="false">ModeloDatosModificados!G68-ModeloDatosMinisterio!G68</f>
        <v>0</v>
      </c>
      <c r="H68" s="63" t="n">
        <f aca="false">ModeloDatosModificados!H68-ModeloDatosMinisterio!H68</f>
        <v>0</v>
      </c>
      <c r="I68" s="64" t="n">
        <f aca="false">ModeloDatosModificados!I68-ModeloDatosMinisterio!I68</f>
        <v>0</v>
      </c>
      <c r="J68" s="63" t="n">
        <f aca="false">ModeloDatosModificados!J68-ModeloDatosMinisterio!J68</f>
        <v>0</v>
      </c>
      <c r="K68" s="64" t="n">
        <f aca="false">ModeloDatosModificados!K68-ModeloDatosMinisterio!K68</f>
        <v>0</v>
      </c>
      <c r="L68" s="63" t="n">
        <f aca="false">ModeloDatosModificados!L68-ModeloDatosMinisterio!L68</f>
        <v>0</v>
      </c>
      <c r="M68" s="64" t="n">
        <f aca="false">ModeloDatosModificados!M68-ModeloDatosMinisterio!M68</f>
        <v>8.54710530476255E-009</v>
      </c>
      <c r="N68" s="63" t="n">
        <f aca="false">ModeloDatosModificados!N68-ModeloDatosMinisterio!N68</f>
        <v>2</v>
      </c>
      <c r="O68" s="63" t="n">
        <f aca="false">ModeloDatosModificados!O68-ModeloDatosMinisterio!O68</f>
        <v>2</v>
      </c>
      <c r="P68" s="63" t="n">
        <f aca="false">ModeloDatosModificados!P68-ModeloDatosMinisterio!P68</f>
        <v>2</v>
      </c>
      <c r="Q68" s="63" t="n">
        <f aca="false">ModeloDatosModificados!Q68-ModeloDatosMinisterio!Q68</f>
        <v>2</v>
      </c>
      <c r="S68" s="63" t="n">
        <f aca="false">ModeloDatosModificados!S68-ModeloDatosMinisterio!S68</f>
        <v>0</v>
      </c>
      <c r="T68" s="63" t="n">
        <f aca="false">ModeloDatosModificados!T68-ModeloDatosMinisterio!T68</f>
        <v>0</v>
      </c>
      <c r="U68" s="63" t="n">
        <f aca="false">ModeloDatosModificados!U68-ModeloDatosMinisterio!U68</f>
        <v>0</v>
      </c>
      <c r="V68" s="63" t="n">
        <f aca="false">ModeloDatosModificados!V68-ModeloDatosMinisterio!V68</f>
        <v>0</v>
      </c>
      <c r="W68" s="63" t="n">
        <f aca="false">ModeloDatosModificados!W68-ModeloDatosMinisterio!W68</f>
        <v>0</v>
      </c>
      <c r="X68" s="63" t="n">
        <f aca="false">ModeloDatosModificados!X68-ModeloDatosMinisterio!X68</f>
        <v>0</v>
      </c>
      <c r="Y68" s="63" t="n">
        <f aca="false">ModeloDatosModificados!Y68-ModeloDatosMinisterio!Y68</f>
        <v>0</v>
      </c>
      <c r="Z68" s="63" t="n">
        <f aca="false">ModeloDatosModificados!Z68-ModeloDatosMinisterio!Z68</f>
        <v>0</v>
      </c>
      <c r="AC68" s="71" t="n">
        <f aca="false">ModeloDatosModificados!AC68-ModeloDatosMinisterio!AC68</f>
        <v>0</v>
      </c>
      <c r="AD68" s="72" t="n">
        <f aca="false">ModeloDatosModificados!AD68-ModeloDatosMinisterio!AD68</f>
        <v>0</v>
      </c>
      <c r="AE68" s="73" t="n">
        <f aca="false">ModeloDatosModificados!AE68-ModeloDatosMinisterio!AE68</f>
        <v>0</v>
      </c>
      <c r="AF68" s="72" t="n">
        <f aca="false">ModeloDatosModificados!AF68-ModeloDatosMinisterio!AF68</f>
        <v>0</v>
      </c>
      <c r="AG68" s="72" t="n">
        <f aca="false">ModeloDatosModificados!AG68-ModeloDatosMinisterio!AG68</f>
        <v>0</v>
      </c>
      <c r="AH68" s="72" t="n">
        <f aca="false">ModeloDatosModificados!AH68-ModeloDatosMinisterio!AH68</f>
        <v>0</v>
      </c>
      <c r="AI68" s="72" t="n">
        <f aca="false">ModeloDatosModificados!AI68-ModeloDatosMinisterio!AI68</f>
        <v>0</v>
      </c>
      <c r="AJ68" s="72" t="n">
        <f aca="false">ModeloDatosModificados!AJ68-ModeloDatosMinisterio!AJ68</f>
        <v>0</v>
      </c>
      <c r="AK68" s="72" t="n">
        <f aca="false">ModeloDatosModificados!AK68-ModeloDatosMinisterio!AK68</f>
        <v>0</v>
      </c>
      <c r="AL68" s="72" t="n">
        <f aca="false">ModeloDatosModificados!AL68-ModeloDatosMinisterio!AL68</f>
        <v>0</v>
      </c>
      <c r="AM68" s="72" t="n">
        <f aca="false">ModeloDatosModificados!AM68-ModeloDatosMinisterio!AM68</f>
        <v>0</v>
      </c>
      <c r="AO68" s="64" t="n">
        <f aca="false">ModeloDatosModificados!AO68-ModeloDatosMinisterio!AO68</f>
        <v>0</v>
      </c>
      <c r="AP68" s="63" t="n">
        <f aca="false">ModeloDatosModificados!AP68-ModeloDatosMinisterio!AP68</f>
        <v>0</v>
      </c>
      <c r="AQ68" s="64" t="n">
        <f aca="false">ModeloDatosModificados!AQ68-ModeloDatosMinisterio!AQ68</f>
        <v>0</v>
      </c>
      <c r="AR68" s="63" t="n">
        <f aca="false">ModeloDatosModificados!AR68-ModeloDatosMinisterio!AR68</f>
        <v>0</v>
      </c>
      <c r="AS68" s="64" t="n">
        <f aca="false">ModeloDatosModificados!AS68-ModeloDatosMinisterio!AS68</f>
        <v>0</v>
      </c>
      <c r="AT68" s="63" t="n">
        <f aca="false">ModeloDatosModificados!AT68-ModeloDatosMinisterio!AT68</f>
        <v>0</v>
      </c>
      <c r="AU68" s="64" t="n">
        <f aca="false">ModeloDatosModificados!AU68-ModeloDatosMinisterio!AU68</f>
        <v>0</v>
      </c>
      <c r="AV68" s="63" t="n">
        <f aca="false">ModeloDatosModificados!AV68-ModeloDatosMinisterio!AV68</f>
        <v>0</v>
      </c>
      <c r="AW68" s="64" t="n">
        <f aca="false">ModeloDatosModificados!AW68-ModeloDatosMinisterio!AW68</f>
        <v>0</v>
      </c>
      <c r="AX68" s="63" t="n">
        <f aca="false">ModeloDatosModificados!AX68-ModeloDatosMinisterio!AX68</f>
        <v>0</v>
      </c>
    </row>
    <row r="69" customFormat="false" ht="13.8" hidden="false" customHeight="false" outlineLevel="0" collapsed="false">
      <c r="A69" s="70" t="s">
        <v>41</v>
      </c>
      <c r="B69" s="63" t="n">
        <f aca="false">ModeloDatosModificados!B69-ModeloDatosMinisterio!B69</f>
        <v>0</v>
      </c>
      <c r="C69" s="63" t="n">
        <f aca="false">ModeloDatosModificados!C69-ModeloDatosMinisterio!C69</f>
        <v>0</v>
      </c>
      <c r="D69" s="63" t="n">
        <f aca="false">ModeloDatosModificados!D69-ModeloDatosMinisterio!D69</f>
        <v>0</v>
      </c>
      <c r="E69" s="63" t="n">
        <f aca="false">ModeloDatosModificados!E69-ModeloDatosMinisterio!E69</f>
        <v>0</v>
      </c>
      <c r="F69" s="63" t="n">
        <f aca="false">ModeloDatosModificados!F69-ModeloDatosMinisterio!F69</f>
        <v>0</v>
      </c>
      <c r="G69" s="63" t="n">
        <f aca="false">ModeloDatosModificados!G69-ModeloDatosMinisterio!G69</f>
        <v>0</v>
      </c>
      <c r="H69" s="63" t="n">
        <f aca="false">ModeloDatosModificados!H69-ModeloDatosMinisterio!H69</f>
        <v>0</v>
      </c>
      <c r="I69" s="64" t="n">
        <f aca="false">ModeloDatosModificados!I69-ModeloDatosMinisterio!I69</f>
        <v>0</v>
      </c>
      <c r="J69" s="63" t="n">
        <f aca="false">ModeloDatosModificados!J69-ModeloDatosMinisterio!J69</f>
        <v>0</v>
      </c>
      <c r="K69" s="64" t="n">
        <f aca="false">ModeloDatosModificados!K69-ModeloDatosMinisterio!K69</f>
        <v>0</v>
      </c>
      <c r="L69" s="63" t="n">
        <f aca="false">ModeloDatosModificados!L69-ModeloDatosMinisterio!L69</f>
        <v>0</v>
      </c>
      <c r="M69" s="64" t="n">
        <f aca="false">ModeloDatosModificados!M69-ModeloDatosMinisterio!M69</f>
        <v>8.54710530476255E-009</v>
      </c>
      <c r="N69" s="63" t="n">
        <f aca="false">ModeloDatosModificados!N69-ModeloDatosMinisterio!N69</f>
        <v>2</v>
      </c>
      <c r="O69" s="63" t="n">
        <f aca="false">ModeloDatosModificados!O69-ModeloDatosMinisterio!O69</f>
        <v>2</v>
      </c>
      <c r="P69" s="63" t="n">
        <f aca="false">ModeloDatosModificados!P69-ModeloDatosMinisterio!P69</f>
        <v>2</v>
      </c>
      <c r="Q69" s="63" t="n">
        <f aca="false">ModeloDatosModificados!Q69-ModeloDatosMinisterio!Q69</f>
        <v>2</v>
      </c>
      <c r="S69" s="63" t="n">
        <f aca="false">ModeloDatosModificados!S69-ModeloDatosMinisterio!S69</f>
        <v>0</v>
      </c>
      <c r="T69" s="63" t="n">
        <f aca="false">ModeloDatosModificados!T69-ModeloDatosMinisterio!T69</f>
        <v>0</v>
      </c>
      <c r="U69" s="63" t="n">
        <f aca="false">ModeloDatosModificados!U69-ModeloDatosMinisterio!U69</f>
        <v>0</v>
      </c>
      <c r="V69" s="63" t="n">
        <f aca="false">ModeloDatosModificados!V69-ModeloDatosMinisterio!V69</f>
        <v>0</v>
      </c>
      <c r="W69" s="63" t="n">
        <f aca="false">ModeloDatosModificados!W69-ModeloDatosMinisterio!W69</f>
        <v>0</v>
      </c>
      <c r="X69" s="63" t="n">
        <f aca="false">ModeloDatosModificados!X69-ModeloDatosMinisterio!X69</f>
        <v>0</v>
      </c>
      <c r="Y69" s="63" t="n">
        <f aca="false">ModeloDatosModificados!Y69-ModeloDatosMinisterio!Y69</f>
        <v>0</v>
      </c>
      <c r="Z69" s="63" t="n">
        <f aca="false">ModeloDatosModificados!Z69-ModeloDatosMinisterio!Z69</f>
        <v>0</v>
      </c>
      <c r="AC69" s="71" t="n">
        <f aca="false">ModeloDatosModificados!AC69-ModeloDatosMinisterio!AC69</f>
        <v>0</v>
      </c>
      <c r="AD69" s="72" t="n">
        <f aca="false">ModeloDatosModificados!AD69-ModeloDatosMinisterio!AD69</f>
        <v>0</v>
      </c>
      <c r="AE69" s="73" t="n">
        <f aca="false">ModeloDatosModificados!AE69-ModeloDatosMinisterio!AE69</f>
        <v>0</v>
      </c>
      <c r="AF69" s="72" t="n">
        <f aca="false">ModeloDatosModificados!AF69-ModeloDatosMinisterio!AF69</f>
        <v>0</v>
      </c>
      <c r="AG69" s="72" t="n">
        <f aca="false">ModeloDatosModificados!AG69-ModeloDatosMinisterio!AG69</f>
        <v>0</v>
      </c>
      <c r="AH69" s="72" t="n">
        <f aca="false">ModeloDatosModificados!AH69-ModeloDatosMinisterio!AH69</f>
        <v>0</v>
      </c>
      <c r="AI69" s="72" t="n">
        <f aca="false">ModeloDatosModificados!AI69-ModeloDatosMinisterio!AI69</f>
        <v>0</v>
      </c>
      <c r="AJ69" s="72" t="n">
        <f aca="false">ModeloDatosModificados!AJ69-ModeloDatosMinisterio!AJ69</f>
        <v>0</v>
      </c>
      <c r="AK69" s="72" t="n">
        <f aca="false">ModeloDatosModificados!AK69-ModeloDatosMinisterio!AK69</f>
        <v>0</v>
      </c>
      <c r="AL69" s="72" t="n">
        <f aca="false">ModeloDatosModificados!AL69-ModeloDatosMinisterio!AL69</f>
        <v>0</v>
      </c>
      <c r="AM69" s="72" t="n">
        <f aca="false">ModeloDatosModificados!AM69-ModeloDatosMinisterio!AM69</f>
        <v>0</v>
      </c>
      <c r="AO69" s="64" t="n">
        <f aca="false">ModeloDatosModificados!AO69-ModeloDatosMinisterio!AO69</f>
        <v>0</v>
      </c>
      <c r="AP69" s="63" t="n">
        <f aca="false">ModeloDatosModificados!AP69-ModeloDatosMinisterio!AP69</f>
        <v>0</v>
      </c>
      <c r="AQ69" s="64" t="n">
        <f aca="false">ModeloDatosModificados!AQ69-ModeloDatosMinisterio!AQ69</f>
        <v>0</v>
      </c>
      <c r="AR69" s="63" t="n">
        <f aca="false">ModeloDatosModificados!AR69-ModeloDatosMinisterio!AR69</f>
        <v>0</v>
      </c>
      <c r="AS69" s="64" t="n">
        <f aca="false">ModeloDatosModificados!AS69-ModeloDatosMinisterio!AS69</f>
        <v>0</v>
      </c>
      <c r="AT69" s="63" t="n">
        <f aca="false">ModeloDatosModificados!AT69-ModeloDatosMinisterio!AT69</f>
        <v>0</v>
      </c>
      <c r="AU69" s="64" t="n">
        <f aca="false">ModeloDatosModificados!AU69-ModeloDatosMinisterio!AU69</f>
        <v>0</v>
      </c>
      <c r="AV69" s="63" t="n">
        <f aca="false">ModeloDatosModificados!AV69-ModeloDatosMinisterio!AV69</f>
        <v>0</v>
      </c>
      <c r="AW69" s="64" t="n">
        <f aca="false">ModeloDatosModificados!AW69-ModeloDatosMinisterio!AW69</f>
        <v>0</v>
      </c>
      <c r="AX69" s="63" t="n">
        <f aca="false">ModeloDatosModificados!AX69-ModeloDatosMinisterio!AX69</f>
        <v>0</v>
      </c>
    </row>
    <row r="70" customFormat="false" ht="13.8" hidden="false" customHeight="false" outlineLevel="0" collapsed="false">
      <c r="A70" s="70" t="s">
        <v>42</v>
      </c>
      <c r="B70" s="63" t="n">
        <f aca="false">ModeloDatosModificados!B70-ModeloDatosMinisterio!B70</f>
        <v>0</v>
      </c>
      <c r="C70" s="63" t="n">
        <f aca="false">ModeloDatosModificados!C70-ModeloDatosMinisterio!C70</f>
        <v>0</v>
      </c>
      <c r="D70" s="63" t="n">
        <f aca="false">ModeloDatosModificados!D70-ModeloDatosMinisterio!D70</f>
        <v>0</v>
      </c>
      <c r="E70" s="63" t="n">
        <f aca="false">ModeloDatosModificados!E70-ModeloDatosMinisterio!E70</f>
        <v>0</v>
      </c>
      <c r="F70" s="63" t="n">
        <f aca="false">ModeloDatosModificados!F70-ModeloDatosMinisterio!F70</f>
        <v>0</v>
      </c>
      <c r="G70" s="63" t="n">
        <f aca="false">ModeloDatosModificados!G70-ModeloDatosMinisterio!G70</f>
        <v>0</v>
      </c>
      <c r="H70" s="63" t="n">
        <f aca="false">ModeloDatosModificados!H70-ModeloDatosMinisterio!H70</f>
        <v>0</v>
      </c>
      <c r="I70" s="64" t="n">
        <f aca="false">ModeloDatosModificados!I70-ModeloDatosMinisterio!I70</f>
        <v>0</v>
      </c>
      <c r="J70" s="63" t="n">
        <f aca="false">ModeloDatosModificados!J70-ModeloDatosMinisterio!J70</f>
        <v>0</v>
      </c>
      <c r="K70" s="64" t="n">
        <f aca="false">ModeloDatosModificados!K70-ModeloDatosMinisterio!K70</f>
        <v>0</v>
      </c>
      <c r="L70" s="63" t="n">
        <f aca="false">ModeloDatosModificados!L70-ModeloDatosMinisterio!L70</f>
        <v>0</v>
      </c>
      <c r="M70" s="64" t="n">
        <f aca="false">ModeloDatosModificados!M70-ModeloDatosMinisterio!M70</f>
        <v>4.27355265064655E-009</v>
      </c>
      <c r="N70" s="63" t="n">
        <f aca="false">ModeloDatosModificados!N70-ModeloDatosMinisterio!N70</f>
        <v>1</v>
      </c>
      <c r="O70" s="63" t="n">
        <f aca="false">ModeloDatosModificados!O70-ModeloDatosMinisterio!O70</f>
        <v>1</v>
      </c>
      <c r="P70" s="63" t="n">
        <f aca="false">ModeloDatosModificados!P70-ModeloDatosMinisterio!P70</f>
        <v>1</v>
      </c>
      <c r="Q70" s="63" t="n">
        <f aca="false">ModeloDatosModificados!Q70-ModeloDatosMinisterio!Q70</f>
        <v>1</v>
      </c>
      <c r="S70" s="63" t="n">
        <f aca="false">ModeloDatosModificados!S70-ModeloDatosMinisterio!S70</f>
        <v>0</v>
      </c>
      <c r="T70" s="63" t="n">
        <f aca="false">ModeloDatosModificados!T70-ModeloDatosMinisterio!T70</f>
        <v>0</v>
      </c>
      <c r="U70" s="63" t="n">
        <f aca="false">ModeloDatosModificados!U70-ModeloDatosMinisterio!U70</f>
        <v>0</v>
      </c>
      <c r="V70" s="63" t="n">
        <f aca="false">ModeloDatosModificados!V70-ModeloDatosMinisterio!V70</f>
        <v>0</v>
      </c>
      <c r="W70" s="63" t="n">
        <f aca="false">ModeloDatosModificados!W70-ModeloDatosMinisterio!W70</f>
        <v>0</v>
      </c>
      <c r="X70" s="63" t="n">
        <f aca="false">ModeloDatosModificados!X70-ModeloDatosMinisterio!X70</f>
        <v>0</v>
      </c>
      <c r="Y70" s="63" t="n">
        <f aca="false">ModeloDatosModificados!Y70-ModeloDatosMinisterio!Y70</f>
        <v>0</v>
      </c>
      <c r="Z70" s="63" t="n">
        <f aca="false">ModeloDatosModificados!Z70-ModeloDatosMinisterio!Z70</f>
        <v>0</v>
      </c>
      <c r="AC70" s="71" t="n">
        <f aca="false">ModeloDatosModificados!AC70-ModeloDatosMinisterio!AC70</f>
        <v>0</v>
      </c>
      <c r="AD70" s="72" t="n">
        <f aca="false">ModeloDatosModificados!AD70-ModeloDatosMinisterio!AD70</f>
        <v>0</v>
      </c>
      <c r="AE70" s="73" t="n">
        <f aca="false">ModeloDatosModificados!AE70-ModeloDatosMinisterio!AE70</f>
        <v>0</v>
      </c>
      <c r="AF70" s="72" t="n">
        <f aca="false">ModeloDatosModificados!AF70-ModeloDatosMinisterio!AF70</f>
        <v>0</v>
      </c>
      <c r="AG70" s="72" t="n">
        <f aca="false">ModeloDatosModificados!AG70-ModeloDatosMinisterio!AG70</f>
        <v>0</v>
      </c>
      <c r="AH70" s="72" t="n">
        <f aca="false">ModeloDatosModificados!AH70-ModeloDatosMinisterio!AH70</f>
        <v>0</v>
      </c>
      <c r="AI70" s="72" t="n">
        <f aca="false">ModeloDatosModificados!AI70-ModeloDatosMinisterio!AI70</f>
        <v>0</v>
      </c>
      <c r="AJ70" s="72" t="n">
        <f aca="false">ModeloDatosModificados!AJ70-ModeloDatosMinisterio!AJ70</f>
        <v>0</v>
      </c>
      <c r="AK70" s="72" t="n">
        <f aca="false">ModeloDatosModificados!AK70-ModeloDatosMinisterio!AK70</f>
        <v>0</v>
      </c>
      <c r="AL70" s="72" t="n">
        <f aca="false">ModeloDatosModificados!AL70-ModeloDatosMinisterio!AL70</f>
        <v>0</v>
      </c>
      <c r="AM70" s="72" t="n">
        <f aca="false">ModeloDatosModificados!AM70-ModeloDatosMinisterio!AM70</f>
        <v>0</v>
      </c>
      <c r="AO70" s="64" t="n">
        <f aca="false">ModeloDatosModificados!AO70-ModeloDatosMinisterio!AO70</f>
        <v>0</v>
      </c>
      <c r="AP70" s="63" t="n">
        <f aca="false">ModeloDatosModificados!AP70-ModeloDatosMinisterio!AP70</f>
        <v>0</v>
      </c>
      <c r="AQ70" s="64" t="n">
        <f aca="false">ModeloDatosModificados!AQ70-ModeloDatosMinisterio!AQ70</f>
        <v>0</v>
      </c>
      <c r="AR70" s="63" t="n">
        <f aca="false">ModeloDatosModificados!AR70-ModeloDatosMinisterio!AR70</f>
        <v>0</v>
      </c>
      <c r="AS70" s="64" t="n">
        <f aca="false">ModeloDatosModificados!AS70-ModeloDatosMinisterio!AS70</f>
        <v>0</v>
      </c>
      <c r="AT70" s="63" t="n">
        <f aca="false">ModeloDatosModificados!AT70-ModeloDatosMinisterio!AT70</f>
        <v>0</v>
      </c>
      <c r="AU70" s="64" t="n">
        <f aca="false">ModeloDatosModificados!AU70-ModeloDatosMinisterio!AU70</f>
        <v>0</v>
      </c>
      <c r="AV70" s="63" t="n">
        <f aca="false">ModeloDatosModificados!AV70-ModeloDatosMinisterio!AV70</f>
        <v>0</v>
      </c>
      <c r="AW70" s="64" t="n">
        <f aca="false">ModeloDatosModificados!AW70-ModeloDatosMinisterio!AW70</f>
        <v>0</v>
      </c>
      <c r="AX70" s="63" t="n">
        <f aca="false">ModeloDatosModificados!AX70-ModeloDatosMinisterio!AX70</f>
        <v>0</v>
      </c>
    </row>
    <row r="71" customFormat="false" ht="13.8" hidden="false" customHeight="false" outlineLevel="0" collapsed="false">
      <c r="A71" s="70" t="s">
        <v>43</v>
      </c>
      <c r="B71" s="63" t="n">
        <f aca="false">ModeloDatosModificados!B71-ModeloDatosMinisterio!B71</f>
        <v>0</v>
      </c>
      <c r="C71" s="63" t="n">
        <f aca="false">ModeloDatosModificados!C71-ModeloDatosMinisterio!C71</f>
        <v>0</v>
      </c>
      <c r="D71" s="63" t="n">
        <f aca="false">ModeloDatosModificados!D71-ModeloDatosMinisterio!D71</f>
        <v>0</v>
      </c>
      <c r="E71" s="63" t="n">
        <f aca="false">ModeloDatosModificados!E71-ModeloDatosMinisterio!E71</f>
        <v>0</v>
      </c>
      <c r="F71" s="63" t="n">
        <f aca="false">ModeloDatosModificados!F71-ModeloDatosMinisterio!F71</f>
        <v>0</v>
      </c>
      <c r="G71" s="63" t="n">
        <f aca="false">ModeloDatosModificados!G71-ModeloDatosMinisterio!G71</f>
        <v>0</v>
      </c>
      <c r="H71" s="63" t="n">
        <f aca="false">ModeloDatosModificados!H71-ModeloDatosMinisterio!H71</f>
        <v>0</v>
      </c>
      <c r="I71" s="64" t="n">
        <f aca="false">ModeloDatosModificados!I71-ModeloDatosMinisterio!I71</f>
        <v>0</v>
      </c>
      <c r="J71" s="63" t="n">
        <f aca="false">ModeloDatosModificados!J71-ModeloDatosMinisterio!J71</f>
        <v>0</v>
      </c>
      <c r="K71" s="64" t="n">
        <f aca="false">ModeloDatosModificados!K71-ModeloDatosMinisterio!K71</f>
        <v>0</v>
      </c>
      <c r="L71" s="63" t="n">
        <f aca="false">ModeloDatosModificados!L71-ModeloDatosMinisterio!L71</f>
        <v>0</v>
      </c>
      <c r="M71" s="64" t="n">
        <f aca="false">ModeloDatosModificados!M71-ModeloDatosMinisterio!M71</f>
        <v>8.54710530476255E-009</v>
      </c>
      <c r="N71" s="63" t="n">
        <f aca="false">ModeloDatosModificados!N71-ModeloDatosMinisterio!N71</f>
        <v>2</v>
      </c>
      <c r="O71" s="63" t="n">
        <f aca="false">ModeloDatosModificados!O71-ModeloDatosMinisterio!O71</f>
        <v>2</v>
      </c>
      <c r="P71" s="63" t="n">
        <f aca="false">ModeloDatosModificados!P71-ModeloDatosMinisterio!P71</f>
        <v>2</v>
      </c>
      <c r="Q71" s="63" t="n">
        <f aca="false">ModeloDatosModificados!Q71-ModeloDatosMinisterio!Q71</f>
        <v>2</v>
      </c>
      <c r="S71" s="63" t="n">
        <f aca="false">ModeloDatosModificados!S71-ModeloDatosMinisterio!S71</f>
        <v>0</v>
      </c>
      <c r="T71" s="63" t="n">
        <f aca="false">ModeloDatosModificados!T71-ModeloDatosMinisterio!T71</f>
        <v>0</v>
      </c>
      <c r="U71" s="63" t="n">
        <f aca="false">ModeloDatosModificados!U71-ModeloDatosMinisterio!U71</f>
        <v>0</v>
      </c>
      <c r="V71" s="63" t="n">
        <f aca="false">ModeloDatosModificados!V71-ModeloDatosMinisterio!V71</f>
        <v>0</v>
      </c>
      <c r="W71" s="63" t="n">
        <f aca="false">ModeloDatosModificados!W71-ModeloDatosMinisterio!W71</f>
        <v>0</v>
      </c>
      <c r="X71" s="63" t="n">
        <f aca="false">ModeloDatosModificados!X71-ModeloDatosMinisterio!X71</f>
        <v>0</v>
      </c>
      <c r="Y71" s="63" t="n">
        <f aca="false">ModeloDatosModificados!Y71-ModeloDatosMinisterio!Y71</f>
        <v>0</v>
      </c>
      <c r="Z71" s="63" t="n">
        <f aca="false">ModeloDatosModificados!Z71-ModeloDatosMinisterio!Z71</f>
        <v>0</v>
      </c>
      <c r="AC71" s="71" t="n">
        <f aca="false">ModeloDatosModificados!AC71-ModeloDatosMinisterio!AC71</f>
        <v>0</v>
      </c>
      <c r="AD71" s="72" t="n">
        <f aca="false">ModeloDatosModificados!AD71-ModeloDatosMinisterio!AD71</f>
        <v>0</v>
      </c>
      <c r="AE71" s="73" t="n">
        <f aca="false">ModeloDatosModificados!AE71-ModeloDatosMinisterio!AE71</f>
        <v>0</v>
      </c>
      <c r="AF71" s="72" t="n">
        <f aca="false">ModeloDatosModificados!AF71-ModeloDatosMinisterio!AF71</f>
        <v>0</v>
      </c>
      <c r="AG71" s="72" t="n">
        <f aca="false">ModeloDatosModificados!AG71-ModeloDatosMinisterio!AG71</f>
        <v>0</v>
      </c>
      <c r="AH71" s="72" t="n">
        <f aca="false">ModeloDatosModificados!AH71-ModeloDatosMinisterio!AH71</f>
        <v>0</v>
      </c>
      <c r="AI71" s="72" t="n">
        <f aca="false">ModeloDatosModificados!AI71-ModeloDatosMinisterio!AI71</f>
        <v>0</v>
      </c>
      <c r="AJ71" s="72" t="n">
        <f aca="false">ModeloDatosModificados!AJ71-ModeloDatosMinisterio!AJ71</f>
        <v>0</v>
      </c>
      <c r="AK71" s="72" t="n">
        <f aca="false">ModeloDatosModificados!AK71-ModeloDatosMinisterio!AK71</f>
        <v>0</v>
      </c>
      <c r="AL71" s="72" t="n">
        <f aca="false">ModeloDatosModificados!AL71-ModeloDatosMinisterio!AL71</f>
        <v>0</v>
      </c>
      <c r="AM71" s="72" t="n">
        <f aca="false">ModeloDatosModificados!AM71-ModeloDatosMinisterio!AM71</f>
        <v>0</v>
      </c>
      <c r="AO71" s="64" t="n">
        <f aca="false">ModeloDatosModificados!AO71-ModeloDatosMinisterio!AO71</f>
        <v>0</v>
      </c>
      <c r="AP71" s="63" t="n">
        <f aca="false">ModeloDatosModificados!AP71-ModeloDatosMinisterio!AP71</f>
        <v>0</v>
      </c>
      <c r="AQ71" s="64" t="n">
        <f aca="false">ModeloDatosModificados!AQ71-ModeloDatosMinisterio!AQ71</f>
        <v>0</v>
      </c>
      <c r="AR71" s="63" t="n">
        <f aca="false">ModeloDatosModificados!AR71-ModeloDatosMinisterio!AR71</f>
        <v>0</v>
      </c>
      <c r="AS71" s="64" t="n">
        <f aca="false">ModeloDatosModificados!AS71-ModeloDatosMinisterio!AS71</f>
        <v>0</v>
      </c>
      <c r="AT71" s="63" t="n">
        <f aca="false">ModeloDatosModificados!AT71-ModeloDatosMinisterio!AT71</f>
        <v>0</v>
      </c>
      <c r="AU71" s="64" t="n">
        <f aca="false">ModeloDatosModificados!AU71-ModeloDatosMinisterio!AU71</f>
        <v>0</v>
      </c>
      <c r="AV71" s="63" t="n">
        <f aca="false">ModeloDatosModificados!AV71-ModeloDatosMinisterio!AV71</f>
        <v>0</v>
      </c>
      <c r="AW71" s="64" t="n">
        <f aca="false">ModeloDatosModificados!AW71-ModeloDatosMinisterio!AW71</f>
        <v>0</v>
      </c>
      <c r="AX71" s="63" t="n">
        <f aca="false">ModeloDatosModificados!AX71-ModeloDatosMinisterio!AX71</f>
        <v>0</v>
      </c>
    </row>
    <row r="72" customFormat="false" ht="13.8" hidden="false" customHeight="false" outlineLevel="0" collapsed="false">
      <c r="A72" s="70" t="s">
        <v>44</v>
      </c>
      <c r="B72" s="63" t="n">
        <f aca="false">ModeloDatosModificados!B72-ModeloDatosMinisterio!B72</f>
        <v>0</v>
      </c>
      <c r="C72" s="63" t="n">
        <f aca="false">ModeloDatosModificados!C72-ModeloDatosMinisterio!C72</f>
        <v>0</v>
      </c>
      <c r="D72" s="63" t="n">
        <f aca="false">ModeloDatosModificados!D72-ModeloDatosMinisterio!D72</f>
        <v>0</v>
      </c>
      <c r="E72" s="63" t="n">
        <f aca="false">ModeloDatosModificados!E72-ModeloDatosMinisterio!E72</f>
        <v>0</v>
      </c>
      <c r="F72" s="63" t="n">
        <f aca="false">ModeloDatosModificados!F72-ModeloDatosMinisterio!F72</f>
        <v>0</v>
      </c>
      <c r="G72" s="63" t="n">
        <f aca="false">ModeloDatosModificados!G72-ModeloDatosMinisterio!G72</f>
        <v>0</v>
      </c>
      <c r="H72" s="63" t="n">
        <f aca="false">ModeloDatosModificados!H72-ModeloDatosMinisterio!H72</f>
        <v>0</v>
      </c>
      <c r="I72" s="64" t="n">
        <f aca="false">ModeloDatosModificados!I72-ModeloDatosMinisterio!I72</f>
        <v>0</v>
      </c>
      <c r="J72" s="63" t="n">
        <f aca="false">ModeloDatosModificados!J72-ModeloDatosMinisterio!J72</f>
        <v>0</v>
      </c>
      <c r="K72" s="64" t="n">
        <f aca="false">ModeloDatosModificados!K72-ModeloDatosMinisterio!K72</f>
        <v>0</v>
      </c>
      <c r="L72" s="63" t="n">
        <f aca="false">ModeloDatosModificados!L72-ModeloDatosMinisterio!L72</f>
        <v>0</v>
      </c>
      <c r="M72" s="64" t="n">
        <f aca="false">ModeloDatosModificados!M72-ModeloDatosMinisterio!M72</f>
        <v>1.28206579571438E-008</v>
      </c>
      <c r="N72" s="63" t="n">
        <f aca="false">ModeloDatosModificados!N72-ModeloDatosMinisterio!N72</f>
        <v>3</v>
      </c>
      <c r="O72" s="63" t="n">
        <f aca="false">ModeloDatosModificados!O72-ModeloDatosMinisterio!O72</f>
        <v>3</v>
      </c>
      <c r="P72" s="63" t="n">
        <f aca="false">ModeloDatosModificados!P72-ModeloDatosMinisterio!P72</f>
        <v>3</v>
      </c>
      <c r="Q72" s="63" t="n">
        <f aca="false">ModeloDatosModificados!Q72-ModeloDatosMinisterio!Q72</f>
        <v>3</v>
      </c>
      <c r="S72" s="63" t="n">
        <f aca="false">ModeloDatosModificados!S72-ModeloDatosMinisterio!S72</f>
        <v>0</v>
      </c>
      <c r="T72" s="63" t="n">
        <f aca="false">ModeloDatosModificados!T72-ModeloDatosMinisterio!T72</f>
        <v>0</v>
      </c>
      <c r="U72" s="63" t="n">
        <f aca="false">ModeloDatosModificados!U72-ModeloDatosMinisterio!U72</f>
        <v>0</v>
      </c>
      <c r="V72" s="63" t="n">
        <f aca="false">ModeloDatosModificados!V72-ModeloDatosMinisterio!V72</f>
        <v>0</v>
      </c>
      <c r="W72" s="63" t="n">
        <f aca="false">ModeloDatosModificados!W72-ModeloDatosMinisterio!W72</f>
        <v>0</v>
      </c>
      <c r="X72" s="63" t="n">
        <f aca="false">ModeloDatosModificados!X72-ModeloDatosMinisterio!X72</f>
        <v>0</v>
      </c>
      <c r="Y72" s="63" t="n">
        <f aca="false">ModeloDatosModificados!Y72-ModeloDatosMinisterio!Y72</f>
        <v>0</v>
      </c>
      <c r="Z72" s="63" t="n">
        <f aca="false">ModeloDatosModificados!Z72-ModeloDatosMinisterio!Z72</f>
        <v>0</v>
      </c>
      <c r="AC72" s="71" t="n">
        <f aca="false">ModeloDatosModificados!AC72-ModeloDatosMinisterio!AC72</f>
        <v>0</v>
      </c>
      <c r="AD72" s="72" t="n">
        <f aca="false">ModeloDatosModificados!AD72-ModeloDatosMinisterio!AD72</f>
        <v>0</v>
      </c>
      <c r="AE72" s="73" t="n">
        <f aca="false">ModeloDatosModificados!AE72-ModeloDatosMinisterio!AE72</f>
        <v>0</v>
      </c>
      <c r="AF72" s="72" t="n">
        <f aca="false">ModeloDatosModificados!AF72-ModeloDatosMinisterio!AF72</f>
        <v>0</v>
      </c>
      <c r="AG72" s="72" t="n">
        <f aca="false">ModeloDatosModificados!AG72-ModeloDatosMinisterio!AG72</f>
        <v>0</v>
      </c>
      <c r="AH72" s="72" t="n">
        <f aca="false">ModeloDatosModificados!AH72-ModeloDatosMinisterio!AH72</f>
        <v>0</v>
      </c>
      <c r="AI72" s="72" t="n">
        <f aca="false">ModeloDatosModificados!AI72-ModeloDatosMinisterio!AI72</f>
        <v>0</v>
      </c>
      <c r="AJ72" s="72" t="n">
        <f aca="false">ModeloDatosModificados!AJ72-ModeloDatosMinisterio!AJ72</f>
        <v>0</v>
      </c>
      <c r="AK72" s="72" t="n">
        <f aca="false">ModeloDatosModificados!AK72-ModeloDatosMinisterio!AK72</f>
        <v>0</v>
      </c>
      <c r="AL72" s="72" t="n">
        <f aca="false">ModeloDatosModificados!AL72-ModeloDatosMinisterio!AL72</f>
        <v>0</v>
      </c>
      <c r="AM72" s="72" t="n">
        <f aca="false">ModeloDatosModificados!AM72-ModeloDatosMinisterio!AM72</f>
        <v>0</v>
      </c>
      <c r="AO72" s="64" t="n">
        <f aca="false">ModeloDatosModificados!AO72-ModeloDatosMinisterio!AO72</f>
        <v>0</v>
      </c>
      <c r="AP72" s="63" t="n">
        <f aca="false">ModeloDatosModificados!AP72-ModeloDatosMinisterio!AP72</f>
        <v>0</v>
      </c>
      <c r="AQ72" s="64" t="n">
        <f aca="false">ModeloDatosModificados!AQ72-ModeloDatosMinisterio!AQ72</f>
        <v>0</v>
      </c>
      <c r="AR72" s="63" t="n">
        <f aca="false">ModeloDatosModificados!AR72-ModeloDatosMinisterio!AR72</f>
        <v>0</v>
      </c>
      <c r="AS72" s="64" t="n">
        <f aca="false">ModeloDatosModificados!AS72-ModeloDatosMinisterio!AS72</f>
        <v>0</v>
      </c>
      <c r="AT72" s="63" t="n">
        <f aca="false">ModeloDatosModificados!AT72-ModeloDatosMinisterio!AT72</f>
        <v>0</v>
      </c>
      <c r="AU72" s="64" t="n">
        <f aca="false">ModeloDatosModificados!AU72-ModeloDatosMinisterio!AU72</f>
        <v>0</v>
      </c>
      <c r="AV72" s="63" t="n">
        <f aca="false">ModeloDatosModificados!AV72-ModeloDatosMinisterio!AV72</f>
        <v>0</v>
      </c>
      <c r="AW72" s="64" t="n">
        <f aca="false">ModeloDatosModificados!AW72-ModeloDatosMinisterio!AW72</f>
        <v>0</v>
      </c>
      <c r="AX72" s="63" t="n">
        <f aca="false">ModeloDatosModificados!AX72-ModeloDatosMinisterio!AX72</f>
        <v>0</v>
      </c>
    </row>
    <row r="73" customFormat="false" ht="13.8" hidden="false" customHeight="false" outlineLevel="0" collapsed="false">
      <c r="A73" s="70" t="s">
        <v>45</v>
      </c>
      <c r="B73" s="63" t="n">
        <f aca="false">ModeloDatosModificados!B73-ModeloDatosMinisterio!B73</f>
        <v>0</v>
      </c>
      <c r="C73" s="63" t="n">
        <f aca="false">ModeloDatosModificados!C73-ModeloDatosMinisterio!C73</f>
        <v>0</v>
      </c>
      <c r="D73" s="63" t="n">
        <f aca="false">ModeloDatosModificados!D73-ModeloDatosMinisterio!D73</f>
        <v>0</v>
      </c>
      <c r="E73" s="63" t="n">
        <f aca="false">ModeloDatosModificados!E73-ModeloDatosMinisterio!E73</f>
        <v>0</v>
      </c>
      <c r="F73" s="63" t="n">
        <f aca="false">ModeloDatosModificados!F73-ModeloDatosMinisterio!F73</f>
        <v>0</v>
      </c>
      <c r="G73" s="63" t="n">
        <f aca="false">ModeloDatosModificados!G73-ModeloDatosMinisterio!G73</f>
        <v>0</v>
      </c>
      <c r="H73" s="63" t="n">
        <f aca="false">ModeloDatosModificados!H73-ModeloDatosMinisterio!H73</f>
        <v>0</v>
      </c>
      <c r="I73" s="64" t="n">
        <f aca="false">ModeloDatosModificados!I73-ModeloDatosMinisterio!I73</f>
        <v>0</v>
      </c>
      <c r="J73" s="63" t="n">
        <f aca="false">ModeloDatosModificados!J73-ModeloDatosMinisterio!J73</f>
        <v>0</v>
      </c>
      <c r="K73" s="64" t="n">
        <f aca="false">ModeloDatosModificados!K73-ModeloDatosMinisterio!K73</f>
        <v>0</v>
      </c>
      <c r="L73" s="63" t="n">
        <f aca="false">ModeloDatosModificados!L73-ModeloDatosMinisterio!L73</f>
        <v>0</v>
      </c>
      <c r="M73" s="64" t="n">
        <f aca="false">ModeloDatosModificados!M73-ModeloDatosMinisterio!M73</f>
        <v>8.54710530476255E-009</v>
      </c>
      <c r="N73" s="63" t="n">
        <f aca="false">ModeloDatosModificados!N73-ModeloDatosMinisterio!N73</f>
        <v>2</v>
      </c>
      <c r="O73" s="63" t="n">
        <f aca="false">ModeloDatosModificados!O73-ModeloDatosMinisterio!O73</f>
        <v>2</v>
      </c>
      <c r="P73" s="63" t="n">
        <f aca="false">ModeloDatosModificados!P73-ModeloDatosMinisterio!P73</f>
        <v>2</v>
      </c>
      <c r="Q73" s="63" t="n">
        <f aca="false">ModeloDatosModificados!Q73-ModeloDatosMinisterio!Q73</f>
        <v>2</v>
      </c>
      <c r="S73" s="63" t="n">
        <f aca="false">ModeloDatosModificados!S73-ModeloDatosMinisterio!S73</f>
        <v>0</v>
      </c>
      <c r="T73" s="63" t="n">
        <f aca="false">ModeloDatosModificados!T73-ModeloDatosMinisterio!T73</f>
        <v>0</v>
      </c>
      <c r="U73" s="63" t="n">
        <f aca="false">ModeloDatosModificados!U73-ModeloDatosMinisterio!U73</f>
        <v>0</v>
      </c>
      <c r="V73" s="63" t="n">
        <f aca="false">ModeloDatosModificados!V73-ModeloDatosMinisterio!V73</f>
        <v>0</v>
      </c>
      <c r="W73" s="63" t="n">
        <f aca="false">ModeloDatosModificados!W73-ModeloDatosMinisterio!W73</f>
        <v>0</v>
      </c>
      <c r="X73" s="63" t="n">
        <f aca="false">ModeloDatosModificados!X73-ModeloDatosMinisterio!X73</f>
        <v>0</v>
      </c>
      <c r="Y73" s="63" t="n">
        <f aca="false">ModeloDatosModificados!Y73-ModeloDatosMinisterio!Y73</f>
        <v>0</v>
      </c>
      <c r="Z73" s="63" t="n">
        <f aca="false">ModeloDatosModificados!Z73-ModeloDatosMinisterio!Z73</f>
        <v>0</v>
      </c>
      <c r="AC73" s="71" t="n">
        <f aca="false">ModeloDatosModificados!AC73-ModeloDatosMinisterio!AC73</f>
        <v>0</v>
      </c>
      <c r="AD73" s="72" t="n">
        <f aca="false">ModeloDatosModificados!AD73-ModeloDatosMinisterio!AD73</f>
        <v>0</v>
      </c>
      <c r="AE73" s="73" t="n">
        <f aca="false">ModeloDatosModificados!AE73-ModeloDatosMinisterio!AE73</f>
        <v>0</v>
      </c>
      <c r="AF73" s="72" t="n">
        <f aca="false">ModeloDatosModificados!AF73-ModeloDatosMinisterio!AF73</f>
        <v>0</v>
      </c>
      <c r="AG73" s="72" t="n">
        <f aca="false">ModeloDatosModificados!AG73-ModeloDatosMinisterio!AG73</f>
        <v>0</v>
      </c>
      <c r="AH73" s="72" t="n">
        <f aca="false">ModeloDatosModificados!AH73-ModeloDatosMinisterio!AH73</f>
        <v>0</v>
      </c>
      <c r="AI73" s="72" t="n">
        <f aca="false">ModeloDatosModificados!AI73-ModeloDatosMinisterio!AI73</f>
        <v>0</v>
      </c>
      <c r="AJ73" s="72" t="n">
        <f aca="false">ModeloDatosModificados!AJ73-ModeloDatosMinisterio!AJ73</f>
        <v>0</v>
      </c>
      <c r="AK73" s="72" t="n">
        <f aca="false">ModeloDatosModificados!AK73-ModeloDatosMinisterio!AK73</f>
        <v>0</v>
      </c>
      <c r="AL73" s="72" t="n">
        <f aca="false">ModeloDatosModificados!AL73-ModeloDatosMinisterio!AL73</f>
        <v>0</v>
      </c>
      <c r="AM73" s="72" t="n">
        <f aca="false">ModeloDatosModificados!AM73-ModeloDatosMinisterio!AM73</f>
        <v>0</v>
      </c>
      <c r="AO73" s="64" t="n">
        <f aca="false">ModeloDatosModificados!AO73-ModeloDatosMinisterio!AO73</f>
        <v>0</v>
      </c>
      <c r="AP73" s="63" t="n">
        <f aca="false">ModeloDatosModificados!AP73-ModeloDatosMinisterio!AP73</f>
        <v>0</v>
      </c>
      <c r="AQ73" s="64" t="n">
        <f aca="false">ModeloDatosModificados!AQ73-ModeloDatosMinisterio!AQ73</f>
        <v>0</v>
      </c>
      <c r="AR73" s="63" t="n">
        <f aca="false">ModeloDatosModificados!AR73-ModeloDatosMinisterio!AR73</f>
        <v>0</v>
      </c>
      <c r="AS73" s="64" t="n">
        <f aca="false">ModeloDatosModificados!AS73-ModeloDatosMinisterio!AS73</f>
        <v>0</v>
      </c>
      <c r="AT73" s="63" t="n">
        <f aca="false">ModeloDatosModificados!AT73-ModeloDatosMinisterio!AT73</f>
        <v>0</v>
      </c>
      <c r="AU73" s="64" t="n">
        <f aca="false">ModeloDatosModificados!AU73-ModeloDatosMinisterio!AU73</f>
        <v>0</v>
      </c>
      <c r="AV73" s="63" t="n">
        <f aca="false">ModeloDatosModificados!AV73-ModeloDatosMinisterio!AV73</f>
        <v>0</v>
      </c>
      <c r="AW73" s="64" t="n">
        <f aca="false">ModeloDatosModificados!AW73-ModeloDatosMinisterio!AW73</f>
        <v>0</v>
      </c>
      <c r="AX73" s="63" t="n">
        <f aca="false">ModeloDatosModificados!AX73-ModeloDatosMinisterio!AX73</f>
        <v>0</v>
      </c>
    </row>
    <row r="74" customFormat="false" ht="13.8" hidden="false" customHeight="false" outlineLevel="0" collapsed="false">
      <c r="A74" s="70" t="s">
        <v>46</v>
      </c>
      <c r="B74" s="63" t="n">
        <f aca="false">ModeloDatosModificados!B74-ModeloDatosMinisterio!B74</f>
        <v>0</v>
      </c>
      <c r="C74" s="63" t="n">
        <f aca="false">ModeloDatosModificados!C74-ModeloDatosMinisterio!C74</f>
        <v>0</v>
      </c>
      <c r="D74" s="63" t="n">
        <f aca="false">ModeloDatosModificados!D74-ModeloDatosMinisterio!D74</f>
        <v>0</v>
      </c>
      <c r="E74" s="63" t="n">
        <f aca="false">ModeloDatosModificados!E74-ModeloDatosMinisterio!E74</f>
        <v>0</v>
      </c>
      <c r="F74" s="63" t="n">
        <f aca="false">ModeloDatosModificados!F74-ModeloDatosMinisterio!F74</f>
        <v>0</v>
      </c>
      <c r="G74" s="63" t="n">
        <f aca="false">ModeloDatosModificados!G74-ModeloDatosMinisterio!G74</f>
        <v>0</v>
      </c>
      <c r="H74" s="63" t="n">
        <f aca="false">ModeloDatosModificados!H74-ModeloDatosMinisterio!H74</f>
        <v>0</v>
      </c>
      <c r="I74" s="64" t="n">
        <f aca="false">ModeloDatosModificados!I74-ModeloDatosMinisterio!I74</f>
        <v>0</v>
      </c>
      <c r="J74" s="63" t="n">
        <f aca="false">ModeloDatosModificados!J74-ModeloDatosMinisterio!J74</f>
        <v>0</v>
      </c>
      <c r="K74" s="64" t="n">
        <f aca="false">ModeloDatosModificados!K74-ModeloDatosMinisterio!K74</f>
        <v>0</v>
      </c>
      <c r="L74" s="63" t="n">
        <f aca="false">ModeloDatosModificados!L74-ModeloDatosMinisterio!L74</f>
        <v>0</v>
      </c>
      <c r="M74" s="64" t="n">
        <f aca="false">ModeloDatosModificados!M74-ModeloDatosMinisterio!M74</f>
        <v>4.27355265238127E-009</v>
      </c>
      <c r="N74" s="63" t="n">
        <f aca="false">ModeloDatosModificados!N74-ModeloDatosMinisterio!N74</f>
        <v>1</v>
      </c>
      <c r="O74" s="63" t="n">
        <f aca="false">ModeloDatosModificados!O74-ModeloDatosMinisterio!O74</f>
        <v>1</v>
      </c>
      <c r="P74" s="63" t="n">
        <f aca="false">ModeloDatosModificados!P74-ModeloDatosMinisterio!P74</f>
        <v>1</v>
      </c>
      <c r="Q74" s="63" t="n">
        <f aca="false">ModeloDatosModificados!Q74-ModeloDatosMinisterio!Q74</f>
        <v>1</v>
      </c>
      <c r="S74" s="63" t="n">
        <f aca="false">ModeloDatosModificados!S74-ModeloDatosMinisterio!S74</f>
        <v>0</v>
      </c>
      <c r="T74" s="63" t="n">
        <f aca="false">ModeloDatosModificados!T74-ModeloDatosMinisterio!T74</f>
        <v>0</v>
      </c>
      <c r="U74" s="63" t="n">
        <f aca="false">ModeloDatosModificados!U74-ModeloDatosMinisterio!U74</f>
        <v>0</v>
      </c>
      <c r="V74" s="63" t="n">
        <f aca="false">ModeloDatosModificados!V74-ModeloDatosMinisterio!V74</f>
        <v>0</v>
      </c>
      <c r="W74" s="63" t="n">
        <f aca="false">ModeloDatosModificados!W74-ModeloDatosMinisterio!W74</f>
        <v>0</v>
      </c>
      <c r="X74" s="63" t="n">
        <f aca="false">ModeloDatosModificados!X74-ModeloDatosMinisterio!X74</f>
        <v>0</v>
      </c>
      <c r="Y74" s="63" t="n">
        <f aca="false">ModeloDatosModificados!Y74-ModeloDatosMinisterio!Y74</f>
        <v>0</v>
      </c>
      <c r="Z74" s="63" t="n">
        <f aca="false">ModeloDatosModificados!Z74-ModeloDatosMinisterio!Z74</f>
        <v>0</v>
      </c>
      <c r="AC74" s="71" t="n">
        <f aca="false">ModeloDatosModificados!AC74-ModeloDatosMinisterio!AC74</f>
        <v>0</v>
      </c>
      <c r="AD74" s="72" t="n">
        <f aca="false">ModeloDatosModificados!AD74-ModeloDatosMinisterio!AD74</f>
        <v>0</v>
      </c>
      <c r="AE74" s="73" t="n">
        <f aca="false">ModeloDatosModificados!AE74-ModeloDatosMinisterio!AE74</f>
        <v>0</v>
      </c>
      <c r="AF74" s="72" t="n">
        <f aca="false">ModeloDatosModificados!AF74-ModeloDatosMinisterio!AF74</f>
        <v>0</v>
      </c>
      <c r="AG74" s="72" t="n">
        <f aca="false">ModeloDatosModificados!AG74-ModeloDatosMinisterio!AG74</f>
        <v>0</v>
      </c>
      <c r="AH74" s="72" t="n">
        <f aca="false">ModeloDatosModificados!AH74-ModeloDatosMinisterio!AH74</f>
        <v>0</v>
      </c>
      <c r="AI74" s="72" t="n">
        <f aca="false">ModeloDatosModificados!AI74-ModeloDatosMinisterio!AI74</f>
        <v>0</v>
      </c>
      <c r="AJ74" s="72" t="n">
        <f aca="false">ModeloDatosModificados!AJ74-ModeloDatosMinisterio!AJ74</f>
        <v>0</v>
      </c>
      <c r="AK74" s="72" t="n">
        <f aca="false">ModeloDatosModificados!AK74-ModeloDatosMinisterio!AK74</f>
        <v>0</v>
      </c>
      <c r="AL74" s="72" t="n">
        <f aca="false">ModeloDatosModificados!AL74-ModeloDatosMinisterio!AL74</f>
        <v>0</v>
      </c>
      <c r="AM74" s="72" t="n">
        <f aca="false">ModeloDatosModificados!AM74-ModeloDatosMinisterio!AM74</f>
        <v>0</v>
      </c>
      <c r="AO74" s="64" t="n">
        <f aca="false">ModeloDatosModificados!AO74-ModeloDatosMinisterio!AO74</f>
        <v>0</v>
      </c>
      <c r="AP74" s="63" t="n">
        <f aca="false">ModeloDatosModificados!AP74-ModeloDatosMinisterio!AP74</f>
        <v>0</v>
      </c>
      <c r="AQ74" s="64" t="n">
        <f aca="false">ModeloDatosModificados!AQ74-ModeloDatosMinisterio!AQ74</f>
        <v>0</v>
      </c>
      <c r="AR74" s="63" t="n">
        <f aca="false">ModeloDatosModificados!AR74-ModeloDatosMinisterio!AR74</f>
        <v>0</v>
      </c>
      <c r="AS74" s="64" t="n">
        <f aca="false">ModeloDatosModificados!AS74-ModeloDatosMinisterio!AS74</f>
        <v>0</v>
      </c>
      <c r="AT74" s="63" t="n">
        <f aca="false">ModeloDatosModificados!AT74-ModeloDatosMinisterio!AT74</f>
        <v>0</v>
      </c>
      <c r="AU74" s="64" t="n">
        <f aca="false">ModeloDatosModificados!AU74-ModeloDatosMinisterio!AU74</f>
        <v>0</v>
      </c>
      <c r="AV74" s="63" t="n">
        <f aca="false">ModeloDatosModificados!AV74-ModeloDatosMinisterio!AV74</f>
        <v>0</v>
      </c>
      <c r="AW74" s="64" t="n">
        <f aca="false">ModeloDatosModificados!AW74-ModeloDatosMinisterio!AW74</f>
        <v>0</v>
      </c>
      <c r="AX74" s="63" t="n">
        <f aca="false">ModeloDatosModificados!AX74-ModeloDatosMinisterio!AX74</f>
        <v>0</v>
      </c>
    </row>
    <row r="75" customFormat="false" ht="13.8" hidden="false" customHeight="false" outlineLevel="0" collapsed="false">
      <c r="A75" s="70" t="s">
        <v>47</v>
      </c>
      <c r="B75" s="63" t="n">
        <f aca="false">ModeloDatosModificados!B75-ModeloDatosMinisterio!B75</f>
        <v>0</v>
      </c>
      <c r="C75" s="63" t="n">
        <f aca="false">ModeloDatosModificados!C75-ModeloDatosMinisterio!C75</f>
        <v>0</v>
      </c>
      <c r="D75" s="63" t="n">
        <f aca="false">ModeloDatosModificados!D75-ModeloDatosMinisterio!D75</f>
        <v>0</v>
      </c>
      <c r="E75" s="63" t="n">
        <f aca="false">ModeloDatosModificados!E75-ModeloDatosMinisterio!E75</f>
        <v>0</v>
      </c>
      <c r="F75" s="63" t="n">
        <f aca="false">ModeloDatosModificados!F75-ModeloDatosMinisterio!F75</f>
        <v>0</v>
      </c>
      <c r="G75" s="63" t="n">
        <f aca="false">ModeloDatosModificados!G75-ModeloDatosMinisterio!G75</f>
        <v>0</v>
      </c>
      <c r="H75" s="63" t="n">
        <f aca="false">ModeloDatosModificados!H75-ModeloDatosMinisterio!H75</f>
        <v>0</v>
      </c>
      <c r="I75" s="64" t="n">
        <f aca="false">ModeloDatosModificados!I75-ModeloDatosMinisterio!I75</f>
        <v>0</v>
      </c>
      <c r="J75" s="63" t="n">
        <f aca="false">ModeloDatosModificados!J75-ModeloDatosMinisterio!J75</f>
        <v>0</v>
      </c>
      <c r="K75" s="64" t="n">
        <f aca="false">ModeloDatosModificados!K75-ModeloDatosMinisterio!K75</f>
        <v>0</v>
      </c>
      <c r="L75" s="63" t="n">
        <f aca="false">ModeloDatosModificados!L75-ModeloDatosMinisterio!L75</f>
        <v>0</v>
      </c>
      <c r="M75" s="64" t="n">
        <f aca="false">ModeloDatosModificados!M75-ModeloDatosMinisterio!M75</f>
        <v>0</v>
      </c>
      <c r="N75" s="63" t="n">
        <f aca="false">ModeloDatosModificados!N75-ModeloDatosMinisterio!N75</f>
        <v>0</v>
      </c>
      <c r="O75" s="63" t="n">
        <f aca="false">ModeloDatosModificados!O75-ModeloDatosMinisterio!O75</f>
        <v>0</v>
      </c>
      <c r="P75" s="63" t="n">
        <f aca="false">ModeloDatosModificados!P75-ModeloDatosMinisterio!P75</f>
        <v>0</v>
      </c>
      <c r="Q75" s="63" t="n">
        <f aca="false">ModeloDatosModificados!Q75-ModeloDatosMinisterio!Q75</f>
        <v>0</v>
      </c>
      <c r="S75" s="63" t="n">
        <f aca="false">ModeloDatosModificados!S75-ModeloDatosMinisterio!S75</f>
        <v>0</v>
      </c>
      <c r="T75" s="63" t="n">
        <f aca="false">ModeloDatosModificados!T75-ModeloDatosMinisterio!T75</f>
        <v>0</v>
      </c>
      <c r="U75" s="63" t="n">
        <f aca="false">ModeloDatosModificados!U75-ModeloDatosMinisterio!U75</f>
        <v>0</v>
      </c>
      <c r="V75" s="63" t="n">
        <f aca="false">ModeloDatosModificados!V75-ModeloDatosMinisterio!V75</f>
        <v>0</v>
      </c>
      <c r="W75" s="63" t="n">
        <f aca="false">ModeloDatosModificados!W75-ModeloDatosMinisterio!W75</f>
        <v>0</v>
      </c>
      <c r="X75" s="63" t="n">
        <f aca="false">ModeloDatosModificados!X75-ModeloDatosMinisterio!X75</f>
        <v>0</v>
      </c>
      <c r="Y75" s="63" t="n">
        <f aca="false">ModeloDatosModificados!Y75-ModeloDatosMinisterio!Y75</f>
        <v>0</v>
      </c>
      <c r="Z75" s="63" t="n">
        <f aca="false">ModeloDatosModificados!Z75-ModeloDatosMinisterio!Z75</f>
        <v>0</v>
      </c>
      <c r="AC75" s="71" t="n">
        <f aca="false">ModeloDatosModificados!AC75-ModeloDatosMinisterio!AC75</f>
        <v>0</v>
      </c>
      <c r="AD75" s="72" t="n">
        <f aca="false">ModeloDatosModificados!AD75-ModeloDatosMinisterio!AD75</f>
        <v>0</v>
      </c>
      <c r="AE75" s="73" t="n">
        <f aca="false">ModeloDatosModificados!AE75-ModeloDatosMinisterio!AE75</f>
        <v>0</v>
      </c>
      <c r="AF75" s="72" t="n">
        <f aca="false">ModeloDatosModificados!AF75-ModeloDatosMinisterio!AF75</f>
        <v>0</v>
      </c>
      <c r="AG75" s="72" t="n">
        <f aca="false">ModeloDatosModificados!AG75-ModeloDatosMinisterio!AG75</f>
        <v>0</v>
      </c>
      <c r="AH75" s="72" t="n">
        <f aca="false">ModeloDatosModificados!AH75-ModeloDatosMinisterio!AH75</f>
        <v>0</v>
      </c>
      <c r="AI75" s="72" t="n">
        <f aca="false">ModeloDatosModificados!AI75-ModeloDatosMinisterio!AI75</f>
        <v>0</v>
      </c>
      <c r="AJ75" s="72" t="n">
        <f aca="false">ModeloDatosModificados!AJ75-ModeloDatosMinisterio!AJ75</f>
        <v>0</v>
      </c>
      <c r="AK75" s="72" t="n">
        <f aca="false">ModeloDatosModificados!AK75-ModeloDatosMinisterio!AK75</f>
        <v>0</v>
      </c>
      <c r="AL75" s="72" t="n">
        <f aca="false">ModeloDatosModificados!AL75-ModeloDatosMinisterio!AL75</f>
        <v>0</v>
      </c>
      <c r="AM75" s="72" t="n">
        <f aca="false">ModeloDatosModificados!AM75-ModeloDatosMinisterio!AM75</f>
        <v>0</v>
      </c>
      <c r="AO75" s="64" t="n">
        <f aca="false">ModeloDatosModificados!AO75-ModeloDatosMinisterio!AO75</f>
        <v>0</v>
      </c>
      <c r="AP75" s="63" t="n">
        <f aca="false">ModeloDatosModificados!AP75-ModeloDatosMinisterio!AP75</f>
        <v>0</v>
      </c>
      <c r="AQ75" s="64" t="n">
        <f aca="false">ModeloDatosModificados!AQ75-ModeloDatosMinisterio!AQ75</f>
        <v>0</v>
      </c>
      <c r="AR75" s="63" t="n">
        <f aca="false">ModeloDatosModificados!AR75-ModeloDatosMinisterio!AR75</f>
        <v>0</v>
      </c>
      <c r="AS75" s="64" t="n">
        <f aca="false">ModeloDatosModificados!AS75-ModeloDatosMinisterio!AS75</f>
        <v>0</v>
      </c>
      <c r="AT75" s="63" t="n">
        <f aca="false">ModeloDatosModificados!AT75-ModeloDatosMinisterio!AT75</f>
        <v>0</v>
      </c>
      <c r="AU75" s="64" t="n">
        <f aca="false">ModeloDatosModificados!AU75-ModeloDatosMinisterio!AU75</f>
        <v>0</v>
      </c>
      <c r="AV75" s="63" t="n">
        <f aca="false">ModeloDatosModificados!AV75-ModeloDatosMinisterio!AV75</f>
        <v>0</v>
      </c>
      <c r="AW75" s="64" t="n">
        <f aca="false">ModeloDatosModificados!AW75-ModeloDatosMinisterio!AW75</f>
        <v>0</v>
      </c>
      <c r="AX75" s="63" t="n">
        <f aca="false">ModeloDatosModificados!AX75-ModeloDatosMinisterio!AX75</f>
        <v>0</v>
      </c>
    </row>
    <row r="76" customFormat="false" ht="13.8" hidden="false" customHeight="false" outlineLevel="0" collapsed="false">
      <c r="A76" s="74" t="s">
        <v>48</v>
      </c>
      <c r="B76" s="76" t="n">
        <f aca="false">ModeloDatosModificados!B76-ModeloDatosMinisterio!B76</f>
        <v>0</v>
      </c>
      <c r="C76" s="76" t="n">
        <f aca="false">ModeloDatosModificados!C76-ModeloDatosMinisterio!C76</f>
        <v>0</v>
      </c>
      <c r="D76" s="76" t="n">
        <f aca="false">ModeloDatosModificados!D76-ModeloDatosMinisterio!D76</f>
        <v>0</v>
      </c>
      <c r="E76" s="76" t="n">
        <f aca="false">ModeloDatosModificados!E76-ModeloDatosMinisterio!E76</f>
        <v>0</v>
      </c>
      <c r="F76" s="76" t="n">
        <f aca="false">ModeloDatosModificados!F76-ModeloDatosMinisterio!F76</f>
        <v>0</v>
      </c>
      <c r="G76" s="76" t="n">
        <f aca="false">ModeloDatosModificados!G76-ModeloDatosMinisterio!G76</f>
        <v>0</v>
      </c>
      <c r="H76" s="76" t="n">
        <f aca="false">ModeloDatosModificados!H76-ModeloDatosMinisterio!H76</f>
        <v>0</v>
      </c>
      <c r="I76" s="75" t="n">
        <f aca="false">ModeloDatosModificados!I76-ModeloDatosMinisterio!I76</f>
        <v>0</v>
      </c>
      <c r="J76" s="76" t="n">
        <f aca="false">ModeloDatosModificados!J76-ModeloDatosMinisterio!J76</f>
        <v>0</v>
      </c>
      <c r="K76" s="75" t="n">
        <f aca="false">ModeloDatosModificados!K76-ModeloDatosMinisterio!K76</f>
        <v>0</v>
      </c>
      <c r="L76" s="76" t="n">
        <f aca="false">ModeloDatosModificados!L76-ModeloDatosMinisterio!L76</f>
        <v>0</v>
      </c>
      <c r="M76" s="75" t="n">
        <f aca="false">ModeloDatosModificados!M76-ModeloDatosMinisterio!M76</f>
        <v>0</v>
      </c>
      <c r="N76" s="76" t="n">
        <f aca="false">ModeloDatosModificados!N76-ModeloDatosMinisterio!N76</f>
        <v>0</v>
      </c>
      <c r="O76" s="76" t="n">
        <f aca="false">ModeloDatosModificados!O76-ModeloDatosMinisterio!O76</f>
        <v>0</v>
      </c>
      <c r="P76" s="76" t="n">
        <f aca="false">ModeloDatosModificados!P76-ModeloDatosMinisterio!P76</f>
        <v>0</v>
      </c>
      <c r="Q76" s="76" t="n">
        <f aca="false">ModeloDatosModificados!Q76-ModeloDatosMinisterio!Q76</f>
        <v>0</v>
      </c>
      <c r="S76" s="76" t="n">
        <f aca="false">ModeloDatosModificados!S76-ModeloDatosMinisterio!S76</f>
        <v>0</v>
      </c>
      <c r="T76" s="76" t="n">
        <f aca="false">ModeloDatosModificados!T76-ModeloDatosMinisterio!T76</f>
        <v>0</v>
      </c>
      <c r="U76" s="76" t="n">
        <f aca="false">ModeloDatosModificados!U76-ModeloDatosMinisterio!U76</f>
        <v>0</v>
      </c>
      <c r="V76" s="76" t="n">
        <f aca="false">ModeloDatosModificados!V76-ModeloDatosMinisterio!V76</f>
        <v>0</v>
      </c>
      <c r="W76" s="76" t="n">
        <f aca="false">ModeloDatosModificados!W76-ModeloDatosMinisterio!W76</f>
        <v>0</v>
      </c>
      <c r="X76" s="76" t="n">
        <f aca="false">ModeloDatosModificados!X76-ModeloDatosMinisterio!X76</f>
        <v>0</v>
      </c>
      <c r="Y76" s="76" t="n">
        <f aca="false">ModeloDatosModificados!Y76-ModeloDatosMinisterio!Y76</f>
        <v>0</v>
      </c>
      <c r="Z76" s="76" t="n">
        <f aca="false">ModeloDatosModificados!Z76-ModeloDatosMinisterio!Z76</f>
        <v>0</v>
      </c>
      <c r="AC76" s="78" t="n">
        <f aca="false">ModeloDatosModificados!AC76-ModeloDatosMinisterio!AC76</f>
        <v>0</v>
      </c>
      <c r="AD76" s="79" t="n">
        <f aca="false">ModeloDatosModificados!AD76-ModeloDatosMinisterio!AD76</f>
        <v>0</v>
      </c>
      <c r="AE76" s="80" t="n">
        <f aca="false">ModeloDatosModificados!AE76-ModeloDatosMinisterio!AE76</f>
        <v>0</v>
      </c>
      <c r="AF76" s="79" t="n">
        <f aca="false">ModeloDatosModificados!AF76-ModeloDatosMinisterio!AF76</f>
        <v>0</v>
      </c>
      <c r="AG76" s="79" t="n">
        <f aca="false">ModeloDatosModificados!AG76-ModeloDatosMinisterio!AG76</f>
        <v>0</v>
      </c>
      <c r="AH76" s="79" t="n">
        <f aca="false">ModeloDatosModificados!AH76-ModeloDatosMinisterio!AH76</f>
        <v>0</v>
      </c>
      <c r="AI76" s="79" t="n">
        <f aca="false">ModeloDatosModificados!AI76-ModeloDatosMinisterio!AI76</f>
        <v>0</v>
      </c>
      <c r="AJ76" s="79" t="n">
        <f aca="false">ModeloDatosModificados!AJ76-ModeloDatosMinisterio!AJ76</f>
        <v>0</v>
      </c>
      <c r="AK76" s="79" t="n">
        <f aca="false">ModeloDatosModificados!AK76-ModeloDatosMinisterio!AK76</f>
        <v>0</v>
      </c>
      <c r="AL76" s="79" t="n">
        <f aca="false">ModeloDatosModificados!AL76-ModeloDatosMinisterio!AL76</f>
        <v>0</v>
      </c>
      <c r="AM76" s="79" t="n">
        <f aca="false">ModeloDatosModificados!AM76-ModeloDatosMinisterio!AM76</f>
        <v>0</v>
      </c>
      <c r="AO76" s="75" t="n">
        <f aca="false">ModeloDatosModificados!AO76-ModeloDatosMinisterio!AO76</f>
        <v>0</v>
      </c>
      <c r="AP76" s="76" t="n">
        <f aca="false">ModeloDatosModificados!AP76-ModeloDatosMinisterio!AP76</f>
        <v>0</v>
      </c>
      <c r="AQ76" s="75" t="n">
        <f aca="false">ModeloDatosModificados!AQ76-ModeloDatosMinisterio!AQ76</f>
        <v>0</v>
      </c>
      <c r="AR76" s="76" t="n">
        <f aca="false">ModeloDatosModificados!AR76-ModeloDatosMinisterio!AR76</f>
        <v>0</v>
      </c>
      <c r="AS76" s="75" t="n">
        <f aca="false">ModeloDatosModificados!AS76-ModeloDatosMinisterio!AS76</f>
        <v>0</v>
      </c>
      <c r="AT76" s="76" t="n">
        <f aca="false">ModeloDatosModificados!AT76-ModeloDatosMinisterio!AT76</f>
        <v>0</v>
      </c>
      <c r="AU76" s="75" t="n">
        <f aca="false">ModeloDatosModificados!AU76-ModeloDatosMinisterio!AU76</f>
        <v>0</v>
      </c>
      <c r="AV76" s="76" t="n">
        <f aca="false">ModeloDatosModificados!AV76-ModeloDatosMinisterio!AV76</f>
        <v>0</v>
      </c>
      <c r="AW76" s="75" t="n">
        <f aca="false">ModeloDatosModificados!AW76-ModeloDatosMinisterio!AW76</f>
        <v>0</v>
      </c>
      <c r="AX76" s="76" t="n">
        <f aca="false">ModeloDatosModificados!AX76-ModeloDatosMinisterio!AX76</f>
        <v>0</v>
      </c>
    </row>
    <row r="77" customFormat="false" ht="13.8" hidden="false" customHeight="false" outlineLevel="0" collapsed="false">
      <c r="A77" s="81" t="s">
        <v>49</v>
      </c>
      <c r="B77" s="84" t="n">
        <f aca="false">ModeloDatosModificados!B77-ModeloDatosMinisterio!B77</f>
        <v>0</v>
      </c>
      <c r="C77" s="84" t="n">
        <f aca="false">ModeloDatosModificados!C77-ModeloDatosMinisterio!C77</f>
        <v>0</v>
      </c>
      <c r="D77" s="84" t="n">
        <f aca="false">ModeloDatosModificados!D77-ModeloDatosMinisterio!D77</f>
        <v>0</v>
      </c>
      <c r="E77" s="84" t="n">
        <f aca="false">ModeloDatosModificados!E77-ModeloDatosMinisterio!E77</f>
        <v>0</v>
      </c>
      <c r="F77" s="84" t="n">
        <f aca="false">ModeloDatosModificados!F77-ModeloDatosMinisterio!F77</f>
        <v>0</v>
      </c>
      <c r="G77" s="84" t="n">
        <f aca="false">ModeloDatosModificados!G77-ModeloDatosMinisterio!G77</f>
        <v>0</v>
      </c>
      <c r="H77" s="84" t="n">
        <f aca="false">ModeloDatosModificados!H77-ModeloDatosMinisterio!H77</f>
        <v>0</v>
      </c>
      <c r="I77" s="82" t="n">
        <f aca="false">ModeloDatosModificados!I77-ModeloDatosMinisterio!I77</f>
        <v>0</v>
      </c>
      <c r="J77" s="84" t="n">
        <f aca="false">ModeloDatosModificados!J77-ModeloDatosMinisterio!J77</f>
        <v>0</v>
      </c>
      <c r="K77" s="82" t="n">
        <f aca="false">ModeloDatosModificados!K77-ModeloDatosMinisterio!K77</f>
        <v>0</v>
      </c>
      <c r="L77" s="84" t="n">
        <f aca="false">ModeloDatosModificados!L77-ModeloDatosMinisterio!L77</f>
        <v>0</v>
      </c>
      <c r="M77" s="82" t="n">
        <f aca="false">ModeloDatosModificados!M77-ModeloDatosMinisterio!M77</f>
        <v>0</v>
      </c>
      <c r="N77" s="84" t="n">
        <f aca="false">ModeloDatosModificados!N77-ModeloDatosMinisterio!N77</f>
        <v>0</v>
      </c>
      <c r="O77" s="84" t="n">
        <f aca="false">ModeloDatosModificados!O77-ModeloDatosMinisterio!O77</f>
        <v>0</v>
      </c>
      <c r="P77" s="84" t="n">
        <f aca="false">ModeloDatosModificados!P77-ModeloDatosMinisterio!P77</f>
        <v>0</v>
      </c>
      <c r="Q77" s="84" t="n">
        <f aca="false">ModeloDatosModificados!Q77-ModeloDatosMinisterio!Q77</f>
        <v>0</v>
      </c>
      <c r="S77" s="84" t="n">
        <f aca="false">ModeloDatosModificados!S77-ModeloDatosMinisterio!S77</f>
        <v>0</v>
      </c>
      <c r="T77" s="84" t="n">
        <f aca="false">ModeloDatosModificados!T77-ModeloDatosMinisterio!T77</f>
        <v>0</v>
      </c>
      <c r="U77" s="84" t="n">
        <f aca="false">ModeloDatosModificados!U77-ModeloDatosMinisterio!U77</f>
        <v>0</v>
      </c>
      <c r="V77" s="84" t="n">
        <f aca="false">ModeloDatosModificados!V77-ModeloDatosMinisterio!V77</f>
        <v>0</v>
      </c>
      <c r="W77" s="84" t="n">
        <f aca="false">ModeloDatosModificados!W77-ModeloDatosMinisterio!W77</f>
        <v>0</v>
      </c>
      <c r="X77" s="84" t="n">
        <f aca="false">ModeloDatosModificados!X77-ModeloDatosMinisterio!X77</f>
        <v>0</v>
      </c>
      <c r="Y77" s="84" t="n">
        <f aca="false">ModeloDatosModificados!Y77-ModeloDatosMinisterio!Y77</f>
        <v>0</v>
      </c>
      <c r="Z77" s="84" t="n">
        <f aca="false">ModeloDatosModificados!Z77-ModeloDatosMinisterio!Z77</f>
        <v>0</v>
      </c>
      <c r="AB77" s="87" t="s">
        <v>232</v>
      </c>
      <c r="AC77" s="87" t="n">
        <f aca="false">ModeloDatosModificados!AC77-ModeloDatosMinisterio!AC77</f>
        <v>0</v>
      </c>
      <c r="AD77" s="86"/>
      <c r="AE77" s="88" t="n">
        <f aca="false">ModeloDatosModificados!AE77-ModeloDatosMinisterio!AE77</f>
        <v>0</v>
      </c>
      <c r="AF77" s="86"/>
      <c r="AG77" s="89" t="n">
        <f aca="false">ModeloDatosModificados!AG77-ModeloDatosMinisterio!AG77</f>
        <v>0</v>
      </c>
      <c r="AH77" s="86"/>
      <c r="AI77" s="89" t="n">
        <f aca="false">ModeloDatosModificados!AI77-ModeloDatosMinisterio!AI77</f>
        <v>0</v>
      </c>
      <c r="AJ77" s="86"/>
      <c r="AK77" s="89" t="n">
        <f aca="false">ModeloDatosModificados!AK77-ModeloDatosMinisterio!AK77</f>
        <v>0</v>
      </c>
      <c r="AL77" s="90"/>
      <c r="AM77" s="89" t="n">
        <f aca="false">ModeloDatosModificados!AM77-ModeloDatosMinisterio!AM77</f>
        <v>0</v>
      </c>
      <c r="AO77" s="82" t="n">
        <f aca="false">ModeloDatosModificados!AO77-ModeloDatosMinisterio!AO77</f>
        <v>0</v>
      </c>
      <c r="AP77" s="84" t="n">
        <f aca="false">ModeloDatosModificados!AP77-ModeloDatosMinisterio!AP77</f>
        <v>0</v>
      </c>
      <c r="AQ77" s="82" t="n">
        <f aca="false">ModeloDatosModificados!AQ77-ModeloDatosMinisterio!AQ77</f>
        <v>0</v>
      </c>
      <c r="AR77" s="84" t="n">
        <f aca="false">ModeloDatosModificados!AR77-ModeloDatosMinisterio!AR77</f>
        <v>0</v>
      </c>
      <c r="AS77" s="82" t="n">
        <f aca="false">ModeloDatosModificados!AS77-ModeloDatosMinisterio!AS77</f>
        <v>0</v>
      </c>
      <c r="AT77" s="84" t="n">
        <f aca="false">ModeloDatosModificados!AT77-ModeloDatosMinisterio!AT77</f>
        <v>0</v>
      </c>
      <c r="AU77" s="82" t="n">
        <f aca="false">ModeloDatosModificados!AU77-ModeloDatosMinisterio!AU77</f>
        <v>0</v>
      </c>
      <c r="AV77" s="84" t="n">
        <f aca="false">ModeloDatosModificados!AV77-ModeloDatosMinisterio!AV77</f>
        <v>0</v>
      </c>
      <c r="AW77" s="82" t="n">
        <f aca="false">ModeloDatosModificados!AW77-ModeloDatosMinisterio!AW77</f>
        <v>0</v>
      </c>
      <c r="AX77" s="84" t="n">
        <f aca="false">ModeloDatosModificados!AX77-ModeloDatosMinisterio!AX77</f>
        <v>0</v>
      </c>
    </row>
    <row r="78" customFormat="false" ht="13.8" hidden="false" customHeight="false" outlineLevel="0" collapsed="false">
      <c r="A78" s="31" t="s">
        <v>50</v>
      </c>
      <c r="AB78" s="87" t="s">
        <v>233</v>
      </c>
      <c r="AC78" s="87" t="n">
        <f aca="false">ModeloDatosModificados!AC78-ModeloDatosMinisterio!AC78</f>
        <v>0</v>
      </c>
      <c r="AD78" s="86"/>
      <c r="AE78" s="88" t="n">
        <f aca="false">ModeloDatosModificados!AE78-ModeloDatosMinisterio!AE78</f>
        <v>0</v>
      </c>
      <c r="AF78" s="86"/>
      <c r="AG78" s="89" t="n">
        <f aca="false">ModeloDatosModificados!AG78-ModeloDatosMinisterio!AG78</f>
        <v>0</v>
      </c>
      <c r="AH78" s="86"/>
      <c r="AI78" s="89" t="n">
        <f aca="false">ModeloDatosModificados!AI78-ModeloDatosMinisterio!AI78</f>
        <v>0</v>
      </c>
      <c r="AJ78" s="86"/>
      <c r="AK78" s="89" t="n">
        <f aca="false">ModeloDatosModificados!AK78-ModeloDatosMinisterio!AK78</f>
        <v>0</v>
      </c>
      <c r="AL78" s="86"/>
      <c r="AM78" s="89"/>
    </row>
    <row r="79" customFormat="false" ht="13.8" hidden="false" customHeight="false" outlineLevel="0" collapsed="false">
      <c r="A79" s="31" t="s">
        <v>51</v>
      </c>
    </row>
    <row r="81" customFormat="false" ht="13.8" hidden="false" customHeight="false" outlineLevel="0" collapsed="false">
      <c r="A81" s="50" t="str">
        <f aca="false">"Tabla " &amp; TEXT((ROW()+24) / 35, "0")</f>
        <v>Tabla 3</v>
      </c>
      <c r="B81" s="50"/>
      <c r="C81" s="50"/>
      <c r="D81" s="50"/>
      <c r="E81" s="50"/>
      <c r="F81" s="50"/>
      <c r="G81" s="50"/>
      <c r="H81" s="50"/>
      <c r="I81" s="50"/>
      <c r="J81" s="50"/>
    </row>
    <row r="82" customFormat="false" ht="13.8" hidden="false" customHeight="false" outlineLevel="0" collapsed="false">
      <c r="A82" s="50" t="s">
        <v>62</v>
      </c>
      <c r="B82" s="50"/>
      <c r="C82" s="50"/>
      <c r="D82" s="50"/>
      <c r="E82" s="50"/>
      <c r="F82" s="50"/>
      <c r="G82" s="50"/>
      <c r="H82" s="50"/>
      <c r="I82" s="50"/>
      <c r="J82" s="50"/>
    </row>
    <row r="83" customFormat="false" ht="12.75" hidden="false" customHeight="true" outlineLevel="0" collapsed="false">
      <c r="A83" s="51" t="s">
        <v>8</v>
      </c>
      <c r="B83" s="110" t="s">
        <v>213</v>
      </c>
      <c r="C83" s="110"/>
      <c r="D83" s="110"/>
      <c r="E83" s="110"/>
      <c r="F83" s="110"/>
      <c r="G83" s="110"/>
      <c r="H83" s="110"/>
      <c r="I83" s="53" t="s">
        <v>10</v>
      </c>
      <c r="J83" s="53" t="s">
        <v>11</v>
      </c>
      <c r="K83" s="53" t="s">
        <v>214</v>
      </c>
      <c r="L83" s="53" t="s">
        <v>215</v>
      </c>
      <c r="M83" s="53" t="s">
        <v>216</v>
      </c>
      <c r="N83" s="53" t="s">
        <v>12</v>
      </c>
      <c r="O83" s="53" t="s">
        <v>217</v>
      </c>
      <c r="P83" s="53" t="s">
        <v>218</v>
      </c>
      <c r="Q83" s="53" t="s">
        <v>219</v>
      </c>
      <c r="S83" s="101" t="s">
        <v>220</v>
      </c>
      <c r="T83" s="101"/>
      <c r="U83" s="101"/>
      <c r="V83" s="101"/>
      <c r="W83" s="101"/>
      <c r="X83" s="101"/>
      <c r="Y83" s="101"/>
      <c r="Z83" s="101"/>
      <c r="AC83" s="56" t="s">
        <v>221</v>
      </c>
      <c r="AD83" s="56"/>
      <c r="AE83" s="56" t="s">
        <v>222</v>
      </c>
      <c r="AF83" s="56"/>
      <c r="AG83" s="56" t="s">
        <v>223</v>
      </c>
      <c r="AH83" s="56"/>
      <c r="AI83" s="56" t="s">
        <v>224</v>
      </c>
      <c r="AJ83" s="56"/>
      <c r="AK83" s="56" t="s">
        <v>225</v>
      </c>
      <c r="AL83" s="56"/>
      <c r="AM83" s="57" t="s">
        <v>226</v>
      </c>
      <c r="AO83" s="56" t="s">
        <v>221</v>
      </c>
      <c r="AP83" s="56"/>
      <c r="AQ83" s="56" t="s">
        <v>222</v>
      </c>
      <c r="AR83" s="56"/>
      <c r="AS83" s="56" t="s">
        <v>223</v>
      </c>
      <c r="AT83" s="56"/>
      <c r="AU83" s="56" t="s">
        <v>224</v>
      </c>
      <c r="AV83" s="56"/>
      <c r="AW83" s="57" t="s">
        <v>225</v>
      </c>
      <c r="AX83" s="57"/>
    </row>
    <row r="84" customFormat="false" ht="55.8" hidden="false" customHeight="false" outlineLevel="0" collapsed="false">
      <c r="A84" s="51"/>
      <c r="B84" s="102" t="s">
        <v>63</v>
      </c>
      <c r="C84" s="102" t="s">
        <v>64</v>
      </c>
      <c r="D84" s="102" t="s">
        <v>65</v>
      </c>
      <c r="E84" s="102" t="s">
        <v>66</v>
      </c>
      <c r="F84" s="102" t="s">
        <v>67</v>
      </c>
      <c r="G84" s="102" t="s">
        <v>68</v>
      </c>
      <c r="H84" s="102" t="s">
        <v>69</v>
      </c>
      <c r="I84" s="53"/>
      <c r="J84" s="53"/>
      <c r="K84" s="53"/>
      <c r="L84" s="53"/>
      <c r="M84" s="53"/>
      <c r="N84" s="53"/>
      <c r="O84" s="53"/>
      <c r="P84" s="53"/>
      <c r="Q84" s="53"/>
      <c r="S84" s="102" t="s">
        <v>63</v>
      </c>
      <c r="T84" s="102" t="s">
        <v>64</v>
      </c>
      <c r="U84" s="102" t="s">
        <v>65</v>
      </c>
      <c r="V84" s="102" t="s">
        <v>66</v>
      </c>
      <c r="W84" s="102" t="s">
        <v>67</v>
      </c>
      <c r="X84" s="102" t="s">
        <v>68</v>
      </c>
      <c r="Y84" s="102" t="s">
        <v>69</v>
      </c>
      <c r="Z84" s="53" t="s">
        <v>21</v>
      </c>
      <c r="AC84" s="56" t="s">
        <v>227</v>
      </c>
      <c r="AD84" s="56" t="s">
        <v>228</v>
      </c>
      <c r="AE84" s="56" t="s">
        <v>227</v>
      </c>
      <c r="AF84" s="56" t="s">
        <v>228</v>
      </c>
      <c r="AG84" s="56" t="s">
        <v>227</v>
      </c>
      <c r="AH84" s="56" t="s">
        <v>228</v>
      </c>
      <c r="AI84" s="56" t="s">
        <v>227</v>
      </c>
      <c r="AJ84" s="56" t="s">
        <v>228</v>
      </c>
      <c r="AK84" s="56" t="s">
        <v>227</v>
      </c>
      <c r="AL84" s="56" t="s">
        <v>228</v>
      </c>
      <c r="AM84" s="58" t="s">
        <v>229</v>
      </c>
      <c r="AO84" s="56" t="s">
        <v>230</v>
      </c>
      <c r="AP84" s="56" t="s">
        <v>231</v>
      </c>
      <c r="AQ84" s="56" t="s">
        <v>230</v>
      </c>
      <c r="AR84" s="56" t="s">
        <v>231</v>
      </c>
      <c r="AS84" s="56" t="s">
        <v>230</v>
      </c>
      <c r="AT84" s="56" t="s">
        <v>231</v>
      </c>
      <c r="AU84" s="56" t="s">
        <v>230</v>
      </c>
      <c r="AV84" s="56" t="s">
        <v>231</v>
      </c>
      <c r="AW84" s="56" t="s">
        <v>230</v>
      </c>
      <c r="AX84" s="58" t="s">
        <v>231</v>
      </c>
    </row>
    <row r="85" customFormat="false" ht="13.8" hidden="false" customHeight="false" outlineLevel="0" collapsed="false">
      <c r="A85" s="59" t="s">
        <v>22</v>
      </c>
      <c r="B85" s="62" t="n">
        <f aca="false">ModeloDatosModificados!B85-ModeloDatosMinisterio!B85</f>
        <v>0</v>
      </c>
      <c r="C85" s="62" t="n">
        <f aca="false">ModeloDatosModificados!C85-ModeloDatosMinisterio!C85</f>
        <v>0</v>
      </c>
      <c r="D85" s="62" t="n">
        <f aca="false">ModeloDatosModificados!D85-ModeloDatosMinisterio!D85</f>
        <v>0</v>
      </c>
      <c r="E85" s="62" t="n">
        <f aca="false">ModeloDatosModificados!E85-ModeloDatosMinisterio!E85</f>
        <v>0</v>
      </c>
      <c r="F85" s="62" t="n">
        <f aca="false">ModeloDatosModificados!F85-ModeloDatosMinisterio!F85</f>
        <v>0</v>
      </c>
      <c r="G85" s="62" t="n">
        <f aca="false">ModeloDatosModificados!G85-ModeloDatosMinisterio!G85</f>
        <v>0</v>
      </c>
      <c r="H85" s="62" t="n">
        <f aca="false">ModeloDatosModificados!H85-ModeloDatosMinisterio!H85</f>
        <v>0</v>
      </c>
      <c r="I85" s="61" t="n">
        <f aca="false">ModeloDatosModificados!I85-ModeloDatosMinisterio!I85</f>
        <v>0</v>
      </c>
      <c r="J85" s="62" t="n">
        <f aca="false">ModeloDatosModificados!J85-ModeloDatosMinisterio!J85</f>
        <v>0</v>
      </c>
      <c r="K85" s="61" t="n">
        <f aca="false">ModeloDatosModificados!K85-ModeloDatosMinisterio!K85</f>
        <v>0</v>
      </c>
      <c r="L85" s="63" t="n">
        <f aca="false">ModeloDatosModificados!L85-ModeloDatosMinisterio!L85</f>
        <v>0</v>
      </c>
      <c r="M85" s="64" t="n">
        <f aca="false">ModeloDatosModificados!M85-ModeloDatosMinisterio!M85</f>
        <v>7.58942248269001E-007</v>
      </c>
      <c r="N85" s="63" t="n">
        <f aca="false">ModeloDatosModificados!N85-ModeloDatosMinisterio!N85</f>
        <v>165</v>
      </c>
      <c r="O85" s="63" t="n">
        <f aca="false">ModeloDatosModificados!O85-ModeloDatosMinisterio!O85</f>
        <v>165</v>
      </c>
      <c r="P85" s="63" t="n">
        <f aca="false">ModeloDatosModificados!P85-ModeloDatosMinisterio!P85</f>
        <v>165</v>
      </c>
      <c r="Q85" s="63" t="n">
        <f aca="false">ModeloDatosModificados!Q85-ModeloDatosMinisterio!Q85</f>
        <v>165</v>
      </c>
      <c r="S85" s="62" t="n">
        <f aca="false">ModeloDatosModificados!S85-ModeloDatosMinisterio!S85</f>
        <v>0</v>
      </c>
      <c r="T85" s="62" t="n">
        <f aca="false">ModeloDatosModificados!T85-ModeloDatosMinisterio!T85</f>
        <v>0</v>
      </c>
      <c r="U85" s="62" t="n">
        <f aca="false">ModeloDatosModificados!U85-ModeloDatosMinisterio!U85</f>
        <v>0</v>
      </c>
      <c r="V85" s="62" t="n">
        <f aca="false">ModeloDatosModificados!V85-ModeloDatosMinisterio!V85</f>
        <v>0</v>
      </c>
      <c r="W85" s="62" t="n">
        <f aca="false">ModeloDatosModificados!W85-ModeloDatosMinisterio!W85</f>
        <v>0</v>
      </c>
      <c r="X85" s="62" t="n">
        <f aca="false">ModeloDatosModificados!X85-ModeloDatosMinisterio!X85</f>
        <v>0</v>
      </c>
      <c r="Y85" s="62" t="n">
        <f aca="false">ModeloDatosModificados!Y85-ModeloDatosMinisterio!Y85</f>
        <v>0</v>
      </c>
      <c r="Z85" s="62" t="n">
        <f aca="false">ModeloDatosModificados!Z85-ModeloDatosMinisterio!Z85</f>
        <v>0</v>
      </c>
      <c r="AC85" s="67" t="n">
        <f aca="false">ModeloDatosModificados!AC85-ModeloDatosMinisterio!AC85</f>
        <v>0</v>
      </c>
      <c r="AD85" s="68" t="n">
        <f aca="false">ModeloDatosModificados!AD85-ModeloDatosMinisterio!AD85</f>
        <v>0</v>
      </c>
      <c r="AE85" s="69" t="n">
        <f aca="false">ModeloDatosModificados!AE85-ModeloDatosMinisterio!AE85</f>
        <v>0</v>
      </c>
      <c r="AF85" s="68" t="n">
        <f aca="false">ModeloDatosModificados!AF85-ModeloDatosMinisterio!AF85</f>
        <v>0</v>
      </c>
      <c r="AG85" s="68" t="n">
        <f aca="false">ModeloDatosModificados!AG85-ModeloDatosMinisterio!AG85</f>
        <v>0</v>
      </c>
      <c r="AH85" s="68" t="n">
        <f aca="false">ModeloDatosModificados!AH85-ModeloDatosMinisterio!AH85</f>
        <v>0</v>
      </c>
      <c r="AI85" s="68" t="n">
        <f aca="false">ModeloDatosModificados!AI85-ModeloDatosMinisterio!AI85</f>
        <v>0</v>
      </c>
      <c r="AJ85" s="68" t="n">
        <f aca="false">ModeloDatosModificados!AJ85-ModeloDatosMinisterio!AJ85</f>
        <v>0</v>
      </c>
      <c r="AK85" s="68" t="n">
        <f aca="false">ModeloDatosModificados!AK85-ModeloDatosMinisterio!AK85</f>
        <v>0</v>
      </c>
      <c r="AL85" s="68" t="n">
        <f aca="false">ModeloDatosModificados!AL85-ModeloDatosMinisterio!AL85</f>
        <v>0</v>
      </c>
      <c r="AM85" s="68" t="n">
        <f aca="false">ModeloDatosModificados!AM85-ModeloDatosMinisterio!AM85</f>
        <v>0</v>
      </c>
      <c r="AO85" s="61" t="n">
        <f aca="false">ModeloDatosModificados!AO85-ModeloDatosMinisterio!AO85</f>
        <v>0</v>
      </c>
      <c r="AP85" s="62" t="n">
        <f aca="false">ModeloDatosModificados!AP85-ModeloDatosMinisterio!AP85</f>
        <v>0</v>
      </c>
      <c r="AQ85" s="61" t="n">
        <f aca="false">ModeloDatosModificados!AQ85-ModeloDatosMinisterio!AQ85</f>
        <v>0</v>
      </c>
      <c r="AR85" s="62" t="n">
        <f aca="false">ModeloDatosModificados!AR85-ModeloDatosMinisterio!AR85</f>
        <v>0</v>
      </c>
      <c r="AS85" s="61" t="n">
        <f aca="false">ModeloDatosModificados!AS85-ModeloDatosMinisterio!AS85</f>
        <v>0</v>
      </c>
      <c r="AT85" s="62" t="n">
        <f aca="false">ModeloDatosModificados!AT85-ModeloDatosMinisterio!AT85</f>
        <v>0</v>
      </c>
      <c r="AU85" s="61" t="n">
        <f aca="false">ModeloDatosModificados!AU85-ModeloDatosMinisterio!AU85</f>
        <v>0</v>
      </c>
      <c r="AV85" s="62" t="n">
        <f aca="false">ModeloDatosModificados!AV85-ModeloDatosMinisterio!AV85</f>
        <v>0</v>
      </c>
      <c r="AW85" s="61" t="n">
        <f aca="false">ModeloDatosModificados!AW85-ModeloDatosMinisterio!AW85</f>
        <v>0</v>
      </c>
      <c r="AX85" s="62" t="n">
        <f aca="false">ModeloDatosModificados!AX85-ModeloDatosMinisterio!AX85</f>
        <v>0</v>
      </c>
    </row>
    <row r="86" customFormat="false" ht="13.8" hidden="false" customHeight="false" outlineLevel="0" collapsed="false">
      <c r="A86" s="70" t="s">
        <v>23</v>
      </c>
      <c r="B86" s="63" t="n">
        <f aca="false">ModeloDatosModificados!B86-ModeloDatosMinisterio!B86</f>
        <v>0</v>
      </c>
      <c r="C86" s="63" t="n">
        <f aca="false">ModeloDatosModificados!C86-ModeloDatosMinisterio!C86</f>
        <v>0</v>
      </c>
      <c r="D86" s="63" t="n">
        <f aca="false">ModeloDatosModificados!D86-ModeloDatosMinisterio!D86</f>
        <v>0</v>
      </c>
      <c r="E86" s="63" t="n">
        <f aca="false">ModeloDatosModificados!E86-ModeloDatosMinisterio!E86</f>
        <v>0</v>
      </c>
      <c r="F86" s="63" t="n">
        <f aca="false">ModeloDatosModificados!F86-ModeloDatosMinisterio!F86</f>
        <v>0</v>
      </c>
      <c r="G86" s="63" t="n">
        <f aca="false">ModeloDatosModificados!G86-ModeloDatosMinisterio!G86</f>
        <v>0</v>
      </c>
      <c r="H86" s="63" t="n">
        <f aca="false">ModeloDatosModificados!H86-ModeloDatosMinisterio!H86</f>
        <v>0</v>
      </c>
      <c r="I86" s="64" t="n">
        <f aca="false">ModeloDatosModificados!I86-ModeloDatosMinisterio!I86</f>
        <v>0</v>
      </c>
      <c r="J86" s="63" t="n">
        <f aca="false">ModeloDatosModificados!J86-ModeloDatosMinisterio!J86</f>
        <v>0</v>
      </c>
      <c r="K86" s="64" t="n">
        <f aca="false">ModeloDatosModificados!K86-ModeloDatosMinisterio!K86</f>
        <v>0</v>
      </c>
      <c r="L86" s="63" t="n">
        <f aca="false">ModeloDatosModificados!L86-ModeloDatosMinisterio!L86</f>
        <v>0</v>
      </c>
      <c r="M86" s="64" t="n">
        <f aca="false">ModeloDatosModificados!M86-ModeloDatosMinisterio!M86</f>
        <v>-2.64956169504504E-007</v>
      </c>
      <c r="N86" s="63" t="n">
        <f aca="false">ModeloDatosModificados!N86-ModeloDatosMinisterio!N86</f>
        <v>-58</v>
      </c>
      <c r="O86" s="63" t="n">
        <f aca="false">ModeloDatosModificados!O86-ModeloDatosMinisterio!O86</f>
        <v>-58</v>
      </c>
      <c r="P86" s="63" t="n">
        <f aca="false">ModeloDatosModificados!P86-ModeloDatosMinisterio!P86</f>
        <v>-58</v>
      </c>
      <c r="Q86" s="63" t="n">
        <f aca="false">ModeloDatosModificados!Q86-ModeloDatosMinisterio!Q86</f>
        <v>-58</v>
      </c>
      <c r="S86" s="63" t="n">
        <f aca="false">ModeloDatosModificados!S86-ModeloDatosMinisterio!S86</f>
        <v>0</v>
      </c>
      <c r="T86" s="63" t="n">
        <f aca="false">ModeloDatosModificados!T86-ModeloDatosMinisterio!T86</f>
        <v>0</v>
      </c>
      <c r="U86" s="63" t="n">
        <f aca="false">ModeloDatosModificados!U86-ModeloDatosMinisterio!U86</f>
        <v>0</v>
      </c>
      <c r="V86" s="63" t="n">
        <f aca="false">ModeloDatosModificados!V86-ModeloDatosMinisterio!V86</f>
        <v>0</v>
      </c>
      <c r="W86" s="63" t="n">
        <f aca="false">ModeloDatosModificados!W86-ModeloDatosMinisterio!W86</f>
        <v>0</v>
      </c>
      <c r="X86" s="63" t="n">
        <f aca="false">ModeloDatosModificados!X86-ModeloDatosMinisterio!X86</f>
        <v>0</v>
      </c>
      <c r="Y86" s="63" t="n">
        <f aca="false">ModeloDatosModificados!Y86-ModeloDatosMinisterio!Y86</f>
        <v>0</v>
      </c>
      <c r="Z86" s="63" t="n">
        <f aca="false">ModeloDatosModificados!Z86-ModeloDatosMinisterio!Z86</f>
        <v>0</v>
      </c>
      <c r="AC86" s="71" t="n">
        <f aca="false">ModeloDatosModificados!AC86-ModeloDatosMinisterio!AC86</f>
        <v>0</v>
      </c>
      <c r="AD86" s="72" t="n">
        <f aca="false">ModeloDatosModificados!AD86-ModeloDatosMinisterio!AD86</f>
        <v>0</v>
      </c>
      <c r="AE86" s="73" t="n">
        <f aca="false">ModeloDatosModificados!AE86-ModeloDatosMinisterio!AE86</f>
        <v>0</v>
      </c>
      <c r="AF86" s="72" t="n">
        <f aca="false">ModeloDatosModificados!AF86-ModeloDatosMinisterio!AF86</f>
        <v>0</v>
      </c>
      <c r="AG86" s="72" t="n">
        <f aca="false">ModeloDatosModificados!AG86-ModeloDatosMinisterio!AG86</f>
        <v>0</v>
      </c>
      <c r="AH86" s="72" t="n">
        <f aca="false">ModeloDatosModificados!AH86-ModeloDatosMinisterio!AH86</f>
        <v>0</v>
      </c>
      <c r="AI86" s="72" t="n">
        <f aca="false">ModeloDatosModificados!AI86-ModeloDatosMinisterio!AI86</f>
        <v>0</v>
      </c>
      <c r="AJ86" s="72" t="n">
        <f aca="false">ModeloDatosModificados!AJ86-ModeloDatosMinisterio!AJ86</f>
        <v>0</v>
      </c>
      <c r="AK86" s="72" t="n">
        <f aca="false">ModeloDatosModificados!AK86-ModeloDatosMinisterio!AK86</f>
        <v>0</v>
      </c>
      <c r="AL86" s="72" t="n">
        <f aca="false">ModeloDatosModificados!AL86-ModeloDatosMinisterio!AL86</f>
        <v>0</v>
      </c>
      <c r="AM86" s="72" t="n">
        <f aca="false">ModeloDatosModificados!AM86-ModeloDatosMinisterio!AM86</f>
        <v>0</v>
      </c>
      <c r="AO86" s="64" t="n">
        <f aca="false">ModeloDatosModificados!AO86-ModeloDatosMinisterio!AO86</f>
        <v>0</v>
      </c>
      <c r="AP86" s="63" t="n">
        <f aca="false">ModeloDatosModificados!AP86-ModeloDatosMinisterio!AP86</f>
        <v>0</v>
      </c>
      <c r="AQ86" s="64" t="n">
        <f aca="false">ModeloDatosModificados!AQ86-ModeloDatosMinisterio!AQ86</f>
        <v>0</v>
      </c>
      <c r="AR86" s="63" t="n">
        <f aca="false">ModeloDatosModificados!AR86-ModeloDatosMinisterio!AR86</f>
        <v>0</v>
      </c>
      <c r="AS86" s="64" t="n">
        <f aca="false">ModeloDatosModificados!AS86-ModeloDatosMinisterio!AS86</f>
        <v>0</v>
      </c>
      <c r="AT86" s="63" t="n">
        <f aca="false">ModeloDatosModificados!AT86-ModeloDatosMinisterio!AT86</f>
        <v>0</v>
      </c>
      <c r="AU86" s="64" t="n">
        <f aca="false">ModeloDatosModificados!AU86-ModeloDatosMinisterio!AU86</f>
        <v>0</v>
      </c>
      <c r="AV86" s="63" t="n">
        <f aca="false">ModeloDatosModificados!AV86-ModeloDatosMinisterio!AV86</f>
        <v>0</v>
      </c>
      <c r="AW86" s="64" t="n">
        <f aca="false">ModeloDatosModificados!AW86-ModeloDatosMinisterio!AW86</f>
        <v>0</v>
      </c>
      <c r="AX86" s="63" t="n">
        <f aca="false">ModeloDatosModificados!AX86-ModeloDatosMinisterio!AX86</f>
        <v>0</v>
      </c>
    </row>
    <row r="87" customFormat="false" ht="13.8" hidden="false" customHeight="false" outlineLevel="0" collapsed="false">
      <c r="A87" s="70" t="s">
        <v>24</v>
      </c>
      <c r="B87" s="63" t="n">
        <f aca="false">ModeloDatosModificados!B87-ModeloDatosMinisterio!B87</f>
        <v>0</v>
      </c>
      <c r="C87" s="63" t="n">
        <f aca="false">ModeloDatosModificados!C87-ModeloDatosMinisterio!C87</f>
        <v>0</v>
      </c>
      <c r="D87" s="63" t="n">
        <f aca="false">ModeloDatosModificados!D87-ModeloDatosMinisterio!D87</f>
        <v>0</v>
      </c>
      <c r="E87" s="63" t="n">
        <f aca="false">ModeloDatosModificados!E87-ModeloDatosMinisterio!E87</f>
        <v>0</v>
      </c>
      <c r="F87" s="63" t="n">
        <f aca="false">ModeloDatosModificados!F87-ModeloDatosMinisterio!F87</f>
        <v>0</v>
      </c>
      <c r="G87" s="63" t="n">
        <f aca="false">ModeloDatosModificados!G87-ModeloDatosMinisterio!G87</f>
        <v>0</v>
      </c>
      <c r="H87" s="63" t="n">
        <f aca="false">ModeloDatosModificados!H87-ModeloDatosMinisterio!H87</f>
        <v>0</v>
      </c>
      <c r="I87" s="64" t="n">
        <f aca="false">ModeloDatosModificados!I87-ModeloDatosMinisterio!I87</f>
        <v>0</v>
      </c>
      <c r="J87" s="63" t="n">
        <f aca="false">ModeloDatosModificados!J87-ModeloDatosMinisterio!J87</f>
        <v>0</v>
      </c>
      <c r="K87" s="64" t="n">
        <f aca="false">ModeloDatosModificados!K87-ModeloDatosMinisterio!K87</f>
        <v>0</v>
      </c>
      <c r="L87" s="63" t="n">
        <f aca="false">ModeloDatosModificados!L87-ModeloDatosMinisterio!L87</f>
        <v>0</v>
      </c>
      <c r="M87" s="64" t="n">
        <f aca="false">ModeloDatosModificados!M87-ModeloDatosMinisterio!M87</f>
        <v>-2.02085214034975E-007</v>
      </c>
      <c r="N87" s="63" t="n">
        <f aca="false">ModeloDatosModificados!N87-ModeloDatosMinisterio!N87</f>
        <v>-44</v>
      </c>
      <c r="O87" s="63" t="n">
        <f aca="false">ModeloDatosModificados!O87-ModeloDatosMinisterio!O87</f>
        <v>-44</v>
      </c>
      <c r="P87" s="63" t="n">
        <f aca="false">ModeloDatosModificados!P87-ModeloDatosMinisterio!P87</f>
        <v>-44</v>
      </c>
      <c r="Q87" s="63" t="n">
        <f aca="false">ModeloDatosModificados!Q87-ModeloDatosMinisterio!Q87</f>
        <v>-44</v>
      </c>
      <c r="S87" s="63" t="n">
        <f aca="false">ModeloDatosModificados!S87-ModeloDatosMinisterio!S87</f>
        <v>0</v>
      </c>
      <c r="T87" s="63" t="n">
        <f aca="false">ModeloDatosModificados!T87-ModeloDatosMinisterio!T87</f>
        <v>0</v>
      </c>
      <c r="U87" s="63" t="n">
        <f aca="false">ModeloDatosModificados!U87-ModeloDatosMinisterio!U87</f>
        <v>0</v>
      </c>
      <c r="V87" s="63" t="n">
        <f aca="false">ModeloDatosModificados!V87-ModeloDatosMinisterio!V87</f>
        <v>0</v>
      </c>
      <c r="W87" s="63" t="n">
        <f aca="false">ModeloDatosModificados!W87-ModeloDatosMinisterio!W87</f>
        <v>0</v>
      </c>
      <c r="X87" s="63" t="n">
        <f aca="false">ModeloDatosModificados!X87-ModeloDatosMinisterio!X87</f>
        <v>0</v>
      </c>
      <c r="Y87" s="63" t="n">
        <f aca="false">ModeloDatosModificados!Y87-ModeloDatosMinisterio!Y87</f>
        <v>0</v>
      </c>
      <c r="Z87" s="63" t="n">
        <f aca="false">ModeloDatosModificados!Z87-ModeloDatosMinisterio!Z87</f>
        <v>0</v>
      </c>
      <c r="AC87" s="71" t="n">
        <f aca="false">ModeloDatosModificados!AC87-ModeloDatosMinisterio!AC87</f>
        <v>0</v>
      </c>
      <c r="AD87" s="72" t="n">
        <f aca="false">ModeloDatosModificados!AD87-ModeloDatosMinisterio!AD87</f>
        <v>0</v>
      </c>
      <c r="AE87" s="73" t="n">
        <f aca="false">ModeloDatosModificados!AE87-ModeloDatosMinisterio!AE87</f>
        <v>0</v>
      </c>
      <c r="AF87" s="72" t="n">
        <f aca="false">ModeloDatosModificados!AF87-ModeloDatosMinisterio!AF87</f>
        <v>0</v>
      </c>
      <c r="AG87" s="72" t="n">
        <f aca="false">ModeloDatosModificados!AG87-ModeloDatosMinisterio!AG87</f>
        <v>0</v>
      </c>
      <c r="AH87" s="72" t="n">
        <f aca="false">ModeloDatosModificados!AH87-ModeloDatosMinisterio!AH87</f>
        <v>0</v>
      </c>
      <c r="AI87" s="72" t="n">
        <f aca="false">ModeloDatosModificados!AI87-ModeloDatosMinisterio!AI87</f>
        <v>0</v>
      </c>
      <c r="AJ87" s="72" t="n">
        <f aca="false">ModeloDatosModificados!AJ87-ModeloDatosMinisterio!AJ87</f>
        <v>0</v>
      </c>
      <c r="AK87" s="72" t="n">
        <f aca="false">ModeloDatosModificados!AK87-ModeloDatosMinisterio!AK87</f>
        <v>0</v>
      </c>
      <c r="AL87" s="72" t="n">
        <f aca="false">ModeloDatosModificados!AL87-ModeloDatosMinisterio!AL87</f>
        <v>0</v>
      </c>
      <c r="AM87" s="72" t="n">
        <f aca="false">ModeloDatosModificados!AM87-ModeloDatosMinisterio!AM87</f>
        <v>0</v>
      </c>
      <c r="AO87" s="64" t="n">
        <f aca="false">ModeloDatosModificados!AO87-ModeloDatosMinisterio!AO87</f>
        <v>0</v>
      </c>
      <c r="AP87" s="63" t="n">
        <f aca="false">ModeloDatosModificados!AP87-ModeloDatosMinisterio!AP87</f>
        <v>0</v>
      </c>
      <c r="AQ87" s="64" t="n">
        <f aca="false">ModeloDatosModificados!AQ87-ModeloDatosMinisterio!AQ87</f>
        <v>0</v>
      </c>
      <c r="AR87" s="63" t="n">
        <f aca="false">ModeloDatosModificados!AR87-ModeloDatosMinisterio!AR87</f>
        <v>0</v>
      </c>
      <c r="AS87" s="64" t="n">
        <f aca="false">ModeloDatosModificados!AS87-ModeloDatosMinisterio!AS87</f>
        <v>0</v>
      </c>
      <c r="AT87" s="63" t="n">
        <f aca="false">ModeloDatosModificados!AT87-ModeloDatosMinisterio!AT87</f>
        <v>0</v>
      </c>
      <c r="AU87" s="64" t="n">
        <f aca="false">ModeloDatosModificados!AU87-ModeloDatosMinisterio!AU87</f>
        <v>0</v>
      </c>
      <c r="AV87" s="63" t="n">
        <f aca="false">ModeloDatosModificados!AV87-ModeloDatosMinisterio!AV87</f>
        <v>0</v>
      </c>
      <c r="AW87" s="64" t="n">
        <f aca="false">ModeloDatosModificados!AW87-ModeloDatosMinisterio!AW87</f>
        <v>0</v>
      </c>
      <c r="AX87" s="63" t="n">
        <f aca="false">ModeloDatosModificados!AX87-ModeloDatosMinisterio!AX87</f>
        <v>0</v>
      </c>
    </row>
    <row r="88" customFormat="false" ht="13.8" hidden="false" customHeight="false" outlineLevel="0" collapsed="false">
      <c r="A88" s="70" t="s">
        <v>25</v>
      </c>
      <c r="B88" s="63" t="n">
        <f aca="false">ModeloDatosModificados!B88-ModeloDatosMinisterio!B88</f>
        <v>0</v>
      </c>
      <c r="C88" s="63" t="n">
        <f aca="false">ModeloDatosModificados!C88-ModeloDatosMinisterio!C88</f>
        <v>0</v>
      </c>
      <c r="D88" s="63" t="n">
        <f aca="false">ModeloDatosModificados!D88-ModeloDatosMinisterio!D88</f>
        <v>0</v>
      </c>
      <c r="E88" s="63" t="n">
        <f aca="false">ModeloDatosModificados!E88-ModeloDatosMinisterio!E88</f>
        <v>0</v>
      </c>
      <c r="F88" s="63" t="n">
        <f aca="false">ModeloDatosModificados!F88-ModeloDatosMinisterio!F88</f>
        <v>0</v>
      </c>
      <c r="G88" s="63" t="n">
        <f aca="false">ModeloDatosModificados!G88-ModeloDatosMinisterio!G88</f>
        <v>0</v>
      </c>
      <c r="H88" s="63" t="n">
        <f aca="false">ModeloDatosModificados!H88-ModeloDatosMinisterio!H88</f>
        <v>0</v>
      </c>
      <c r="I88" s="64" t="n">
        <f aca="false">ModeloDatosModificados!I88-ModeloDatosMinisterio!I88</f>
        <v>0</v>
      </c>
      <c r="J88" s="63" t="n">
        <f aca="false">ModeloDatosModificados!J88-ModeloDatosMinisterio!J88</f>
        <v>0</v>
      </c>
      <c r="K88" s="64" t="n">
        <f aca="false">ModeloDatosModificados!K88-ModeloDatosMinisterio!K88</f>
        <v>0</v>
      </c>
      <c r="L88" s="63" t="n">
        <f aca="false">ModeloDatosModificados!L88-ModeloDatosMinisterio!L88</f>
        <v>0</v>
      </c>
      <c r="M88" s="64" t="n">
        <f aca="false">ModeloDatosModificados!M88-ModeloDatosMinisterio!M88</f>
        <v>8.98156506806691E-009</v>
      </c>
      <c r="N88" s="63" t="n">
        <f aca="false">ModeloDatosModificados!N88-ModeloDatosMinisterio!N88</f>
        <v>2</v>
      </c>
      <c r="O88" s="63" t="n">
        <f aca="false">ModeloDatosModificados!O88-ModeloDatosMinisterio!O88</f>
        <v>2</v>
      </c>
      <c r="P88" s="63" t="n">
        <f aca="false">ModeloDatosModificados!P88-ModeloDatosMinisterio!P88</f>
        <v>2</v>
      </c>
      <c r="Q88" s="63" t="n">
        <f aca="false">ModeloDatosModificados!Q88-ModeloDatosMinisterio!Q88</f>
        <v>2</v>
      </c>
      <c r="S88" s="63" t="n">
        <f aca="false">ModeloDatosModificados!S88-ModeloDatosMinisterio!S88</f>
        <v>0</v>
      </c>
      <c r="T88" s="63" t="n">
        <f aca="false">ModeloDatosModificados!T88-ModeloDatosMinisterio!T88</f>
        <v>0</v>
      </c>
      <c r="U88" s="63" t="n">
        <f aca="false">ModeloDatosModificados!U88-ModeloDatosMinisterio!U88</f>
        <v>0</v>
      </c>
      <c r="V88" s="63" t="n">
        <f aca="false">ModeloDatosModificados!V88-ModeloDatosMinisterio!V88</f>
        <v>0</v>
      </c>
      <c r="W88" s="63" t="n">
        <f aca="false">ModeloDatosModificados!W88-ModeloDatosMinisterio!W88</f>
        <v>0</v>
      </c>
      <c r="X88" s="63" t="n">
        <f aca="false">ModeloDatosModificados!X88-ModeloDatosMinisterio!X88</f>
        <v>0</v>
      </c>
      <c r="Y88" s="63" t="n">
        <f aca="false">ModeloDatosModificados!Y88-ModeloDatosMinisterio!Y88</f>
        <v>0</v>
      </c>
      <c r="Z88" s="63" t="n">
        <f aca="false">ModeloDatosModificados!Z88-ModeloDatosMinisterio!Z88</f>
        <v>0</v>
      </c>
      <c r="AC88" s="71" t="n">
        <f aca="false">ModeloDatosModificados!AC88-ModeloDatosMinisterio!AC88</f>
        <v>0</v>
      </c>
      <c r="AD88" s="72" t="n">
        <f aca="false">ModeloDatosModificados!AD88-ModeloDatosMinisterio!AD88</f>
        <v>0</v>
      </c>
      <c r="AE88" s="73" t="n">
        <f aca="false">ModeloDatosModificados!AE88-ModeloDatosMinisterio!AE88</f>
        <v>0</v>
      </c>
      <c r="AF88" s="72" t="n">
        <f aca="false">ModeloDatosModificados!AF88-ModeloDatosMinisterio!AF88</f>
        <v>0</v>
      </c>
      <c r="AG88" s="72" t="n">
        <f aca="false">ModeloDatosModificados!AG88-ModeloDatosMinisterio!AG88</f>
        <v>0</v>
      </c>
      <c r="AH88" s="72" t="n">
        <f aca="false">ModeloDatosModificados!AH88-ModeloDatosMinisterio!AH88</f>
        <v>0</v>
      </c>
      <c r="AI88" s="72" t="n">
        <f aca="false">ModeloDatosModificados!AI88-ModeloDatosMinisterio!AI88</f>
        <v>0</v>
      </c>
      <c r="AJ88" s="72" t="n">
        <f aca="false">ModeloDatosModificados!AJ88-ModeloDatosMinisterio!AJ88</f>
        <v>0</v>
      </c>
      <c r="AK88" s="72" t="n">
        <f aca="false">ModeloDatosModificados!AK88-ModeloDatosMinisterio!AK88</f>
        <v>0</v>
      </c>
      <c r="AL88" s="72" t="n">
        <f aca="false">ModeloDatosModificados!AL88-ModeloDatosMinisterio!AL88</f>
        <v>0</v>
      </c>
      <c r="AM88" s="72" t="n">
        <f aca="false">ModeloDatosModificados!AM88-ModeloDatosMinisterio!AM88</f>
        <v>0</v>
      </c>
      <c r="AO88" s="64" t="n">
        <f aca="false">ModeloDatosModificados!AO88-ModeloDatosMinisterio!AO88</f>
        <v>0</v>
      </c>
      <c r="AP88" s="63" t="n">
        <f aca="false">ModeloDatosModificados!AP88-ModeloDatosMinisterio!AP88</f>
        <v>0</v>
      </c>
      <c r="AQ88" s="64" t="n">
        <f aca="false">ModeloDatosModificados!AQ88-ModeloDatosMinisterio!AQ88</f>
        <v>0</v>
      </c>
      <c r="AR88" s="63" t="n">
        <f aca="false">ModeloDatosModificados!AR88-ModeloDatosMinisterio!AR88</f>
        <v>0</v>
      </c>
      <c r="AS88" s="64" t="n">
        <f aca="false">ModeloDatosModificados!AS88-ModeloDatosMinisterio!AS88</f>
        <v>0</v>
      </c>
      <c r="AT88" s="63" t="n">
        <f aca="false">ModeloDatosModificados!AT88-ModeloDatosMinisterio!AT88</f>
        <v>0</v>
      </c>
      <c r="AU88" s="64" t="n">
        <f aca="false">ModeloDatosModificados!AU88-ModeloDatosMinisterio!AU88</f>
        <v>0</v>
      </c>
      <c r="AV88" s="63" t="n">
        <f aca="false">ModeloDatosModificados!AV88-ModeloDatosMinisterio!AV88</f>
        <v>0</v>
      </c>
      <c r="AW88" s="64" t="n">
        <f aca="false">ModeloDatosModificados!AW88-ModeloDatosMinisterio!AW88</f>
        <v>0</v>
      </c>
      <c r="AX88" s="63" t="n">
        <f aca="false">ModeloDatosModificados!AX88-ModeloDatosMinisterio!AX88</f>
        <v>0</v>
      </c>
    </row>
    <row r="89" customFormat="false" ht="13.8" hidden="false" customHeight="false" outlineLevel="0" collapsed="false">
      <c r="A89" s="70" t="s">
        <v>26</v>
      </c>
      <c r="B89" s="63" t="n">
        <f aca="false">ModeloDatosModificados!B89-ModeloDatosMinisterio!B89</f>
        <v>0</v>
      </c>
      <c r="C89" s="63" t="n">
        <f aca="false">ModeloDatosModificados!C89-ModeloDatosMinisterio!C89</f>
        <v>0</v>
      </c>
      <c r="D89" s="63" t="n">
        <f aca="false">ModeloDatosModificados!D89-ModeloDatosMinisterio!D89</f>
        <v>0</v>
      </c>
      <c r="E89" s="63" t="n">
        <f aca="false">ModeloDatosModificados!E89-ModeloDatosMinisterio!E89</f>
        <v>0</v>
      </c>
      <c r="F89" s="63" t="n">
        <f aca="false">ModeloDatosModificados!F89-ModeloDatosMinisterio!F89</f>
        <v>0</v>
      </c>
      <c r="G89" s="63" t="n">
        <f aca="false">ModeloDatosModificados!G89-ModeloDatosMinisterio!G89</f>
        <v>0</v>
      </c>
      <c r="H89" s="63" t="n">
        <f aca="false">ModeloDatosModificados!H89-ModeloDatosMinisterio!H89</f>
        <v>0</v>
      </c>
      <c r="I89" s="64" t="n">
        <f aca="false">ModeloDatosModificados!I89-ModeloDatosMinisterio!I89</f>
        <v>0</v>
      </c>
      <c r="J89" s="63" t="n">
        <f aca="false">ModeloDatosModificados!J89-ModeloDatosMinisterio!J89</f>
        <v>0</v>
      </c>
      <c r="K89" s="64" t="n">
        <f aca="false">ModeloDatosModificados!K89-ModeloDatosMinisterio!K89</f>
        <v>0</v>
      </c>
      <c r="L89" s="63" t="n">
        <f aca="false">ModeloDatosModificados!L89-ModeloDatosMinisterio!L89</f>
        <v>0</v>
      </c>
      <c r="M89" s="64" t="n">
        <f aca="false">ModeloDatosModificados!M89-ModeloDatosMinisterio!M89</f>
        <v>-1.52686606157137E-007</v>
      </c>
      <c r="N89" s="63" t="n">
        <f aca="false">ModeloDatosModificados!N89-ModeloDatosMinisterio!N89</f>
        <v>-33</v>
      </c>
      <c r="O89" s="63" t="n">
        <f aca="false">ModeloDatosModificados!O89-ModeloDatosMinisterio!O89</f>
        <v>-33</v>
      </c>
      <c r="P89" s="63" t="n">
        <f aca="false">ModeloDatosModificados!P89-ModeloDatosMinisterio!P89</f>
        <v>-33</v>
      </c>
      <c r="Q89" s="63" t="n">
        <f aca="false">ModeloDatosModificados!Q89-ModeloDatosMinisterio!Q89</f>
        <v>-33</v>
      </c>
      <c r="S89" s="63" t="n">
        <f aca="false">ModeloDatosModificados!S89-ModeloDatosMinisterio!S89</f>
        <v>0</v>
      </c>
      <c r="T89" s="63" t="n">
        <f aca="false">ModeloDatosModificados!T89-ModeloDatosMinisterio!T89</f>
        <v>0</v>
      </c>
      <c r="U89" s="63" t="n">
        <f aca="false">ModeloDatosModificados!U89-ModeloDatosMinisterio!U89</f>
        <v>0</v>
      </c>
      <c r="V89" s="63" t="n">
        <f aca="false">ModeloDatosModificados!V89-ModeloDatosMinisterio!V89</f>
        <v>0</v>
      </c>
      <c r="W89" s="63" t="n">
        <f aca="false">ModeloDatosModificados!W89-ModeloDatosMinisterio!W89</f>
        <v>0</v>
      </c>
      <c r="X89" s="63" t="n">
        <f aca="false">ModeloDatosModificados!X89-ModeloDatosMinisterio!X89</f>
        <v>0</v>
      </c>
      <c r="Y89" s="63" t="n">
        <f aca="false">ModeloDatosModificados!Y89-ModeloDatosMinisterio!Y89</f>
        <v>0</v>
      </c>
      <c r="Z89" s="63" t="n">
        <f aca="false">ModeloDatosModificados!Z89-ModeloDatosMinisterio!Z89</f>
        <v>0</v>
      </c>
      <c r="AC89" s="71" t="n">
        <f aca="false">ModeloDatosModificados!AC89-ModeloDatosMinisterio!AC89</f>
        <v>0</v>
      </c>
      <c r="AD89" s="72" t="n">
        <f aca="false">ModeloDatosModificados!AD89-ModeloDatosMinisterio!AD89</f>
        <v>0</v>
      </c>
      <c r="AE89" s="73" t="n">
        <f aca="false">ModeloDatosModificados!AE89-ModeloDatosMinisterio!AE89</f>
        <v>0</v>
      </c>
      <c r="AF89" s="72" t="n">
        <f aca="false">ModeloDatosModificados!AF89-ModeloDatosMinisterio!AF89</f>
        <v>0</v>
      </c>
      <c r="AG89" s="72" t="n">
        <f aca="false">ModeloDatosModificados!AG89-ModeloDatosMinisterio!AG89</f>
        <v>0</v>
      </c>
      <c r="AH89" s="72" t="n">
        <f aca="false">ModeloDatosModificados!AH89-ModeloDatosMinisterio!AH89</f>
        <v>0</v>
      </c>
      <c r="AI89" s="72" t="n">
        <f aca="false">ModeloDatosModificados!AI89-ModeloDatosMinisterio!AI89</f>
        <v>0</v>
      </c>
      <c r="AJ89" s="72" t="n">
        <f aca="false">ModeloDatosModificados!AJ89-ModeloDatosMinisterio!AJ89</f>
        <v>0</v>
      </c>
      <c r="AK89" s="72" t="n">
        <f aca="false">ModeloDatosModificados!AK89-ModeloDatosMinisterio!AK89</f>
        <v>0</v>
      </c>
      <c r="AL89" s="72" t="n">
        <f aca="false">ModeloDatosModificados!AL89-ModeloDatosMinisterio!AL89</f>
        <v>0</v>
      </c>
      <c r="AM89" s="72" t="n">
        <f aca="false">ModeloDatosModificados!AM89-ModeloDatosMinisterio!AM89</f>
        <v>0</v>
      </c>
      <c r="AO89" s="64" t="n">
        <f aca="false">ModeloDatosModificados!AO89-ModeloDatosMinisterio!AO89</f>
        <v>0</v>
      </c>
      <c r="AP89" s="63" t="n">
        <f aca="false">ModeloDatosModificados!AP89-ModeloDatosMinisterio!AP89</f>
        <v>0</v>
      </c>
      <c r="AQ89" s="64" t="n">
        <f aca="false">ModeloDatosModificados!AQ89-ModeloDatosMinisterio!AQ89</f>
        <v>0</v>
      </c>
      <c r="AR89" s="63" t="n">
        <f aca="false">ModeloDatosModificados!AR89-ModeloDatosMinisterio!AR89</f>
        <v>0</v>
      </c>
      <c r="AS89" s="64" t="n">
        <f aca="false">ModeloDatosModificados!AS89-ModeloDatosMinisterio!AS89</f>
        <v>0</v>
      </c>
      <c r="AT89" s="63" t="n">
        <f aca="false">ModeloDatosModificados!AT89-ModeloDatosMinisterio!AT89</f>
        <v>0</v>
      </c>
      <c r="AU89" s="64" t="n">
        <f aca="false">ModeloDatosModificados!AU89-ModeloDatosMinisterio!AU89</f>
        <v>0</v>
      </c>
      <c r="AV89" s="63" t="n">
        <f aca="false">ModeloDatosModificados!AV89-ModeloDatosMinisterio!AV89</f>
        <v>0</v>
      </c>
      <c r="AW89" s="64" t="n">
        <f aca="false">ModeloDatosModificados!AW89-ModeloDatosMinisterio!AW89</f>
        <v>0</v>
      </c>
      <c r="AX89" s="63" t="n">
        <f aca="false">ModeloDatosModificados!AX89-ModeloDatosMinisterio!AX89</f>
        <v>0</v>
      </c>
    </row>
    <row r="90" customFormat="false" ht="13.8" hidden="false" customHeight="false" outlineLevel="0" collapsed="false">
      <c r="A90" s="70" t="s">
        <v>27</v>
      </c>
      <c r="B90" s="63" t="n">
        <f aca="false">ModeloDatosModificados!B90-ModeloDatosMinisterio!B90</f>
        <v>0</v>
      </c>
      <c r="C90" s="63" t="n">
        <f aca="false">ModeloDatosModificados!C90-ModeloDatosMinisterio!C90</f>
        <v>0</v>
      </c>
      <c r="D90" s="63" t="n">
        <f aca="false">ModeloDatosModificados!D90-ModeloDatosMinisterio!D90</f>
        <v>0</v>
      </c>
      <c r="E90" s="63" t="n">
        <f aca="false">ModeloDatosModificados!E90-ModeloDatosMinisterio!E90</f>
        <v>0</v>
      </c>
      <c r="F90" s="63" t="n">
        <f aca="false">ModeloDatosModificados!F90-ModeloDatosMinisterio!F90</f>
        <v>0</v>
      </c>
      <c r="G90" s="63" t="n">
        <f aca="false">ModeloDatosModificados!G90-ModeloDatosMinisterio!G90</f>
        <v>0</v>
      </c>
      <c r="H90" s="63" t="n">
        <f aca="false">ModeloDatosModificados!H90-ModeloDatosMinisterio!H90</f>
        <v>0</v>
      </c>
      <c r="I90" s="64" t="n">
        <f aca="false">ModeloDatosModificados!I90-ModeloDatosMinisterio!I90</f>
        <v>0</v>
      </c>
      <c r="J90" s="63" t="n">
        <f aca="false">ModeloDatosModificados!J90-ModeloDatosMinisterio!J90</f>
        <v>0</v>
      </c>
      <c r="K90" s="64" t="n">
        <f aca="false">ModeloDatosModificados!K90-ModeloDatosMinisterio!K90</f>
        <v>0</v>
      </c>
      <c r="L90" s="63" t="n">
        <f aca="false">ModeloDatosModificados!L90-ModeloDatosMinisterio!L90</f>
        <v>0</v>
      </c>
      <c r="M90" s="64" t="n">
        <f aca="false">ModeloDatosModificados!M90-ModeloDatosMinisterio!M90</f>
        <v>-1.34723476055698E-008</v>
      </c>
      <c r="N90" s="63" t="n">
        <f aca="false">ModeloDatosModificados!N90-ModeloDatosMinisterio!N90</f>
        <v>-3</v>
      </c>
      <c r="O90" s="63" t="n">
        <f aca="false">ModeloDatosModificados!O90-ModeloDatosMinisterio!O90</f>
        <v>-3</v>
      </c>
      <c r="P90" s="63" t="n">
        <f aca="false">ModeloDatosModificados!P90-ModeloDatosMinisterio!P90</f>
        <v>-3</v>
      </c>
      <c r="Q90" s="63" t="n">
        <f aca="false">ModeloDatosModificados!Q90-ModeloDatosMinisterio!Q90</f>
        <v>-3</v>
      </c>
      <c r="S90" s="63" t="n">
        <f aca="false">ModeloDatosModificados!S90-ModeloDatosMinisterio!S90</f>
        <v>0</v>
      </c>
      <c r="T90" s="63" t="n">
        <f aca="false">ModeloDatosModificados!T90-ModeloDatosMinisterio!T90</f>
        <v>0</v>
      </c>
      <c r="U90" s="63" t="n">
        <f aca="false">ModeloDatosModificados!U90-ModeloDatosMinisterio!U90</f>
        <v>0</v>
      </c>
      <c r="V90" s="63" t="n">
        <f aca="false">ModeloDatosModificados!V90-ModeloDatosMinisterio!V90</f>
        <v>0</v>
      </c>
      <c r="W90" s="63" t="n">
        <f aca="false">ModeloDatosModificados!W90-ModeloDatosMinisterio!W90</f>
        <v>0</v>
      </c>
      <c r="X90" s="63" t="n">
        <f aca="false">ModeloDatosModificados!X90-ModeloDatosMinisterio!X90</f>
        <v>0</v>
      </c>
      <c r="Y90" s="63" t="n">
        <f aca="false">ModeloDatosModificados!Y90-ModeloDatosMinisterio!Y90</f>
        <v>0</v>
      </c>
      <c r="Z90" s="63" t="n">
        <f aca="false">ModeloDatosModificados!Z90-ModeloDatosMinisterio!Z90</f>
        <v>0</v>
      </c>
      <c r="AC90" s="71" t="n">
        <f aca="false">ModeloDatosModificados!AC90-ModeloDatosMinisterio!AC90</f>
        <v>0</v>
      </c>
      <c r="AD90" s="72" t="n">
        <f aca="false">ModeloDatosModificados!AD90-ModeloDatosMinisterio!AD90</f>
        <v>0</v>
      </c>
      <c r="AE90" s="73" t="n">
        <f aca="false">ModeloDatosModificados!AE90-ModeloDatosMinisterio!AE90</f>
        <v>0</v>
      </c>
      <c r="AF90" s="72" t="n">
        <f aca="false">ModeloDatosModificados!AF90-ModeloDatosMinisterio!AF90</f>
        <v>0</v>
      </c>
      <c r="AG90" s="72" t="n">
        <f aca="false">ModeloDatosModificados!AG90-ModeloDatosMinisterio!AG90</f>
        <v>0</v>
      </c>
      <c r="AH90" s="72" t="n">
        <f aca="false">ModeloDatosModificados!AH90-ModeloDatosMinisterio!AH90</f>
        <v>0</v>
      </c>
      <c r="AI90" s="72" t="n">
        <f aca="false">ModeloDatosModificados!AI90-ModeloDatosMinisterio!AI90</f>
        <v>0</v>
      </c>
      <c r="AJ90" s="72" t="n">
        <f aca="false">ModeloDatosModificados!AJ90-ModeloDatosMinisterio!AJ90</f>
        <v>0</v>
      </c>
      <c r="AK90" s="72" t="n">
        <f aca="false">ModeloDatosModificados!AK90-ModeloDatosMinisterio!AK90</f>
        <v>0</v>
      </c>
      <c r="AL90" s="72" t="n">
        <f aca="false">ModeloDatosModificados!AL90-ModeloDatosMinisterio!AL90</f>
        <v>0</v>
      </c>
      <c r="AM90" s="72" t="n">
        <f aca="false">ModeloDatosModificados!AM90-ModeloDatosMinisterio!AM90</f>
        <v>0</v>
      </c>
      <c r="AO90" s="64" t="n">
        <f aca="false">ModeloDatosModificados!AO90-ModeloDatosMinisterio!AO90</f>
        <v>0</v>
      </c>
      <c r="AP90" s="63" t="n">
        <f aca="false">ModeloDatosModificados!AP90-ModeloDatosMinisterio!AP90</f>
        <v>0</v>
      </c>
      <c r="AQ90" s="64" t="n">
        <f aca="false">ModeloDatosModificados!AQ90-ModeloDatosMinisterio!AQ90</f>
        <v>0</v>
      </c>
      <c r="AR90" s="63" t="n">
        <f aca="false">ModeloDatosModificados!AR90-ModeloDatosMinisterio!AR90</f>
        <v>0</v>
      </c>
      <c r="AS90" s="64" t="n">
        <f aca="false">ModeloDatosModificados!AS90-ModeloDatosMinisterio!AS90</f>
        <v>0</v>
      </c>
      <c r="AT90" s="63" t="n">
        <f aca="false">ModeloDatosModificados!AT90-ModeloDatosMinisterio!AT90</f>
        <v>0</v>
      </c>
      <c r="AU90" s="64" t="n">
        <f aca="false">ModeloDatosModificados!AU90-ModeloDatosMinisterio!AU90</f>
        <v>0</v>
      </c>
      <c r="AV90" s="63" t="n">
        <f aca="false">ModeloDatosModificados!AV90-ModeloDatosMinisterio!AV90</f>
        <v>0</v>
      </c>
      <c r="AW90" s="64" t="n">
        <f aca="false">ModeloDatosModificados!AW90-ModeloDatosMinisterio!AW90</f>
        <v>0</v>
      </c>
      <c r="AX90" s="63" t="n">
        <f aca="false">ModeloDatosModificados!AX90-ModeloDatosMinisterio!AX90</f>
        <v>0</v>
      </c>
    </row>
    <row r="91" customFormat="false" ht="13.8" hidden="false" customHeight="false" outlineLevel="0" collapsed="false">
      <c r="A91" s="70" t="s">
        <v>28</v>
      </c>
      <c r="B91" s="63" t="n">
        <f aca="false">ModeloDatosModificados!B91-ModeloDatosMinisterio!B91</f>
        <v>0</v>
      </c>
      <c r="C91" s="63" t="n">
        <f aca="false">ModeloDatosModificados!C91-ModeloDatosMinisterio!C91</f>
        <v>0</v>
      </c>
      <c r="D91" s="63" t="n">
        <f aca="false">ModeloDatosModificados!D91-ModeloDatosMinisterio!D91</f>
        <v>0</v>
      </c>
      <c r="E91" s="63" t="n">
        <f aca="false">ModeloDatosModificados!E91-ModeloDatosMinisterio!E91</f>
        <v>0</v>
      </c>
      <c r="F91" s="63" t="n">
        <f aca="false">ModeloDatosModificados!F91-ModeloDatosMinisterio!F91</f>
        <v>0</v>
      </c>
      <c r="G91" s="63" t="n">
        <f aca="false">ModeloDatosModificados!G91-ModeloDatosMinisterio!G91</f>
        <v>0</v>
      </c>
      <c r="H91" s="63" t="n">
        <f aca="false">ModeloDatosModificados!H91-ModeloDatosMinisterio!H91</f>
        <v>0</v>
      </c>
      <c r="I91" s="64" t="n">
        <f aca="false">ModeloDatosModificados!I91-ModeloDatosMinisterio!I91</f>
        <v>0</v>
      </c>
      <c r="J91" s="63" t="n">
        <f aca="false">ModeloDatosModificados!J91-ModeloDatosMinisterio!J91</f>
        <v>0</v>
      </c>
      <c r="K91" s="64" t="n">
        <f aca="false">ModeloDatosModificados!K91-ModeloDatosMinisterio!K91</f>
        <v>0</v>
      </c>
      <c r="L91" s="63" t="n">
        <f aca="false">ModeloDatosModificados!L91-ModeloDatosMinisterio!L91</f>
        <v>0</v>
      </c>
      <c r="M91" s="64" t="n">
        <f aca="false">ModeloDatosModificados!M91-ModeloDatosMinisterio!M91</f>
        <v>-8.08340856126022E-008</v>
      </c>
      <c r="N91" s="63" t="n">
        <f aca="false">ModeloDatosModificados!N91-ModeloDatosMinisterio!N91</f>
        <v>-18</v>
      </c>
      <c r="O91" s="63" t="n">
        <f aca="false">ModeloDatosModificados!O91-ModeloDatosMinisterio!O91</f>
        <v>-18</v>
      </c>
      <c r="P91" s="63" t="n">
        <f aca="false">ModeloDatosModificados!P91-ModeloDatosMinisterio!P91</f>
        <v>-18</v>
      </c>
      <c r="Q91" s="63" t="n">
        <f aca="false">ModeloDatosModificados!Q91-ModeloDatosMinisterio!Q91</f>
        <v>-18</v>
      </c>
      <c r="S91" s="63" t="n">
        <f aca="false">ModeloDatosModificados!S91-ModeloDatosMinisterio!S91</f>
        <v>0</v>
      </c>
      <c r="T91" s="63" t="n">
        <f aca="false">ModeloDatosModificados!T91-ModeloDatosMinisterio!T91</f>
        <v>0</v>
      </c>
      <c r="U91" s="63" t="n">
        <f aca="false">ModeloDatosModificados!U91-ModeloDatosMinisterio!U91</f>
        <v>0</v>
      </c>
      <c r="V91" s="63" t="n">
        <f aca="false">ModeloDatosModificados!V91-ModeloDatosMinisterio!V91</f>
        <v>0</v>
      </c>
      <c r="W91" s="63" t="n">
        <f aca="false">ModeloDatosModificados!W91-ModeloDatosMinisterio!W91</f>
        <v>0</v>
      </c>
      <c r="X91" s="63" t="n">
        <f aca="false">ModeloDatosModificados!X91-ModeloDatosMinisterio!X91</f>
        <v>0</v>
      </c>
      <c r="Y91" s="63" t="n">
        <f aca="false">ModeloDatosModificados!Y91-ModeloDatosMinisterio!Y91</f>
        <v>0</v>
      </c>
      <c r="Z91" s="63" t="n">
        <f aca="false">ModeloDatosModificados!Z91-ModeloDatosMinisterio!Z91</f>
        <v>0</v>
      </c>
      <c r="AC91" s="71" t="n">
        <f aca="false">ModeloDatosModificados!AC91-ModeloDatosMinisterio!AC91</f>
        <v>0</v>
      </c>
      <c r="AD91" s="72" t="n">
        <f aca="false">ModeloDatosModificados!AD91-ModeloDatosMinisterio!AD91</f>
        <v>0</v>
      </c>
      <c r="AE91" s="73" t="n">
        <f aca="false">ModeloDatosModificados!AE91-ModeloDatosMinisterio!AE91</f>
        <v>0</v>
      </c>
      <c r="AF91" s="72" t="n">
        <f aca="false">ModeloDatosModificados!AF91-ModeloDatosMinisterio!AF91</f>
        <v>0</v>
      </c>
      <c r="AG91" s="72" t="n">
        <f aca="false">ModeloDatosModificados!AG91-ModeloDatosMinisterio!AG91</f>
        <v>0</v>
      </c>
      <c r="AH91" s="72" t="n">
        <f aca="false">ModeloDatosModificados!AH91-ModeloDatosMinisterio!AH91</f>
        <v>0</v>
      </c>
      <c r="AI91" s="72" t="n">
        <f aca="false">ModeloDatosModificados!AI91-ModeloDatosMinisterio!AI91</f>
        <v>0</v>
      </c>
      <c r="AJ91" s="72" t="n">
        <f aca="false">ModeloDatosModificados!AJ91-ModeloDatosMinisterio!AJ91</f>
        <v>0</v>
      </c>
      <c r="AK91" s="72" t="n">
        <f aca="false">ModeloDatosModificados!AK91-ModeloDatosMinisterio!AK91</f>
        <v>0</v>
      </c>
      <c r="AL91" s="72" t="n">
        <f aca="false">ModeloDatosModificados!AL91-ModeloDatosMinisterio!AL91</f>
        <v>0</v>
      </c>
      <c r="AM91" s="72" t="n">
        <f aca="false">ModeloDatosModificados!AM91-ModeloDatosMinisterio!AM91</f>
        <v>0</v>
      </c>
      <c r="AO91" s="64" t="n">
        <f aca="false">ModeloDatosModificados!AO91-ModeloDatosMinisterio!AO91</f>
        <v>0</v>
      </c>
      <c r="AP91" s="63" t="n">
        <f aca="false">ModeloDatosModificados!AP91-ModeloDatosMinisterio!AP91</f>
        <v>0</v>
      </c>
      <c r="AQ91" s="64" t="n">
        <f aca="false">ModeloDatosModificados!AQ91-ModeloDatosMinisterio!AQ91</f>
        <v>0</v>
      </c>
      <c r="AR91" s="63" t="n">
        <f aca="false">ModeloDatosModificados!AR91-ModeloDatosMinisterio!AR91</f>
        <v>0</v>
      </c>
      <c r="AS91" s="64" t="n">
        <f aca="false">ModeloDatosModificados!AS91-ModeloDatosMinisterio!AS91</f>
        <v>0</v>
      </c>
      <c r="AT91" s="63" t="n">
        <f aca="false">ModeloDatosModificados!AT91-ModeloDatosMinisterio!AT91</f>
        <v>0</v>
      </c>
      <c r="AU91" s="64" t="n">
        <f aca="false">ModeloDatosModificados!AU91-ModeloDatosMinisterio!AU91</f>
        <v>0</v>
      </c>
      <c r="AV91" s="63" t="n">
        <f aca="false">ModeloDatosModificados!AV91-ModeloDatosMinisterio!AV91</f>
        <v>0</v>
      </c>
      <c r="AW91" s="64" t="n">
        <f aca="false">ModeloDatosModificados!AW91-ModeloDatosMinisterio!AW91</f>
        <v>0</v>
      </c>
      <c r="AX91" s="63" t="n">
        <f aca="false">ModeloDatosModificados!AX91-ModeloDatosMinisterio!AX91</f>
        <v>0</v>
      </c>
    </row>
    <row r="92" customFormat="false" ht="13.8" hidden="false" customHeight="false" outlineLevel="0" collapsed="false">
      <c r="A92" s="70" t="s">
        <v>29</v>
      </c>
      <c r="B92" s="63" t="n">
        <f aca="false">ModeloDatosModificados!B92-ModeloDatosMinisterio!B92</f>
        <v>0</v>
      </c>
      <c r="C92" s="63" t="n">
        <f aca="false">ModeloDatosModificados!C92-ModeloDatosMinisterio!C92</f>
        <v>0</v>
      </c>
      <c r="D92" s="63" t="n">
        <f aca="false">ModeloDatosModificados!D92-ModeloDatosMinisterio!D92</f>
        <v>0</v>
      </c>
      <c r="E92" s="63" t="n">
        <f aca="false">ModeloDatosModificados!E92-ModeloDatosMinisterio!E92</f>
        <v>0</v>
      </c>
      <c r="F92" s="63" t="n">
        <f aca="false">ModeloDatosModificados!F92-ModeloDatosMinisterio!F92</f>
        <v>0</v>
      </c>
      <c r="G92" s="63" t="n">
        <f aca="false">ModeloDatosModificados!G92-ModeloDatosMinisterio!G92</f>
        <v>0</v>
      </c>
      <c r="H92" s="63" t="n">
        <f aca="false">ModeloDatosModificados!H92-ModeloDatosMinisterio!H92</f>
        <v>0</v>
      </c>
      <c r="I92" s="64" t="n">
        <f aca="false">ModeloDatosModificados!I92-ModeloDatosMinisterio!I92</f>
        <v>0</v>
      </c>
      <c r="J92" s="63" t="n">
        <f aca="false">ModeloDatosModificados!J92-ModeloDatosMinisterio!J92</f>
        <v>0</v>
      </c>
      <c r="K92" s="64" t="n">
        <f aca="false">ModeloDatosModificados!K92-ModeloDatosMinisterio!K92</f>
        <v>0</v>
      </c>
      <c r="L92" s="63" t="n">
        <f aca="false">ModeloDatosModificados!L92-ModeloDatosMinisterio!L92</f>
        <v>0</v>
      </c>
      <c r="M92" s="64" t="n">
        <f aca="false">ModeloDatosModificados!M92-ModeloDatosMinisterio!M92</f>
        <v>-4.04170428097705E-008</v>
      </c>
      <c r="N92" s="63" t="n">
        <f aca="false">ModeloDatosModificados!N92-ModeloDatosMinisterio!N92</f>
        <v>-9</v>
      </c>
      <c r="O92" s="63" t="n">
        <f aca="false">ModeloDatosModificados!O92-ModeloDatosMinisterio!O92</f>
        <v>-9</v>
      </c>
      <c r="P92" s="63" t="n">
        <f aca="false">ModeloDatosModificados!P92-ModeloDatosMinisterio!P92</f>
        <v>-9</v>
      </c>
      <c r="Q92" s="63" t="n">
        <f aca="false">ModeloDatosModificados!Q92-ModeloDatosMinisterio!Q92</f>
        <v>-9</v>
      </c>
      <c r="S92" s="63" t="n">
        <f aca="false">ModeloDatosModificados!S92-ModeloDatosMinisterio!S92</f>
        <v>0</v>
      </c>
      <c r="T92" s="63" t="n">
        <f aca="false">ModeloDatosModificados!T92-ModeloDatosMinisterio!T92</f>
        <v>0</v>
      </c>
      <c r="U92" s="63" t="n">
        <f aca="false">ModeloDatosModificados!U92-ModeloDatosMinisterio!U92</f>
        <v>0</v>
      </c>
      <c r="V92" s="63" t="n">
        <f aca="false">ModeloDatosModificados!V92-ModeloDatosMinisterio!V92</f>
        <v>0</v>
      </c>
      <c r="W92" s="63" t="n">
        <f aca="false">ModeloDatosModificados!W92-ModeloDatosMinisterio!W92</f>
        <v>0</v>
      </c>
      <c r="X92" s="63" t="n">
        <f aca="false">ModeloDatosModificados!X92-ModeloDatosMinisterio!X92</f>
        <v>0</v>
      </c>
      <c r="Y92" s="63" t="n">
        <f aca="false">ModeloDatosModificados!Y92-ModeloDatosMinisterio!Y92</f>
        <v>0</v>
      </c>
      <c r="Z92" s="63" t="n">
        <f aca="false">ModeloDatosModificados!Z92-ModeloDatosMinisterio!Z92</f>
        <v>0</v>
      </c>
      <c r="AC92" s="71" t="n">
        <f aca="false">ModeloDatosModificados!AC92-ModeloDatosMinisterio!AC92</f>
        <v>0</v>
      </c>
      <c r="AD92" s="72" t="n">
        <f aca="false">ModeloDatosModificados!AD92-ModeloDatosMinisterio!AD92</f>
        <v>0</v>
      </c>
      <c r="AE92" s="73" t="n">
        <f aca="false">ModeloDatosModificados!AE92-ModeloDatosMinisterio!AE92</f>
        <v>0</v>
      </c>
      <c r="AF92" s="72" t="n">
        <f aca="false">ModeloDatosModificados!AF92-ModeloDatosMinisterio!AF92</f>
        <v>0</v>
      </c>
      <c r="AG92" s="72" t="n">
        <f aca="false">ModeloDatosModificados!AG92-ModeloDatosMinisterio!AG92</f>
        <v>0</v>
      </c>
      <c r="AH92" s="72" t="n">
        <f aca="false">ModeloDatosModificados!AH92-ModeloDatosMinisterio!AH92</f>
        <v>0</v>
      </c>
      <c r="AI92" s="72" t="n">
        <f aca="false">ModeloDatosModificados!AI92-ModeloDatosMinisterio!AI92</f>
        <v>0</v>
      </c>
      <c r="AJ92" s="72" t="n">
        <f aca="false">ModeloDatosModificados!AJ92-ModeloDatosMinisterio!AJ92</f>
        <v>0</v>
      </c>
      <c r="AK92" s="72" t="n">
        <f aca="false">ModeloDatosModificados!AK92-ModeloDatosMinisterio!AK92</f>
        <v>0</v>
      </c>
      <c r="AL92" s="72" t="n">
        <f aca="false">ModeloDatosModificados!AL92-ModeloDatosMinisterio!AL92</f>
        <v>0</v>
      </c>
      <c r="AM92" s="72" t="n">
        <f aca="false">ModeloDatosModificados!AM92-ModeloDatosMinisterio!AM92</f>
        <v>0</v>
      </c>
      <c r="AO92" s="64" t="n">
        <f aca="false">ModeloDatosModificados!AO92-ModeloDatosMinisterio!AO92</f>
        <v>0</v>
      </c>
      <c r="AP92" s="63" t="n">
        <f aca="false">ModeloDatosModificados!AP92-ModeloDatosMinisterio!AP92</f>
        <v>0</v>
      </c>
      <c r="AQ92" s="64" t="n">
        <f aca="false">ModeloDatosModificados!AQ92-ModeloDatosMinisterio!AQ92</f>
        <v>0</v>
      </c>
      <c r="AR92" s="63" t="n">
        <f aca="false">ModeloDatosModificados!AR92-ModeloDatosMinisterio!AR92</f>
        <v>0</v>
      </c>
      <c r="AS92" s="64" t="n">
        <f aca="false">ModeloDatosModificados!AS92-ModeloDatosMinisterio!AS92</f>
        <v>0</v>
      </c>
      <c r="AT92" s="63" t="n">
        <f aca="false">ModeloDatosModificados!AT92-ModeloDatosMinisterio!AT92</f>
        <v>0</v>
      </c>
      <c r="AU92" s="64" t="n">
        <f aca="false">ModeloDatosModificados!AU92-ModeloDatosMinisterio!AU92</f>
        <v>0</v>
      </c>
      <c r="AV92" s="63" t="n">
        <f aca="false">ModeloDatosModificados!AV92-ModeloDatosMinisterio!AV92</f>
        <v>0</v>
      </c>
      <c r="AW92" s="64" t="n">
        <f aca="false">ModeloDatosModificados!AW92-ModeloDatosMinisterio!AW92</f>
        <v>0</v>
      </c>
      <c r="AX92" s="63" t="n">
        <f aca="false">ModeloDatosModificados!AX92-ModeloDatosMinisterio!AX92</f>
        <v>0</v>
      </c>
    </row>
    <row r="93" customFormat="false" ht="13.8" hidden="false" customHeight="false" outlineLevel="0" collapsed="false">
      <c r="A93" s="70" t="s">
        <v>30</v>
      </c>
      <c r="B93" s="63" t="n">
        <f aca="false">ModeloDatosModificados!B93-ModeloDatosMinisterio!B93</f>
        <v>0</v>
      </c>
      <c r="C93" s="63" t="n">
        <f aca="false">ModeloDatosModificados!C93-ModeloDatosMinisterio!C93</f>
        <v>0</v>
      </c>
      <c r="D93" s="63" t="n">
        <f aca="false">ModeloDatosModificados!D93-ModeloDatosMinisterio!D93</f>
        <v>0</v>
      </c>
      <c r="E93" s="63" t="n">
        <f aca="false">ModeloDatosModificados!E93-ModeloDatosMinisterio!E93</f>
        <v>0</v>
      </c>
      <c r="F93" s="63" t="n">
        <f aca="false">ModeloDatosModificados!F93-ModeloDatosMinisterio!F93</f>
        <v>0</v>
      </c>
      <c r="G93" s="63" t="n">
        <f aca="false">ModeloDatosModificados!G93-ModeloDatosMinisterio!G93</f>
        <v>0</v>
      </c>
      <c r="H93" s="63" t="n">
        <f aca="false">ModeloDatosModificados!H93-ModeloDatosMinisterio!H93</f>
        <v>0</v>
      </c>
      <c r="I93" s="64" t="n">
        <f aca="false">ModeloDatosModificados!I93-ModeloDatosMinisterio!I93</f>
        <v>0</v>
      </c>
      <c r="J93" s="63" t="n">
        <f aca="false">ModeloDatosModificados!J93-ModeloDatosMinisterio!J93</f>
        <v>0</v>
      </c>
      <c r="K93" s="64" t="n">
        <f aca="false">ModeloDatosModificados!K93-ModeloDatosMinisterio!K93</f>
        <v>0</v>
      </c>
      <c r="L93" s="63" t="n">
        <f aca="false">ModeloDatosModificados!L93-ModeloDatosMinisterio!L93</f>
        <v>0</v>
      </c>
      <c r="M93" s="64" t="n">
        <f aca="false">ModeloDatosModificados!M93-ModeloDatosMinisterio!M93</f>
        <v>4.49078253403346E-009</v>
      </c>
      <c r="N93" s="63" t="n">
        <f aca="false">ModeloDatosModificados!N93-ModeloDatosMinisterio!N93</f>
        <v>1</v>
      </c>
      <c r="O93" s="63" t="n">
        <f aca="false">ModeloDatosModificados!O93-ModeloDatosMinisterio!O93</f>
        <v>1</v>
      </c>
      <c r="P93" s="63" t="n">
        <f aca="false">ModeloDatosModificados!P93-ModeloDatosMinisterio!P93</f>
        <v>1</v>
      </c>
      <c r="Q93" s="63" t="n">
        <f aca="false">ModeloDatosModificados!Q93-ModeloDatosMinisterio!Q93</f>
        <v>1</v>
      </c>
      <c r="S93" s="63" t="n">
        <f aca="false">ModeloDatosModificados!S93-ModeloDatosMinisterio!S93</f>
        <v>0</v>
      </c>
      <c r="T93" s="63" t="n">
        <f aca="false">ModeloDatosModificados!T93-ModeloDatosMinisterio!T93</f>
        <v>0</v>
      </c>
      <c r="U93" s="63" t="n">
        <f aca="false">ModeloDatosModificados!U93-ModeloDatosMinisterio!U93</f>
        <v>0</v>
      </c>
      <c r="V93" s="63" t="n">
        <f aca="false">ModeloDatosModificados!V93-ModeloDatosMinisterio!V93</f>
        <v>0</v>
      </c>
      <c r="W93" s="63" t="n">
        <f aca="false">ModeloDatosModificados!W93-ModeloDatosMinisterio!W93</f>
        <v>0</v>
      </c>
      <c r="X93" s="63" t="n">
        <f aca="false">ModeloDatosModificados!X93-ModeloDatosMinisterio!X93</f>
        <v>0</v>
      </c>
      <c r="Y93" s="63" t="n">
        <f aca="false">ModeloDatosModificados!Y93-ModeloDatosMinisterio!Y93</f>
        <v>0</v>
      </c>
      <c r="Z93" s="63" t="n">
        <f aca="false">ModeloDatosModificados!Z93-ModeloDatosMinisterio!Z93</f>
        <v>0</v>
      </c>
      <c r="AC93" s="71" t="n">
        <f aca="false">ModeloDatosModificados!AC93-ModeloDatosMinisterio!AC93</f>
        <v>0</v>
      </c>
      <c r="AD93" s="72" t="n">
        <f aca="false">ModeloDatosModificados!AD93-ModeloDatosMinisterio!AD93</f>
        <v>0</v>
      </c>
      <c r="AE93" s="73" t="n">
        <f aca="false">ModeloDatosModificados!AE93-ModeloDatosMinisterio!AE93</f>
        <v>0</v>
      </c>
      <c r="AF93" s="72" t="n">
        <f aca="false">ModeloDatosModificados!AF93-ModeloDatosMinisterio!AF93</f>
        <v>0</v>
      </c>
      <c r="AG93" s="72" t="n">
        <f aca="false">ModeloDatosModificados!AG93-ModeloDatosMinisterio!AG93</f>
        <v>0</v>
      </c>
      <c r="AH93" s="72" t="n">
        <f aca="false">ModeloDatosModificados!AH93-ModeloDatosMinisterio!AH93</f>
        <v>0</v>
      </c>
      <c r="AI93" s="72" t="n">
        <f aca="false">ModeloDatosModificados!AI93-ModeloDatosMinisterio!AI93</f>
        <v>0</v>
      </c>
      <c r="AJ93" s="72" t="n">
        <f aca="false">ModeloDatosModificados!AJ93-ModeloDatosMinisterio!AJ93</f>
        <v>0</v>
      </c>
      <c r="AK93" s="72" t="n">
        <f aca="false">ModeloDatosModificados!AK93-ModeloDatosMinisterio!AK93</f>
        <v>0</v>
      </c>
      <c r="AL93" s="72" t="n">
        <f aca="false">ModeloDatosModificados!AL93-ModeloDatosMinisterio!AL93</f>
        <v>0</v>
      </c>
      <c r="AM93" s="72" t="n">
        <f aca="false">ModeloDatosModificados!AM93-ModeloDatosMinisterio!AM93</f>
        <v>0</v>
      </c>
      <c r="AO93" s="64" t="n">
        <f aca="false">ModeloDatosModificados!AO93-ModeloDatosMinisterio!AO93</f>
        <v>0</v>
      </c>
      <c r="AP93" s="63" t="n">
        <f aca="false">ModeloDatosModificados!AP93-ModeloDatosMinisterio!AP93</f>
        <v>0</v>
      </c>
      <c r="AQ93" s="64" t="n">
        <f aca="false">ModeloDatosModificados!AQ93-ModeloDatosMinisterio!AQ93</f>
        <v>0</v>
      </c>
      <c r="AR93" s="63" t="n">
        <f aca="false">ModeloDatosModificados!AR93-ModeloDatosMinisterio!AR93</f>
        <v>0</v>
      </c>
      <c r="AS93" s="64" t="n">
        <f aca="false">ModeloDatosModificados!AS93-ModeloDatosMinisterio!AS93</f>
        <v>0</v>
      </c>
      <c r="AT93" s="63" t="n">
        <f aca="false">ModeloDatosModificados!AT93-ModeloDatosMinisterio!AT93</f>
        <v>0</v>
      </c>
      <c r="AU93" s="64" t="n">
        <f aca="false">ModeloDatosModificados!AU93-ModeloDatosMinisterio!AU93</f>
        <v>0</v>
      </c>
      <c r="AV93" s="63" t="n">
        <f aca="false">ModeloDatosModificados!AV93-ModeloDatosMinisterio!AV93</f>
        <v>0</v>
      </c>
      <c r="AW93" s="64" t="n">
        <f aca="false">ModeloDatosModificados!AW93-ModeloDatosMinisterio!AW93</f>
        <v>0</v>
      </c>
      <c r="AX93" s="63" t="n">
        <f aca="false">ModeloDatosModificados!AX93-ModeloDatosMinisterio!AX93</f>
        <v>0</v>
      </c>
    </row>
    <row r="94" customFormat="false" ht="13.8" hidden="false" customHeight="false" outlineLevel="0" collapsed="false">
      <c r="A94" s="70" t="s">
        <v>31</v>
      </c>
      <c r="B94" s="63" t="n">
        <f aca="false">ModeloDatosModificados!B94-ModeloDatosMinisterio!B94</f>
        <v>0</v>
      </c>
      <c r="C94" s="63" t="n">
        <f aca="false">ModeloDatosModificados!C94-ModeloDatosMinisterio!C94</f>
        <v>0</v>
      </c>
      <c r="D94" s="63" t="n">
        <f aca="false">ModeloDatosModificados!D94-ModeloDatosMinisterio!D94</f>
        <v>0</v>
      </c>
      <c r="E94" s="63" t="n">
        <f aca="false">ModeloDatosModificados!E94-ModeloDatosMinisterio!E94</f>
        <v>0</v>
      </c>
      <c r="F94" s="63" t="n">
        <f aca="false">ModeloDatosModificados!F94-ModeloDatosMinisterio!F94</f>
        <v>0</v>
      </c>
      <c r="G94" s="63" t="n">
        <f aca="false">ModeloDatosModificados!G94-ModeloDatosMinisterio!G94</f>
        <v>0</v>
      </c>
      <c r="H94" s="63" t="n">
        <f aca="false">ModeloDatosModificados!H94-ModeloDatosMinisterio!H94</f>
        <v>0</v>
      </c>
      <c r="I94" s="64" t="n">
        <f aca="false">ModeloDatosModificados!I94-ModeloDatosMinisterio!I94</f>
        <v>0</v>
      </c>
      <c r="J94" s="63" t="n">
        <f aca="false">ModeloDatosModificados!J94-ModeloDatosMinisterio!J94</f>
        <v>0</v>
      </c>
      <c r="K94" s="64" t="n">
        <f aca="false">ModeloDatosModificados!K94-ModeloDatosMinisterio!K94</f>
        <v>0</v>
      </c>
      <c r="L94" s="63" t="n">
        <f aca="false">ModeloDatosModificados!L94-ModeloDatosMinisterio!L94</f>
        <v>0</v>
      </c>
      <c r="M94" s="64" t="n">
        <f aca="false">ModeloDatosModificados!M94-ModeloDatosMinisterio!M94</f>
        <v>4.49078253403346E-009</v>
      </c>
      <c r="N94" s="63" t="n">
        <f aca="false">ModeloDatosModificados!N94-ModeloDatosMinisterio!N94</f>
        <v>1</v>
      </c>
      <c r="O94" s="63" t="n">
        <f aca="false">ModeloDatosModificados!O94-ModeloDatosMinisterio!O94</f>
        <v>1</v>
      </c>
      <c r="P94" s="63" t="n">
        <f aca="false">ModeloDatosModificados!P94-ModeloDatosMinisterio!P94</f>
        <v>1</v>
      </c>
      <c r="Q94" s="63" t="n">
        <f aca="false">ModeloDatosModificados!Q94-ModeloDatosMinisterio!Q94</f>
        <v>1</v>
      </c>
      <c r="S94" s="63" t="n">
        <f aca="false">ModeloDatosModificados!S94-ModeloDatosMinisterio!S94</f>
        <v>0</v>
      </c>
      <c r="T94" s="63" t="n">
        <f aca="false">ModeloDatosModificados!T94-ModeloDatosMinisterio!T94</f>
        <v>0</v>
      </c>
      <c r="U94" s="63" t="n">
        <f aca="false">ModeloDatosModificados!U94-ModeloDatosMinisterio!U94</f>
        <v>0</v>
      </c>
      <c r="V94" s="63" t="n">
        <f aca="false">ModeloDatosModificados!V94-ModeloDatosMinisterio!V94</f>
        <v>0</v>
      </c>
      <c r="W94" s="63" t="n">
        <f aca="false">ModeloDatosModificados!W94-ModeloDatosMinisterio!W94</f>
        <v>0</v>
      </c>
      <c r="X94" s="63" t="n">
        <f aca="false">ModeloDatosModificados!X94-ModeloDatosMinisterio!X94</f>
        <v>0</v>
      </c>
      <c r="Y94" s="63" t="n">
        <f aca="false">ModeloDatosModificados!Y94-ModeloDatosMinisterio!Y94</f>
        <v>0</v>
      </c>
      <c r="Z94" s="63" t="n">
        <f aca="false">ModeloDatosModificados!Z94-ModeloDatosMinisterio!Z94</f>
        <v>0</v>
      </c>
      <c r="AC94" s="71" t="n">
        <f aca="false">ModeloDatosModificados!AC94-ModeloDatosMinisterio!AC94</f>
        <v>0</v>
      </c>
      <c r="AD94" s="72" t="n">
        <f aca="false">ModeloDatosModificados!AD94-ModeloDatosMinisterio!AD94</f>
        <v>0</v>
      </c>
      <c r="AE94" s="73" t="n">
        <f aca="false">ModeloDatosModificados!AE94-ModeloDatosMinisterio!AE94</f>
        <v>0</v>
      </c>
      <c r="AF94" s="72" t="n">
        <f aca="false">ModeloDatosModificados!AF94-ModeloDatosMinisterio!AF94</f>
        <v>0</v>
      </c>
      <c r="AG94" s="72" t="n">
        <f aca="false">ModeloDatosModificados!AG94-ModeloDatosMinisterio!AG94</f>
        <v>0</v>
      </c>
      <c r="AH94" s="72" t="n">
        <f aca="false">ModeloDatosModificados!AH94-ModeloDatosMinisterio!AH94</f>
        <v>0</v>
      </c>
      <c r="AI94" s="72" t="n">
        <f aca="false">ModeloDatosModificados!AI94-ModeloDatosMinisterio!AI94</f>
        <v>0</v>
      </c>
      <c r="AJ94" s="72" t="n">
        <f aca="false">ModeloDatosModificados!AJ94-ModeloDatosMinisterio!AJ94</f>
        <v>0</v>
      </c>
      <c r="AK94" s="72" t="n">
        <f aca="false">ModeloDatosModificados!AK94-ModeloDatosMinisterio!AK94</f>
        <v>0</v>
      </c>
      <c r="AL94" s="72" t="n">
        <f aca="false">ModeloDatosModificados!AL94-ModeloDatosMinisterio!AL94</f>
        <v>0</v>
      </c>
      <c r="AM94" s="72" t="n">
        <f aca="false">ModeloDatosModificados!AM94-ModeloDatosMinisterio!AM94</f>
        <v>0</v>
      </c>
      <c r="AO94" s="64" t="n">
        <f aca="false">ModeloDatosModificados!AO94-ModeloDatosMinisterio!AO94</f>
        <v>0</v>
      </c>
      <c r="AP94" s="63" t="n">
        <f aca="false">ModeloDatosModificados!AP94-ModeloDatosMinisterio!AP94</f>
        <v>0</v>
      </c>
      <c r="AQ94" s="64" t="n">
        <f aca="false">ModeloDatosModificados!AQ94-ModeloDatosMinisterio!AQ94</f>
        <v>0</v>
      </c>
      <c r="AR94" s="63" t="n">
        <f aca="false">ModeloDatosModificados!AR94-ModeloDatosMinisterio!AR94</f>
        <v>0</v>
      </c>
      <c r="AS94" s="64" t="n">
        <f aca="false">ModeloDatosModificados!AS94-ModeloDatosMinisterio!AS94</f>
        <v>0</v>
      </c>
      <c r="AT94" s="63" t="n">
        <f aca="false">ModeloDatosModificados!AT94-ModeloDatosMinisterio!AT94</f>
        <v>0</v>
      </c>
      <c r="AU94" s="64" t="n">
        <f aca="false">ModeloDatosModificados!AU94-ModeloDatosMinisterio!AU94</f>
        <v>0</v>
      </c>
      <c r="AV94" s="63" t="n">
        <f aca="false">ModeloDatosModificados!AV94-ModeloDatosMinisterio!AV94</f>
        <v>0</v>
      </c>
      <c r="AW94" s="64" t="n">
        <f aca="false">ModeloDatosModificados!AW94-ModeloDatosMinisterio!AW94</f>
        <v>0</v>
      </c>
      <c r="AX94" s="63" t="n">
        <f aca="false">ModeloDatosModificados!AX94-ModeloDatosMinisterio!AX94</f>
        <v>0</v>
      </c>
    </row>
    <row r="95" customFormat="false" ht="13.8" hidden="false" customHeight="false" outlineLevel="0" collapsed="false">
      <c r="A95" s="70" t="s">
        <v>32</v>
      </c>
      <c r="B95" s="63" t="n">
        <f aca="false">ModeloDatosModificados!B95-ModeloDatosMinisterio!B95</f>
        <v>0</v>
      </c>
      <c r="C95" s="63" t="n">
        <f aca="false">ModeloDatosModificados!C95-ModeloDatosMinisterio!C95</f>
        <v>0</v>
      </c>
      <c r="D95" s="63" t="n">
        <f aca="false">ModeloDatosModificados!D95-ModeloDatosMinisterio!D95</f>
        <v>0</v>
      </c>
      <c r="E95" s="63" t="n">
        <f aca="false">ModeloDatosModificados!E95-ModeloDatosMinisterio!E95</f>
        <v>0</v>
      </c>
      <c r="F95" s="63" t="n">
        <f aca="false">ModeloDatosModificados!F95-ModeloDatosMinisterio!F95</f>
        <v>0</v>
      </c>
      <c r="G95" s="63" t="n">
        <f aca="false">ModeloDatosModificados!G95-ModeloDatosMinisterio!G95</f>
        <v>0</v>
      </c>
      <c r="H95" s="63" t="n">
        <f aca="false">ModeloDatosModificados!H95-ModeloDatosMinisterio!H95</f>
        <v>0</v>
      </c>
      <c r="I95" s="64" t="n">
        <f aca="false">ModeloDatosModificados!I95-ModeloDatosMinisterio!I95</f>
        <v>0</v>
      </c>
      <c r="J95" s="63" t="n">
        <f aca="false">ModeloDatosModificados!J95-ModeloDatosMinisterio!J95</f>
        <v>0</v>
      </c>
      <c r="K95" s="64" t="n">
        <f aca="false">ModeloDatosModificados!K95-ModeloDatosMinisterio!K95</f>
        <v>0</v>
      </c>
      <c r="L95" s="63" t="n">
        <f aca="false">ModeloDatosModificados!L95-ModeloDatosMinisterio!L95</f>
        <v>0</v>
      </c>
      <c r="M95" s="64" t="n">
        <f aca="false">ModeloDatosModificados!M95-ModeloDatosMinisterio!M95</f>
        <v>8.98156506806691E-009</v>
      </c>
      <c r="N95" s="63" t="n">
        <f aca="false">ModeloDatosModificados!N95-ModeloDatosMinisterio!N95</f>
        <v>2</v>
      </c>
      <c r="O95" s="63" t="n">
        <f aca="false">ModeloDatosModificados!O95-ModeloDatosMinisterio!O95</f>
        <v>2</v>
      </c>
      <c r="P95" s="63" t="n">
        <f aca="false">ModeloDatosModificados!P95-ModeloDatosMinisterio!P95</f>
        <v>2</v>
      </c>
      <c r="Q95" s="63" t="n">
        <f aca="false">ModeloDatosModificados!Q95-ModeloDatosMinisterio!Q95</f>
        <v>2</v>
      </c>
      <c r="S95" s="63" t="n">
        <f aca="false">ModeloDatosModificados!S95-ModeloDatosMinisterio!S95</f>
        <v>0</v>
      </c>
      <c r="T95" s="63" t="n">
        <f aca="false">ModeloDatosModificados!T95-ModeloDatosMinisterio!T95</f>
        <v>0</v>
      </c>
      <c r="U95" s="63" t="n">
        <f aca="false">ModeloDatosModificados!U95-ModeloDatosMinisterio!U95</f>
        <v>0</v>
      </c>
      <c r="V95" s="63" t="n">
        <f aca="false">ModeloDatosModificados!V95-ModeloDatosMinisterio!V95</f>
        <v>0</v>
      </c>
      <c r="W95" s="63" t="n">
        <f aca="false">ModeloDatosModificados!W95-ModeloDatosMinisterio!W95</f>
        <v>0</v>
      </c>
      <c r="X95" s="63" t="n">
        <f aca="false">ModeloDatosModificados!X95-ModeloDatosMinisterio!X95</f>
        <v>0</v>
      </c>
      <c r="Y95" s="63" t="n">
        <f aca="false">ModeloDatosModificados!Y95-ModeloDatosMinisterio!Y95</f>
        <v>0</v>
      </c>
      <c r="Z95" s="63" t="n">
        <f aca="false">ModeloDatosModificados!Z95-ModeloDatosMinisterio!Z95</f>
        <v>0</v>
      </c>
      <c r="AC95" s="71" t="n">
        <f aca="false">ModeloDatosModificados!AC95-ModeloDatosMinisterio!AC95</f>
        <v>0</v>
      </c>
      <c r="AD95" s="72" t="n">
        <f aca="false">ModeloDatosModificados!AD95-ModeloDatosMinisterio!AD95</f>
        <v>0</v>
      </c>
      <c r="AE95" s="73" t="n">
        <f aca="false">ModeloDatosModificados!AE95-ModeloDatosMinisterio!AE95</f>
        <v>0</v>
      </c>
      <c r="AF95" s="72" t="n">
        <f aca="false">ModeloDatosModificados!AF95-ModeloDatosMinisterio!AF95</f>
        <v>0</v>
      </c>
      <c r="AG95" s="72" t="n">
        <f aca="false">ModeloDatosModificados!AG95-ModeloDatosMinisterio!AG95</f>
        <v>0</v>
      </c>
      <c r="AH95" s="72" t="n">
        <f aca="false">ModeloDatosModificados!AH95-ModeloDatosMinisterio!AH95</f>
        <v>0</v>
      </c>
      <c r="AI95" s="72" t="n">
        <f aca="false">ModeloDatosModificados!AI95-ModeloDatosMinisterio!AI95</f>
        <v>0</v>
      </c>
      <c r="AJ95" s="72" t="n">
        <f aca="false">ModeloDatosModificados!AJ95-ModeloDatosMinisterio!AJ95</f>
        <v>0</v>
      </c>
      <c r="AK95" s="72" t="n">
        <f aca="false">ModeloDatosModificados!AK95-ModeloDatosMinisterio!AK95</f>
        <v>0</v>
      </c>
      <c r="AL95" s="72" t="n">
        <f aca="false">ModeloDatosModificados!AL95-ModeloDatosMinisterio!AL95</f>
        <v>0</v>
      </c>
      <c r="AM95" s="72" t="n">
        <f aca="false">ModeloDatosModificados!AM95-ModeloDatosMinisterio!AM95</f>
        <v>0</v>
      </c>
      <c r="AO95" s="64" t="n">
        <f aca="false">ModeloDatosModificados!AO95-ModeloDatosMinisterio!AO95</f>
        <v>0</v>
      </c>
      <c r="AP95" s="63" t="n">
        <f aca="false">ModeloDatosModificados!AP95-ModeloDatosMinisterio!AP95</f>
        <v>0</v>
      </c>
      <c r="AQ95" s="64" t="n">
        <f aca="false">ModeloDatosModificados!AQ95-ModeloDatosMinisterio!AQ95</f>
        <v>0</v>
      </c>
      <c r="AR95" s="63" t="n">
        <f aca="false">ModeloDatosModificados!AR95-ModeloDatosMinisterio!AR95</f>
        <v>0</v>
      </c>
      <c r="AS95" s="64" t="n">
        <f aca="false">ModeloDatosModificados!AS95-ModeloDatosMinisterio!AS95</f>
        <v>0</v>
      </c>
      <c r="AT95" s="63" t="n">
        <f aca="false">ModeloDatosModificados!AT95-ModeloDatosMinisterio!AT95</f>
        <v>0</v>
      </c>
      <c r="AU95" s="64" t="n">
        <f aca="false">ModeloDatosModificados!AU95-ModeloDatosMinisterio!AU95</f>
        <v>0</v>
      </c>
      <c r="AV95" s="63" t="n">
        <f aca="false">ModeloDatosModificados!AV95-ModeloDatosMinisterio!AV95</f>
        <v>0</v>
      </c>
      <c r="AW95" s="64" t="n">
        <f aca="false">ModeloDatosModificados!AW95-ModeloDatosMinisterio!AW95</f>
        <v>0</v>
      </c>
      <c r="AX95" s="63" t="n">
        <f aca="false">ModeloDatosModificados!AX95-ModeloDatosMinisterio!AX95</f>
        <v>0</v>
      </c>
    </row>
    <row r="96" customFormat="false" ht="13.8" hidden="false" customHeight="false" outlineLevel="0" collapsed="false">
      <c r="A96" s="70" t="s">
        <v>33</v>
      </c>
      <c r="B96" s="63" t="n">
        <f aca="false">ModeloDatosModificados!B96-ModeloDatosMinisterio!B96</f>
        <v>0</v>
      </c>
      <c r="C96" s="63" t="n">
        <f aca="false">ModeloDatosModificados!C96-ModeloDatosMinisterio!C96</f>
        <v>0</v>
      </c>
      <c r="D96" s="63" t="n">
        <f aca="false">ModeloDatosModificados!D96-ModeloDatosMinisterio!D96</f>
        <v>0</v>
      </c>
      <c r="E96" s="63" t="n">
        <f aca="false">ModeloDatosModificados!E96-ModeloDatosMinisterio!E96</f>
        <v>0</v>
      </c>
      <c r="F96" s="63" t="n">
        <f aca="false">ModeloDatosModificados!F96-ModeloDatosMinisterio!F96</f>
        <v>0</v>
      </c>
      <c r="G96" s="63" t="n">
        <f aca="false">ModeloDatosModificados!G96-ModeloDatosMinisterio!G96</f>
        <v>0</v>
      </c>
      <c r="H96" s="63" t="n">
        <f aca="false">ModeloDatosModificados!H96-ModeloDatosMinisterio!H96</f>
        <v>0</v>
      </c>
      <c r="I96" s="64" t="n">
        <f aca="false">ModeloDatosModificados!I96-ModeloDatosMinisterio!I96</f>
        <v>0</v>
      </c>
      <c r="J96" s="63" t="n">
        <f aca="false">ModeloDatosModificados!J96-ModeloDatosMinisterio!J96</f>
        <v>0</v>
      </c>
      <c r="K96" s="64" t="n">
        <f aca="false">ModeloDatosModificados!K96-ModeloDatosMinisterio!K96</f>
        <v>0</v>
      </c>
      <c r="L96" s="63" t="n">
        <f aca="false">ModeloDatosModificados!L96-ModeloDatosMinisterio!L96</f>
        <v>0</v>
      </c>
      <c r="M96" s="64" t="n">
        <f aca="false">ModeloDatosModificados!M96-ModeloDatosMinisterio!M96</f>
        <v>1.34723476021004E-008</v>
      </c>
      <c r="N96" s="63" t="n">
        <f aca="false">ModeloDatosModificados!N96-ModeloDatosMinisterio!N96</f>
        <v>3</v>
      </c>
      <c r="O96" s="63" t="n">
        <f aca="false">ModeloDatosModificados!O96-ModeloDatosMinisterio!O96</f>
        <v>3</v>
      </c>
      <c r="P96" s="63" t="n">
        <f aca="false">ModeloDatosModificados!P96-ModeloDatosMinisterio!P96</f>
        <v>3</v>
      </c>
      <c r="Q96" s="63" t="n">
        <f aca="false">ModeloDatosModificados!Q96-ModeloDatosMinisterio!Q96</f>
        <v>3</v>
      </c>
      <c r="S96" s="63" t="n">
        <f aca="false">ModeloDatosModificados!S96-ModeloDatosMinisterio!S96</f>
        <v>0</v>
      </c>
      <c r="T96" s="63" t="n">
        <f aca="false">ModeloDatosModificados!T96-ModeloDatosMinisterio!T96</f>
        <v>0</v>
      </c>
      <c r="U96" s="63" t="n">
        <f aca="false">ModeloDatosModificados!U96-ModeloDatosMinisterio!U96</f>
        <v>0</v>
      </c>
      <c r="V96" s="63" t="n">
        <f aca="false">ModeloDatosModificados!V96-ModeloDatosMinisterio!V96</f>
        <v>0</v>
      </c>
      <c r="W96" s="63" t="n">
        <f aca="false">ModeloDatosModificados!W96-ModeloDatosMinisterio!W96</f>
        <v>0</v>
      </c>
      <c r="X96" s="63" t="n">
        <f aca="false">ModeloDatosModificados!X96-ModeloDatosMinisterio!X96</f>
        <v>0</v>
      </c>
      <c r="Y96" s="63" t="n">
        <f aca="false">ModeloDatosModificados!Y96-ModeloDatosMinisterio!Y96</f>
        <v>0</v>
      </c>
      <c r="Z96" s="63" t="n">
        <f aca="false">ModeloDatosModificados!Z96-ModeloDatosMinisterio!Z96</f>
        <v>0</v>
      </c>
      <c r="AC96" s="71" t="n">
        <f aca="false">ModeloDatosModificados!AC96-ModeloDatosMinisterio!AC96</f>
        <v>0</v>
      </c>
      <c r="AD96" s="72" t="n">
        <f aca="false">ModeloDatosModificados!AD96-ModeloDatosMinisterio!AD96</f>
        <v>0</v>
      </c>
      <c r="AE96" s="73" t="n">
        <f aca="false">ModeloDatosModificados!AE96-ModeloDatosMinisterio!AE96</f>
        <v>0</v>
      </c>
      <c r="AF96" s="72" t="n">
        <f aca="false">ModeloDatosModificados!AF96-ModeloDatosMinisterio!AF96</f>
        <v>0</v>
      </c>
      <c r="AG96" s="72" t="n">
        <f aca="false">ModeloDatosModificados!AG96-ModeloDatosMinisterio!AG96</f>
        <v>0</v>
      </c>
      <c r="AH96" s="72" t="n">
        <f aca="false">ModeloDatosModificados!AH96-ModeloDatosMinisterio!AH96</f>
        <v>0</v>
      </c>
      <c r="AI96" s="72" t="n">
        <f aca="false">ModeloDatosModificados!AI96-ModeloDatosMinisterio!AI96</f>
        <v>0</v>
      </c>
      <c r="AJ96" s="72" t="n">
        <f aca="false">ModeloDatosModificados!AJ96-ModeloDatosMinisterio!AJ96</f>
        <v>0</v>
      </c>
      <c r="AK96" s="72" t="n">
        <f aca="false">ModeloDatosModificados!AK96-ModeloDatosMinisterio!AK96</f>
        <v>0</v>
      </c>
      <c r="AL96" s="72" t="n">
        <f aca="false">ModeloDatosModificados!AL96-ModeloDatosMinisterio!AL96</f>
        <v>0</v>
      </c>
      <c r="AM96" s="72" t="n">
        <f aca="false">ModeloDatosModificados!AM96-ModeloDatosMinisterio!AM96</f>
        <v>0</v>
      </c>
      <c r="AO96" s="64" t="n">
        <f aca="false">ModeloDatosModificados!AO96-ModeloDatosMinisterio!AO96</f>
        <v>0</v>
      </c>
      <c r="AP96" s="63" t="n">
        <f aca="false">ModeloDatosModificados!AP96-ModeloDatosMinisterio!AP96</f>
        <v>0</v>
      </c>
      <c r="AQ96" s="64" t="n">
        <f aca="false">ModeloDatosModificados!AQ96-ModeloDatosMinisterio!AQ96</f>
        <v>0</v>
      </c>
      <c r="AR96" s="63" t="n">
        <f aca="false">ModeloDatosModificados!AR96-ModeloDatosMinisterio!AR96</f>
        <v>0</v>
      </c>
      <c r="AS96" s="64" t="n">
        <f aca="false">ModeloDatosModificados!AS96-ModeloDatosMinisterio!AS96</f>
        <v>0</v>
      </c>
      <c r="AT96" s="63" t="n">
        <f aca="false">ModeloDatosModificados!AT96-ModeloDatosMinisterio!AT96</f>
        <v>0</v>
      </c>
      <c r="AU96" s="64" t="n">
        <f aca="false">ModeloDatosModificados!AU96-ModeloDatosMinisterio!AU96</f>
        <v>0</v>
      </c>
      <c r="AV96" s="63" t="n">
        <f aca="false">ModeloDatosModificados!AV96-ModeloDatosMinisterio!AV96</f>
        <v>0</v>
      </c>
      <c r="AW96" s="64" t="n">
        <f aca="false">ModeloDatosModificados!AW96-ModeloDatosMinisterio!AW96</f>
        <v>0</v>
      </c>
      <c r="AX96" s="63" t="n">
        <f aca="false">ModeloDatosModificados!AX96-ModeloDatosMinisterio!AX96</f>
        <v>0</v>
      </c>
    </row>
    <row r="97" customFormat="false" ht="13.8" hidden="false" customHeight="false" outlineLevel="0" collapsed="false">
      <c r="A97" s="70" t="s">
        <v>34</v>
      </c>
      <c r="B97" s="63" t="n">
        <f aca="false">ModeloDatosModificados!B97-ModeloDatosMinisterio!B97</f>
        <v>0</v>
      </c>
      <c r="C97" s="63" t="n">
        <f aca="false">ModeloDatosModificados!C97-ModeloDatosMinisterio!C97</f>
        <v>0</v>
      </c>
      <c r="D97" s="63" t="n">
        <f aca="false">ModeloDatosModificados!D97-ModeloDatosMinisterio!D97</f>
        <v>0</v>
      </c>
      <c r="E97" s="63" t="n">
        <f aca="false">ModeloDatosModificados!E97-ModeloDatosMinisterio!E97</f>
        <v>0</v>
      </c>
      <c r="F97" s="63" t="n">
        <f aca="false">ModeloDatosModificados!F97-ModeloDatosMinisterio!F97</f>
        <v>0</v>
      </c>
      <c r="G97" s="63" t="n">
        <f aca="false">ModeloDatosModificados!G97-ModeloDatosMinisterio!G97</f>
        <v>0</v>
      </c>
      <c r="H97" s="63" t="n">
        <f aca="false">ModeloDatosModificados!H97-ModeloDatosMinisterio!H97</f>
        <v>0</v>
      </c>
      <c r="I97" s="64" t="n">
        <f aca="false">ModeloDatosModificados!I97-ModeloDatosMinisterio!I97</f>
        <v>0</v>
      </c>
      <c r="J97" s="63" t="n">
        <f aca="false">ModeloDatosModificados!J97-ModeloDatosMinisterio!J97</f>
        <v>0</v>
      </c>
      <c r="K97" s="64" t="n">
        <f aca="false">ModeloDatosModificados!K97-ModeloDatosMinisterio!K97</f>
        <v>0</v>
      </c>
      <c r="L97" s="63" t="n">
        <f aca="false">ModeloDatosModificados!L97-ModeloDatosMinisterio!L97</f>
        <v>0</v>
      </c>
      <c r="M97" s="64" t="n">
        <f aca="false">ModeloDatosModificados!M97-ModeloDatosMinisterio!M97</f>
        <v>-4.49078253056401E-009</v>
      </c>
      <c r="N97" s="63" t="n">
        <f aca="false">ModeloDatosModificados!N97-ModeloDatosMinisterio!N97</f>
        <v>-1</v>
      </c>
      <c r="O97" s="63" t="n">
        <f aca="false">ModeloDatosModificados!O97-ModeloDatosMinisterio!O97</f>
        <v>-1</v>
      </c>
      <c r="P97" s="63" t="n">
        <f aca="false">ModeloDatosModificados!P97-ModeloDatosMinisterio!P97</f>
        <v>-1</v>
      </c>
      <c r="Q97" s="63" t="n">
        <f aca="false">ModeloDatosModificados!Q97-ModeloDatosMinisterio!Q97</f>
        <v>-1</v>
      </c>
      <c r="S97" s="63" t="n">
        <f aca="false">ModeloDatosModificados!S97-ModeloDatosMinisterio!S97</f>
        <v>0</v>
      </c>
      <c r="T97" s="63" t="n">
        <f aca="false">ModeloDatosModificados!T97-ModeloDatosMinisterio!T97</f>
        <v>0</v>
      </c>
      <c r="U97" s="63" t="n">
        <f aca="false">ModeloDatosModificados!U97-ModeloDatosMinisterio!U97</f>
        <v>0</v>
      </c>
      <c r="V97" s="63" t="n">
        <f aca="false">ModeloDatosModificados!V97-ModeloDatosMinisterio!V97</f>
        <v>0</v>
      </c>
      <c r="W97" s="63" t="n">
        <f aca="false">ModeloDatosModificados!W97-ModeloDatosMinisterio!W97</f>
        <v>0</v>
      </c>
      <c r="X97" s="63" t="n">
        <f aca="false">ModeloDatosModificados!X97-ModeloDatosMinisterio!X97</f>
        <v>0</v>
      </c>
      <c r="Y97" s="63" t="n">
        <f aca="false">ModeloDatosModificados!Y97-ModeloDatosMinisterio!Y97</f>
        <v>0</v>
      </c>
      <c r="Z97" s="63" t="n">
        <f aca="false">ModeloDatosModificados!Z97-ModeloDatosMinisterio!Z97</f>
        <v>0</v>
      </c>
      <c r="AC97" s="71" t="n">
        <f aca="false">ModeloDatosModificados!AC97-ModeloDatosMinisterio!AC97</f>
        <v>0</v>
      </c>
      <c r="AD97" s="72" t="n">
        <f aca="false">ModeloDatosModificados!AD97-ModeloDatosMinisterio!AD97</f>
        <v>0</v>
      </c>
      <c r="AE97" s="73" t="n">
        <f aca="false">ModeloDatosModificados!AE97-ModeloDatosMinisterio!AE97</f>
        <v>0</v>
      </c>
      <c r="AF97" s="72" t="n">
        <f aca="false">ModeloDatosModificados!AF97-ModeloDatosMinisterio!AF97</f>
        <v>0</v>
      </c>
      <c r="AG97" s="72" t="n">
        <f aca="false">ModeloDatosModificados!AG97-ModeloDatosMinisterio!AG97</f>
        <v>0</v>
      </c>
      <c r="AH97" s="72" t="n">
        <f aca="false">ModeloDatosModificados!AH97-ModeloDatosMinisterio!AH97</f>
        <v>0</v>
      </c>
      <c r="AI97" s="72" t="n">
        <f aca="false">ModeloDatosModificados!AI97-ModeloDatosMinisterio!AI97</f>
        <v>0</v>
      </c>
      <c r="AJ97" s="72" t="n">
        <f aca="false">ModeloDatosModificados!AJ97-ModeloDatosMinisterio!AJ97</f>
        <v>0</v>
      </c>
      <c r="AK97" s="72" t="n">
        <f aca="false">ModeloDatosModificados!AK97-ModeloDatosMinisterio!AK97</f>
        <v>0</v>
      </c>
      <c r="AL97" s="72" t="n">
        <f aca="false">ModeloDatosModificados!AL97-ModeloDatosMinisterio!AL97</f>
        <v>0</v>
      </c>
      <c r="AM97" s="72" t="n">
        <f aca="false">ModeloDatosModificados!AM97-ModeloDatosMinisterio!AM97</f>
        <v>0</v>
      </c>
      <c r="AO97" s="64" t="n">
        <f aca="false">ModeloDatosModificados!AO97-ModeloDatosMinisterio!AO97</f>
        <v>0</v>
      </c>
      <c r="AP97" s="63" t="n">
        <f aca="false">ModeloDatosModificados!AP97-ModeloDatosMinisterio!AP97</f>
        <v>0</v>
      </c>
      <c r="AQ97" s="64" t="n">
        <f aca="false">ModeloDatosModificados!AQ97-ModeloDatosMinisterio!AQ97</f>
        <v>0</v>
      </c>
      <c r="AR97" s="63" t="n">
        <f aca="false">ModeloDatosModificados!AR97-ModeloDatosMinisterio!AR97</f>
        <v>0</v>
      </c>
      <c r="AS97" s="64" t="n">
        <f aca="false">ModeloDatosModificados!AS97-ModeloDatosMinisterio!AS97</f>
        <v>0</v>
      </c>
      <c r="AT97" s="63" t="n">
        <f aca="false">ModeloDatosModificados!AT97-ModeloDatosMinisterio!AT97</f>
        <v>0</v>
      </c>
      <c r="AU97" s="64" t="n">
        <f aca="false">ModeloDatosModificados!AU97-ModeloDatosMinisterio!AU97</f>
        <v>0</v>
      </c>
      <c r="AV97" s="63" t="n">
        <f aca="false">ModeloDatosModificados!AV97-ModeloDatosMinisterio!AV97</f>
        <v>0</v>
      </c>
      <c r="AW97" s="64" t="n">
        <f aca="false">ModeloDatosModificados!AW97-ModeloDatosMinisterio!AW97</f>
        <v>0</v>
      </c>
      <c r="AX97" s="63" t="n">
        <f aca="false">ModeloDatosModificados!AX97-ModeloDatosMinisterio!AX97</f>
        <v>0</v>
      </c>
    </row>
    <row r="98" customFormat="false" ht="13.8" hidden="false" customHeight="false" outlineLevel="0" collapsed="false">
      <c r="A98" s="70" t="s">
        <v>35</v>
      </c>
      <c r="B98" s="63" t="n">
        <f aca="false">ModeloDatosModificados!B98-ModeloDatosMinisterio!B98</f>
        <v>0</v>
      </c>
      <c r="C98" s="63" t="n">
        <f aca="false">ModeloDatosModificados!C98-ModeloDatosMinisterio!C98</f>
        <v>0</v>
      </c>
      <c r="D98" s="63" t="n">
        <f aca="false">ModeloDatosModificados!D98-ModeloDatosMinisterio!D98</f>
        <v>0</v>
      </c>
      <c r="E98" s="63" t="n">
        <f aca="false">ModeloDatosModificados!E98-ModeloDatosMinisterio!E98</f>
        <v>0</v>
      </c>
      <c r="F98" s="63" t="n">
        <f aca="false">ModeloDatosModificados!F98-ModeloDatosMinisterio!F98</f>
        <v>0</v>
      </c>
      <c r="G98" s="63" t="n">
        <f aca="false">ModeloDatosModificados!G98-ModeloDatosMinisterio!G98</f>
        <v>0</v>
      </c>
      <c r="H98" s="63" t="n">
        <f aca="false">ModeloDatosModificados!H98-ModeloDatosMinisterio!H98</f>
        <v>0</v>
      </c>
      <c r="I98" s="64" t="n">
        <f aca="false">ModeloDatosModificados!I98-ModeloDatosMinisterio!I98</f>
        <v>0</v>
      </c>
      <c r="J98" s="63" t="n">
        <f aca="false">ModeloDatosModificados!J98-ModeloDatosMinisterio!J98</f>
        <v>0</v>
      </c>
      <c r="K98" s="64" t="n">
        <f aca="false">ModeloDatosModificados!K98-ModeloDatosMinisterio!K98</f>
        <v>0</v>
      </c>
      <c r="L98" s="63" t="n">
        <f aca="false">ModeloDatosModificados!L98-ModeloDatosMinisterio!L98</f>
        <v>0</v>
      </c>
      <c r="M98" s="64" t="n">
        <f aca="false">ModeloDatosModificados!M98-ModeloDatosMinisterio!M98</f>
        <v>4.49078253403346E-009</v>
      </c>
      <c r="N98" s="63" t="n">
        <f aca="false">ModeloDatosModificados!N98-ModeloDatosMinisterio!N98</f>
        <v>1</v>
      </c>
      <c r="O98" s="63" t="n">
        <f aca="false">ModeloDatosModificados!O98-ModeloDatosMinisterio!O98</f>
        <v>1</v>
      </c>
      <c r="P98" s="63" t="n">
        <f aca="false">ModeloDatosModificados!P98-ModeloDatosMinisterio!P98</f>
        <v>1</v>
      </c>
      <c r="Q98" s="63" t="n">
        <f aca="false">ModeloDatosModificados!Q98-ModeloDatosMinisterio!Q98</f>
        <v>1</v>
      </c>
      <c r="S98" s="63" t="n">
        <f aca="false">ModeloDatosModificados!S98-ModeloDatosMinisterio!S98</f>
        <v>0</v>
      </c>
      <c r="T98" s="63" t="n">
        <f aca="false">ModeloDatosModificados!T98-ModeloDatosMinisterio!T98</f>
        <v>0</v>
      </c>
      <c r="U98" s="63" t="n">
        <f aca="false">ModeloDatosModificados!U98-ModeloDatosMinisterio!U98</f>
        <v>0</v>
      </c>
      <c r="V98" s="63" t="n">
        <f aca="false">ModeloDatosModificados!V98-ModeloDatosMinisterio!V98</f>
        <v>0</v>
      </c>
      <c r="W98" s="63" t="n">
        <f aca="false">ModeloDatosModificados!W98-ModeloDatosMinisterio!W98</f>
        <v>0</v>
      </c>
      <c r="X98" s="63" t="n">
        <f aca="false">ModeloDatosModificados!X98-ModeloDatosMinisterio!X98</f>
        <v>0</v>
      </c>
      <c r="Y98" s="63" t="n">
        <f aca="false">ModeloDatosModificados!Y98-ModeloDatosMinisterio!Y98</f>
        <v>0</v>
      </c>
      <c r="Z98" s="63" t="n">
        <f aca="false">ModeloDatosModificados!Z98-ModeloDatosMinisterio!Z98</f>
        <v>0</v>
      </c>
      <c r="AC98" s="71" t="n">
        <f aca="false">ModeloDatosModificados!AC98-ModeloDatosMinisterio!AC98</f>
        <v>0</v>
      </c>
      <c r="AD98" s="72" t="n">
        <f aca="false">ModeloDatosModificados!AD98-ModeloDatosMinisterio!AD98</f>
        <v>0</v>
      </c>
      <c r="AE98" s="73" t="n">
        <f aca="false">ModeloDatosModificados!AE98-ModeloDatosMinisterio!AE98</f>
        <v>0</v>
      </c>
      <c r="AF98" s="72" t="n">
        <f aca="false">ModeloDatosModificados!AF98-ModeloDatosMinisterio!AF98</f>
        <v>0</v>
      </c>
      <c r="AG98" s="72" t="n">
        <f aca="false">ModeloDatosModificados!AG98-ModeloDatosMinisterio!AG98</f>
        <v>0</v>
      </c>
      <c r="AH98" s="72" t="n">
        <f aca="false">ModeloDatosModificados!AH98-ModeloDatosMinisterio!AH98</f>
        <v>0</v>
      </c>
      <c r="AI98" s="72" t="n">
        <f aca="false">ModeloDatosModificados!AI98-ModeloDatosMinisterio!AI98</f>
        <v>0</v>
      </c>
      <c r="AJ98" s="72" t="n">
        <f aca="false">ModeloDatosModificados!AJ98-ModeloDatosMinisterio!AJ98</f>
        <v>0</v>
      </c>
      <c r="AK98" s="72" t="n">
        <f aca="false">ModeloDatosModificados!AK98-ModeloDatosMinisterio!AK98</f>
        <v>0</v>
      </c>
      <c r="AL98" s="72" t="n">
        <f aca="false">ModeloDatosModificados!AL98-ModeloDatosMinisterio!AL98</f>
        <v>0</v>
      </c>
      <c r="AM98" s="72" t="n">
        <f aca="false">ModeloDatosModificados!AM98-ModeloDatosMinisterio!AM98</f>
        <v>0</v>
      </c>
      <c r="AO98" s="64" t="n">
        <f aca="false">ModeloDatosModificados!AO98-ModeloDatosMinisterio!AO98</f>
        <v>0</v>
      </c>
      <c r="AP98" s="63" t="n">
        <f aca="false">ModeloDatosModificados!AP98-ModeloDatosMinisterio!AP98</f>
        <v>0</v>
      </c>
      <c r="AQ98" s="64" t="n">
        <f aca="false">ModeloDatosModificados!AQ98-ModeloDatosMinisterio!AQ98</f>
        <v>0</v>
      </c>
      <c r="AR98" s="63" t="n">
        <f aca="false">ModeloDatosModificados!AR98-ModeloDatosMinisterio!AR98</f>
        <v>0</v>
      </c>
      <c r="AS98" s="64" t="n">
        <f aca="false">ModeloDatosModificados!AS98-ModeloDatosMinisterio!AS98</f>
        <v>0</v>
      </c>
      <c r="AT98" s="63" t="n">
        <f aca="false">ModeloDatosModificados!AT98-ModeloDatosMinisterio!AT98</f>
        <v>0</v>
      </c>
      <c r="AU98" s="64" t="n">
        <f aca="false">ModeloDatosModificados!AU98-ModeloDatosMinisterio!AU98</f>
        <v>0</v>
      </c>
      <c r="AV98" s="63" t="n">
        <f aca="false">ModeloDatosModificados!AV98-ModeloDatosMinisterio!AV98</f>
        <v>0</v>
      </c>
      <c r="AW98" s="64" t="n">
        <f aca="false">ModeloDatosModificados!AW98-ModeloDatosMinisterio!AW98</f>
        <v>0</v>
      </c>
      <c r="AX98" s="63" t="n">
        <f aca="false">ModeloDatosModificados!AX98-ModeloDatosMinisterio!AX98</f>
        <v>0</v>
      </c>
    </row>
    <row r="99" customFormat="false" ht="13.8" hidden="false" customHeight="false" outlineLevel="0" collapsed="false">
      <c r="A99" s="70" t="s">
        <v>36</v>
      </c>
      <c r="B99" s="63" t="n">
        <f aca="false">ModeloDatosModificados!B99-ModeloDatosMinisterio!B99</f>
        <v>0</v>
      </c>
      <c r="C99" s="63" t="n">
        <f aca="false">ModeloDatosModificados!C99-ModeloDatosMinisterio!C99</f>
        <v>0</v>
      </c>
      <c r="D99" s="63" t="n">
        <f aca="false">ModeloDatosModificados!D99-ModeloDatosMinisterio!D99</f>
        <v>0</v>
      </c>
      <c r="E99" s="63" t="n">
        <f aca="false">ModeloDatosModificados!E99-ModeloDatosMinisterio!E99</f>
        <v>0</v>
      </c>
      <c r="F99" s="63" t="n">
        <f aca="false">ModeloDatosModificados!F99-ModeloDatosMinisterio!F99</f>
        <v>0</v>
      </c>
      <c r="G99" s="63" t="n">
        <f aca="false">ModeloDatosModificados!G99-ModeloDatosMinisterio!G99</f>
        <v>0</v>
      </c>
      <c r="H99" s="63" t="n">
        <f aca="false">ModeloDatosModificados!H99-ModeloDatosMinisterio!H99</f>
        <v>0</v>
      </c>
      <c r="I99" s="64" t="n">
        <f aca="false">ModeloDatosModificados!I99-ModeloDatosMinisterio!I99</f>
        <v>0</v>
      </c>
      <c r="J99" s="63" t="n">
        <f aca="false">ModeloDatosModificados!J99-ModeloDatosMinisterio!J99</f>
        <v>0</v>
      </c>
      <c r="K99" s="64" t="n">
        <f aca="false">ModeloDatosModificados!K99-ModeloDatosMinisterio!K99</f>
        <v>0</v>
      </c>
      <c r="L99" s="63" t="n">
        <f aca="false">ModeloDatosModificados!L99-ModeloDatosMinisterio!L99</f>
        <v>0</v>
      </c>
      <c r="M99" s="64" t="n">
        <f aca="false">ModeloDatosModificados!M99-ModeloDatosMinisterio!M99</f>
        <v>-8.53248681431662E-008</v>
      </c>
      <c r="N99" s="63" t="n">
        <f aca="false">ModeloDatosModificados!N99-ModeloDatosMinisterio!N99</f>
        <v>-19</v>
      </c>
      <c r="O99" s="63" t="n">
        <f aca="false">ModeloDatosModificados!O99-ModeloDatosMinisterio!O99</f>
        <v>-19</v>
      </c>
      <c r="P99" s="63" t="n">
        <f aca="false">ModeloDatosModificados!P99-ModeloDatosMinisterio!P99</f>
        <v>-19</v>
      </c>
      <c r="Q99" s="63" t="n">
        <f aca="false">ModeloDatosModificados!Q99-ModeloDatosMinisterio!Q99</f>
        <v>-19</v>
      </c>
      <c r="S99" s="63" t="n">
        <f aca="false">ModeloDatosModificados!S99-ModeloDatosMinisterio!S99</f>
        <v>0</v>
      </c>
      <c r="T99" s="63" t="n">
        <f aca="false">ModeloDatosModificados!T99-ModeloDatosMinisterio!T99</f>
        <v>0</v>
      </c>
      <c r="U99" s="63" t="n">
        <f aca="false">ModeloDatosModificados!U99-ModeloDatosMinisterio!U99</f>
        <v>0</v>
      </c>
      <c r="V99" s="63" t="n">
        <f aca="false">ModeloDatosModificados!V99-ModeloDatosMinisterio!V99</f>
        <v>0</v>
      </c>
      <c r="W99" s="63" t="n">
        <f aca="false">ModeloDatosModificados!W99-ModeloDatosMinisterio!W99</f>
        <v>0</v>
      </c>
      <c r="X99" s="63" t="n">
        <f aca="false">ModeloDatosModificados!X99-ModeloDatosMinisterio!X99</f>
        <v>0</v>
      </c>
      <c r="Y99" s="63" t="n">
        <f aca="false">ModeloDatosModificados!Y99-ModeloDatosMinisterio!Y99</f>
        <v>0</v>
      </c>
      <c r="Z99" s="63" t="n">
        <f aca="false">ModeloDatosModificados!Z99-ModeloDatosMinisterio!Z99</f>
        <v>0</v>
      </c>
      <c r="AC99" s="71" t="n">
        <f aca="false">ModeloDatosModificados!AC99-ModeloDatosMinisterio!AC99</f>
        <v>0</v>
      </c>
      <c r="AD99" s="72" t="n">
        <f aca="false">ModeloDatosModificados!AD99-ModeloDatosMinisterio!AD99</f>
        <v>0</v>
      </c>
      <c r="AE99" s="73" t="n">
        <f aca="false">ModeloDatosModificados!AE99-ModeloDatosMinisterio!AE99</f>
        <v>0</v>
      </c>
      <c r="AF99" s="72" t="n">
        <f aca="false">ModeloDatosModificados!AF99-ModeloDatosMinisterio!AF99</f>
        <v>0</v>
      </c>
      <c r="AG99" s="72" t="n">
        <f aca="false">ModeloDatosModificados!AG99-ModeloDatosMinisterio!AG99</f>
        <v>0</v>
      </c>
      <c r="AH99" s="72" t="n">
        <f aca="false">ModeloDatosModificados!AH99-ModeloDatosMinisterio!AH99</f>
        <v>0</v>
      </c>
      <c r="AI99" s="72" t="n">
        <f aca="false">ModeloDatosModificados!AI99-ModeloDatosMinisterio!AI99</f>
        <v>0</v>
      </c>
      <c r="AJ99" s="72" t="n">
        <f aca="false">ModeloDatosModificados!AJ99-ModeloDatosMinisterio!AJ99</f>
        <v>0</v>
      </c>
      <c r="AK99" s="72" t="n">
        <f aca="false">ModeloDatosModificados!AK99-ModeloDatosMinisterio!AK99</f>
        <v>0</v>
      </c>
      <c r="AL99" s="72" t="n">
        <f aca="false">ModeloDatosModificados!AL99-ModeloDatosMinisterio!AL99</f>
        <v>0</v>
      </c>
      <c r="AM99" s="72" t="n">
        <f aca="false">ModeloDatosModificados!AM99-ModeloDatosMinisterio!AM99</f>
        <v>0</v>
      </c>
      <c r="AO99" s="64" t="n">
        <f aca="false">ModeloDatosModificados!AO99-ModeloDatosMinisterio!AO99</f>
        <v>0</v>
      </c>
      <c r="AP99" s="63" t="n">
        <f aca="false">ModeloDatosModificados!AP99-ModeloDatosMinisterio!AP99</f>
        <v>0</v>
      </c>
      <c r="AQ99" s="64" t="n">
        <f aca="false">ModeloDatosModificados!AQ99-ModeloDatosMinisterio!AQ99</f>
        <v>0</v>
      </c>
      <c r="AR99" s="63" t="n">
        <f aca="false">ModeloDatosModificados!AR99-ModeloDatosMinisterio!AR99</f>
        <v>0</v>
      </c>
      <c r="AS99" s="64" t="n">
        <f aca="false">ModeloDatosModificados!AS99-ModeloDatosMinisterio!AS99</f>
        <v>0</v>
      </c>
      <c r="AT99" s="63" t="n">
        <f aca="false">ModeloDatosModificados!AT99-ModeloDatosMinisterio!AT99</f>
        <v>0</v>
      </c>
      <c r="AU99" s="64" t="n">
        <f aca="false">ModeloDatosModificados!AU99-ModeloDatosMinisterio!AU99</f>
        <v>0</v>
      </c>
      <c r="AV99" s="63" t="n">
        <f aca="false">ModeloDatosModificados!AV99-ModeloDatosMinisterio!AV99</f>
        <v>0</v>
      </c>
      <c r="AW99" s="64" t="n">
        <f aca="false">ModeloDatosModificados!AW99-ModeloDatosMinisterio!AW99</f>
        <v>0</v>
      </c>
      <c r="AX99" s="63" t="n">
        <f aca="false">ModeloDatosModificados!AX99-ModeloDatosMinisterio!AX99</f>
        <v>0</v>
      </c>
    </row>
    <row r="100" customFormat="false" ht="13.8" hidden="false" customHeight="false" outlineLevel="0" collapsed="false">
      <c r="A100" s="70" t="s">
        <v>37</v>
      </c>
      <c r="B100" s="63" t="n">
        <f aca="false">ModeloDatosModificados!B100-ModeloDatosMinisterio!B100</f>
        <v>0</v>
      </c>
      <c r="C100" s="63" t="n">
        <f aca="false">ModeloDatosModificados!C100-ModeloDatosMinisterio!C100</f>
        <v>0</v>
      </c>
      <c r="D100" s="63" t="n">
        <f aca="false">ModeloDatosModificados!D100-ModeloDatosMinisterio!D100</f>
        <v>0</v>
      </c>
      <c r="E100" s="63" t="n">
        <f aca="false">ModeloDatosModificados!E100-ModeloDatosMinisterio!E100</f>
        <v>0</v>
      </c>
      <c r="F100" s="63" t="n">
        <f aca="false">ModeloDatosModificados!F100-ModeloDatosMinisterio!F100</f>
        <v>0</v>
      </c>
      <c r="G100" s="63" t="n">
        <f aca="false">ModeloDatosModificados!G100-ModeloDatosMinisterio!G100</f>
        <v>0</v>
      </c>
      <c r="H100" s="63" t="n">
        <f aca="false">ModeloDatosModificados!H100-ModeloDatosMinisterio!H100</f>
        <v>0</v>
      </c>
      <c r="I100" s="64" t="n">
        <f aca="false">ModeloDatosModificados!I100-ModeloDatosMinisterio!I100</f>
        <v>0</v>
      </c>
      <c r="J100" s="63" t="n">
        <f aca="false">ModeloDatosModificados!J100-ModeloDatosMinisterio!J100</f>
        <v>0</v>
      </c>
      <c r="K100" s="64" t="n">
        <f aca="false">ModeloDatosModificados!K100-ModeloDatosMinisterio!K100</f>
        <v>0</v>
      </c>
      <c r="L100" s="63" t="n">
        <f aca="false">ModeloDatosModificados!L100-ModeloDatosMinisterio!L100</f>
        <v>0</v>
      </c>
      <c r="M100" s="64" t="n">
        <f aca="false">ModeloDatosModificados!M100-ModeloDatosMinisterio!M100</f>
        <v>4.49078253403346E-009</v>
      </c>
      <c r="N100" s="63" t="n">
        <f aca="false">ModeloDatosModificados!N100-ModeloDatosMinisterio!N100</f>
        <v>1</v>
      </c>
      <c r="O100" s="63" t="n">
        <f aca="false">ModeloDatosModificados!O100-ModeloDatosMinisterio!O100</f>
        <v>1</v>
      </c>
      <c r="P100" s="63" t="n">
        <f aca="false">ModeloDatosModificados!P100-ModeloDatosMinisterio!P100</f>
        <v>1</v>
      </c>
      <c r="Q100" s="63" t="n">
        <f aca="false">ModeloDatosModificados!Q100-ModeloDatosMinisterio!Q100</f>
        <v>1</v>
      </c>
      <c r="S100" s="63" t="n">
        <f aca="false">ModeloDatosModificados!S100-ModeloDatosMinisterio!S100</f>
        <v>0</v>
      </c>
      <c r="T100" s="63" t="n">
        <f aca="false">ModeloDatosModificados!T100-ModeloDatosMinisterio!T100</f>
        <v>0</v>
      </c>
      <c r="U100" s="63" t="n">
        <f aca="false">ModeloDatosModificados!U100-ModeloDatosMinisterio!U100</f>
        <v>0</v>
      </c>
      <c r="V100" s="63" t="n">
        <f aca="false">ModeloDatosModificados!V100-ModeloDatosMinisterio!V100</f>
        <v>0</v>
      </c>
      <c r="W100" s="63" t="n">
        <f aca="false">ModeloDatosModificados!W100-ModeloDatosMinisterio!W100</f>
        <v>0</v>
      </c>
      <c r="X100" s="63" t="n">
        <f aca="false">ModeloDatosModificados!X100-ModeloDatosMinisterio!X100</f>
        <v>0</v>
      </c>
      <c r="Y100" s="63" t="n">
        <f aca="false">ModeloDatosModificados!Y100-ModeloDatosMinisterio!Y100</f>
        <v>0</v>
      </c>
      <c r="Z100" s="63" t="n">
        <f aca="false">ModeloDatosModificados!Z100-ModeloDatosMinisterio!Z100</f>
        <v>0</v>
      </c>
      <c r="AC100" s="71" t="n">
        <f aca="false">ModeloDatosModificados!AC100-ModeloDatosMinisterio!AC100</f>
        <v>0</v>
      </c>
      <c r="AD100" s="72" t="n">
        <f aca="false">ModeloDatosModificados!AD100-ModeloDatosMinisterio!AD100</f>
        <v>0</v>
      </c>
      <c r="AE100" s="73" t="n">
        <f aca="false">ModeloDatosModificados!AE100-ModeloDatosMinisterio!AE100</f>
        <v>0</v>
      </c>
      <c r="AF100" s="72" t="n">
        <f aca="false">ModeloDatosModificados!AF100-ModeloDatosMinisterio!AF100</f>
        <v>0</v>
      </c>
      <c r="AG100" s="72" t="n">
        <f aca="false">ModeloDatosModificados!AG100-ModeloDatosMinisterio!AG100</f>
        <v>0</v>
      </c>
      <c r="AH100" s="72" t="n">
        <f aca="false">ModeloDatosModificados!AH100-ModeloDatosMinisterio!AH100</f>
        <v>0</v>
      </c>
      <c r="AI100" s="72" t="n">
        <f aca="false">ModeloDatosModificados!AI100-ModeloDatosMinisterio!AI100</f>
        <v>0</v>
      </c>
      <c r="AJ100" s="72" t="n">
        <f aca="false">ModeloDatosModificados!AJ100-ModeloDatosMinisterio!AJ100</f>
        <v>0</v>
      </c>
      <c r="AK100" s="72" t="n">
        <f aca="false">ModeloDatosModificados!AK100-ModeloDatosMinisterio!AK100</f>
        <v>0</v>
      </c>
      <c r="AL100" s="72" t="n">
        <f aca="false">ModeloDatosModificados!AL100-ModeloDatosMinisterio!AL100</f>
        <v>0</v>
      </c>
      <c r="AM100" s="72" t="n">
        <f aca="false">ModeloDatosModificados!AM100-ModeloDatosMinisterio!AM100</f>
        <v>0</v>
      </c>
      <c r="AO100" s="64" t="n">
        <f aca="false">ModeloDatosModificados!AO100-ModeloDatosMinisterio!AO100</f>
        <v>0</v>
      </c>
      <c r="AP100" s="63" t="n">
        <f aca="false">ModeloDatosModificados!AP100-ModeloDatosMinisterio!AP100</f>
        <v>0</v>
      </c>
      <c r="AQ100" s="64" t="n">
        <f aca="false">ModeloDatosModificados!AQ100-ModeloDatosMinisterio!AQ100</f>
        <v>0</v>
      </c>
      <c r="AR100" s="63" t="n">
        <f aca="false">ModeloDatosModificados!AR100-ModeloDatosMinisterio!AR100</f>
        <v>0</v>
      </c>
      <c r="AS100" s="64" t="n">
        <f aca="false">ModeloDatosModificados!AS100-ModeloDatosMinisterio!AS100</f>
        <v>0</v>
      </c>
      <c r="AT100" s="63" t="n">
        <f aca="false">ModeloDatosModificados!AT100-ModeloDatosMinisterio!AT100</f>
        <v>0</v>
      </c>
      <c r="AU100" s="64" t="n">
        <f aca="false">ModeloDatosModificados!AU100-ModeloDatosMinisterio!AU100</f>
        <v>0</v>
      </c>
      <c r="AV100" s="63" t="n">
        <f aca="false">ModeloDatosModificados!AV100-ModeloDatosMinisterio!AV100</f>
        <v>0</v>
      </c>
      <c r="AW100" s="64" t="n">
        <f aca="false">ModeloDatosModificados!AW100-ModeloDatosMinisterio!AW100</f>
        <v>0</v>
      </c>
      <c r="AX100" s="63" t="n">
        <f aca="false">ModeloDatosModificados!AX100-ModeloDatosMinisterio!AX100</f>
        <v>0</v>
      </c>
    </row>
    <row r="101" customFormat="false" ht="13.8" hidden="false" customHeight="false" outlineLevel="0" collapsed="false">
      <c r="A101" s="70" t="s">
        <v>38</v>
      </c>
      <c r="B101" s="63" t="n">
        <f aca="false">ModeloDatosModificados!B101-ModeloDatosMinisterio!B101</f>
        <v>0</v>
      </c>
      <c r="C101" s="63" t="n">
        <f aca="false">ModeloDatosModificados!C101-ModeloDatosMinisterio!C101</f>
        <v>0</v>
      </c>
      <c r="D101" s="63" t="n">
        <f aca="false">ModeloDatosModificados!D101-ModeloDatosMinisterio!D101</f>
        <v>0</v>
      </c>
      <c r="E101" s="63" t="n">
        <f aca="false">ModeloDatosModificados!E101-ModeloDatosMinisterio!E101</f>
        <v>0</v>
      </c>
      <c r="F101" s="63" t="n">
        <f aca="false">ModeloDatosModificados!F101-ModeloDatosMinisterio!F101</f>
        <v>0</v>
      </c>
      <c r="G101" s="63" t="n">
        <f aca="false">ModeloDatosModificados!G101-ModeloDatosMinisterio!G101</f>
        <v>0</v>
      </c>
      <c r="H101" s="63" t="n">
        <f aca="false">ModeloDatosModificados!H101-ModeloDatosMinisterio!H101</f>
        <v>0</v>
      </c>
      <c r="I101" s="64" t="n">
        <f aca="false">ModeloDatosModificados!I101-ModeloDatosMinisterio!I101</f>
        <v>0</v>
      </c>
      <c r="J101" s="63" t="n">
        <f aca="false">ModeloDatosModificados!J101-ModeloDatosMinisterio!J101</f>
        <v>0</v>
      </c>
      <c r="K101" s="64" t="n">
        <f aca="false">ModeloDatosModificados!K101-ModeloDatosMinisterio!K101</f>
        <v>0</v>
      </c>
      <c r="L101" s="63" t="n">
        <f aca="false">ModeloDatosModificados!L101-ModeloDatosMinisterio!L101</f>
        <v>0</v>
      </c>
      <c r="M101" s="64" t="n">
        <f aca="false">ModeloDatosModificados!M101-ModeloDatosMinisterio!M101</f>
        <v>-4.4907825375029E-009</v>
      </c>
      <c r="N101" s="63" t="n">
        <f aca="false">ModeloDatosModificados!N101-ModeloDatosMinisterio!N101</f>
        <v>-1</v>
      </c>
      <c r="O101" s="63" t="n">
        <f aca="false">ModeloDatosModificados!O101-ModeloDatosMinisterio!O101</f>
        <v>-1</v>
      </c>
      <c r="P101" s="63" t="n">
        <f aca="false">ModeloDatosModificados!P101-ModeloDatosMinisterio!P101</f>
        <v>-1</v>
      </c>
      <c r="Q101" s="63" t="n">
        <f aca="false">ModeloDatosModificados!Q101-ModeloDatosMinisterio!Q101</f>
        <v>-1</v>
      </c>
      <c r="S101" s="63" t="n">
        <f aca="false">ModeloDatosModificados!S101-ModeloDatosMinisterio!S101</f>
        <v>0</v>
      </c>
      <c r="T101" s="63" t="n">
        <f aca="false">ModeloDatosModificados!T101-ModeloDatosMinisterio!T101</f>
        <v>0</v>
      </c>
      <c r="U101" s="63" t="n">
        <f aca="false">ModeloDatosModificados!U101-ModeloDatosMinisterio!U101</f>
        <v>0</v>
      </c>
      <c r="V101" s="63" t="n">
        <f aca="false">ModeloDatosModificados!V101-ModeloDatosMinisterio!V101</f>
        <v>0</v>
      </c>
      <c r="W101" s="63" t="n">
        <f aca="false">ModeloDatosModificados!W101-ModeloDatosMinisterio!W101</f>
        <v>0</v>
      </c>
      <c r="X101" s="63" t="n">
        <f aca="false">ModeloDatosModificados!X101-ModeloDatosMinisterio!X101</f>
        <v>0</v>
      </c>
      <c r="Y101" s="63" t="n">
        <f aca="false">ModeloDatosModificados!Y101-ModeloDatosMinisterio!Y101</f>
        <v>0</v>
      </c>
      <c r="Z101" s="63" t="n">
        <f aca="false">ModeloDatosModificados!Z101-ModeloDatosMinisterio!Z101</f>
        <v>0</v>
      </c>
      <c r="AC101" s="71" t="n">
        <f aca="false">ModeloDatosModificados!AC101-ModeloDatosMinisterio!AC101</f>
        <v>0</v>
      </c>
      <c r="AD101" s="72" t="n">
        <f aca="false">ModeloDatosModificados!AD101-ModeloDatosMinisterio!AD101</f>
        <v>0</v>
      </c>
      <c r="AE101" s="73" t="n">
        <f aca="false">ModeloDatosModificados!AE101-ModeloDatosMinisterio!AE101</f>
        <v>0</v>
      </c>
      <c r="AF101" s="72" t="n">
        <f aca="false">ModeloDatosModificados!AF101-ModeloDatosMinisterio!AF101</f>
        <v>0</v>
      </c>
      <c r="AG101" s="72" t="n">
        <f aca="false">ModeloDatosModificados!AG101-ModeloDatosMinisterio!AG101</f>
        <v>0</v>
      </c>
      <c r="AH101" s="72" t="n">
        <f aca="false">ModeloDatosModificados!AH101-ModeloDatosMinisterio!AH101</f>
        <v>0</v>
      </c>
      <c r="AI101" s="72" t="n">
        <f aca="false">ModeloDatosModificados!AI101-ModeloDatosMinisterio!AI101</f>
        <v>0</v>
      </c>
      <c r="AJ101" s="72" t="n">
        <f aca="false">ModeloDatosModificados!AJ101-ModeloDatosMinisterio!AJ101</f>
        <v>0</v>
      </c>
      <c r="AK101" s="72" t="n">
        <f aca="false">ModeloDatosModificados!AK101-ModeloDatosMinisterio!AK101</f>
        <v>0</v>
      </c>
      <c r="AL101" s="72" t="n">
        <f aca="false">ModeloDatosModificados!AL101-ModeloDatosMinisterio!AL101</f>
        <v>0</v>
      </c>
      <c r="AM101" s="72" t="n">
        <f aca="false">ModeloDatosModificados!AM101-ModeloDatosMinisterio!AM101</f>
        <v>0</v>
      </c>
      <c r="AO101" s="64" t="n">
        <f aca="false">ModeloDatosModificados!AO101-ModeloDatosMinisterio!AO101</f>
        <v>0</v>
      </c>
      <c r="AP101" s="63" t="n">
        <f aca="false">ModeloDatosModificados!AP101-ModeloDatosMinisterio!AP101</f>
        <v>0</v>
      </c>
      <c r="AQ101" s="64" t="n">
        <f aca="false">ModeloDatosModificados!AQ101-ModeloDatosMinisterio!AQ101</f>
        <v>0</v>
      </c>
      <c r="AR101" s="63" t="n">
        <f aca="false">ModeloDatosModificados!AR101-ModeloDatosMinisterio!AR101</f>
        <v>0</v>
      </c>
      <c r="AS101" s="64" t="n">
        <f aca="false">ModeloDatosModificados!AS101-ModeloDatosMinisterio!AS101</f>
        <v>0</v>
      </c>
      <c r="AT101" s="63" t="n">
        <f aca="false">ModeloDatosModificados!AT101-ModeloDatosMinisterio!AT101</f>
        <v>0</v>
      </c>
      <c r="AU101" s="64" t="n">
        <f aca="false">ModeloDatosModificados!AU101-ModeloDatosMinisterio!AU101</f>
        <v>0</v>
      </c>
      <c r="AV101" s="63" t="n">
        <f aca="false">ModeloDatosModificados!AV101-ModeloDatosMinisterio!AV101</f>
        <v>0</v>
      </c>
      <c r="AW101" s="64" t="n">
        <f aca="false">ModeloDatosModificados!AW101-ModeloDatosMinisterio!AW101</f>
        <v>0</v>
      </c>
      <c r="AX101" s="63" t="n">
        <f aca="false">ModeloDatosModificados!AX101-ModeloDatosMinisterio!AX101</f>
        <v>0</v>
      </c>
    </row>
    <row r="102" customFormat="false" ht="13.8" hidden="false" customHeight="false" outlineLevel="0" collapsed="false">
      <c r="A102" s="70" t="s">
        <v>39</v>
      </c>
      <c r="B102" s="63" t="n">
        <f aca="false">ModeloDatosModificados!B102-ModeloDatosMinisterio!B102</f>
        <v>0</v>
      </c>
      <c r="C102" s="63" t="n">
        <f aca="false">ModeloDatosModificados!C102-ModeloDatosMinisterio!C102</f>
        <v>0</v>
      </c>
      <c r="D102" s="63" t="n">
        <f aca="false">ModeloDatosModificados!D102-ModeloDatosMinisterio!D102</f>
        <v>0</v>
      </c>
      <c r="E102" s="63" t="n">
        <f aca="false">ModeloDatosModificados!E102-ModeloDatosMinisterio!E102</f>
        <v>0</v>
      </c>
      <c r="F102" s="63" t="n">
        <f aca="false">ModeloDatosModificados!F102-ModeloDatosMinisterio!F102</f>
        <v>0</v>
      </c>
      <c r="G102" s="63" t="n">
        <f aca="false">ModeloDatosModificados!G102-ModeloDatosMinisterio!G102</f>
        <v>0</v>
      </c>
      <c r="H102" s="63" t="n">
        <f aca="false">ModeloDatosModificados!H102-ModeloDatosMinisterio!H102</f>
        <v>0</v>
      </c>
      <c r="I102" s="64" t="n">
        <f aca="false">ModeloDatosModificados!I102-ModeloDatosMinisterio!I102</f>
        <v>0</v>
      </c>
      <c r="J102" s="63" t="n">
        <f aca="false">ModeloDatosModificados!J102-ModeloDatosMinisterio!J102</f>
        <v>0</v>
      </c>
      <c r="K102" s="64" t="n">
        <f aca="false">ModeloDatosModificados!K102-ModeloDatosMinisterio!K102</f>
        <v>0</v>
      </c>
      <c r="L102" s="63" t="n">
        <f aca="false">ModeloDatosModificados!L102-ModeloDatosMinisterio!L102</f>
        <v>0</v>
      </c>
      <c r="M102" s="64" t="n">
        <f aca="false">ModeloDatosModificados!M102-ModeloDatosMinisterio!M102</f>
        <v>8.98156506806691E-009</v>
      </c>
      <c r="N102" s="63" t="n">
        <f aca="false">ModeloDatosModificados!N102-ModeloDatosMinisterio!N102</f>
        <v>2</v>
      </c>
      <c r="O102" s="63" t="n">
        <f aca="false">ModeloDatosModificados!O102-ModeloDatosMinisterio!O102</f>
        <v>2</v>
      </c>
      <c r="P102" s="63" t="n">
        <f aca="false">ModeloDatosModificados!P102-ModeloDatosMinisterio!P102</f>
        <v>2</v>
      </c>
      <c r="Q102" s="63" t="n">
        <f aca="false">ModeloDatosModificados!Q102-ModeloDatosMinisterio!Q102</f>
        <v>2</v>
      </c>
      <c r="S102" s="63" t="n">
        <f aca="false">ModeloDatosModificados!S102-ModeloDatosMinisterio!S102</f>
        <v>0</v>
      </c>
      <c r="T102" s="63" t="n">
        <f aca="false">ModeloDatosModificados!T102-ModeloDatosMinisterio!T102</f>
        <v>0</v>
      </c>
      <c r="U102" s="63" t="n">
        <f aca="false">ModeloDatosModificados!U102-ModeloDatosMinisterio!U102</f>
        <v>0</v>
      </c>
      <c r="V102" s="63" t="n">
        <f aca="false">ModeloDatosModificados!V102-ModeloDatosMinisterio!V102</f>
        <v>0</v>
      </c>
      <c r="W102" s="63" t="n">
        <f aca="false">ModeloDatosModificados!W102-ModeloDatosMinisterio!W102</f>
        <v>0</v>
      </c>
      <c r="X102" s="63" t="n">
        <f aca="false">ModeloDatosModificados!X102-ModeloDatosMinisterio!X102</f>
        <v>0</v>
      </c>
      <c r="Y102" s="63" t="n">
        <f aca="false">ModeloDatosModificados!Y102-ModeloDatosMinisterio!Y102</f>
        <v>0</v>
      </c>
      <c r="Z102" s="63" t="n">
        <f aca="false">ModeloDatosModificados!Z102-ModeloDatosMinisterio!Z102</f>
        <v>0</v>
      </c>
      <c r="AC102" s="71" t="n">
        <f aca="false">ModeloDatosModificados!AC102-ModeloDatosMinisterio!AC102</f>
        <v>0</v>
      </c>
      <c r="AD102" s="72" t="n">
        <f aca="false">ModeloDatosModificados!AD102-ModeloDatosMinisterio!AD102</f>
        <v>0</v>
      </c>
      <c r="AE102" s="73" t="n">
        <f aca="false">ModeloDatosModificados!AE102-ModeloDatosMinisterio!AE102</f>
        <v>0</v>
      </c>
      <c r="AF102" s="72" t="n">
        <f aca="false">ModeloDatosModificados!AF102-ModeloDatosMinisterio!AF102</f>
        <v>0</v>
      </c>
      <c r="AG102" s="72" t="n">
        <f aca="false">ModeloDatosModificados!AG102-ModeloDatosMinisterio!AG102</f>
        <v>0</v>
      </c>
      <c r="AH102" s="72" t="n">
        <f aca="false">ModeloDatosModificados!AH102-ModeloDatosMinisterio!AH102</f>
        <v>0</v>
      </c>
      <c r="AI102" s="72" t="n">
        <f aca="false">ModeloDatosModificados!AI102-ModeloDatosMinisterio!AI102</f>
        <v>0</v>
      </c>
      <c r="AJ102" s="72" t="n">
        <f aca="false">ModeloDatosModificados!AJ102-ModeloDatosMinisterio!AJ102</f>
        <v>0</v>
      </c>
      <c r="AK102" s="72" t="n">
        <f aca="false">ModeloDatosModificados!AK102-ModeloDatosMinisterio!AK102</f>
        <v>0</v>
      </c>
      <c r="AL102" s="72" t="n">
        <f aca="false">ModeloDatosModificados!AL102-ModeloDatosMinisterio!AL102</f>
        <v>0</v>
      </c>
      <c r="AM102" s="72" t="n">
        <f aca="false">ModeloDatosModificados!AM102-ModeloDatosMinisterio!AM102</f>
        <v>0</v>
      </c>
      <c r="AO102" s="64" t="n">
        <f aca="false">ModeloDatosModificados!AO102-ModeloDatosMinisterio!AO102</f>
        <v>0</v>
      </c>
      <c r="AP102" s="63" t="n">
        <f aca="false">ModeloDatosModificados!AP102-ModeloDatosMinisterio!AP102</f>
        <v>0</v>
      </c>
      <c r="AQ102" s="64" t="n">
        <f aca="false">ModeloDatosModificados!AQ102-ModeloDatosMinisterio!AQ102</f>
        <v>0</v>
      </c>
      <c r="AR102" s="63" t="n">
        <f aca="false">ModeloDatosModificados!AR102-ModeloDatosMinisterio!AR102</f>
        <v>0</v>
      </c>
      <c r="AS102" s="64" t="n">
        <f aca="false">ModeloDatosModificados!AS102-ModeloDatosMinisterio!AS102</f>
        <v>0</v>
      </c>
      <c r="AT102" s="63" t="n">
        <f aca="false">ModeloDatosModificados!AT102-ModeloDatosMinisterio!AT102</f>
        <v>0</v>
      </c>
      <c r="AU102" s="64" t="n">
        <f aca="false">ModeloDatosModificados!AU102-ModeloDatosMinisterio!AU102</f>
        <v>0</v>
      </c>
      <c r="AV102" s="63" t="n">
        <f aca="false">ModeloDatosModificados!AV102-ModeloDatosMinisterio!AV102</f>
        <v>0</v>
      </c>
      <c r="AW102" s="64" t="n">
        <f aca="false">ModeloDatosModificados!AW102-ModeloDatosMinisterio!AW102</f>
        <v>0</v>
      </c>
      <c r="AX102" s="63" t="n">
        <f aca="false">ModeloDatosModificados!AX102-ModeloDatosMinisterio!AX102</f>
        <v>0</v>
      </c>
    </row>
    <row r="103" customFormat="false" ht="13.8" hidden="false" customHeight="false" outlineLevel="0" collapsed="false">
      <c r="A103" s="70" t="s">
        <v>40</v>
      </c>
      <c r="B103" s="63" t="n">
        <f aca="false">ModeloDatosModificados!B103-ModeloDatosMinisterio!B103</f>
        <v>0</v>
      </c>
      <c r="C103" s="63" t="n">
        <f aca="false">ModeloDatosModificados!C103-ModeloDatosMinisterio!C103</f>
        <v>0</v>
      </c>
      <c r="D103" s="63" t="n">
        <f aca="false">ModeloDatosModificados!D103-ModeloDatosMinisterio!D103</f>
        <v>0</v>
      </c>
      <c r="E103" s="63" t="n">
        <f aca="false">ModeloDatosModificados!E103-ModeloDatosMinisterio!E103</f>
        <v>0</v>
      </c>
      <c r="F103" s="63" t="n">
        <f aca="false">ModeloDatosModificados!F103-ModeloDatosMinisterio!F103</f>
        <v>0</v>
      </c>
      <c r="G103" s="63" t="n">
        <f aca="false">ModeloDatosModificados!G103-ModeloDatosMinisterio!G103</f>
        <v>0</v>
      </c>
      <c r="H103" s="63" t="n">
        <f aca="false">ModeloDatosModificados!H103-ModeloDatosMinisterio!H103</f>
        <v>0</v>
      </c>
      <c r="I103" s="64" t="n">
        <f aca="false">ModeloDatosModificados!I103-ModeloDatosMinisterio!I103</f>
        <v>0</v>
      </c>
      <c r="J103" s="63" t="n">
        <f aca="false">ModeloDatosModificados!J103-ModeloDatosMinisterio!J103</f>
        <v>0</v>
      </c>
      <c r="K103" s="64" t="n">
        <f aca="false">ModeloDatosModificados!K103-ModeloDatosMinisterio!K103</f>
        <v>0</v>
      </c>
      <c r="L103" s="63" t="n">
        <f aca="false">ModeloDatosModificados!L103-ModeloDatosMinisterio!L103</f>
        <v>0</v>
      </c>
      <c r="M103" s="64" t="n">
        <f aca="false">ModeloDatosModificados!M103-ModeloDatosMinisterio!M103</f>
        <v>8.98156506806691E-009</v>
      </c>
      <c r="N103" s="63" t="n">
        <f aca="false">ModeloDatosModificados!N103-ModeloDatosMinisterio!N103</f>
        <v>2</v>
      </c>
      <c r="O103" s="63" t="n">
        <f aca="false">ModeloDatosModificados!O103-ModeloDatosMinisterio!O103</f>
        <v>2</v>
      </c>
      <c r="P103" s="63" t="n">
        <f aca="false">ModeloDatosModificados!P103-ModeloDatosMinisterio!P103</f>
        <v>2</v>
      </c>
      <c r="Q103" s="63" t="n">
        <f aca="false">ModeloDatosModificados!Q103-ModeloDatosMinisterio!Q103</f>
        <v>2</v>
      </c>
      <c r="S103" s="63" t="n">
        <f aca="false">ModeloDatosModificados!S103-ModeloDatosMinisterio!S103</f>
        <v>0</v>
      </c>
      <c r="T103" s="63" t="n">
        <f aca="false">ModeloDatosModificados!T103-ModeloDatosMinisterio!T103</f>
        <v>0</v>
      </c>
      <c r="U103" s="63" t="n">
        <f aca="false">ModeloDatosModificados!U103-ModeloDatosMinisterio!U103</f>
        <v>0</v>
      </c>
      <c r="V103" s="63" t="n">
        <f aca="false">ModeloDatosModificados!V103-ModeloDatosMinisterio!V103</f>
        <v>0</v>
      </c>
      <c r="W103" s="63" t="n">
        <f aca="false">ModeloDatosModificados!W103-ModeloDatosMinisterio!W103</f>
        <v>0</v>
      </c>
      <c r="X103" s="63" t="n">
        <f aca="false">ModeloDatosModificados!X103-ModeloDatosMinisterio!X103</f>
        <v>0</v>
      </c>
      <c r="Y103" s="63" t="n">
        <f aca="false">ModeloDatosModificados!Y103-ModeloDatosMinisterio!Y103</f>
        <v>0</v>
      </c>
      <c r="Z103" s="63" t="n">
        <f aca="false">ModeloDatosModificados!Z103-ModeloDatosMinisterio!Z103</f>
        <v>0</v>
      </c>
      <c r="AC103" s="71" t="n">
        <f aca="false">ModeloDatosModificados!AC103-ModeloDatosMinisterio!AC103</f>
        <v>0</v>
      </c>
      <c r="AD103" s="72" t="n">
        <f aca="false">ModeloDatosModificados!AD103-ModeloDatosMinisterio!AD103</f>
        <v>0</v>
      </c>
      <c r="AE103" s="73" t="n">
        <f aca="false">ModeloDatosModificados!AE103-ModeloDatosMinisterio!AE103</f>
        <v>0</v>
      </c>
      <c r="AF103" s="72" t="n">
        <f aca="false">ModeloDatosModificados!AF103-ModeloDatosMinisterio!AF103</f>
        <v>0</v>
      </c>
      <c r="AG103" s="72" t="n">
        <f aca="false">ModeloDatosModificados!AG103-ModeloDatosMinisterio!AG103</f>
        <v>0</v>
      </c>
      <c r="AH103" s="72" t="n">
        <f aca="false">ModeloDatosModificados!AH103-ModeloDatosMinisterio!AH103</f>
        <v>0</v>
      </c>
      <c r="AI103" s="72" t="n">
        <f aca="false">ModeloDatosModificados!AI103-ModeloDatosMinisterio!AI103</f>
        <v>0</v>
      </c>
      <c r="AJ103" s="72" t="n">
        <f aca="false">ModeloDatosModificados!AJ103-ModeloDatosMinisterio!AJ103</f>
        <v>0</v>
      </c>
      <c r="AK103" s="72" t="n">
        <f aca="false">ModeloDatosModificados!AK103-ModeloDatosMinisterio!AK103</f>
        <v>0</v>
      </c>
      <c r="AL103" s="72" t="n">
        <f aca="false">ModeloDatosModificados!AL103-ModeloDatosMinisterio!AL103</f>
        <v>0</v>
      </c>
      <c r="AM103" s="72" t="n">
        <f aca="false">ModeloDatosModificados!AM103-ModeloDatosMinisterio!AM103</f>
        <v>0</v>
      </c>
      <c r="AO103" s="64" t="n">
        <f aca="false">ModeloDatosModificados!AO103-ModeloDatosMinisterio!AO103</f>
        <v>0</v>
      </c>
      <c r="AP103" s="63" t="n">
        <f aca="false">ModeloDatosModificados!AP103-ModeloDatosMinisterio!AP103</f>
        <v>0</v>
      </c>
      <c r="AQ103" s="64" t="n">
        <f aca="false">ModeloDatosModificados!AQ103-ModeloDatosMinisterio!AQ103</f>
        <v>0</v>
      </c>
      <c r="AR103" s="63" t="n">
        <f aca="false">ModeloDatosModificados!AR103-ModeloDatosMinisterio!AR103</f>
        <v>0</v>
      </c>
      <c r="AS103" s="64" t="n">
        <f aca="false">ModeloDatosModificados!AS103-ModeloDatosMinisterio!AS103</f>
        <v>0</v>
      </c>
      <c r="AT103" s="63" t="n">
        <f aca="false">ModeloDatosModificados!AT103-ModeloDatosMinisterio!AT103</f>
        <v>0</v>
      </c>
      <c r="AU103" s="64" t="n">
        <f aca="false">ModeloDatosModificados!AU103-ModeloDatosMinisterio!AU103</f>
        <v>0</v>
      </c>
      <c r="AV103" s="63" t="n">
        <f aca="false">ModeloDatosModificados!AV103-ModeloDatosMinisterio!AV103</f>
        <v>0</v>
      </c>
      <c r="AW103" s="64" t="n">
        <f aca="false">ModeloDatosModificados!AW103-ModeloDatosMinisterio!AW103</f>
        <v>0</v>
      </c>
      <c r="AX103" s="63" t="n">
        <f aca="false">ModeloDatosModificados!AX103-ModeloDatosMinisterio!AX103</f>
        <v>0</v>
      </c>
    </row>
    <row r="104" customFormat="false" ht="13.8" hidden="false" customHeight="false" outlineLevel="0" collapsed="false">
      <c r="A104" s="70" t="s">
        <v>41</v>
      </c>
      <c r="B104" s="63" t="n">
        <f aca="false">ModeloDatosModificados!B104-ModeloDatosMinisterio!B104</f>
        <v>0</v>
      </c>
      <c r="C104" s="63" t="n">
        <f aca="false">ModeloDatosModificados!C104-ModeloDatosMinisterio!C104</f>
        <v>0</v>
      </c>
      <c r="D104" s="63" t="n">
        <f aca="false">ModeloDatosModificados!D104-ModeloDatosMinisterio!D104</f>
        <v>0</v>
      </c>
      <c r="E104" s="63" t="n">
        <f aca="false">ModeloDatosModificados!E104-ModeloDatosMinisterio!E104</f>
        <v>0</v>
      </c>
      <c r="F104" s="63" t="n">
        <f aca="false">ModeloDatosModificados!F104-ModeloDatosMinisterio!F104</f>
        <v>0</v>
      </c>
      <c r="G104" s="63" t="n">
        <f aca="false">ModeloDatosModificados!G104-ModeloDatosMinisterio!G104</f>
        <v>0</v>
      </c>
      <c r="H104" s="63" t="n">
        <f aca="false">ModeloDatosModificados!H104-ModeloDatosMinisterio!H104</f>
        <v>0</v>
      </c>
      <c r="I104" s="64" t="n">
        <f aca="false">ModeloDatosModificados!I104-ModeloDatosMinisterio!I104</f>
        <v>0</v>
      </c>
      <c r="J104" s="63" t="n">
        <f aca="false">ModeloDatosModificados!J104-ModeloDatosMinisterio!J104</f>
        <v>0</v>
      </c>
      <c r="K104" s="64" t="n">
        <f aca="false">ModeloDatosModificados!K104-ModeloDatosMinisterio!K104</f>
        <v>0</v>
      </c>
      <c r="L104" s="63" t="n">
        <f aca="false">ModeloDatosModificados!L104-ModeloDatosMinisterio!L104</f>
        <v>0</v>
      </c>
      <c r="M104" s="64" t="n">
        <f aca="false">ModeloDatosModificados!M104-ModeloDatosMinisterio!M104</f>
        <v>8.98156506806691E-009</v>
      </c>
      <c r="N104" s="63" t="n">
        <f aca="false">ModeloDatosModificados!N104-ModeloDatosMinisterio!N104</f>
        <v>2</v>
      </c>
      <c r="O104" s="63" t="n">
        <f aca="false">ModeloDatosModificados!O104-ModeloDatosMinisterio!O104</f>
        <v>2</v>
      </c>
      <c r="P104" s="63" t="n">
        <f aca="false">ModeloDatosModificados!P104-ModeloDatosMinisterio!P104</f>
        <v>2</v>
      </c>
      <c r="Q104" s="63" t="n">
        <f aca="false">ModeloDatosModificados!Q104-ModeloDatosMinisterio!Q104</f>
        <v>2</v>
      </c>
      <c r="S104" s="63" t="n">
        <f aca="false">ModeloDatosModificados!S104-ModeloDatosMinisterio!S104</f>
        <v>0</v>
      </c>
      <c r="T104" s="63" t="n">
        <f aca="false">ModeloDatosModificados!T104-ModeloDatosMinisterio!T104</f>
        <v>0</v>
      </c>
      <c r="U104" s="63" t="n">
        <f aca="false">ModeloDatosModificados!U104-ModeloDatosMinisterio!U104</f>
        <v>0</v>
      </c>
      <c r="V104" s="63" t="n">
        <f aca="false">ModeloDatosModificados!V104-ModeloDatosMinisterio!V104</f>
        <v>0</v>
      </c>
      <c r="W104" s="63" t="n">
        <f aca="false">ModeloDatosModificados!W104-ModeloDatosMinisterio!W104</f>
        <v>0</v>
      </c>
      <c r="X104" s="63" t="n">
        <f aca="false">ModeloDatosModificados!X104-ModeloDatosMinisterio!X104</f>
        <v>0</v>
      </c>
      <c r="Y104" s="63" t="n">
        <f aca="false">ModeloDatosModificados!Y104-ModeloDatosMinisterio!Y104</f>
        <v>0</v>
      </c>
      <c r="Z104" s="63" t="n">
        <f aca="false">ModeloDatosModificados!Z104-ModeloDatosMinisterio!Z104</f>
        <v>0</v>
      </c>
      <c r="AC104" s="71" t="n">
        <f aca="false">ModeloDatosModificados!AC104-ModeloDatosMinisterio!AC104</f>
        <v>0</v>
      </c>
      <c r="AD104" s="72" t="n">
        <f aca="false">ModeloDatosModificados!AD104-ModeloDatosMinisterio!AD104</f>
        <v>0</v>
      </c>
      <c r="AE104" s="73" t="n">
        <f aca="false">ModeloDatosModificados!AE104-ModeloDatosMinisterio!AE104</f>
        <v>0</v>
      </c>
      <c r="AF104" s="72" t="n">
        <f aca="false">ModeloDatosModificados!AF104-ModeloDatosMinisterio!AF104</f>
        <v>0</v>
      </c>
      <c r="AG104" s="72" t="n">
        <f aca="false">ModeloDatosModificados!AG104-ModeloDatosMinisterio!AG104</f>
        <v>0</v>
      </c>
      <c r="AH104" s="72" t="n">
        <f aca="false">ModeloDatosModificados!AH104-ModeloDatosMinisterio!AH104</f>
        <v>0</v>
      </c>
      <c r="AI104" s="72" t="n">
        <f aca="false">ModeloDatosModificados!AI104-ModeloDatosMinisterio!AI104</f>
        <v>0</v>
      </c>
      <c r="AJ104" s="72" t="n">
        <f aca="false">ModeloDatosModificados!AJ104-ModeloDatosMinisterio!AJ104</f>
        <v>0</v>
      </c>
      <c r="AK104" s="72" t="n">
        <f aca="false">ModeloDatosModificados!AK104-ModeloDatosMinisterio!AK104</f>
        <v>0</v>
      </c>
      <c r="AL104" s="72" t="n">
        <f aca="false">ModeloDatosModificados!AL104-ModeloDatosMinisterio!AL104</f>
        <v>0</v>
      </c>
      <c r="AM104" s="72" t="n">
        <f aca="false">ModeloDatosModificados!AM104-ModeloDatosMinisterio!AM104</f>
        <v>0</v>
      </c>
      <c r="AO104" s="64" t="n">
        <f aca="false">ModeloDatosModificados!AO104-ModeloDatosMinisterio!AO104</f>
        <v>0</v>
      </c>
      <c r="AP104" s="63" t="n">
        <f aca="false">ModeloDatosModificados!AP104-ModeloDatosMinisterio!AP104</f>
        <v>0</v>
      </c>
      <c r="AQ104" s="64" t="n">
        <f aca="false">ModeloDatosModificados!AQ104-ModeloDatosMinisterio!AQ104</f>
        <v>0</v>
      </c>
      <c r="AR104" s="63" t="n">
        <f aca="false">ModeloDatosModificados!AR104-ModeloDatosMinisterio!AR104</f>
        <v>0</v>
      </c>
      <c r="AS104" s="64" t="n">
        <f aca="false">ModeloDatosModificados!AS104-ModeloDatosMinisterio!AS104</f>
        <v>0</v>
      </c>
      <c r="AT104" s="63" t="n">
        <f aca="false">ModeloDatosModificados!AT104-ModeloDatosMinisterio!AT104</f>
        <v>0</v>
      </c>
      <c r="AU104" s="64" t="n">
        <f aca="false">ModeloDatosModificados!AU104-ModeloDatosMinisterio!AU104</f>
        <v>0</v>
      </c>
      <c r="AV104" s="63" t="n">
        <f aca="false">ModeloDatosModificados!AV104-ModeloDatosMinisterio!AV104</f>
        <v>0</v>
      </c>
      <c r="AW104" s="64" t="n">
        <f aca="false">ModeloDatosModificados!AW104-ModeloDatosMinisterio!AW104</f>
        <v>0</v>
      </c>
      <c r="AX104" s="63" t="n">
        <f aca="false">ModeloDatosModificados!AX104-ModeloDatosMinisterio!AX104</f>
        <v>0</v>
      </c>
    </row>
    <row r="105" customFormat="false" ht="13.8" hidden="false" customHeight="false" outlineLevel="0" collapsed="false">
      <c r="A105" s="70" t="s">
        <v>42</v>
      </c>
      <c r="B105" s="63" t="n">
        <f aca="false">ModeloDatosModificados!B105-ModeloDatosMinisterio!B105</f>
        <v>0</v>
      </c>
      <c r="C105" s="63" t="n">
        <f aca="false">ModeloDatosModificados!C105-ModeloDatosMinisterio!C105</f>
        <v>0</v>
      </c>
      <c r="D105" s="63" t="n">
        <f aca="false">ModeloDatosModificados!D105-ModeloDatosMinisterio!D105</f>
        <v>0</v>
      </c>
      <c r="E105" s="63" t="n">
        <f aca="false">ModeloDatosModificados!E105-ModeloDatosMinisterio!E105</f>
        <v>0</v>
      </c>
      <c r="F105" s="63" t="n">
        <f aca="false">ModeloDatosModificados!F105-ModeloDatosMinisterio!F105</f>
        <v>0</v>
      </c>
      <c r="G105" s="63" t="n">
        <f aca="false">ModeloDatosModificados!G105-ModeloDatosMinisterio!G105</f>
        <v>0</v>
      </c>
      <c r="H105" s="63" t="n">
        <f aca="false">ModeloDatosModificados!H105-ModeloDatosMinisterio!H105</f>
        <v>0</v>
      </c>
      <c r="I105" s="64" t="n">
        <f aca="false">ModeloDatosModificados!I105-ModeloDatosMinisterio!I105</f>
        <v>0</v>
      </c>
      <c r="J105" s="63" t="n">
        <f aca="false">ModeloDatosModificados!J105-ModeloDatosMinisterio!J105</f>
        <v>0</v>
      </c>
      <c r="K105" s="64" t="n">
        <f aca="false">ModeloDatosModificados!K105-ModeloDatosMinisterio!K105</f>
        <v>0</v>
      </c>
      <c r="L105" s="63" t="n">
        <f aca="false">ModeloDatosModificados!L105-ModeloDatosMinisterio!L105</f>
        <v>0</v>
      </c>
      <c r="M105" s="64" t="n">
        <f aca="false">ModeloDatosModificados!M105-ModeloDatosMinisterio!M105</f>
        <v>4.49078253403346E-009</v>
      </c>
      <c r="N105" s="63" t="n">
        <f aca="false">ModeloDatosModificados!N105-ModeloDatosMinisterio!N105</f>
        <v>1</v>
      </c>
      <c r="O105" s="63" t="n">
        <f aca="false">ModeloDatosModificados!O105-ModeloDatosMinisterio!O105</f>
        <v>1</v>
      </c>
      <c r="P105" s="63" t="n">
        <f aca="false">ModeloDatosModificados!P105-ModeloDatosMinisterio!P105</f>
        <v>1</v>
      </c>
      <c r="Q105" s="63" t="n">
        <f aca="false">ModeloDatosModificados!Q105-ModeloDatosMinisterio!Q105</f>
        <v>1</v>
      </c>
      <c r="S105" s="63" t="n">
        <f aca="false">ModeloDatosModificados!S105-ModeloDatosMinisterio!S105</f>
        <v>0</v>
      </c>
      <c r="T105" s="63" t="n">
        <f aca="false">ModeloDatosModificados!T105-ModeloDatosMinisterio!T105</f>
        <v>0</v>
      </c>
      <c r="U105" s="63" t="n">
        <f aca="false">ModeloDatosModificados!U105-ModeloDatosMinisterio!U105</f>
        <v>0</v>
      </c>
      <c r="V105" s="63" t="n">
        <f aca="false">ModeloDatosModificados!V105-ModeloDatosMinisterio!V105</f>
        <v>0</v>
      </c>
      <c r="W105" s="63" t="n">
        <f aca="false">ModeloDatosModificados!W105-ModeloDatosMinisterio!W105</f>
        <v>0</v>
      </c>
      <c r="X105" s="63" t="n">
        <f aca="false">ModeloDatosModificados!X105-ModeloDatosMinisterio!X105</f>
        <v>0</v>
      </c>
      <c r="Y105" s="63" t="n">
        <f aca="false">ModeloDatosModificados!Y105-ModeloDatosMinisterio!Y105</f>
        <v>0</v>
      </c>
      <c r="Z105" s="63" t="n">
        <f aca="false">ModeloDatosModificados!Z105-ModeloDatosMinisterio!Z105</f>
        <v>0</v>
      </c>
      <c r="AC105" s="71" t="n">
        <f aca="false">ModeloDatosModificados!AC105-ModeloDatosMinisterio!AC105</f>
        <v>0</v>
      </c>
      <c r="AD105" s="72" t="n">
        <f aca="false">ModeloDatosModificados!AD105-ModeloDatosMinisterio!AD105</f>
        <v>0</v>
      </c>
      <c r="AE105" s="73" t="n">
        <f aca="false">ModeloDatosModificados!AE105-ModeloDatosMinisterio!AE105</f>
        <v>0</v>
      </c>
      <c r="AF105" s="72" t="n">
        <f aca="false">ModeloDatosModificados!AF105-ModeloDatosMinisterio!AF105</f>
        <v>0</v>
      </c>
      <c r="AG105" s="72" t="n">
        <f aca="false">ModeloDatosModificados!AG105-ModeloDatosMinisterio!AG105</f>
        <v>0</v>
      </c>
      <c r="AH105" s="72" t="n">
        <f aca="false">ModeloDatosModificados!AH105-ModeloDatosMinisterio!AH105</f>
        <v>0</v>
      </c>
      <c r="AI105" s="72" t="n">
        <f aca="false">ModeloDatosModificados!AI105-ModeloDatosMinisterio!AI105</f>
        <v>0</v>
      </c>
      <c r="AJ105" s="72" t="n">
        <f aca="false">ModeloDatosModificados!AJ105-ModeloDatosMinisterio!AJ105</f>
        <v>0</v>
      </c>
      <c r="AK105" s="72" t="n">
        <f aca="false">ModeloDatosModificados!AK105-ModeloDatosMinisterio!AK105</f>
        <v>0</v>
      </c>
      <c r="AL105" s="72" t="n">
        <f aca="false">ModeloDatosModificados!AL105-ModeloDatosMinisterio!AL105</f>
        <v>0</v>
      </c>
      <c r="AM105" s="72" t="n">
        <f aca="false">ModeloDatosModificados!AM105-ModeloDatosMinisterio!AM105</f>
        <v>0</v>
      </c>
      <c r="AO105" s="64" t="n">
        <f aca="false">ModeloDatosModificados!AO105-ModeloDatosMinisterio!AO105</f>
        <v>0</v>
      </c>
      <c r="AP105" s="63" t="n">
        <f aca="false">ModeloDatosModificados!AP105-ModeloDatosMinisterio!AP105</f>
        <v>0</v>
      </c>
      <c r="AQ105" s="64" t="n">
        <f aca="false">ModeloDatosModificados!AQ105-ModeloDatosMinisterio!AQ105</f>
        <v>0</v>
      </c>
      <c r="AR105" s="63" t="n">
        <f aca="false">ModeloDatosModificados!AR105-ModeloDatosMinisterio!AR105</f>
        <v>0</v>
      </c>
      <c r="AS105" s="64" t="n">
        <f aca="false">ModeloDatosModificados!AS105-ModeloDatosMinisterio!AS105</f>
        <v>0</v>
      </c>
      <c r="AT105" s="63" t="n">
        <f aca="false">ModeloDatosModificados!AT105-ModeloDatosMinisterio!AT105</f>
        <v>0</v>
      </c>
      <c r="AU105" s="64" t="n">
        <f aca="false">ModeloDatosModificados!AU105-ModeloDatosMinisterio!AU105</f>
        <v>0</v>
      </c>
      <c r="AV105" s="63" t="n">
        <f aca="false">ModeloDatosModificados!AV105-ModeloDatosMinisterio!AV105</f>
        <v>0</v>
      </c>
      <c r="AW105" s="64" t="n">
        <f aca="false">ModeloDatosModificados!AW105-ModeloDatosMinisterio!AW105</f>
        <v>0</v>
      </c>
      <c r="AX105" s="63" t="n">
        <f aca="false">ModeloDatosModificados!AX105-ModeloDatosMinisterio!AX105</f>
        <v>0</v>
      </c>
    </row>
    <row r="106" customFormat="false" ht="13.8" hidden="false" customHeight="false" outlineLevel="0" collapsed="false">
      <c r="A106" s="70" t="s">
        <v>43</v>
      </c>
      <c r="B106" s="63" t="n">
        <f aca="false">ModeloDatosModificados!B106-ModeloDatosMinisterio!B106</f>
        <v>0</v>
      </c>
      <c r="C106" s="63" t="n">
        <f aca="false">ModeloDatosModificados!C106-ModeloDatosMinisterio!C106</f>
        <v>0</v>
      </c>
      <c r="D106" s="63" t="n">
        <f aca="false">ModeloDatosModificados!D106-ModeloDatosMinisterio!D106</f>
        <v>0</v>
      </c>
      <c r="E106" s="63" t="n">
        <f aca="false">ModeloDatosModificados!E106-ModeloDatosMinisterio!E106</f>
        <v>0</v>
      </c>
      <c r="F106" s="63" t="n">
        <f aca="false">ModeloDatosModificados!F106-ModeloDatosMinisterio!F106</f>
        <v>0</v>
      </c>
      <c r="G106" s="63" t="n">
        <f aca="false">ModeloDatosModificados!G106-ModeloDatosMinisterio!G106</f>
        <v>0</v>
      </c>
      <c r="H106" s="63" t="n">
        <f aca="false">ModeloDatosModificados!H106-ModeloDatosMinisterio!H106</f>
        <v>0</v>
      </c>
      <c r="I106" s="64" t="n">
        <f aca="false">ModeloDatosModificados!I106-ModeloDatosMinisterio!I106</f>
        <v>0</v>
      </c>
      <c r="J106" s="63" t="n">
        <f aca="false">ModeloDatosModificados!J106-ModeloDatosMinisterio!J106</f>
        <v>0</v>
      </c>
      <c r="K106" s="64" t="n">
        <f aca="false">ModeloDatosModificados!K106-ModeloDatosMinisterio!K106</f>
        <v>0</v>
      </c>
      <c r="L106" s="63" t="n">
        <f aca="false">ModeloDatosModificados!L106-ModeloDatosMinisterio!L106</f>
        <v>0</v>
      </c>
      <c r="M106" s="64" t="n">
        <f aca="false">ModeloDatosModificados!M106-ModeloDatosMinisterio!M106</f>
        <v>8.98156506806691E-009</v>
      </c>
      <c r="N106" s="63" t="n">
        <f aca="false">ModeloDatosModificados!N106-ModeloDatosMinisterio!N106</f>
        <v>2</v>
      </c>
      <c r="O106" s="63" t="n">
        <f aca="false">ModeloDatosModificados!O106-ModeloDatosMinisterio!O106</f>
        <v>2</v>
      </c>
      <c r="P106" s="63" t="n">
        <f aca="false">ModeloDatosModificados!P106-ModeloDatosMinisterio!P106</f>
        <v>2</v>
      </c>
      <c r="Q106" s="63" t="n">
        <f aca="false">ModeloDatosModificados!Q106-ModeloDatosMinisterio!Q106</f>
        <v>2</v>
      </c>
      <c r="S106" s="63" t="n">
        <f aca="false">ModeloDatosModificados!S106-ModeloDatosMinisterio!S106</f>
        <v>0</v>
      </c>
      <c r="T106" s="63" t="n">
        <f aca="false">ModeloDatosModificados!T106-ModeloDatosMinisterio!T106</f>
        <v>0</v>
      </c>
      <c r="U106" s="63" t="n">
        <f aca="false">ModeloDatosModificados!U106-ModeloDatosMinisterio!U106</f>
        <v>0</v>
      </c>
      <c r="V106" s="63" t="n">
        <f aca="false">ModeloDatosModificados!V106-ModeloDatosMinisterio!V106</f>
        <v>0</v>
      </c>
      <c r="W106" s="63" t="n">
        <f aca="false">ModeloDatosModificados!W106-ModeloDatosMinisterio!W106</f>
        <v>0</v>
      </c>
      <c r="X106" s="63" t="n">
        <f aca="false">ModeloDatosModificados!X106-ModeloDatosMinisterio!X106</f>
        <v>0</v>
      </c>
      <c r="Y106" s="63" t="n">
        <f aca="false">ModeloDatosModificados!Y106-ModeloDatosMinisterio!Y106</f>
        <v>0</v>
      </c>
      <c r="Z106" s="63" t="n">
        <f aca="false">ModeloDatosModificados!Z106-ModeloDatosMinisterio!Z106</f>
        <v>0</v>
      </c>
      <c r="AC106" s="71" t="n">
        <f aca="false">ModeloDatosModificados!AC106-ModeloDatosMinisterio!AC106</f>
        <v>0</v>
      </c>
      <c r="AD106" s="72" t="n">
        <f aca="false">ModeloDatosModificados!AD106-ModeloDatosMinisterio!AD106</f>
        <v>0</v>
      </c>
      <c r="AE106" s="73" t="n">
        <f aca="false">ModeloDatosModificados!AE106-ModeloDatosMinisterio!AE106</f>
        <v>0</v>
      </c>
      <c r="AF106" s="72" t="n">
        <f aca="false">ModeloDatosModificados!AF106-ModeloDatosMinisterio!AF106</f>
        <v>0</v>
      </c>
      <c r="AG106" s="72" t="n">
        <f aca="false">ModeloDatosModificados!AG106-ModeloDatosMinisterio!AG106</f>
        <v>0</v>
      </c>
      <c r="AH106" s="72" t="n">
        <f aca="false">ModeloDatosModificados!AH106-ModeloDatosMinisterio!AH106</f>
        <v>0</v>
      </c>
      <c r="AI106" s="72" t="n">
        <f aca="false">ModeloDatosModificados!AI106-ModeloDatosMinisterio!AI106</f>
        <v>0</v>
      </c>
      <c r="AJ106" s="72" t="n">
        <f aca="false">ModeloDatosModificados!AJ106-ModeloDatosMinisterio!AJ106</f>
        <v>0</v>
      </c>
      <c r="AK106" s="72" t="n">
        <f aca="false">ModeloDatosModificados!AK106-ModeloDatosMinisterio!AK106</f>
        <v>0</v>
      </c>
      <c r="AL106" s="72" t="n">
        <f aca="false">ModeloDatosModificados!AL106-ModeloDatosMinisterio!AL106</f>
        <v>0</v>
      </c>
      <c r="AM106" s="72" t="n">
        <f aca="false">ModeloDatosModificados!AM106-ModeloDatosMinisterio!AM106</f>
        <v>0</v>
      </c>
      <c r="AO106" s="64" t="n">
        <f aca="false">ModeloDatosModificados!AO106-ModeloDatosMinisterio!AO106</f>
        <v>0</v>
      </c>
      <c r="AP106" s="63" t="n">
        <f aca="false">ModeloDatosModificados!AP106-ModeloDatosMinisterio!AP106</f>
        <v>0</v>
      </c>
      <c r="AQ106" s="64" t="n">
        <f aca="false">ModeloDatosModificados!AQ106-ModeloDatosMinisterio!AQ106</f>
        <v>0</v>
      </c>
      <c r="AR106" s="63" t="n">
        <f aca="false">ModeloDatosModificados!AR106-ModeloDatosMinisterio!AR106</f>
        <v>0</v>
      </c>
      <c r="AS106" s="64" t="n">
        <f aca="false">ModeloDatosModificados!AS106-ModeloDatosMinisterio!AS106</f>
        <v>0</v>
      </c>
      <c r="AT106" s="63" t="n">
        <f aca="false">ModeloDatosModificados!AT106-ModeloDatosMinisterio!AT106</f>
        <v>0</v>
      </c>
      <c r="AU106" s="64" t="n">
        <f aca="false">ModeloDatosModificados!AU106-ModeloDatosMinisterio!AU106</f>
        <v>0</v>
      </c>
      <c r="AV106" s="63" t="n">
        <f aca="false">ModeloDatosModificados!AV106-ModeloDatosMinisterio!AV106</f>
        <v>0</v>
      </c>
      <c r="AW106" s="64" t="n">
        <f aca="false">ModeloDatosModificados!AW106-ModeloDatosMinisterio!AW106</f>
        <v>0</v>
      </c>
      <c r="AX106" s="63" t="n">
        <f aca="false">ModeloDatosModificados!AX106-ModeloDatosMinisterio!AX106</f>
        <v>0</v>
      </c>
    </row>
    <row r="107" customFormat="false" ht="13.8" hidden="false" customHeight="false" outlineLevel="0" collapsed="false">
      <c r="A107" s="70" t="s">
        <v>44</v>
      </c>
      <c r="B107" s="63" t="n">
        <f aca="false">ModeloDatosModificados!B107-ModeloDatosMinisterio!B107</f>
        <v>0</v>
      </c>
      <c r="C107" s="63" t="n">
        <f aca="false">ModeloDatosModificados!C107-ModeloDatosMinisterio!C107</f>
        <v>0</v>
      </c>
      <c r="D107" s="63" t="n">
        <f aca="false">ModeloDatosModificados!D107-ModeloDatosMinisterio!D107</f>
        <v>0</v>
      </c>
      <c r="E107" s="63" t="n">
        <f aca="false">ModeloDatosModificados!E107-ModeloDatosMinisterio!E107</f>
        <v>0</v>
      </c>
      <c r="F107" s="63" t="n">
        <f aca="false">ModeloDatosModificados!F107-ModeloDatosMinisterio!F107</f>
        <v>0</v>
      </c>
      <c r="G107" s="63" t="n">
        <f aca="false">ModeloDatosModificados!G107-ModeloDatosMinisterio!G107</f>
        <v>0</v>
      </c>
      <c r="H107" s="63" t="n">
        <f aca="false">ModeloDatosModificados!H107-ModeloDatosMinisterio!H107</f>
        <v>0</v>
      </c>
      <c r="I107" s="64" t="n">
        <f aca="false">ModeloDatosModificados!I107-ModeloDatosMinisterio!I107</f>
        <v>0</v>
      </c>
      <c r="J107" s="63" t="n">
        <f aca="false">ModeloDatosModificados!J107-ModeloDatosMinisterio!J107</f>
        <v>0</v>
      </c>
      <c r="K107" s="64" t="n">
        <f aca="false">ModeloDatosModificados!K107-ModeloDatosMinisterio!K107</f>
        <v>0</v>
      </c>
      <c r="L107" s="63" t="n">
        <f aca="false">ModeloDatosModificados!L107-ModeloDatosMinisterio!L107</f>
        <v>0</v>
      </c>
      <c r="M107" s="64" t="n">
        <f aca="false">ModeloDatosModificados!M107-ModeloDatosMinisterio!M107</f>
        <v>1.34723476021004E-008</v>
      </c>
      <c r="N107" s="63" t="n">
        <f aca="false">ModeloDatosModificados!N107-ModeloDatosMinisterio!N107</f>
        <v>3</v>
      </c>
      <c r="O107" s="63" t="n">
        <f aca="false">ModeloDatosModificados!O107-ModeloDatosMinisterio!O107</f>
        <v>3</v>
      </c>
      <c r="P107" s="63" t="n">
        <f aca="false">ModeloDatosModificados!P107-ModeloDatosMinisterio!P107</f>
        <v>3</v>
      </c>
      <c r="Q107" s="63" t="n">
        <f aca="false">ModeloDatosModificados!Q107-ModeloDatosMinisterio!Q107</f>
        <v>3</v>
      </c>
      <c r="S107" s="63" t="n">
        <f aca="false">ModeloDatosModificados!S107-ModeloDatosMinisterio!S107</f>
        <v>0</v>
      </c>
      <c r="T107" s="63" t="n">
        <f aca="false">ModeloDatosModificados!T107-ModeloDatosMinisterio!T107</f>
        <v>0</v>
      </c>
      <c r="U107" s="63" t="n">
        <f aca="false">ModeloDatosModificados!U107-ModeloDatosMinisterio!U107</f>
        <v>0</v>
      </c>
      <c r="V107" s="63" t="n">
        <f aca="false">ModeloDatosModificados!V107-ModeloDatosMinisterio!V107</f>
        <v>0</v>
      </c>
      <c r="W107" s="63" t="n">
        <f aca="false">ModeloDatosModificados!W107-ModeloDatosMinisterio!W107</f>
        <v>0</v>
      </c>
      <c r="X107" s="63" t="n">
        <f aca="false">ModeloDatosModificados!X107-ModeloDatosMinisterio!X107</f>
        <v>0</v>
      </c>
      <c r="Y107" s="63" t="n">
        <f aca="false">ModeloDatosModificados!Y107-ModeloDatosMinisterio!Y107</f>
        <v>0</v>
      </c>
      <c r="Z107" s="63" t="n">
        <f aca="false">ModeloDatosModificados!Z107-ModeloDatosMinisterio!Z107</f>
        <v>0</v>
      </c>
      <c r="AC107" s="71" t="n">
        <f aca="false">ModeloDatosModificados!AC107-ModeloDatosMinisterio!AC107</f>
        <v>0</v>
      </c>
      <c r="AD107" s="72" t="n">
        <f aca="false">ModeloDatosModificados!AD107-ModeloDatosMinisterio!AD107</f>
        <v>0</v>
      </c>
      <c r="AE107" s="73" t="n">
        <f aca="false">ModeloDatosModificados!AE107-ModeloDatosMinisterio!AE107</f>
        <v>0</v>
      </c>
      <c r="AF107" s="72" t="n">
        <f aca="false">ModeloDatosModificados!AF107-ModeloDatosMinisterio!AF107</f>
        <v>0</v>
      </c>
      <c r="AG107" s="72" t="n">
        <f aca="false">ModeloDatosModificados!AG107-ModeloDatosMinisterio!AG107</f>
        <v>0</v>
      </c>
      <c r="AH107" s="72" t="n">
        <f aca="false">ModeloDatosModificados!AH107-ModeloDatosMinisterio!AH107</f>
        <v>0</v>
      </c>
      <c r="AI107" s="72" t="n">
        <f aca="false">ModeloDatosModificados!AI107-ModeloDatosMinisterio!AI107</f>
        <v>0</v>
      </c>
      <c r="AJ107" s="72" t="n">
        <f aca="false">ModeloDatosModificados!AJ107-ModeloDatosMinisterio!AJ107</f>
        <v>0</v>
      </c>
      <c r="AK107" s="72" t="n">
        <f aca="false">ModeloDatosModificados!AK107-ModeloDatosMinisterio!AK107</f>
        <v>0</v>
      </c>
      <c r="AL107" s="72" t="n">
        <f aca="false">ModeloDatosModificados!AL107-ModeloDatosMinisterio!AL107</f>
        <v>0</v>
      </c>
      <c r="AM107" s="72" t="n">
        <f aca="false">ModeloDatosModificados!AM107-ModeloDatosMinisterio!AM107</f>
        <v>0</v>
      </c>
      <c r="AO107" s="64" t="n">
        <f aca="false">ModeloDatosModificados!AO107-ModeloDatosMinisterio!AO107</f>
        <v>0</v>
      </c>
      <c r="AP107" s="63" t="n">
        <f aca="false">ModeloDatosModificados!AP107-ModeloDatosMinisterio!AP107</f>
        <v>0</v>
      </c>
      <c r="AQ107" s="64" t="n">
        <f aca="false">ModeloDatosModificados!AQ107-ModeloDatosMinisterio!AQ107</f>
        <v>0</v>
      </c>
      <c r="AR107" s="63" t="n">
        <f aca="false">ModeloDatosModificados!AR107-ModeloDatosMinisterio!AR107</f>
        <v>0</v>
      </c>
      <c r="AS107" s="64" t="n">
        <f aca="false">ModeloDatosModificados!AS107-ModeloDatosMinisterio!AS107</f>
        <v>0</v>
      </c>
      <c r="AT107" s="63" t="n">
        <f aca="false">ModeloDatosModificados!AT107-ModeloDatosMinisterio!AT107</f>
        <v>0</v>
      </c>
      <c r="AU107" s="64" t="n">
        <f aca="false">ModeloDatosModificados!AU107-ModeloDatosMinisterio!AU107</f>
        <v>0</v>
      </c>
      <c r="AV107" s="63" t="n">
        <f aca="false">ModeloDatosModificados!AV107-ModeloDatosMinisterio!AV107</f>
        <v>0</v>
      </c>
      <c r="AW107" s="64" t="n">
        <f aca="false">ModeloDatosModificados!AW107-ModeloDatosMinisterio!AW107</f>
        <v>0</v>
      </c>
      <c r="AX107" s="63" t="n">
        <f aca="false">ModeloDatosModificados!AX107-ModeloDatosMinisterio!AX107</f>
        <v>0</v>
      </c>
    </row>
    <row r="108" customFormat="false" ht="13.8" hidden="false" customHeight="false" outlineLevel="0" collapsed="false">
      <c r="A108" s="70" t="s">
        <v>45</v>
      </c>
      <c r="B108" s="63" t="n">
        <f aca="false">ModeloDatosModificados!B108-ModeloDatosMinisterio!B108</f>
        <v>0</v>
      </c>
      <c r="C108" s="63" t="n">
        <f aca="false">ModeloDatosModificados!C108-ModeloDatosMinisterio!C108</f>
        <v>0</v>
      </c>
      <c r="D108" s="63" t="n">
        <f aca="false">ModeloDatosModificados!D108-ModeloDatosMinisterio!D108</f>
        <v>0</v>
      </c>
      <c r="E108" s="63" t="n">
        <f aca="false">ModeloDatosModificados!E108-ModeloDatosMinisterio!E108</f>
        <v>0</v>
      </c>
      <c r="F108" s="63" t="n">
        <f aca="false">ModeloDatosModificados!F108-ModeloDatosMinisterio!F108</f>
        <v>0</v>
      </c>
      <c r="G108" s="63" t="n">
        <f aca="false">ModeloDatosModificados!G108-ModeloDatosMinisterio!G108</f>
        <v>0</v>
      </c>
      <c r="H108" s="63" t="n">
        <f aca="false">ModeloDatosModificados!H108-ModeloDatosMinisterio!H108</f>
        <v>0</v>
      </c>
      <c r="I108" s="64" t="n">
        <f aca="false">ModeloDatosModificados!I108-ModeloDatosMinisterio!I108</f>
        <v>0</v>
      </c>
      <c r="J108" s="63" t="n">
        <f aca="false">ModeloDatosModificados!J108-ModeloDatosMinisterio!J108</f>
        <v>0</v>
      </c>
      <c r="K108" s="64" t="n">
        <f aca="false">ModeloDatosModificados!K108-ModeloDatosMinisterio!K108</f>
        <v>0</v>
      </c>
      <c r="L108" s="63" t="n">
        <f aca="false">ModeloDatosModificados!L108-ModeloDatosMinisterio!L108</f>
        <v>0</v>
      </c>
      <c r="M108" s="64" t="n">
        <f aca="false">ModeloDatosModificados!M108-ModeloDatosMinisterio!M108</f>
        <v>8.98156506806691E-009</v>
      </c>
      <c r="N108" s="63" t="n">
        <f aca="false">ModeloDatosModificados!N108-ModeloDatosMinisterio!N108</f>
        <v>2</v>
      </c>
      <c r="O108" s="63" t="n">
        <f aca="false">ModeloDatosModificados!O108-ModeloDatosMinisterio!O108</f>
        <v>2</v>
      </c>
      <c r="P108" s="63" t="n">
        <f aca="false">ModeloDatosModificados!P108-ModeloDatosMinisterio!P108</f>
        <v>2</v>
      </c>
      <c r="Q108" s="63" t="n">
        <f aca="false">ModeloDatosModificados!Q108-ModeloDatosMinisterio!Q108</f>
        <v>2</v>
      </c>
      <c r="S108" s="63" t="n">
        <f aca="false">ModeloDatosModificados!S108-ModeloDatosMinisterio!S108</f>
        <v>0</v>
      </c>
      <c r="T108" s="63" t="n">
        <f aca="false">ModeloDatosModificados!T108-ModeloDatosMinisterio!T108</f>
        <v>0</v>
      </c>
      <c r="U108" s="63" t="n">
        <f aca="false">ModeloDatosModificados!U108-ModeloDatosMinisterio!U108</f>
        <v>0</v>
      </c>
      <c r="V108" s="63" t="n">
        <f aca="false">ModeloDatosModificados!V108-ModeloDatosMinisterio!V108</f>
        <v>0</v>
      </c>
      <c r="W108" s="63" t="n">
        <f aca="false">ModeloDatosModificados!W108-ModeloDatosMinisterio!W108</f>
        <v>0</v>
      </c>
      <c r="X108" s="63" t="n">
        <f aca="false">ModeloDatosModificados!X108-ModeloDatosMinisterio!X108</f>
        <v>0</v>
      </c>
      <c r="Y108" s="63" t="n">
        <f aca="false">ModeloDatosModificados!Y108-ModeloDatosMinisterio!Y108</f>
        <v>0</v>
      </c>
      <c r="Z108" s="63" t="n">
        <f aca="false">ModeloDatosModificados!Z108-ModeloDatosMinisterio!Z108</f>
        <v>0</v>
      </c>
      <c r="AC108" s="71" t="n">
        <f aca="false">ModeloDatosModificados!AC108-ModeloDatosMinisterio!AC108</f>
        <v>0</v>
      </c>
      <c r="AD108" s="72" t="n">
        <f aca="false">ModeloDatosModificados!AD108-ModeloDatosMinisterio!AD108</f>
        <v>0</v>
      </c>
      <c r="AE108" s="73" t="n">
        <f aca="false">ModeloDatosModificados!AE108-ModeloDatosMinisterio!AE108</f>
        <v>0</v>
      </c>
      <c r="AF108" s="72" t="n">
        <f aca="false">ModeloDatosModificados!AF108-ModeloDatosMinisterio!AF108</f>
        <v>0</v>
      </c>
      <c r="AG108" s="72" t="n">
        <f aca="false">ModeloDatosModificados!AG108-ModeloDatosMinisterio!AG108</f>
        <v>0</v>
      </c>
      <c r="AH108" s="72" t="n">
        <f aca="false">ModeloDatosModificados!AH108-ModeloDatosMinisterio!AH108</f>
        <v>0</v>
      </c>
      <c r="AI108" s="72" t="n">
        <f aca="false">ModeloDatosModificados!AI108-ModeloDatosMinisterio!AI108</f>
        <v>0</v>
      </c>
      <c r="AJ108" s="72" t="n">
        <f aca="false">ModeloDatosModificados!AJ108-ModeloDatosMinisterio!AJ108</f>
        <v>0</v>
      </c>
      <c r="AK108" s="72" t="n">
        <f aca="false">ModeloDatosModificados!AK108-ModeloDatosMinisterio!AK108</f>
        <v>0</v>
      </c>
      <c r="AL108" s="72" t="n">
        <f aca="false">ModeloDatosModificados!AL108-ModeloDatosMinisterio!AL108</f>
        <v>0</v>
      </c>
      <c r="AM108" s="72" t="n">
        <f aca="false">ModeloDatosModificados!AM108-ModeloDatosMinisterio!AM108</f>
        <v>0</v>
      </c>
      <c r="AO108" s="64" t="n">
        <f aca="false">ModeloDatosModificados!AO108-ModeloDatosMinisterio!AO108</f>
        <v>0</v>
      </c>
      <c r="AP108" s="63" t="n">
        <f aca="false">ModeloDatosModificados!AP108-ModeloDatosMinisterio!AP108</f>
        <v>0</v>
      </c>
      <c r="AQ108" s="64" t="n">
        <f aca="false">ModeloDatosModificados!AQ108-ModeloDatosMinisterio!AQ108</f>
        <v>0</v>
      </c>
      <c r="AR108" s="63" t="n">
        <f aca="false">ModeloDatosModificados!AR108-ModeloDatosMinisterio!AR108</f>
        <v>0</v>
      </c>
      <c r="AS108" s="64" t="n">
        <f aca="false">ModeloDatosModificados!AS108-ModeloDatosMinisterio!AS108</f>
        <v>0</v>
      </c>
      <c r="AT108" s="63" t="n">
        <f aca="false">ModeloDatosModificados!AT108-ModeloDatosMinisterio!AT108</f>
        <v>0</v>
      </c>
      <c r="AU108" s="64" t="n">
        <f aca="false">ModeloDatosModificados!AU108-ModeloDatosMinisterio!AU108</f>
        <v>0</v>
      </c>
      <c r="AV108" s="63" t="n">
        <f aca="false">ModeloDatosModificados!AV108-ModeloDatosMinisterio!AV108</f>
        <v>0</v>
      </c>
      <c r="AW108" s="64" t="n">
        <f aca="false">ModeloDatosModificados!AW108-ModeloDatosMinisterio!AW108</f>
        <v>0</v>
      </c>
      <c r="AX108" s="63" t="n">
        <f aca="false">ModeloDatosModificados!AX108-ModeloDatosMinisterio!AX108</f>
        <v>0</v>
      </c>
    </row>
    <row r="109" customFormat="false" ht="13.8" hidden="false" customHeight="false" outlineLevel="0" collapsed="false">
      <c r="A109" s="70" t="s">
        <v>46</v>
      </c>
      <c r="B109" s="63" t="n">
        <f aca="false">ModeloDatosModificados!B109-ModeloDatosMinisterio!B109</f>
        <v>0</v>
      </c>
      <c r="C109" s="63" t="n">
        <f aca="false">ModeloDatosModificados!C109-ModeloDatosMinisterio!C109</f>
        <v>0</v>
      </c>
      <c r="D109" s="63" t="n">
        <f aca="false">ModeloDatosModificados!D109-ModeloDatosMinisterio!D109</f>
        <v>0</v>
      </c>
      <c r="E109" s="63" t="n">
        <f aca="false">ModeloDatosModificados!E109-ModeloDatosMinisterio!E109</f>
        <v>0</v>
      </c>
      <c r="F109" s="63" t="n">
        <f aca="false">ModeloDatosModificados!F109-ModeloDatosMinisterio!F109</f>
        <v>0</v>
      </c>
      <c r="G109" s="63" t="n">
        <f aca="false">ModeloDatosModificados!G109-ModeloDatosMinisterio!G109</f>
        <v>0</v>
      </c>
      <c r="H109" s="63" t="n">
        <f aca="false">ModeloDatosModificados!H109-ModeloDatosMinisterio!H109</f>
        <v>0</v>
      </c>
      <c r="I109" s="64" t="n">
        <f aca="false">ModeloDatosModificados!I109-ModeloDatosMinisterio!I109</f>
        <v>0</v>
      </c>
      <c r="J109" s="63" t="n">
        <f aca="false">ModeloDatosModificados!J109-ModeloDatosMinisterio!J109</f>
        <v>0</v>
      </c>
      <c r="K109" s="64" t="n">
        <f aca="false">ModeloDatosModificados!K109-ModeloDatosMinisterio!K109</f>
        <v>0</v>
      </c>
      <c r="L109" s="63" t="n">
        <f aca="false">ModeloDatosModificados!L109-ModeloDatosMinisterio!L109</f>
        <v>0</v>
      </c>
      <c r="M109" s="64" t="n">
        <f aca="false">ModeloDatosModificados!M109-ModeloDatosMinisterio!M109</f>
        <v>4.49078253403346E-009</v>
      </c>
      <c r="N109" s="63" t="n">
        <f aca="false">ModeloDatosModificados!N109-ModeloDatosMinisterio!N109</f>
        <v>1</v>
      </c>
      <c r="O109" s="63" t="n">
        <f aca="false">ModeloDatosModificados!O109-ModeloDatosMinisterio!O109</f>
        <v>1</v>
      </c>
      <c r="P109" s="63" t="n">
        <f aca="false">ModeloDatosModificados!P109-ModeloDatosMinisterio!P109</f>
        <v>1</v>
      </c>
      <c r="Q109" s="63" t="n">
        <f aca="false">ModeloDatosModificados!Q109-ModeloDatosMinisterio!Q109</f>
        <v>1</v>
      </c>
      <c r="S109" s="63" t="n">
        <f aca="false">ModeloDatosModificados!S109-ModeloDatosMinisterio!S109</f>
        <v>0</v>
      </c>
      <c r="T109" s="63" t="n">
        <f aca="false">ModeloDatosModificados!T109-ModeloDatosMinisterio!T109</f>
        <v>0</v>
      </c>
      <c r="U109" s="63" t="n">
        <f aca="false">ModeloDatosModificados!U109-ModeloDatosMinisterio!U109</f>
        <v>0</v>
      </c>
      <c r="V109" s="63" t="n">
        <f aca="false">ModeloDatosModificados!V109-ModeloDatosMinisterio!V109</f>
        <v>0</v>
      </c>
      <c r="W109" s="63" t="n">
        <f aca="false">ModeloDatosModificados!W109-ModeloDatosMinisterio!W109</f>
        <v>0</v>
      </c>
      <c r="X109" s="63" t="n">
        <f aca="false">ModeloDatosModificados!X109-ModeloDatosMinisterio!X109</f>
        <v>0</v>
      </c>
      <c r="Y109" s="63" t="n">
        <f aca="false">ModeloDatosModificados!Y109-ModeloDatosMinisterio!Y109</f>
        <v>0</v>
      </c>
      <c r="Z109" s="63" t="n">
        <f aca="false">ModeloDatosModificados!Z109-ModeloDatosMinisterio!Z109</f>
        <v>0</v>
      </c>
      <c r="AC109" s="71" t="n">
        <f aca="false">ModeloDatosModificados!AC109-ModeloDatosMinisterio!AC109</f>
        <v>0</v>
      </c>
      <c r="AD109" s="72" t="n">
        <f aca="false">ModeloDatosModificados!AD109-ModeloDatosMinisterio!AD109</f>
        <v>0</v>
      </c>
      <c r="AE109" s="73" t="n">
        <f aca="false">ModeloDatosModificados!AE109-ModeloDatosMinisterio!AE109</f>
        <v>0</v>
      </c>
      <c r="AF109" s="72" t="n">
        <f aca="false">ModeloDatosModificados!AF109-ModeloDatosMinisterio!AF109</f>
        <v>0</v>
      </c>
      <c r="AG109" s="72" t="n">
        <f aca="false">ModeloDatosModificados!AG109-ModeloDatosMinisterio!AG109</f>
        <v>0</v>
      </c>
      <c r="AH109" s="72" t="n">
        <f aca="false">ModeloDatosModificados!AH109-ModeloDatosMinisterio!AH109</f>
        <v>0</v>
      </c>
      <c r="AI109" s="72" t="n">
        <f aca="false">ModeloDatosModificados!AI109-ModeloDatosMinisterio!AI109</f>
        <v>0</v>
      </c>
      <c r="AJ109" s="72" t="n">
        <f aca="false">ModeloDatosModificados!AJ109-ModeloDatosMinisterio!AJ109</f>
        <v>0</v>
      </c>
      <c r="AK109" s="72" t="n">
        <f aca="false">ModeloDatosModificados!AK109-ModeloDatosMinisterio!AK109</f>
        <v>0</v>
      </c>
      <c r="AL109" s="72" t="n">
        <f aca="false">ModeloDatosModificados!AL109-ModeloDatosMinisterio!AL109</f>
        <v>0</v>
      </c>
      <c r="AM109" s="72" t="n">
        <f aca="false">ModeloDatosModificados!AM109-ModeloDatosMinisterio!AM109</f>
        <v>0</v>
      </c>
      <c r="AO109" s="64" t="n">
        <f aca="false">ModeloDatosModificados!AO109-ModeloDatosMinisterio!AO109</f>
        <v>0</v>
      </c>
      <c r="AP109" s="63" t="n">
        <f aca="false">ModeloDatosModificados!AP109-ModeloDatosMinisterio!AP109</f>
        <v>0</v>
      </c>
      <c r="AQ109" s="64" t="n">
        <f aca="false">ModeloDatosModificados!AQ109-ModeloDatosMinisterio!AQ109</f>
        <v>0</v>
      </c>
      <c r="AR109" s="63" t="n">
        <f aca="false">ModeloDatosModificados!AR109-ModeloDatosMinisterio!AR109</f>
        <v>0</v>
      </c>
      <c r="AS109" s="64" t="n">
        <f aca="false">ModeloDatosModificados!AS109-ModeloDatosMinisterio!AS109</f>
        <v>0</v>
      </c>
      <c r="AT109" s="63" t="n">
        <f aca="false">ModeloDatosModificados!AT109-ModeloDatosMinisterio!AT109</f>
        <v>0</v>
      </c>
      <c r="AU109" s="64" t="n">
        <f aca="false">ModeloDatosModificados!AU109-ModeloDatosMinisterio!AU109</f>
        <v>0</v>
      </c>
      <c r="AV109" s="63" t="n">
        <f aca="false">ModeloDatosModificados!AV109-ModeloDatosMinisterio!AV109</f>
        <v>0</v>
      </c>
      <c r="AW109" s="64" t="n">
        <f aca="false">ModeloDatosModificados!AW109-ModeloDatosMinisterio!AW109</f>
        <v>0</v>
      </c>
      <c r="AX109" s="63" t="n">
        <f aca="false">ModeloDatosModificados!AX109-ModeloDatosMinisterio!AX109</f>
        <v>0</v>
      </c>
    </row>
    <row r="110" customFormat="false" ht="13.8" hidden="false" customHeight="false" outlineLevel="0" collapsed="false">
      <c r="A110" s="70" t="s">
        <v>47</v>
      </c>
      <c r="B110" s="63" t="n">
        <f aca="false">ModeloDatosModificados!B110-ModeloDatosMinisterio!B110</f>
        <v>0</v>
      </c>
      <c r="C110" s="63" t="n">
        <f aca="false">ModeloDatosModificados!C110-ModeloDatosMinisterio!C110</f>
        <v>0</v>
      </c>
      <c r="D110" s="63" t="n">
        <f aca="false">ModeloDatosModificados!D110-ModeloDatosMinisterio!D110</f>
        <v>0</v>
      </c>
      <c r="E110" s="63" t="n">
        <f aca="false">ModeloDatosModificados!E110-ModeloDatosMinisterio!E110</f>
        <v>0</v>
      </c>
      <c r="F110" s="63" t="n">
        <f aca="false">ModeloDatosModificados!F110-ModeloDatosMinisterio!F110</f>
        <v>0</v>
      </c>
      <c r="G110" s="63" t="n">
        <f aca="false">ModeloDatosModificados!G110-ModeloDatosMinisterio!G110</f>
        <v>0</v>
      </c>
      <c r="H110" s="63" t="n">
        <f aca="false">ModeloDatosModificados!H110-ModeloDatosMinisterio!H110</f>
        <v>0</v>
      </c>
      <c r="I110" s="64" t="n">
        <f aca="false">ModeloDatosModificados!I110-ModeloDatosMinisterio!I110</f>
        <v>0</v>
      </c>
      <c r="J110" s="63" t="n">
        <f aca="false">ModeloDatosModificados!J110-ModeloDatosMinisterio!J110</f>
        <v>0</v>
      </c>
      <c r="K110" s="64" t="n">
        <f aca="false">ModeloDatosModificados!K110-ModeloDatosMinisterio!K110</f>
        <v>0</v>
      </c>
      <c r="L110" s="63" t="n">
        <f aca="false">ModeloDatosModificados!L110-ModeloDatosMinisterio!L110</f>
        <v>0</v>
      </c>
      <c r="M110" s="64" t="n">
        <f aca="false">ModeloDatosModificados!M110-ModeloDatosMinisterio!M110</f>
        <v>0</v>
      </c>
      <c r="N110" s="63" t="n">
        <f aca="false">ModeloDatosModificados!N110-ModeloDatosMinisterio!N110</f>
        <v>0</v>
      </c>
      <c r="O110" s="63" t="n">
        <f aca="false">ModeloDatosModificados!O110-ModeloDatosMinisterio!O110</f>
        <v>0</v>
      </c>
      <c r="P110" s="63" t="n">
        <f aca="false">ModeloDatosModificados!P110-ModeloDatosMinisterio!P110</f>
        <v>0</v>
      </c>
      <c r="Q110" s="63" t="n">
        <f aca="false">ModeloDatosModificados!Q110-ModeloDatosMinisterio!Q110</f>
        <v>0</v>
      </c>
      <c r="S110" s="63" t="n">
        <f aca="false">ModeloDatosModificados!S110-ModeloDatosMinisterio!S110</f>
        <v>0</v>
      </c>
      <c r="T110" s="63" t="n">
        <f aca="false">ModeloDatosModificados!T110-ModeloDatosMinisterio!T110</f>
        <v>0</v>
      </c>
      <c r="U110" s="63" t="n">
        <f aca="false">ModeloDatosModificados!U110-ModeloDatosMinisterio!U110</f>
        <v>0</v>
      </c>
      <c r="V110" s="63" t="n">
        <f aca="false">ModeloDatosModificados!V110-ModeloDatosMinisterio!V110</f>
        <v>0</v>
      </c>
      <c r="W110" s="63" t="n">
        <f aca="false">ModeloDatosModificados!W110-ModeloDatosMinisterio!W110</f>
        <v>0</v>
      </c>
      <c r="X110" s="63" t="n">
        <f aca="false">ModeloDatosModificados!X110-ModeloDatosMinisterio!X110</f>
        <v>0</v>
      </c>
      <c r="Y110" s="63" t="n">
        <f aca="false">ModeloDatosModificados!Y110-ModeloDatosMinisterio!Y110</f>
        <v>0</v>
      </c>
      <c r="Z110" s="63" t="n">
        <f aca="false">ModeloDatosModificados!Z110-ModeloDatosMinisterio!Z110</f>
        <v>0</v>
      </c>
      <c r="AC110" s="71" t="n">
        <f aca="false">ModeloDatosModificados!AC110-ModeloDatosMinisterio!AC110</f>
        <v>0</v>
      </c>
      <c r="AD110" s="72" t="n">
        <f aca="false">ModeloDatosModificados!AD110-ModeloDatosMinisterio!AD110</f>
        <v>0</v>
      </c>
      <c r="AE110" s="73" t="n">
        <f aca="false">ModeloDatosModificados!AE110-ModeloDatosMinisterio!AE110</f>
        <v>0</v>
      </c>
      <c r="AF110" s="72" t="n">
        <f aca="false">ModeloDatosModificados!AF110-ModeloDatosMinisterio!AF110</f>
        <v>0</v>
      </c>
      <c r="AG110" s="72" t="n">
        <f aca="false">ModeloDatosModificados!AG110-ModeloDatosMinisterio!AG110</f>
        <v>0</v>
      </c>
      <c r="AH110" s="72" t="n">
        <f aca="false">ModeloDatosModificados!AH110-ModeloDatosMinisterio!AH110</f>
        <v>0</v>
      </c>
      <c r="AI110" s="72" t="n">
        <f aca="false">ModeloDatosModificados!AI110-ModeloDatosMinisterio!AI110</f>
        <v>0</v>
      </c>
      <c r="AJ110" s="72" t="n">
        <f aca="false">ModeloDatosModificados!AJ110-ModeloDatosMinisterio!AJ110</f>
        <v>0</v>
      </c>
      <c r="AK110" s="72" t="n">
        <f aca="false">ModeloDatosModificados!AK110-ModeloDatosMinisterio!AK110</f>
        <v>0</v>
      </c>
      <c r="AL110" s="72" t="n">
        <f aca="false">ModeloDatosModificados!AL110-ModeloDatosMinisterio!AL110</f>
        <v>0</v>
      </c>
      <c r="AM110" s="72" t="n">
        <f aca="false">ModeloDatosModificados!AM110-ModeloDatosMinisterio!AM110</f>
        <v>0</v>
      </c>
      <c r="AO110" s="64" t="n">
        <f aca="false">ModeloDatosModificados!AO110-ModeloDatosMinisterio!AO110</f>
        <v>0</v>
      </c>
      <c r="AP110" s="63" t="n">
        <f aca="false">ModeloDatosModificados!AP110-ModeloDatosMinisterio!AP110</f>
        <v>0</v>
      </c>
      <c r="AQ110" s="64" t="n">
        <f aca="false">ModeloDatosModificados!AQ110-ModeloDatosMinisterio!AQ110</f>
        <v>0</v>
      </c>
      <c r="AR110" s="63" t="n">
        <f aca="false">ModeloDatosModificados!AR110-ModeloDatosMinisterio!AR110</f>
        <v>0</v>
      </c>
      <c r="AS110" s="64" t="n">
        <f aca="false">ModeloDatosModificados!AS110-ModeloDatosMinisterio!AS110</f>
        <v>0</v>
      </c>
      <c r="AT110" s="63" t="n">
        <f aca="false">ModeloDatosModificados!AT110-ModeloDatosMinisterio!AT110</f>
        <v>0</v>
      </c>
      <c r="AU110" s="64" t="n">
        <f aca="false">ModeloDatosModificados!AU110-ModeloDatosMinisterio!AU110</f>
        <v>0</v>
      </c>
      <c r="AV110" s="63" t="n">
        <f aca="false">ModeloDatosModificados!AV110-ModeloDatosMinisterio!AV110</f>
        <v>0</v>
      </c>
      <c r="AW110" s="64" t="n">
        <f aca="false">ModeloDatosModificados!AW110-ModeloDatosMinisterio!AW110</f>
        <v>0</v>
      </c>
      <c r="AX110" s="63" t="n">
        <f aca="false">ModeloDatosModificados!AX110-ModeloDatosMinisterio!AX110</f>
        <v>0</v>
      </c>
    </row>
    <row r="111" customFormat="false" ht="13.8" hidden="false" customHeight="false" outlineLevel="0" collapsed="false">
      <c r="A111" s="74" t="s">
        <v>48</v>
      </c>
      <c r="B111" s="76" t="n">
        <f aca="false">ModeloDatosModificados!B111-ModeloDatosMinisterio!B111</f>
        <v>0</v>
      </c>
      <c r="C111" s="76" t="n">
        <f aca="false">ModeloDatosModificados!C111-ModeloDatosMinisterio!C111</f>
        <v>0</v>
      </c>
      <c r="D111" s="76" t="n">
        <f aca="false">ModeloDatosModificados!D111-ModeloDatosMinisterio!D111</f>
        <v>0</v>
      </c>
      <c r="E111" s="76" t="n">
        <f aca="false">ModeloDatosModificados!E111-ModeloDatosMinisterio!E111</f>
        <v>0</v>
      </c>
      <c r="F111" s="76" t="n">
        <f aca="false">ModeloDatosModificados!F111-ModeloDatosMinisterio!F111</f>
        <v>0</v>
      </c>
      <c r="G111" s="76" t="n">
        <f aca="false">ModeloDatosModificados!G111-ModeloDatosMinisterio!G111</f>
        <v>0</v>
      </c>
      <c r="H111" s="76" t="n">
        <f aca="false">ModeloDatosModificados!H111-ModeloDatosMinisterio!H111</f>
        <v>0</v>
      </c>
      <c r="I111" s="75" t="n">
        <f aca="false">ModeloDatosModificados!I111-ModeloDatosMinisterio!I111</f>
        <v>0</v>
      </c>
      <c r="J111" s="76" t="n">
        <f aca="false">ModeloDatosModificados!J111-ModeloDatosMinisterio!J111</f>
        <v>0</v>
      </c>
      <c r="K111" s="75" t="n">
        <f aca="false">ModeloDatosModificados!K111-ModeloDatosMinisterio!K111</f>
        <v>0</v>
      </c>
      <c r="L111" s="76" t="n">
        <f aca="false">ModeloDatosModificados!L111-ModeloDatosMinisterio!L111</f>
        <v>0</v>
      </c>
      <c r="M111" s="75" t="n">
        <f aca="false">ModeloDatosModificados!M111-ModeloDatosMinisterio!M111</f>
        <v>0</v>
      </c>
      <c r="N111" s="76" t="n">
        <f aca="false">ModeloDatosModificados!N111-ModeloDatosMinisterio!N111</f>
        <v>0</v>
      </c>
      <c r="O111" s="76" t="n">
        <f aca="false">ModeloDatosModificados!O111-ModeloDatosMinisterio!O111</f>
        <v>0</v>
      </c>
      <c r="P111" s="76" t="n">
        <f aca="false">ModeloDatosModificados!P111-ModeloDatosMinisterio!P111</f>
        <v>0</v>
      </c>
      <c r="Q111" s="76" t="n">
        <f aca="false">ModeloDatosModificados!Q111-ModeloDatosMinisterio!Q111</f>
        <v>0</v>
      </c>
      <c r="S111" s="76" t="n">
        <f aca="false">ModeloDatosModificados!S111-ModeloDatosMinisterio!S111</f>
        <v>0</v>
      </c>
      <c r="T111" s="76" t="n">
        <f aca="false">ModeloDatosModificados!T111-ModeloDatosMinisterio!T111</f>
        <v>0</v>
      </c>
      <c r="U111" s="76" t="n">
        <f aca="false">ModeloDatosModificados!U111-ModeloDatosMinisterio!U111</f>
        <v>0</v>
      </c>
      <c r="V111" s="76" t="n">
        <f aca="false">ModeloDatosModificados!V111-ModeloDatosMinisterio!V111</f>
        <v>0</v>
      </c>
      <c r="W111" s="76" t="n">
        <f aca="false">ModeloDatosModificados!W111-ModeloDatosMinisterio!W111</f>
        <v>0</v>
      </c>
      <c r="X111" s="76" t="n">
        <f aca="false">ModeloDatosModificados!X111-ModeloDatosMinisterio!X111</f>
        <v>0</v>
      </c>
      <c r="Y111" s="76" t="n">
        <f aca="false">ModeloDatosModificados!Y111-ModeloDatosMinisterio!Y111</f>
        <v>0</v>
      </c>
      <c r="Z111" s="76" t="n">
        <f aca="false">ModeloDatosModificados!Z111-ModeloDatosMinisterio!Z111</f>
        <v>0</v>
      </c>
      <c r="AC111" s="78" t="n">
        <f aca="false">ModeloDatosModificados!AC111-ModeloDatosMinisterio!AC111</f>
        <v>0</v>
      </c>
      <c r="AD111" s="79" t="n">
        <f aca="false">ModeloDatosModificados!AD111-ModeloDatosMinisterio!AD111</f>
        <v>0</v>
      </c>
      <c r="AE111" s="80" t="n">
        <f aca="false">ModeloDatosModificados!AE111-ModeloDatosMinisterio!AE111</f>
        <v>0</v>
      </c>
      <c r="AF111" s="79" t="n">
        <f aca="false">ModeloDatosModificados!AF111-ModeloDatosMinisterio!AF111</f>
        <v>0</v>
      </c>
      <c r="AG111" s="79" t="n">
        <f aca="false">ModeloDatosModificados!AG111-ModeloDatosMinisterio!AG111</f>
        <v>0</v>
      </c>
      <c r="AH111" s="79" t="n">
        <f aca="false">ModeloDatosModificados!AH111-ModeloDatosMinisterio!AH111</f>
        <v>0</v>
      </c>
      <c r="AI111" s="79" t="n">
        <f aca="false">ModeloDatosModificados!AI111-ModeloDatosMinisterio!AI111</f>
        <v>0</v>
      </c>
      <c r="AJ111" s="79" t="n">
        <f aca="false">ModeloDatosModificados!AJ111-ModeloDatosMinisterio!AJ111</f>
        <v>0</v>
      </c>
      <c r="AK111" s="79" t="n">
        <f aca="false">ModeloDatosModificados!AK111-ModeloDatosMinisterio!AK111</f>
        <v>0</v>
      </c>
      <c r="AL111" s="79" t="n">
        <f aca="false">ModeloDatosModificados!AL111-ModeloDatosMinisterio!AL111</f>
        <v>0</v>
      </c>
      <c r="AM111" s="79" t="n">
        <f aca="false">ModeloDatosModificados!AM111-ModeloDatosMinisterio!AM111</f>
        <v>0</v>
      </c>
      <c r="AO111" s="75" t="n">
        <f aca="false">ModeloDatosModificados!AO111-ModeloDatosMinisterio!AO111</f>
        <v>0</v>
      </c>
      <c r="AP111" s="76" t="n">
        <f aca="false">ModeloDatosModificados!AP111-ModeloDatosMinisterio!AP111</f>
        <v>0</v>
      </c>
      <c r="AQ111" s="75" t="n">
        <f aca="false">ModeloDatosModificados!AQ111-ModeloDatosMinisterio!AQ111</f>
        <v>0</v>
      </c>
      <c r="AR111" s="76" t="n">
        <f aca="false">ModeloDatosModificados!AR111-ModeloDatosMinisterio!AR111</f>
        <v>0</v>
      </c>
      <c r="AS111" s="75" t="n">
        <f aca="false">ModeloDatosModificados!AS111-ModeloDatosMinisterio!AS111</f>
        <v>0</v>
      </c>
      <c r="AT111" s="76" t="n">
        <f aca="false">ModeloDatosModificados!AT111-ModeloDatosMinisterio!AT111</f>
        <v>0</v>
      </c>
      <c r="AU111" s="75" t="n">
        <f aca="false">ModeloDatosModificados!AU111-ModeloDatosMinisterio!AU111</f>
        <v>0</v>
      </c>
      <c r="AV111" s="76" t="n">
        <f aca="false">ModeloDatosModificados!AV111-ModeloDatosMinisterio!AV111</f>
        <v>0</v>
      </c>
      <c r="AW111" s="75" t="n">
        <f aca="false">ModeloDatosModificados!AW111-ModeloDatosMinisterio!AW111</f>
        <v>0</v>
      </c>
      <c r="AX111" s="76" t="n">
        <f aca="false">ModeloDatosModificados!AX111-ModeloDatosMinisterio!AX111</f>
        <v>0</v>
      </c>
    </row>
    <row r="112" customFormat="false" ht="13.8" hidden="false" customHeight="false" outlineLevel="0" collapsed="false">
      <c r="A112" s="81" t="s">
        <v>49</v>
      </c>
      <c r="B112" s="84" t="n">
        <f aca="false">ModeloDatosModificados!B112-ModeloDatosMinisterio!B112</f>
        <v>0</v>
      </c>
      <c r="C112" s="84" t="n">
        <f aca="false">ModeloDatosModificados!C112-ModeloDatosMinisterio!C112</f>
        <v>0</v>
      </c>
      <c r="D112" s="84" t="n">
        <f aca="false">ModeloDatosModificados!D112-ModeloDatosMinisterio!D112</f>
        <v>0</v>
      </c>
      <c r="E112" s="84" t="n">
        <f aca="false">ModeloDatosModificados!E112-ModeloDatosMinisterio!E112</f>
        <v>0</v>
      </c>
      <c r="F112" s="84" t="n">
        <f aca="false">ModeloDatosModificados!F112-ModeloDatosMinisterio!F112</f>
        <v>0</v>
      </c>
      <c r="G112" s="84" t="n">
        <f aca="false">ModeloDatosModificados!G112-ModeloDatosMinisterio!G112</f>
        <v>0</v>
      </c>
      <c r="H112" s="84" t="n">
        <f aca="false">ModeloDatosModificados!H112-ModeloDatosMinisterio!H112</f>
        <v>0</v>
      </c>
      <c r="I112" s="82" t="n">
        <f aca="false">ModeloDatosModificados!I112-ModeloDatosMinisterio!I112</f>
        <v>0</v>
      </c>
      <c r="J112" s="84" t="n">
        <f aca="false">ModeloDatosModificados!J112-ModeloDatosMinisterio!J112</f>
        <v>0</v>
      </c>
      <c r="K112" s="82" t="n">
        <f aca="false">ModeloDatosModificados!K112-ModeloDatosMinisterio!K112</f>
        <v>0</v>
      </c>
      <c r="L112" s="84" t="n">
        <f aca="false">ModeloDatosModificados!L112-ModeloDatosMinisterio!L112</f>
        <v>0</v>
      </c>
      <c r="M112" s="82" t="n">
        <f aca="false">ModeloDatosModificados!M112-ModeloDatosMinisterio!M112</f>
        <v>0</v>
      </c>
      <c r="N112" s="84" t="n">
        <f aca="false">ModeloDatosModificados!N112-ModeloDatosMinisterio!N112</f>
        <v>0</v>
      </c>
      <c r="O112" s="84" t="n">
        <f aca="false">ModeloDatosModificados!O112-ModeloDatosMinisterio!O112</f>
        <v>0</v>
      </c>
      <c r="P112" s="84" t="n">
        <f aca="false">ModeloDatosModificados!P112-ModeloDatosMinisterio!P112</f>
        <v>0</v>
      </c>
      <c r="Q112" s="84" t="n">
        <f aca="false">ModeloDatosModificados!Q112-ModeloDatosMinisterio!Q112</f>
        <v>0</v>
      </c>
      <c r="S112" s="84" t="n">
        <f aca="false">ModeloDatosModificados!S112-ModeloDatosMinisterio!S112</f>
        <v>0</v>
      </c>
      <c r="T112" s="84" t="n">
        <f aca="false">ModeloDatosModificados!T112-ModeloDatosMinisterio!T112</f>
        <v>0</v>
      </c>
      <c r="U112" s="84" t="n">
        <f aca="false">ModeloDatosModificados!U112-ModeloDatosMinisterio!U112</f>
        <v>0</v>
      </c>
      <c r="V112" s="84" t="n">
        <f aca="false">ModeloDatosModificados!V112-ModeloDatosMinisterio!V112</f>
        <v>0</v>
      </c>
      <c r="W112" s="84" t="n">
        <f aca="false">ModeloDatosModificados!W112-ModeloDatosMinisterio!W112</f>
        <v>0</v>
      </c>
      <c r="X112" s="84" t="n">
        <f aca="false">ModeloDatosModificados!X112-ModeloDatosMinisterio!X112</f>
        <v>0</v>
      </c>
      <c r="Y112" s="84" t="n">
        <f aca="false">ModeloDatosModificados!Y112-ModeloDatosMinisterio!Y112</f>
        <v>0</v>
      </c>
      <c r="Z112" s="84" t="n">
        <f aca="false">ModeloDatosModificados!Z112-ModeloDatosMinisterio!Z112</f>
        <v>0</v>
      </c>
      <c r="AB112" s="87" t="s">
        <v>232</v>
      </c>
      <c r="AC112" s="87" t="n">
        <f aca="false">ModeloDatosModificados!AC112-ModeloDatosMinisterio!AC112</f>
        <v>0</v>
      </c>
      <c r="AD112" s="86"/>
      <c r="AE112" s="88" t="n">
        <f aca="false">ModeloDatosModificados!AE112-ModeloDatosMinisterio!AE112</f>
        <v>0</v>
      </c>
      <c r="AF112" s="86"/>
      <c r="AG112" s="89" t="n">
        <f aca="false">ModeloDatosModificados!AG112-ModeloDatosMinisterio!AG112</f>
        <v>0</v>
      </c>
      <c r="AH112" s="86"/>
      <c r="AI112" s="89" t="n">
        <f aca="false">ModeloDatosModificados!AI112-ModeloDatosMinisterio!AI112</f>
        <v>0</v>
      </c>
      <c r="AJ112" s="86"/>
      <c r="AK112" s="89" t="n">
        <f aca="false">ModeloDatosModificados!AK112-ModeloDatosMinisterio!AK112</f>
        <v>0</v>
      </c>
      <c r="AL112" s="90"/>
      <c r="AM112" s="89" t="n">
        <f aca="false">ModeloDatosModificados!AM112-ModeloDatosMinisterio!AM112</f>
        <v>0</v>
      </c>
      <c r="AO112" s="82" t="n">
        <f aca="false">ModeloDatosModificados!AO112-ModeloDatosMinisterio!AO112</f>
        <v>0</v>
      </c>
      <c r="AP112" s="84" t="n">
        <f aca="false">ModeloDatosModificados!AP112-ModeloDatosMinisterio!AP112</f>
        <v>0</v>
      </c>
      <c r="AQ112" s="82" t="n">
        <f aca="false">ModeloDatosModificados!AQ112-ModeloDatosMinisterio!AQ112</f>
        <v>0</v>
      </c>
      <c r="AR112" s="84" t="n">
        <f aca="false">ModeloDatosModificados!AR112-ModeloDatosMinisterio!AR112</f>
        <v>0</v>
      </c>
      <c r="AS112" s="82" t="n">
        <f aca="false">ModeloDatosModificados!AS112-ModeloDatosMinisterio!AS112</f>
        <v>0</v>
      </c>
      <c r="AT112" s="84" t="n">
        <f aca="false">ModeloDatosModificados!AT112-ModeloDatosMinisterio!AT112</f>
        <v>0</v>
      </c>
      <c r="AU112" s="82" t="n">
        <f aca="false">ModeloDatosModificados!AU112-ModeloDatosMinisterio!AU112</f>
        <v>0</v>
      </c>
      <c r="AV112" s="84" t="n">
        <f aca="false">ModeloDatosModificados!AV112-ModeloDatosMinisterio!AV112</f>
        <v>0</v>
      </c>
      <c r="AW112" s="82" t="n">
        <f aca="false">ModeloDatosModificados!AW112-ModeloDatosMinisterio!AW112</f>
        <v>0</v>
      </c>
      <c r="AX112" s="84" t="n">
        <f aca="false">ModeloDatosModificados!AX112-ModeloDatosMinisterio!AX112</f>
        <v>0</v>
      </c>
    </row>
    <row r="113" customFormat="false" ht="13.8" hidden="false" customHeight="false" outlineLevel="0" collapsed="false">
      <c r="A113" s="31" t="s">
        <v>50</v>
      </c>
      <c r="AB113" s="87" t="s">
        <v>233</v>
      </c>
      <c r="AC113" s="87" t="n">
        <f aca="false">ModeloDatosModificados!AC113-ModeloDatosMinisterio!AC113</f>
        <v>0</v>
      </c>
      <c r="AD113" s="86"/>
      <c r="AE113" s="88" t="n">
        <f aca="false">ModeloDatosModificados!AE113-ModeloDatosMinisterio!AE113</f>
        <v>0</v>
      </c>
      <c r="AF113" s="86"/>
      <c r="AG113" s="89" t="n">
        <f aca="false">ModeloDatosModificados!AG113-ModeloDatosMinisterio!AG113</f>
        <v>0</v>
      </c>
      <c r="AH113" s="86"/>
      <c r="AI113" s="89" t="n">
        <f aca="false">ModeloDatosModificados!AI113-ModeloDatosMinisterio!AI113</f>
        <v>0</v>
      </c>
      <c r="AJ113" s="86"/>
      <c r="AK113" s="89" t="n">
        <f aca="false">ModeloDatosModificados!AK113-ModeloDatosMinisterio!AK113</f>
        <v>0</v>
      </c>
      <c r="AL113" s="86"/>
      <c r="AM113" s="89"/>
    </row>
    <row r="114" customFormat="false" ht="13.8" hidden="false" customHeight="false" outlineLevel="0" collapsed="false">
      <c r="A114" s="31" t="s">
        <v>51</v>
      </c>
    </row>
    <row r="115" customFormat="false" ht="13.8" hidden="false" customHeight="false" outlineLevel="0" collapsed="false">
      <c r="A115" s="31"/>
    </row>
    <row r="116" customFormat="false" ht="13.8" hidden="false" customHeight="false" outlineLevel="0" collapsed="false">
      <c r="A116" s="50" t="str">
        <f aca="false">"Tabla " &amp; TEXT((ROW()+24) / 35, "0")</f>
        <v>Tabla 4</v>
      </c>
      <c r="B116" s="50"/>
      <c r="C116" s="50"/>
      <c r="D116" s="50"/>
      <c r="E116" s="50"/>
      <c r="F116" s="50"/>
      <c r="G116" s="50"/>
      <c r="H116" s="50"/>
      <c r="I116" s="50"/>
      <c r="J116" s="50"/>
    </row>
    <row r="117" customFormat="false" ht="13.8" hidden="false" customHeight="false" outlineLevel="0" collapsed="false">
      <c r="A117" s="50" t="s">
        <v>71</v>
      </c>
      <c r="B117" s="50"/>
      <c r="C117" s="50"/>
      <c r="D117" s="50"/>
      <c r="E117" s="50"/>
      <c r="F117" s="50"/>
      <c r="G117" s="50"/>
      <c r="H117" s="50"/>
      <c r="I117" s="50"/>
      <c r="J117" s="50"/>
    </row>
    <row r="118" customFormat="false" ht="12.75" hidden="false" customHeight="true" outlineLevel="0" collapsed="false">
      <c r="A118" s="51" t="s">
        <v>8</v>
      </c>
      <c r="B118" s="110" t="s">
        <v>213</v>
      </c>
      <c r="C118" s="110"/>
      <c r="D118" s="110"/>
      <c r="E118" s="110"/>
      <c r="F118" s="110"/>
      <c r="G118" s="110"/>
      <c r="H118" s="110"/>
      <c r="I118" s="53" t="s">
        <v>10</v>
      </c>
      <c r="J118" s="53" t="s">
        <v>11</v>
      </c>
      <c r="K118" s="53" t="s">
        <v>214</v>
      </c>
      <c r="L118" s="53" t="s">
        <v>215</v>
      </c>
      <c r="M118" s="53" t="s">
        <v>216</v>
      </c>
      <c r="N118" s="53" t="s">
        <v>12</v>
      </c>
      <c r="O118" s="53" t="s">
        <v>217</v>
      </c>
      <c r="P118" s="53" t="s">
        <v>218</v>
      </c>
      <c r="Q118" s="53" t="s">
        <v>219</v>
      </c>
      <c r="S118" s="101" t="s">
        <v>213</v>
      </c>
      <c r="T118" s="101"/>
      <c r="U118" s="101"/>
      <c r="V118" s="101"/>
      <c r="W118" s="101"/>
      <c r="X118" s="101"/>
      <c r="Y118" s="101"/>
      <c r="Z118" s="101"/>
      <c r="AC118" s="56" t="s">
        <v>221</v>
      </c>
      <c r="AD118" s="56"/>
      <c r="AE118" s="56" t="s">
        <v>222</v>
      </c>
      <c r="AF118" s="56"/>
      <c r="AG118" s="56" t="s">
        <v>223</v>
      </c>
      <c r="AH118" s="56"/>
      <c r="AI118" s="56" t="s">
        <v>224</v>
      </c>
      <c r="AJ118" s="56"/>
      <c r="AK118" s="56" t="s">
        <v>225</v>
      </c>
      <c r="AL118" s="56"/>
      <c r="AM118" s="57" t="s">
        <v>226</v>
      </c>
      <c r="AO118" s="56" t="s">
        <v>221</v>
      </c>
      <c r="AP118" s="56"/>
      <c r="AQ118" s="56" t="s">
        <v>222</v>
      </c>
      <c r="AR118" s="56"/>
      <c r="AS118" s="56" t="s">
        <v>223</v>
      </c>
      <c r="AT118" s="56"/>
      <c r="AU118" s="56" t="s">
        <v>224</v>
      </c>
      <c r="AV118" s="56"/>
      <c r="AW118" s="57" t="s">
        <v>225</v>
      </c>
      <c r="AX118" s="57"/>
    </row>
    <row r="119" customFormat="false" ht="55.8" hidden="false" customHeight="false" outlineLevel="0" collapsed="false">
      <c r="A119" s="51"/>
      <c r="B119" s="102" t="s">
        <v>72</v>
      </c>
      <c r="C119" s="102" t="s">
        <v>73</v>
      </c>
      <c r="D119" s="102" t="s">
        <v>74</v>
      </c>
      <c r="E119" s="102" t="s">
        <v>75</v>
      </c>
      <c r="F119" s="102" t="s">
        <v>76</v>
      </c>
      <c r="G119" s="102" t="s">
        <v>77</v>
      </c>
      <c r="H119" s="102" t="s">
        <v>78</v>
      </c>
      <c r="I119" s="53"/>
      <c r="J119" s="53"/>
      <c r="K119" s="53"/>
      <c r="L119" s="53"/>
      <c r="M119" s="53"/>
      <c r="N119" s="53"/>
      <c r="O119" s="53"/>
      <c r="P119" s="53"/>
      <c r="Q119" s="53"/>
      <c r="S119" s="102" t="s">
        <v>72</v>
      </c>
      <c r="T119" s="102" t="s">
        <v>73</v>
      </c>
      <c r="U119" s="102" t="s">
        <v>74</v>
      </c>
      <c r="V119" s="102" t="s">
        <v>75</v>
      </c>
      <c r="W119" s="102" t="s">
        <v>76</v>
      </c>
      <c r="X119" s="102" t="s">
        <v>77</v>
      </c>
      <c r="Y119" s="102" t="s">
        <v>78</v>
      </c>
      <c r="Z119" s="53" t="s">
        <v>21</v>
      </c>
      <c r="AC119" s="56" t="s">
        <v>227</v>
      </c>
      <c r="AD119" s="56" t="s">
        <v>228</v>
      </c>
      <c r="AE119" s="56" t="s">
        <v>227</v>
      </c>
      <c r="AF119" s="56" t="s">
        <v>228</v>
      </c>
      <c r="AG119" s="56" t="s">
        <v>227</v>
      </c>
      <c r="AH119" s="56" t="s">
        <v>228</v>
      </c>
      <c r="AI119" s="56" t="s">
        <v>227</v>
      </c>
      <c r="AJ119" s="56" t="s">
        <v>228</v>
      </c>
      <c r="AK119" s="56" t="s">
        <v>227</v>
      </c>
      <c r="AL119" s="56" t="s">
        <v>228</v>
      </c>
      <c r="AM119" s="58" t="s">
        <v>229</v>
      </c>
      <c r="AO119" s="56" t="s">
        <v>230</v>
      </c>
      <c r="AP119" s="56" t="s">
        <v>231</v>
      </c>
      <c r="AQ119" s="56" t="s">
        <v>230</v>
      </c>
      <c r="AR119" s="56" t="s">
        <v>231</v>
      </c>
      <c r="AS119" s="56" t="s">
        <v>230</v>
      </c>
      <c r="AT119" s="56" t="s">
        <v>231</v>
      </c>
      <c r="AU119" s="56" t="s">
        <v>230</v>
      </c>
      <c r="AV119" s="56" t="s">
        <v>231</v>
      </c>
      <c r="AW119" s="56" t="s">
        <v>230</v>
      </c>
      <c r="AX119" s="58" t="s">
        <v>231</v>
      </c>
    </row>
    <row r="120" customFormat="false" ht="13.8" hidden="false" customHeight="false" outlineLevel="0" collapsed="false">
      <c r="A120" s="59" t="s">
        <v>22</v>
      </c>
      <c r="B120" s="62" t="n">
        <f aca="false">ModeloDatosModificados!B120-ModeloDatosMinisterio!B120</f>
        <v>0</v>
      </c>
      <c r="C120" s="62" t="n">
        <f aca="false">ModeloDatosModificados!C120-ModeloDatosMinisterio!C120</f>
        <v>0</v>
      </c>
      <c r="D120" s="62" t="n">
        <f aca="false">ModeloDatosModificados!D120-ModeloDatosMinisterio!D120</f>
        <v>0</v>
      </c>
      <c r="E120" s="62" t="n">
        <f aca="false">ModeloDatosModificados!E120-ModeloDatosMinisterio!E120</f>
        <v>0</v>
      </c>
      <c r="F120" s="62" t="n">
        <f aca="false">ModeloDatosModificados!F120-ModeloDatosMinisterio!F120</f>
        <v>0</v>
      </c>
      <c r="G120" s="62" t="n">
        <f aca="false">ModeloDatosModificados!G120-ModeloDatosMinisterio!G120</f>
        <v>0</v>
      </c>
      <c r="H120" s="62" t="n">
        <f aca="false">ModeloDatosModificados!H120-ModeloDatosMinisterio!H120</f>
        <v>0</v>
      </c>
      <c r="I120" s="61" t="n">
        <f aca="false">ModeloDatosModificados!I120-ModeloDatosMinisterio!I120</f>
        <v>0</v>
      </c>
      <c r="J120" s="62" t="n">
        <f aca="false">ModeloDatosModificados!J120-ModeloDatosMinisterio!J120</f>
        <v>0</v>
      </c>
      <c r="K120" s="61" t="n">
        <f aca="false">ModeloDatosModificados!K120-ModeloDatosMinisterio!K120</f>
        <v>0</v>
      </c>
      <c r="L120" s="63" t="n">
        <f aca="false">ModeloDatosModificados!L120-ModeloDatosMinisterio!L120</f>
        <v>0</v>
      </c>
      <c r="M120" s="64" t="n">
        <f aca="false">ModeloDatosModificados!M120-ModeloDatosMinisterio!M120</f>
        <v>8.00212540147394E-007</v>
      </c>
      <c r="N120" s="63" t="n">
        <f aca="false">ModeloDatosModificados!N120-ModeloDatosMinisterio!N120</f>
        <v>169</v>
      </c>
      <c r="O120" s="63" t="n">
        <f aca="false">ModeloDatosModificados!O120-ModeloDatosMinisterio!O120</f>
        <v>169</v>
      </c>
      <c r="P120" s="63" t="n">
        <f aca="false">ModeloDatosModificados!P120-ModeloDatosMinisterio!P120</f>
        <v>169</v>
      </c>
      <c r="Q120" s="63" t="n">
        <f aca="false">ModeloDatosModificados!Q120-ModeloDatosMinisterio!Q120</f>
        <v>169</v>
      </c>
      <c r="S120" s="62" t="n">
        <f aca="false">ModeloDatosModificados!S120-ModeloDatosMinisterio!S120</f>
        <v>0</v>
      </c>
      <c r="T120" s="62" t="n">
        <f aca="false">ModeloDatosModificados!T120-ModeloDatosMinisterio!T120</f>
        <v>0</v>
      </c>
      <c r="U120" s="62" t="n">
        <f aca="false">ModeloDatosModificados!U120-ModeloDatosMinisterio!U120</f>
        <v>0</v>
      </c>
      <c r="V120" s="62" t="n">
        <f aca="false">ModeloDatosModificados!V120-ModeloDatosMinisterio!V120</f>
        <v>0</v>
      </c>
      <c r="W120" s="62" t="n">
        <f aca="false">ModeloDatosModificados!W120-ModeloDatosMinisterio!W120</f>
        <v>0</v>
      </c>
      <c r="X120" s="62" t="n">
        <f aca="false">ModeloDatosModificados!X120-ModeloDatosMinisterio!X120</f>
        <v>0</v>
      </c>
      <c r="Y120" s="62" t="n">
        <f aca="false">ModeloDatosModificados!Y120-ModeloDatosMinisterio!Y120</f>
        <v>0</v>
      </c>
      <c r="Z120" s="62" t="n">
        <f aca="false">ModeloDatosModificados!Z120-ModeloDatosMinisterio!Z120</f>
        <v>0</v>
      </c>
      <c r="AC120" s="67" t="n">
        <f aca="false">ModeloDatosModificados!AC120-ModeloDatosMinisterio!AC120</f>
        <v>0</v>
      </c>
      <c r="AD120" s="68" t="n">
        <f aca="false">ModeloDatosModificados!AD120-ModeloDatosMinisterio!AD120</f>
        <v>0</v>
      </c>
      <c r="AE120" s="69" t="n">
        <f aca="false">ModeloDatosModificados!AE120-ModeloDatosMinisterio!AE120</f>
        <v>0</v>
      </c>
      <c r="AF120" s="68" t="n">
        <f aca="false">ModeloDatosModificados!AF120-ModeloDatosMinisterio!AF120</f>
        <v>0</v>
      </c>
      <c r="AG120" s="68" t="n">
        <f aca="false">ModeloDatosModificados!AG120-ModeloDatosMinisterio!AG120</f>
        <v>0</v>
      </c>
      <c r="AH120" s="68" t="n">
        <f aca="false">ModeloDatosModificados!AH120-ModeloDatosMinisterio!AH120</f>
        <v>0</v>
      </c>
      <c r="AI120" s="68" t="n">
        <f aca="false">ModeloDatosModificados!AI120-ModeloDatosMinisterio!AI120</f>
        <v>0</v>
      </c>
      <c r="AJ120" s="68" t="n">
        <f aca="false">ModeloDatosModificados!AJ120-ModeloDatosMinisterio!AJ120</f>
        <v>0</v>
      </c>
      <c r="AK120" s="68" t="n">
        <f aca="false">ModeloDatosModificados!AK120-ModeloDatosMinisterio!AK120</f>
        <v>0</v>
      </c>
      <c r="AL120" s="68" t="n">
        <f aca="false">ModeloDatosModificados!AL120-ModeloDatosMinisterio!AL120</f>
        <v>0</v>
      </c>
      <c r="AM120" s="68" t="n">
        <f aca="false">ModeloDatosModificados!AM120-ModeloDatosMinisterio!AM120</f>
        <v>0</v>
      </c>
      <c r="AO120" s="61" t="n">
        <f aca="false">ModeloDatosModificados!AO120-ModeloDatosMinisterio!AO120</f>
        <v>0</v>
      </c>
      <c r="AP120" s="62" t="n">
        <f aca="false">ModeloDatosModificados!AP120-ModeloDatosMinisterio!AP120</f>
        <v>0</v>
      </c>
      <c r="AQ120" s="61" t="n">
        <f aca="false">ModeloDatosModificados!AQ120-ModeloDatosMinisterio!AQ120</f>
        <v>0</v>
      </c>
      <c r="AR120" s="62" t="n">
        <f aca="false">ModeloDatosModificados!AR120-ModeloDatosMinisterio!AR120</f>
        <v>0</v>
      </c>
      <c r="AS120" s="61" t="n">
        <f aca="false">ModeloDatosModificados!AS120-ModeloDatosMinisterio!AS120</f>
        <v>0</v>
      </c>
      <c r="AT120" s="62" t="n">
        <f aca="false">ModeloDatosModificados!AT120-ModeloDatosMinisterio!AT120</f>
        <v>0</v>
      </c>
      <c r="AU120" s="61" t="n">
        <f aca="false">ModeloDatosModificados!AU120-ModeloDatosMinisterio!AU120</f>
        <v>0</v>
      </c>
      <c r="AV120" s="62" t="n">
        <f aca="false">ModeloDatosModificados!AV120-ModeloDatosMinisterio!AV120</f>
        <v>0</v>
      </c>
      <c r="AW120" s="61" t="n">
        <f aca="false">ModeloDatosModificados!AW120-ModeloDatosMinisterio!AW120</f>
        <v>0</v>
      </c>
      <c r="AX120" s="62" t="n">
        <f aca="false">ModeloDatosModificados!AX120-ModeloDatosMinisterio!AX120</f>
        <v>0</v>
      </c>
    </row>
    <row r="121" customFormat="false" ht="13.8" hidden="false" customHeight="false" outlineLevel="0" collapsed="false">
      <c r="A121" s="70" t="s">
        <v>23</v>
      </c>
      <c r="B121" s="63" t="n">
        <f aca="false">ModeloDatosModificados!B121-ModeloDatosMinisterio!B121</f>
        <v>0</v>
      </c>
      <c r="C121" s="63" t="n">
        <f aca="false">ModeloDatosModificados!C121-ModeloDatosMinisterio!C121</f>
        <v>0</v>
      </c>
      <c r="D121" s="63" t="n">
        <f aca="false">ModeloDatosModificados!D121-ModeloDatosMinisterio!D121</f>
        <v>0</v>
      </c>
      <c r="E121" s="63" t="n">
        <f aca="false">ModeloDatosModificados!E121-ModeloDatosMinisterio!E121</f>
        <v>0</v>
      </c>
      <c r="F121" s="63" t="n">
        <f aca="false">ModeloDatosModificados!F121-ModeloDatosMinisterio!F121</f>
        <v>0</v>
      </c>
      <c r="G121" s="63" t="n">
        <f aca="false">ModeloDatosModificados!G121-ModeloDatosMinisterio!G121</f>
        <v>0</v>
      </c>
      <c r="H121" s="63" t="n">
        <f aca="false">ModeloDatosModificados!H121-ModeloDatosMinisterio!H121</f>
        <v>0</v>
      </c>
      <c r="I121" s="64" t="n">
        <f aca="false">ModeloDatosModificados!I121-ModeloDatosMinisterio!I121</f>
        <v>0</v>
      </c>
      <c r="J121" s="63" t="n">
        <f aca="false">ModeloDatosModificados!J121-ModeloDatosMinisterio!J121</f>
        <v>0</v>
      </c>
      <c r="K121" s="64" t="n">
        <f aca="false">ModeloDatosModificados!K121-ModeloDatosMinisterio!K121</f>
        <v>0</v>
      </c>
      <c r="L121" s="63" t="n">
        <f aca="false">ModeloDatosModificados!L121-ModeloDatosMinisterio!L121</f>
        <v>0</v>
      </c>
      <c r="M121" s="64" t="n">
        <f aca="false">ModeloDatosModificados!M121-ModeloDatosMinisterio!M121</f>
        <v>-2.7753036074829E-007</v>
      </c>
      <c r="N121" s="63" t="n">
        <f aca="false">ModeloDatosModificados!N121-ModeloDatosMinisterio!N121</f>
        <v>-59</v>
      </c>
      <c r="O121" s="63" t="n">
        <f aca="false">ModeloDatosModificados!O121-ModeloDatosMinisterio!O121</f>
        <v>-59</v>
      </c>
      <c r="P121" s="63" t="n">
        <f aca="false">ModeloDatosModificados!P121-ModeloDatosMinisterio!P121</f>
        <v>-59</v>
      </c>
      <c r="Q121" s="63" t="n">
        <f aca="false">ModeloDatosModificados!Q121-ModeloDatosMinisterio!Q121</f>
        <v>-59</v>
      </c>
      <c r="S121" s="63" t="n">
        <f aca="false">ModeloDatosModificados!S121-ModeloDatosMinisterio!S121</f>
        <v>0</v>
      </c>
      <c r="T121" s="63" t="n">
        <f aca="false">ModeloDatosModificados!T121-ModeloDatosMinisterio!T121</f>
        <v>0</v>
      </c>
      <c r="U121" s="63" t="n">
        <f aca="false">ModeloDatosModificados!U121-ModeloDatosMinisterio!U121</f>
        <v>0</v>
      </c>
      <c r="V121" s="63" t="n">
        <f aca="false">ModeloDatosModificados!V121-ModeloDatosMinisterio!V121</f>
        <v>0</v>
      </c>
      <c r="W121" s="63" t="n">
        <f aca="false">ModeloDatosModificados!W121-ModeloDatosMinisterio!W121</f>
        <v>0</v>
      </c>
      <c r="X121" s="63" t="n">
        <f aca="false">ModeloDatosModificados!X121-ModeloDatosMinisterio!X121</f>
        <v>0</v>
      </c>
      <c r="Y121" s="63" t="n">
        <f aca="false">ModeloDatosModificados!Y121-ModeloDatosMinisterio!Y121</f>
        <v>0</v>
      </c>
      <c r="Z121" s="63" t="n">
        <f aca="false">ModeloDatosModificados!Z121-ModeloDatosMinisterio!Z121</f>
        <v>0</v>
      </c>
      <c r="AC121" s="71" t="n">
        <f aca="false">ModeloDatosModificados!AC121-ModeloDatosMinisterio!AC121</f>
        <v>0</v>
      </c>
      <c r="AD121" s="72" t="n">
        <f aca="false">ModeloDatosModificados!AD121-ModeloDatosMinisterio!AD121</f>
        <v>0</v>
      </c>
      <c r="AE121" s="73" t="n">
        <f aca="false">ModeloDatosModificados!AE121-ModeloDatosMinisterio!AE121</f>
        <v>0</v>
      </c>
      <c r="AF121" s="72" t="n">
        <f aca="false">ModeloDatosModificados!AF121-ModeloDatosMinisterio!AF121</f>
        <v>0</v>
      </c>
      <c r="AG121" s="72" t="n">
        <f aca="false">ModeloDatosModificados!AG121-ModeloDatosMinisterio!AG121</f>
        <v>0</v>
      </c>
      <c r="AH121" s="72" t="n">
        <f aca="false">ModeloDatosModificados!AH121-ModeloDatosMinisterio!AH121</f>
        <v>0</v>
      </c>
      <c r="AI121" s="72" t="n">
        <f aca="false">ModeloDatosModificados!AI121-ModeloDatosMinisterio!AI121</f>
        <v>0</v>
      </c>
      <c r="AJ121" s="72" t="n">
        <f aca="false">ModeloDatosModificados!AJ121-ModeloDatosMinisterio!AJ121</f>
        <v>0</v>
      </c>
      <c r="AK121" s="72" t="n">
        <f aca="false">ModeloDatosModificados!AK121-ModeloDatosMinisterio!AK121</f>
        <v>0</v>
      </c>
      <c r="AL121" s="72" t="n">
        <f aca="false">ModeloDatosModificados!AL121-ModeloDatosMinisterio!AL121</f>
        <v>0</v>
      </c>
      <c r="AM121" s="72" t="n">
        <f aca="false">ModeloDatosModificados!AM121-ModeloDatosMinisterio!AM121</f>
        <v>0</v>
      </c>
      <c r="AO121" s="64" t="n">
        <f aca="false">ModeloDatosModificados!AO121-ModeloDatosMinisterio!AO121</f>
        <v>0</v>
      </c>
      <c r="AP121" s="63" t="n">
        <f aca="false">ModeloDatosModificados!AP121-ModeloDatosMinisterio!AP121</f>
        <v>0</v>
      </c>
      <c r="AQ121" s="64" t="n">
        <f aca="false">ModeloDatosModificados!AQ121-ModeloDatosMinisterio!AQ121</f>
        <v>0</v>
      </c>
      <c r="AR121" s="63" t="n">
        <f aca="false">ModeloDatosModificados!AR121-ModeloDatosMinisterio!AR121</f>
        <v>0</v>
      </c>
      <c r="AS121" s="64" t="n">
        <f aca="false">ModeloDatosModificados!AS121-ModeloDatosMinisterio!AS121</f>
        <v>0</v>
      </c>
      <c r="AT121" s="63" t="n">
        <f aca="false">ModeloDatosModificados!AT121-ModeloDatosMinisterio!AT121</f>
        <v>0</v>
      </c>
      <c r="AU121" s="64" t="n">
        <f aca="false">ModeloDatosModificados!AU121-ModeloDatosMinisterio!AU121</f>
        <v>0</v>
      </c>
      <c r="AV121" s="63" t="n">
        <f aca="false">ModeloDatosModificados!AV121-ModeloDatosMinisterio!AV121</f>
        <v>0</v>
      </c>
      <c r="AW121" s="64" t="n">
        <f aca="false">ModeloDatosModificados!AW121-ModeloDatosMinisterio!AW121</f>
        <v>0</v>
      </c>
      <c r="AX121" s="63" t="n">
        <f aca="false">ModeloDatosModificados!AX121-ModeloDatosMinisterio!AX121</f>
        <v>0</v>
      </c>
    </row>
    <row r="122" customFormat="false" ht="13.8" hidden="false" customHeight="false" outlineLevel="0" collapsed="false">
      <c r="A122" s="70" t="s">
        <v>24</v>
      </c>
      <c r="B122" s="63" t="n">
        <f aca="false">ModeloDatosModificados!B122-ModeloDatosMinisterio!B122</f>
        <v>0</v>
      </c>
      <c r="C122" s="63" t="n">
        <f aca="false">ModeloDatosModificados!C122-ModeloDatosMinisterio!C122</f>
        <v>0</v>
      </c>
      <c r="D122" s="63" t="n">
        <f aca="false">ModeloDatosModificados!D122-ModeloDatosMinisterio!D122</f>
        <v>0</v>
      </c>
      <c r="E122" s="63" t="n">
        <f aca="false">ModeloDatosModificados!E122-ModeloDatosMinisterio!E122</f>
        <v>0</v>
      </c>
      <c r="F122" s="63" t="n">
        <f aca="false">ModeloDatosModificados!F122-ModeloDatosMinisterio!F122</f>
        <v>0</v>
      </c>
      <c r="G122" s="63" t="n">
        <f aca="false">ModeloDatosModificados!G122-ModeloDatosMinisterio!G122</f>
        <v>0</v>
      </c>
      <c r="H122" s="63" t="n">
        <f aca="false">ModeloDatosModificados!H122-ModeloDatosMinisterio!H122</f>
        <v>0</v>
      </c>
      <c r="I122" s="64" t="n">
        <f aca="false">ModeloDatosModificados!I122-ModeloDatosMinisterio!I122</f>
        <v>0</v>
      </c>
      <c r="J122" s="63" t="n">
        <f aca="false">ModeloDatosModificados!J122-ModeloDatosMinisterio!J122</f>
        <v>0</v>
      </c>
      <c r="K122" s="64" t="n">
        <f aca="false">ModeloDatosModificados!K122-ModeloDatosMinisterio!K122</f>
        <v>0</v>
      </c>
      <c r="L122" s="63" t="n">
        <f aca="false">ModeloDatosModificados!L122-ModeloDatosMinisterio!L122</f>
        <v>0</v>
      </c>
      <c r="M122" s="64" t="n">
        <f aca="false">ModeloDatosModificados!M122-ModeloDatosMinisterio!M122</f>
        <v>-2.12773276567213E-007</v>
      </c>
      <c r="N122" s="63" t="n">
        <f aca="false">ModeloDatosModificados!N122-ModeloDatosMinisterio!N122</f>
        <v>-45</v>
      </c>
      <c r="O122" s="63" t="n">
        <f aca="false">ModeloDatosModificados!O122-ModeloDatosMinisterio!O122</f>
        <v>-45</v>
      </c>
      <c r="P122" s="63" t="n">
        <f aca="false">ModeloDatosModificados!P122-ModeloDatosMinisterio!P122</f>
        <v>-45</v>
      </c>
      <c r="Q122" s="63" t="n">
        <f aca="false">ModeloDatosModificados!Q122-ModeloDatosMinisterio!Q122</f>
        <v>-45</v>
      </c>
      <c r="S122" s="63" t="n">
        <f aca="false">ModeloDatosModificados!S122-ModeloDatosMinisterio!S122</f>
        <v>0</v>
      </c>
      <c r="T122" s="63" t="n">
        <f aca="false">ModeloDatosModificados!T122-ModeloDatosMinisterio!T122</f>
        <v>0</v>
      </c>
      <c r="U122" s="63" t="n">
        <f aca="false">ModeloDatosModificados!U122-ModeloDatosMinisterio!U122</f>
        <v>0</v>
      </c>
      <c r="V122" s="63" t="n">
        <f aca="false">ModeloDatosModificados!V122-ModeloDatosMinisterio!V122</f>
        <v>0</v>
      </c>
      <c r="W122" s="63" t="n">
        <f aca="false">ModeloDatosModificados!W122-ModeloDatosMinisterio!W122</f>
        <v>0</v>
      </c>
      <c r="X122" s="63" t="n">
        <f aca="false">ModeloDatosModificados!X122-ModeloDatosMinisterio!X122</f>
        <v>0</v>
      </c>
      <c r="Y122" s="63" t="n">
        <f aca="false">ModeloDatosModificados!Y122-ModeloDatosMinisterio!Y122</f>
        <v>0</v>
      </c>
      <c r="Z122" s="63" t="n">
        <f aca="false">ModeloDatosModificados!Z122-ModeloDatosMinisterio!Z122</f>
        <v>0</v>
      </c>
      <c r="AC122" s="71" t="n">
        <f aca="false">ModeloDatosModificados!AC122-ModeloDatosMinisterio!AC122</f>
        <v>0</v>
      </c>
      <c r="AD122" s="72" t="n">
        <f aca="false">ModeloDatosModificados!AD122-ModeloDatosMinisterio!AD122</f>
        <v>0</v>
      </c>
      <c r="AE122" s="73" t="n">
        <f aca="false">ModeloDatosModificados!AE122-ModeloDatosMinisterio!AE122</f>
        <v>0</v>
      </c>
      <c r="AF122" s="72" t="n">
        <f aca="false">ModeloDatosModificados!AF122-ModeloDatosMinisterio!AF122</f>
        <v>0</v>
      </c>
      <c r="AG122" s="72" t="n">
        <f aca="false">ModeloDatosModificados!AG122-ModeloDatosMinisterio!AG122</f>
        <v>0</v>
      </c>
      <c r="AH122" s="72" t="n">
        <f aca="false">ModeloDatosModificados!AH122-ModeloDatosMinisterio!AH122</f>
        <v>0</v>
      </c>
      <c r="AI122" s="72" t="n">
        <f aca="false">ModeloDatosModificados!AI122-ModeloDatosMinisterio!AI122</f>
        <v>0</v>
      </c>
      <c r="AJ122" s="72" t="n">
        <f aca="false">ModeloDatosModificados!AJ122-ModeloDatosMinisterio!AJ122</f>
        <v>0</v>
      </c>
      <c r="AK122" s="72" t="n">
        <f aca="false">ModeloDatosModificados!AK122-ModeloDatosMinisterio!AK122</f>
        <v>0</v>
      </c>
      <c r="AL122" s="72" t="n">
        <f aca="false">ModeloDatosModificados!AL122-ModeloDatosMinisterio!AL122</f>
        <v>0</v>
      </c>
      <c r="AM122" s="72" t="n">
        <f aca="false">ModeloDatosModificados!AM122-ModeloDatosMinisterio!AM122</f>
        <v>0</v>
      </c>
      <c r="AO122" s="64" t="n">
        <f aca="false">ModeloDatosModificados!AO122-ModeloDatosMinisterio!AO122</f>
        <v>0</v>
      </c>
      <c r="AP122" s="63" t="n">
        <f aca="false">ModeloDatosModificados!AP122-ModeloDatosMinisterio!AP122</f>
        <v>0</v>
      </c>
      <c r="AQ122" s="64" t="n">
        <f aca="false">ModeloDatosModificados!AQ122-ModeloDatosMinisterio!AQ122</f>
        <v>0</v>
      </c>
      <c r="AR122" s="63" t="n">
        <f aca="false">ModeloDatosModificados!AR122-ModeloDatosMinisterio!AR122</f>
        <v>0</v>
      </c>
      <c r="AS122" s="64" t="n">
        <f aca="false">ModeloDatosModificados!AS122-ModeloDatosMinisterio!AS122</f>
        <v>0</v>
      </c>
      <c r="AT122" s="63" t="n">
        <f aca="false">ModeloDatosModificados!AT122-ModeloDatosMinisterio!AT122</f>
        <v>0</v>
      </c>
      <c r="AU122" s="64" t="n">
        <f aca="false">ModeloDatosModificados!AU122-ModeloDatosMinisterio!AU122</f>
        <v>0</v>
      </c>
      <c r="AV122" s="63" t="n">
        <f aca="false">ModeloDatosModificados!AV122-ModeloDatosMinisterio!AV122</f>
        <v>0</v>
      </c>
      <c r="AW122" s="64" t="n">
        <f aca="false">ModeloDatosModificados!AW122-ModeloDatosMinisterio!AW122</f>
        <v>0</v>
      </c>
      <c r="AX122" s="63" t="n">
        <f aca="false">ModeloDatosModificados!AX122-ModeloDatosMinisterio!AX122</f>
        <v>0</v>
      </c>
    </row>
    <row r="123" customFormat="false" ht="13.8" hidden="false" customHeight="false" outlineLevel="0" collapsed="false">
      <c r="A123" s="70" t="s">
        <v>25</v>
      </c>
      <c r="B123" s="63" t="n">
        <f aca="false">ModeloDatosModificados!B123-ModeloDatosMinisterio!B123</f>
        <v>0</v>
      </c>
      <c r="C123" s="63" t="n">
        <f aca="false">ModeloDatosModificados!C123-ModeloDatosMinisterio!C123</f>
        <v>0</v>
      </c>
      <c r="D123" s="63" t="n">
        <f aca="false">ModeloDatosModificados!D123-ModeloDatosMinisterio!D123</f>
        <v>0</v>
      </c>
      <c r="E123" s="63" t="n">
        <f aca="false">ModeloDatosModificados!E123-ModeloDatosMinisterio!E123</f>
        <v>0</v>
      </c>
      <c r="F123" s="63" t="n">
        <f aca="false">ModeloDatosModificados!F123-ModeloDatosMinisterio!F123</f>
        <v>0</v>
      </c>
      <c r="G123" s="63" t="n">
        <f aca="false">ModeloDatosModificados!G123-ModeloDatosMinisterio!G123</f>
        <v>0</v>
      </c>
      <c r="H123" s="63" t="n">
        <f aca="false">ModeloDatosModificados!H123-ModeloDatosMinisterio!H123</f>
        <v>0</v>
      </c>
      <c r="I123" s="64" t="n">
        <f aca="false">ModeloDatosModificados!I123-ModeloDatosMinisterio!I123</f>
        <v>0</v>
      </c>
      <c r="J123" s="63" t="n">
        <f aca="false">ModeloDatosModificados!J123-ModeloDatosMinisterio!J123</f>
        <v>0</v>
      </c>
      <c r="K123" s="64" t="n">
        <f aca="false">ModeloDatosModificados!K123-ModeloDatosMinisterio!K123</f>
        <v>0</v>
      </c>
      <c r="L123" s="63" t="n">
        <f aca="false">ModeloDatosModificados!L123-ModeloDatosMinisterio!L123</f>
        <v>0</v>
      </c>
      <c r="M123" s="64" t="n">
        <f aca="false">ModeloDatosModificados!M123-ModeloDatosMinisterio!M123</f>
        <v>9.2510120258682E-009</v>
      </c>
      <c r="N123" s="63" t="n">
        <f aca="false">ModeloDatosModificados!N123-ModeloDatosMinisterio!N123</f>
        <v>2</v>
      </c>
      <c r="O123" s="63" t="n">
        <f aca="false">ModeloDatosModificados!O123-ModeloDatosMinisterio!O123</f>
        <v>2</v>
      </c>
      <c r="P123" s="63" t="n">
        <f aca="false">ModeloDatosModificados!P123-ModeloDatosMinisterio!P123</f>
        <v>2</v>
      </c>
      <c r="Q123" s="63" t="n">
        <f aca="false">ModeloDatosModificados!Q123-ModeloDatosMinisterio!Q123</f>
        <v>2</v>
      </c>
      <c r="S123" s="63" t="n">
        <f aca="false">ModeloDatosModificados!S123-ModeloDatosMinisterio!S123</f>
        <v>0</v>
      </c>
      <c r="T123" s="63" t="n">
        <f aca="false">ModeloDatosModificados!T123-ModeloDatosMinisterio!T123</f>
        <v>0</v>
      </c>
      <c r="U123" s="63" t="n">
        <f aca="false">ModeloDatosModificados!U123-ModeloDatosMinisterio!U123</f>
        <v>0</v>
      </c>
      <c r="V123" s="63" t="n">
        <f aca="false">ModeloDatosModificados!V123-ModeloDatosMinisterio!V123</f>
        <v>0</v>
      </c>
      <c r="W123" s="63" t="n">
        <f aca="false">ModeloDatosModificados!W123-ModeloDatosMinisterio!W123</f>
        <v>0</v>
      </c>
      <c r="X123" s="63" t="n">
        <f aca="false">ModeloDatosModificados!X123-ModeloDatosMinisterio!X123</f>
        <v>0</v>
      </c>
      <c r="Y123" s="63" t="n">
        <f aca="false">ModeloDatosModificados!Y123-ModeloDatosMinisterio!Y123</f>
        <v>0</v>
      </c>
      <c r="Z123" s="63" t="n">
        <f aca="false">ModeloDatosModificados!Z123-ModeloDatosMinisterio!Z123</f>
        <v>0</v>
      </c>
      <c r="AC123" s="71" t="n">
        <f aca="false">ModeloDatosModificados!AC123-ModeloDatosMinisterio!AC123</f>
        <v>0</v>
      </c>
      <c r="AD123" s="72" t="n">
        <f aca="false">ModeloDatosModificados!AD123-ModeloDatosMinisterio!AD123</f>
        <v>0</v>
      </c>
      <c r="AE123" s="73" t="n">
        <f aca="false">ModeloDatosModificados!AE123-ModeloDatosMinisterio!AE123</f>
        <v>0</v>
      </c>
      <c r="AF123" s="72" t="n">
        <f aca="false">ModeloDatosModificados!AF123-ModeloDatosMinisterio!AF123</f>
        <v>0</v>
      </c>
      <c r="AG123" s="72" t="n">
        <f aca="false">ModeloDatosModificados!AG123-ModeloDatosMinisterio!AG123</f>
        <v>0</v>
      </c>
      <c r="AH123" s="72" t="n">
        <f aca="false">ModeloDatosModificados!AH123-ModeloDatosMinisterio!AH123</f>
        <v>0</v>
      </c>
      <c r="AI123" s="72" t="n">
        <f aca="false">ModeloDatosModificados!AI123-ModeloDatosMinisterio!AI123</f>
        <v>0</v>
      </c>
      <c r="AJ123" s="72" t="n">
        <f aca="false">ModeloDatosModificados!AJ123-ModeloDatosMinisterio!AJ123</f>
        <v>0</v>
      </c>
      <c r="AK123" s="72" t="n">
        <f aca="false">ModeloDatosModificados!AK123-ModeloDatosMinisterio!AK123</f>
        <v>0</v>
      </c>
      <c r="AL123" s="72" t="n">
        <f aca="false">ModeloDatosModificados!AL123-ModeloDatosMinisterio!AL123</f>
        <v>0</v>
      </c>
      <c r="AM123" s="72" t="n">
        <f aca="false">ModeloDatosModificados!AM123-ModeloDatosMinisterio!AM123</f>
        <v>0</v>
      </c>
      <c r="AO123" s="64" t="n">
        <f aca="false">ModeloDatosModificados!AO123-ModeloDatosMinisterio!AO123</f>
        <v>0</v>
      </c>
      <c r="AP123" s="63" t="n">
        <f aca="false">ModeloDatosModificados!AP123-ModeloDatosMinisterio!AP123</f>
        <v>0</v>
      </c>
      <c r="AQ123" s="64" t="n">
        <f aca="false">ModeloDatosModificados!AQ123-ModeloDatosMinisterio!AQ123</f>
        <v>0</v>
      </c>
      <c r="AR123" s="63" t="n">
        <f aca="false">ModeloDatosModificados!AR123-ModeloDatosMinisterio!AR123</f>
        <v>0</v>
      </c>
      <c r="AS123" s="64" t="n">
        <f aca="false">ModeloDatosModificados!AS123-ModeloDatosMinisterio!AS123</f>
        <v>0</v>
      </c>
      <c r="AT123" s="63" t="n">
        <f aca="false">ModeloDatosModificados!AT123-ModeloDatosMinisterio!AT123</f>
        <v>0</v>
      </c>
      <c r="AU123" s="64" t="n">
        <f aca="false">ModeloDatosModificados!AU123-ModeloDatosMinisterio!AU123</f>
        <v>0</v>
      </c>
      <c r="AV123" s="63" t="n">
        <f aca="false">ModeloDatosModificados!AV123-ModeloDatosMinisterio!AV123</f>
        <v>0</v>
      </c>
      <c r="AW123" s="64" t="n">
        <f aca="false">ModeloDatosModificados!AW123-ModeloDatosMinisterio!AW123</f>
        <v>0</v>
      </c>
      <c r="AX123" s="63" t="n">
        <f aca="false">ModeloDatosModificados!AX123-ModeloDatosMinisterio!AX123</f>
        <v>0</v>
      </c>
    </row>
    <row r="124" customFormat="false" ht="13.8" hidden="false" customHeight="false" outlineLevel="0" collapsed="false">
      <c r="A124" s="70" t="s">
        <v>26</v>
      </c>
      <c r="B124" s="63" t="n">
        <f aca="false">ModeloDatosModificados!B124-ModeloDatosMinisterio!B124</f>
        <v>0</v>
      </c>
      <c r="C124" s="63" t="n">
        <f aca="false">ModeloDatosModificados!C124-ModeloDatosMinisterio!C124</f>
        <v>0</v>
      </c>
      <c r="D124" s="63" t="n">
        <f aca="false">ModeloDatosModificados!D124-ModeloDatosMinisterio!D124</f>
        <v>0</v>
      </c>
      <c r="E124" s="63" t="n">
        <f aca="false">ModeloDatosModificados!E124-ModeloDatosMinisterio!E124</f>
        <v>0</v>
      </c>
      <c r="F124" s="63" t="n">
        <f aca="false">ModeloDatosModificados!F124-ModeloDatosMinisterio!F124</f>
        <v>0</v>
      </c>
      <c r="G124" s="63" t="n">
        <f aca="false">ModeloDatosModificados!G124-ModeloDatosMinisterio!G124</f>
        <v>0</v>
      </c>
      <c r="H124" s="63" t="n">
        <f aca="false">ModeloDatosModificados!H124-ModeloDatosMinisterio!H124</f>
        <v>0</v>
      </c>
      <c r="I124" s="64" t="n">
        <f aca="false">ModeloDatosModificados!I124-ModeloDatosMinisterio!I124</f>
        <v>0</v>
      </c>
      <c r="J124" s="63" t="n">
        <f aca="false">ModeloDatosModificados!J124-ModeloDatosMinisterio!J124</f>
        <v>0</v>
      </c>
      <c r="K124" s="64" t="n">
        <f aca="false">ModeloDatosModificados!K124-ModeloDatosMinisterio!K124</f>
        <v>0</v>
      </c>
      <c r="L124" s="63" t="n">
        <f aca="false">ModeloDatosModificados!L124-ModeloDatosMinisterio!L124</f>
        <v>0</v>
      </c>
      <c r="M124" s="64" t="n">
        <f aca="false">ModeloDatosModificados!M124-ModeloDatosMinisterio!M124</f>
        <v>-1.61892710438816E-007</v>
      </c>
      <c r="N124" s="63" t="n">
        <f aca="false">ModeloDatosModificados!N124-ModeloDatosMinisterio!N124</f>
        <v>-34</v>
      </c>
      <c r="O124" s="63" t="n">
        <f aca="false">ModeloDatosModificados!O124-ModeloDatosMinisterio!O124</f>
        <v>-34</v>
      </c>
      <c r="P124" s="63" t="n">
        <f aca="false">ModeloDatosModificados!P124-ModeloDatosMinisterio!P124</f>
        <v>-34</v>
      </c>
      <c r="Q124" s="63" t="n">
        <f aca="false">ModeloDatosModificados!Q124-ModeloDatosMinisterio!Q124</f>
        <v>-34</v>
      </c>
      <c r="S124" s="63" t="n">
        <f aca="false">ModeloDatosModificados!S124-ModeloDatosMinisterio!S124</f>
        <v>0</v>
      </c>
      <c r="T124" s="63" t="n">
        <f aca="false">ModeloDatosModificados!T124-ModeloDatosMinisterio!T124</f>
        <v>0</v>
      </c>
      <c r="U124" s="63" t="n">
        <f aca="false">ModeloDatosModificados!U124-ModeloDatosMinisterio!U124</f>
        <v>0</v>
      </c>
      <c r="V124" s="63" t="n">
        <f aca="false">ModeloDatosModificados!V124-ModeloDatosMinisterio!V124</f>
        <v>0</v>
      </c>
      <c r="W124" s="63" t="n">
        <f aca="false">ModeloDatosModificados!W124-ModeloDatosMinisterio!W124</f>
        <v>0</v>
      </c>
      <c r="X124" s="63" t="n">
        <f aca="false">ModeloDatosModificados!X124-ModeloDatosMinisterio!X124</f>
        <v>0</v>
      </c>
      <c r="Y124" s="63" t="n">
        <f aca="false">ModeloDatosModificados!Y124-ModeloDatosMinisterio!Y124</f>
        <v>0</v>
      </c>
      <c r="Z124" s="63" t="n">
        <f aca="false">ModeloDatosModificados!Z124-ModeloDatosMinisterio!Z124</f>
        <v>0</v>
      </c>
      <c r="AC124" s="71" t="n">
        <f aca="false">ModeloDatosModificados!AC124-ModeloDatosMinisterio!AC124</f>
        <v>0</v>
      </c>
      <c r="AD124" s="72" t="n">
        <f aca="false">ModeloDatosModificados!AD124-ModeloDatosMinisterio!AD124</f>
        <v>0</v>
      </c>
      <c r="AE124" s="73" t="n">
        <f aca="false">ModeloDatosModificados!AE124-ModeloDatosMinisterio!AE124</f>
        <v>0</v>
      </c>
      <c r="AF124" s="72" t="n">
        <f aca="false">ModeloDatosModificados!AF124-ModeloDatosMinisterio!AF124</f>
        <v>0</v>
      </c>
      <c r="AG124" s="72" t="n">
        <f aca="false">ModeloDatosModificados!AG124-ModeloDatosMinisterio!AG124</f>
        <v>0</v>
      </c>
      <c r="AH124" s="72" t="n">
        <f aca="false">ModeloDatosModificados!AH124-ModeloDatosMinisterio!AH124</f>
        <v>0</v>
      </c>
      <c r="AI124" s="72" t="n">
        <f aca="false">ModeloDatosModificados!AI124-ModeloDatosMinisterio!AI124</f>
        <v>0</v>
      </c>
      <c r="AJ124" s="72" t="n">
        <f aca="false">ModeloDatosModificados!AJ124-ModeloDatosMinisterio!AJ124</f>
        <v>0</v>
      </c>
      <c r="AK124" s="72" t="n">
        <f aca="false">ModeloDatosModificados!AK124-ModeloDatosMinisterio!AK124</f>
        <v>0</v>
      </c>
      <c r="AL124" s="72" t="n">
        <f aca="false">ModeloDatosModificados!AL124-ModeloDatosMinisterio!AL124</f>
        <v>0</v>
      </c>
      <c r="AM124" s="72" t="n">
        <f aca="false">ModeloDatosModificados!AM124-ModeloDatosMinisterio!AM124</f>
        <v>0</v>
      </c>
      <c r="AO124" s="64" t="n">
        <f aca="false">ModeloDatosModificados!AO124-ModeloDatosMinisterio!AO124</f>
        <v>0</v>
      </c>
      <c r="AP124" s="63" t="n">
        <f aca="false">ModeloDatosModificados!AP124-ModeloDatosMinisterio!AP124</f>
        <v>0</v>
      </c>
      <c r="AQ124" s="64" t="n">
        <f aca="false">ModeloDatosModificados!AQ124-ModeloDatosMinisterio!AQ124</f>
        <v>0</v>
      </c>
      <c r="AR124" s="63" t="n">
        <f aca="false">ModeloDatosModificados!AR124-ModeloDatosMinisterio!AR124</f>
        <v>0</v>
      </c>
      <c r="AS124" s="64" t="n">
        <f aca="false">ModeloDatosModificados!AS124-ModeloDatosMinisterio!AS124</f>
        <v>0</v>
      </c>
      <c r="AT124" s="63" t="n">
        <f aca="false">ModeloDatosModificados!AT124-ModeloDatosMinisterio!AT124</f>
        <v>0</v>
      </c>
      <c r="AU124" s="64" t="n">
        <f aca="false">ModeloDatosModificados!AU124-ModeloDatosMinisterio!AU124</f>
        <v>0</v>
      </c>
      <c r="AV124" s="63" t="n">
        <f aca="false">ModeloDatosModificados!AV124-ModeloDatosMinisterio!AV124</f>
        <v>0</v>
      </c>
      <c r="AW124" s="64" t="n">
        <f aca="false">ModeloDatosModificados!AW124-ModeloDatosMinisterio!AW124</f>
        <v>0</v>
      </c>
      <c r="AX124" s="63" t="n">
        <f aca="false">ModeloDatosModificados!AX124-ModeloDatosMinisterio!AX124</f>
        <v>0</v>
      </c>
    </row>
    <row r="125" customFormat="false" ht="13.8" hidden="false" customHeight="false" outlineLevel="0" collapsed="false">
      <c r="A125" s="70" t="s">
        <v>27</v>
      </c>
      <c r="B125" s="63" t="n">
        <f aca="false">ModeloDatosModificados!B125-ModeloDatosMinisterio!B125</f>
        <v>0</v>
      </c>
      <c r="C125" s="63" t="n">
        <f aca="false">ModeloDatosModificados!C125-ModeloDatosMinisterio!C125</f>
        <v>0</v>
      </c>
      <c r="D125" s="63" t="n">
        <f aca="false">ModeloDatosModificados!D125-ModeloDatosMinisterio!D125</f>
        <v>0</v>
      </c>
      <c r="E125" s="63" t="n">
        <f aca="false">ModeloDatosModificados!E125-ModeloDatosMinisterio!E125</f>
        <v>0</v>
      </c>
      <c r="F125" s="63" t="n">
        <f aca="false">ModeloDatosModificados!F125-ModeloDatosMinisterio!F125</f>
        <v>0</v>
      </c>
      <c r="G125" s="63" t="n">
        <f aca="false">ModeloDatosModificados!G125-ModeloDatosMinisterio!G125</f>
        <v>0</v>
      </c>
      <c r="H125" s="63" t="n">
        <f aca="false">ModeloDatosModificados!H125-ModeloDatosMinisterio!H125</f>
        <v>0</v>
      </c>
      <c r="I125" s="64" t="n">
        <f aca="false">ModeloDatosModificados!I125-ModeloDatosMinisterio!I125</f>
        <v>0</v>
      </c>
      <c r="J125" s="63" t="n">
        <f aca="false">ModeloDatosModificados!J125-ModeloDatosMinisterio!J125</f>
        <v>0</v>
      </c>
      <c r="K125" s="64" t="n">
        <f aca="false">ModeloDatosModificados!K125-ModeloDatosMinisterio!K125</f>
        <v>0</v>
      </c>
      <c r="L125" s="63" t="n">
        <f aca="false">ModeloDatosModificados!L125-ModeloDatosMinisterio!L125</f>
        <v>0</v>
      </c>
      <c r="M125" s="64" t="n">
        <f aca="false">ModeloDatosModificados!M125-ModeloDatosMinisterio!M125</f>
        <v>-1.38765180388023E-008</v>
      </c>
      <c r="N125" s="63" t="n">
        <f aca="false">ModeloDatosModificados!N125-ModeloDatosMinisterio!N125</f>
        <v>-3</v>
      </c>
      <c r="O125" s="63" t="n">
        <f aca="false">ModeloDatosModificados!O125-ModeloDatosMinisterio!O125</f>
        <v>-3</v>
      </c>
      <c r="P125" s="63" t="n">
        <f aca="false">ModeloDatosModificados!P125-ModeloDatosMinisterio!P125</f>
        <v>-3</v>
      </c>
      <c r="Q125" s="63" t="n">
        <f aca="false">ModeloDatosModificados!Q125-ModeloDatosMinisterio!Q125</f>
        <v>-3</v>
      </c>
      <c r="S125" s="63" t="n">
        <f aca="false">ModeloDatosModificados!S125-ModeloDatosMinisterio!S125</f>
        <v>0</v>
      </c>
      <c r="T125" s="63" t="n">
        <f aca="false">ModeloDatosModificados!T125-ModeloDatosMinisterio!T125</f>
        <v>0</v>
      </c>
      <c r="U125" s="63" t="n">
        <f aca="false">ModeloDatosModificados!U125-ModeloDatosMinisterio!U125</f>
        <v>0</v>
      </c>
      <c r="V125" s="63" t="n">
        <f aca="false">ModeloDatosModificados!V125-ModeloDatosMinisterio!V125</f>
        <v>0</v>
      </c>
      <c r="W125" s="63" t="n">
        <f aca="false">ModeloDatosModificados!W125-ModeloDatosMinisterio!W125</f>
        <v>0</v>
      </c>
      <c r="X125" s="63" t="n">
        <f aca="false">ModeloDatosModificados!X125-ModeloDatosMinisterio!X125</f>
        <v>0</v>
      </c>
      <c r="Y125" s="63" t="n">
        <f aca="false">ModeloDatosModificados!Y125-ModeloDatosMinisterio!Y125</f>
        <v>0</v>
      </c>
      <c r="Z125" s="63" t="n">
        <f aca="false">ModeloDatosModificados!Z125-ModeloDatosMinisterio!Z125</f>
        <v>0</v>
      </c>
      <c r="AC125" s="71" t="n">
        <f aca="false">ModeloDatosModificados!AC125-ModeloDatosMinisterio!AC125</f>
        <v>0</v>
      </c>
      <c r="AD125" s="72" t="n">
        <f aca="false">ModeloDatosModificados!AD125-ModeloDatosMinisterio!AD125</f>
        <v>0</v>
      </c>
      <c r="AE125" s="73" t="n">
        <f aca="false">ModeloDatosModificados!AE125-ModeloDatosMinisterio!AE125</f>
        <v>0</v>
      </c>
      <c r="AF125" s="72" t="n">
        <f aca="false">ModeloDatosModificados!AF125-ModeloDatosMinisterio!AF125</f>
        <v>0</v>
      </c>
      <c r="AG125" s="72" t="n">
        <f aca="false">ModeloDatosModificados!AG125-ModeloDatosMinisterio!AG125</f>
        <v>0</v>
      </c>
      <c r="AH125" s="72" t="n">
        <f aca="false">ModeloDatosModificados!AH125-ModeloDatosMinisterio!AH125</f>
        <v>0</v>
      </c>
      <c r="AI125" s="72" t="n">
        <f aca="false">ModeloDatosModificados!AI125-ModeloDatosMinisterio!AI125</f>
        <v>0</v>
      </c>
      <c r="AJ125" s="72" t="n">
        <f aca="false">ModeloDatosModificados!AJ125-ModeloDatosMinisterio!AJ125</f>
        <v>0</v>
      </c>
      <c r="AK125" s="72" t="n">
        <f aca="false">ModeloDatosModificados!AK125-ModeloDatosMinisterio!AK125</f>
        <v>0</v>
      </c>
      <c r="AL125" s="72" t="n">
        <f aca="false">ModeloDatosModificados!AL125-ModeloDatosMinisterio!AL125</f>
        <v>0</v>
      </c>
      <c r="AM125" s="72" t="n">
        <f aca="false">ModeloDatosModificados!AM125-ModeloDatosMinisterio!AM125</f>
        <v>0</v>
      </c>
      <c r="AO125" s="64" t="n">
        <f aca="false">ModeloDatosModificados!AO125-ModeloDatosMinisterio!AO125</f>
        <v>0</v>
      </c>
      <c r="AP125" s="63" t="n">
        <f aca="false">ModeloDatosModificados!AP125-ModeloDatosMinisterio!AP125</f>
        <v>0</v>
      </c>
      <c r="AQ125" s="64" t="n">
        <f aca="false">ModeloDatosModificados!AQ125-ModeloDatosMinisterio!AQ125</f>
        <v>0</v>
      </c>
      <c r="AR125" s="63" t="n">
        <f aca="false">ModeloDatosModificados!AR125-ModeloDatosMinisterio!AR125</f>
        <v>0</v>
      </c>
      <c r="AS125" s="64" t="n">
        <f aca="false">ModeloDatosModificados!AS125-ModeloDatosMinisterio!AS125</f>
        <v>0</v>
      </c>
      <c r="AT125" s="63" t="n">
        <f aca="false">ModeloDatosModificados!AT125-ModeloDatosMinisterio!AT125</f>
        <v>0</v>
      </c>
      <c r="AU125" s="64" t="n">
        <f aca="false">ModeloDatosModificados!AU125-ModeloDatosMinisterio!AU125</f>
        <v>0</v>
      </c>
      <c r="AV125" s="63" t="n">
        <f aca="false">ModeloDatosModificados!AV125-ModeloDatosMinisterio!AV125</f>
        <v>0</v>
      </c>
      <c r="AW125" s="64" t="n">
        <f aca="false">ModeloDatosModificados!AW125-ModeloDatosMinisterio!AW125</f>
        <v>0</v>
      </c>
      <c r="AX125" s="63" t="n">
        <f aca="false">ModeloDatosModificados!AX125-ModeloDatosMinisterio!AX125</f>
        <v>0</v>
      </c>
    </row>
    <row r="126" customFormat="false" ht="13.8" hidden="false" customHeight="false" outlineLevel="0" collapsed="false">
      <c r="A126" s="70" t="s">
        <v>28</v>
      </c>
      <c r="B126" s="63" t="n">
        <f aca="false">ModeloDatosModificados!B126-ModeloDatosMinisterio!B126</f>
        <v>0</v>
      </c>
      <c r="C126" s="63" t="n">
        <f aca="false">ModeloDatosModificados!C126-ModeloDatosMinisterio!C126</f>
        <v>0</v>
      </c>
      <c r="D126" s="63" t="n">
        <f aca="false">ModeloDatosModificados!D126-ModeloDatosMinisterio!D126</f>
        <v>0</v>
      </c>
      <c r="E126" s="63" t="n">
        <f aca="false">ModeloDatosModificados!E126-ModeloDatosMinisterio!E126</f>
        <v>0</v>
      </c>
      <c r="F126" s="63" t="n">
        <f aca="false">ModeloDatosModificados!F126-ModeloDatosMinisterio!F126</f>
        <v>0</v>
      </c>
      <c r="G126" s="63" t="n">
        <f aca="false">ModeloDatosModificados!G126-ModeloDatosMinisterio!G126</f>
        <v>0</v>
      </c>
      <c r="H126" s="63" t="n">
        <f aca="false">ModeloDatosModificados!H126-ModeloDatosMinisterio!H126</f>
        <v>0</v>
      </c>
      <c r="I126" s="64" t="n">
        <f aca="false">ModeloDatosModificados!I126-ModeloDatosMinisterio!I126</f>
        <v>0</v>
      </c>
      <c r="J126" s="63" t="n">
        <f aca="false">ModeloDatosModificados!J126-ModeloDatosMinisterio!J126</f>
        <v>0</v>
      </c>
      <c r="K126" s="64" t="n">
        <f aca="false">ModeloDatosModificados!K126-ModeloDatosMinisterio!K126</f>
        <v>0</v>
      </c>
      <c r="L126" s="63" t="n">
        <f aca="false">ModeloDatosModificados!L126-ModeloDatosMinisterio!L126</f>
        <v>0</v>
      </c>
      <c r="M126" s="64" t="n">
        <f aca="false">ModeloDatosModificados!M126-ModeloDatosMinisterio!M126</f>
        <v>-8.7884614238809E-008</v>
      </c>
      <c r="N126" s="63" t="n">
        <f aca="false">ModeloDatosModificados!N126-ModeloDatosMinisterio!N126</f>
        <v>-18</v>
      </c>
      <c r="O126" s="63" t="n">
        <f aca="false">ModeloDatosModificados!O126-ModeloDatosMinisterio!O126</f>
        <v>-18</v>
      </c>
      <c r="P126" s="63" t="n">
        <f aca="false">ModeloDatosModificados!P126-ModeloDatosMinisterio!P126</f>
        <v>-18</v>
      </c>
      <c r="Q126" s="63" t="n">
        <f aca="false">ModeloDatosModificados!Q126-ModeloDatosMinisterio!Q126</f>
        <v>-18</v>
      </c>
      <c r="S126" s="63" t="n">
        <f aca="false">ModeloDatosModificados!S126-ModeloDatosMinisterio!S126</f>
        <v>0</v>
      </c>
      <c r="T126" s="63" t="n">
        <f aca="false">ModeloDatosModificados!T126-ModeloDatosMinisterio!T126</f>
        <v>0</v>
      </c>
      <c r="U126" s="63" t="n">
        <f aca="false">ModeloDatosModificados!U126-ModeloDatosMinisterio!U126</f>
        <v>0</v>
      </c>
      <c r="V126" s="63" t="n">
        <f aca="false">ModeloDatosModificados!V126-ModeloDatosMinisterio!V126</f>
        <v>0</v>
      </c>
      <c r="W126" s="63" t="n">
        <f aca="false">ModeloDatosModificados!W126-ModeloDatosMinisterio!W126</f>
        <v>0</v>
      </c>
      <c r="X126" s="63" t="n">
        <f aca="false">ModeloDatosModificados!X126-ModeloDatosMinisterio!X126</f>
        <v>0</v>
      </c>
      <c r="Y126" s="63" t="n">
        <f aca="false">ModeloDatosModificados!Y126-ModeloDatosMinisterio!Y126</f>
        <v>0</v>
      </c>
      <c r="Z126" s="63" t="n">
        <f aca="false">ModeloDatosModificados!Z126-ModeloDatosMinisterio!Z126</f>
        <v>0</v>
      </c>
      <c r="AC126" s="71" t="n">
        <f aca="false">ModeloDatosModificados!AC126-ModeloDatosMinisterio!AC126</f>
        <v>0</v>
      </c>
      <c r="AD126" s="72" t="n">
        <f aca="false">ModeloDatosModificados!AD126-ModeloDatosMinisterio!AD126</f>
        <v>0</v>
      </c>
      <c r="AE126" s="73" t="n">
        <f aca="false">ModeloDatosModificados!AE126-ModeloDatosMinisterio!AE126</f>
        <v>0</v>
      </c>
      <c r="AF126" s="72" t="n">
        <f aca="false">ModeloDatosModificados!AF126-ModeloDatosMinisterio!AF126</f>
        <v>0</v>
      </c>
      <c r="AG126" s="72" t="n">
        <f aca="false">ModeloDatosModificados!AG126-ModeloDatosMinisterio!AG126</f>
        <v>0</v>
      </c>
      <c r="AH126" s="72" t="n">
        <f aca="false">ModeloDatosModificados!AH126-ModeloDatosMinisterio!AH126</f>
        <v>0</v>
      </c>
      <c r="AI126" s="72" t="n">
        <f aca="false">ModeloDatosModificados!AI126-ModeloDatosMinisterio!AI126</f>
        <v>0</v>
      </c>
      <c r="AJ126" s="72" t="n">
        <f aca="false">ModeloDatosModificados!AJ126-ModeloDatosMinisterio!AJ126</f>
        <v>0</v>
      </c>
      <c r="AK126" s="72" t="n">
        <f aca="false">ModeloDatosModificados!AK126-ModeloDatosMinisterio!AK126</f>
        <v>0</v>
      </c>
      <c r="AL126" s="72" t="n">
        <f aca="false">ModeloDatosModificados!AL126-ModeloDatosMinisterio!AL126</f>
        <v>0</v>
      </c>
      <c r="AM126" s="72" t="n">
        <f aca="false">ModeloDatosModificados!AM126-ModeloDatosMinisterio!AM126</f>
        <v>0</v>
      </c>
      <c r="AO126" s="64" t="n">
        <f aca="false">ModeloDatosModificados!AO126-ModeloDatosMinisterio!AO126</f>
        <v>0</v>
      </c>
      <c r="AP126" s="63" t="n">
        <f aca="false">ModeloDatosModificados!AP126-ModeloDatosMinisterio!AP126</f>
        <v>0</v>
      </c>
      <c r="AQ126" s="64" t="n">
        <f aca="false">ModeloDatosModificados!AQ126-ModeloDatosMinisterio!AQ126</f>
        <v>0</v>
      </c>
      <c r="AR126" s="63" t="n">
        <f aca="false">ModeloDatosModificados!AR126-ModeloDatosMinisterio!AR126</f>
        <v>0</v>
      </c>
      <c r="AS126" s="64" t="n">
        <f aca="false">ModeloDatosModificados!AS126-ModeloDatosMinisterio!AS126</f>
        <v>0</v>
      </c>
      <c r="AT126" s="63" t="n">
        <f aca="false">ModeloDatosModificados!AT126-ModeloDatosMinisterio!AT126</f>
        <v>0</v>
      </c>
      <c r="AU126" s="64" t="n">
        <f aca="false">ModeloDatosModificados!AU126-ModeloDatosMinisterio!AU126</f>
        <v>0</v>
      </c>
      <c r="AV126" s="63" t="n">
        <f aca="false">ModeloDatosModificados!AV126-ModeloDatosMinisterio!AV126</f>
        <v>0</v>
      </c>
      <c r="AW126" s="64" t="n">
        <f aca="false">ModeloDatosModificados!AW126-ModeloDatosMinisterio!AW126</f>
        <v>0</v>
      </c>
      <c r="AX126" s="63" t="n">
        <f aca="false">ModeloDatosModificados!AX126-ModeloDatosMinisterio!AX126</f>
        <v>0</v>
      </c>
    </row>
    <row r="127" customFormat="false" ht="13.8" hidden="false" customHeight="false" outlineLevel="0" collapsed="false">
      <c r="A127" s="70" t="s">
        <v>29</v>
      </c>
      <c r="B127" s="63" t="n">
        <f aca="false">ModeloDatosModificados!B127-ModeloDatosMinisterio!B127</f>
        <v>0</v>
      </c>
      <c r="C127" s="63" t="n">
        <f aca="false">ModeloDatosModificados!C127-ModeloDatosMinisterio!C127</f>
        <v>0</v>
      </c>
      <c r="D127" s="63" t="n">
        <f aca="false">ModeloDatosModificados!D127-ModeloDatosMinisterio!D127</f>
        <v>0</v>
      </c>
      <c r="E127" s="63" t="n">
        <f aca="false">ModeloDatosModificados!E127-ModeloDatosMinisterio!E127</f>
        <v>0</v>
      </c>
      <c r="F127" s="63" t="n">
        <f aca="false">ModeloDatosModificados!F127-ModeloDatosMinisterio!F127</f>
        <v>0</v>
      </c>
      <c r="G127" s="63" t="n">
        <f aca="false">ModeloDatosModificados!G127-ModeloDatosMinisterio!G127</f>
        <v>0</v>
      </c>
      <c r="H127" s="63" t="n">
        <f aca="false">ModeloDatosModificados!H127-ModeloDatosMinisterio!H127</f>
        <v>0</v>
      </c>
      <c r="I127" s="64" t="n">
        <f aca="false">ModeloDatosModificados!I127-ModeloDatosMinisterio!I127</f>
        <v>0</v>
      </c>
      <c r="J127" s="63" t="n">
        <f aca="false">ModeloDatosModificados!J127-ModeloDatosMinisterio!J127</f>
        <v>0</v>
      </c>
      <c r="K127" s="64" t="n">
        <f aca="false">ModeloDatosModificados!K127-ModeloDatosMinisterio!K127</f>
        <v>0</v>
      </c>
      <c r="L127" s="63" t="n">
        <f aca="false">ModeloDatosModificados!L127-ModeloDatosMinisterio!L127</f>
        <v>0</v>
      </c>
      <c r="M127" s="64" t="n">
        <f aca="false">ModeloDatosModificados!M127-ModeloDatosMinisterio!M127</f>
        <v>-4.62550601224021E-008</v>
      </c>
      <c r="N127" s="63" t="n">
        <f aca="false">ModeloDatosModificados!N127-ModeloDatosMinisterio!N127</f>
        <v>-9</v>
      </c>
      <c r="O127" s="63" t="n">
        <f aca="false">ModeloDatosModificados!O127-ModeloDatosMinisterio!O127</f>
        <v>-9</v>
      </c>
      <c r="P127" s="63" t="n">
        <f aca="false">ModeloDatosModificados!P127-ModeloDatosMinisterio!P127</f>
        <v>-9</v>
      </c>
      <c r="Q127" s="63" t="n">
        <f aca="false">ModeloDatosModificados!Q127-ModeloDatosMinisterio!Q127</f>
        <v>-9</v>
      </c>
      <c r="S127" s="63" t="n">
        <f aca="false">ModeloDatosModificados!S127-ModeloDatosMinisterio!S127</f>
        <v>0</v>
      </c>
      <c r="T127" s="63" t="n">
        <f aca="false">ModeloDatosModificados!T127-ModeloDatosMinisterio!T127</f>
        <v>0</v>
      </c>
      <c r="U127" s="63" t="n">
        <f aca="false">ModeloDatosModificados!U127-ModeloDatosMinisterio!U127</f>
        <v>0</v>
      </c>
      <c r="V127" s="63" t="n">
        <f aca="false">ModeloDatosModificados!V127-ModeloDatosMinisterio!V127</f>
        <v>0</v>
      </c>
      <c r="W127" s="63" t="n">
        <f aca="false">ModeloDatosModificados!W127-ModeloDatosMinisterio!W127</f>
        <v>0</v>
      </c>
      <c r="X127" s="63" t="n">
        <f aca="false">ModeloDatosModificados!X127-ModeloDatosMinisterio!X127</f>
        <v>0</v>
      </c>
      <c r="Y127" s="63" t="n">
        <f aca="false">ModeloDatosModificados!Y127-ModeloDatosMinisterio!Y127</f>
        <v>0</v>
      </c>
      <c r="Z127" s="63" t="n">
        <f aca="false">ModeloDatosModificados!Z127-ModeloDatosMinisterio!Z127</f>
        <v>0</v>
      </c>
      <c r="AC127" s="71" t="n">
        <f aca="false">ModeloDatosModificados!AC127-ModeloDatosMinisterio!AC127</f>
        <v>0</v>
      </c>
      <c r="AD127" s="72" t="n">
        <f aca="false">ModeloDatosModificados!AD127-ModeloDatosMinisterio!AD127</f>
        <v>0</v>
      </c>
      <c r="AE127" s="73" t="n">
        <f aca="false">ModeloDatosModificados!AE127-ModeloDatosMinisterio!AE127</f>
        <v>0</v>
      </c>
      <c r="AF127" s="72" t="n">
        <f aca="false">ModeloDatosModificados!AF127-ModeloDatosMinisterio!AF127</f>
        <v>0</v>
      </c>
      <c r="AG127" s="72" t="n">
        <f aca="false">ModeloDatosModificados!AG127-ModeloDatosMinisterio!AG127</f>
        <v>0</v>
      </c>
      <c r="AH127" s="72" t="n">
        <f aca="false">ModeloDatosModificados!AH127-ModeloDatosMinisterio!AH127</f>
        <v>0</v>
      </c>
      <c r="AI127" s="72" t="n">
        <f aca="false">ModeloDatosModificados!AI127-ModeloDatosMinisterio!AI127</f>
        <v>0</v>
      </c>
      <c r="AJ127" s="72" t="n">
        <f aca="false">ModeloDatosModificados!AJ127-ModeloDatosMinisterio!AJ127</f>
        <v>0</v>
      </c>
      <c r="AK127" s="72" t="n">
        <f aca="false">ModeloDatosModificados!AK127-ModeloDatosMinisterio!AK127</f>
        <v>0</v>
      </c>
      <c r="AL127" s="72" t="n">
        <f aca="false">ModeloDatosModificados!AL127-ModeloDatosMinisterio!AL127</f>
        <v>0</v>
      </c>
      <c r="AM127" s="72" t="n">
        <f aca="false">ModeloDatosModificados!AM127-ModeloDatosMinisterio!AM127</f>
        <v>0</v>
      </c>
      <c r="AO127" s="64" t="n">
        <f aca="false">ModeloDatosModificados!AO127-ModeloDatosMinisterio!AO127</f>
        <v>0</v>
      </c>
      <c r="AP127" s="63" t="n">
        <f aca="false">ModeloDatosModificados!AP127-ModeloDatosMinisterio!AP127</f>
        <v>0</v>
      </c>
      <c r="AQ127" s="64" t="n">
        <f aca="false">ModeloDatosModificados!AQ127-ModeloDatosMinisterio!AQ127</f>
        <v>0</v>
      </c>
      <c r="AR127" s="63" t="n">
        <f aca="false">ModeloDatosModificados!AR127-ModeloDatosMinisterio!AR127</f>
        <v>0</v>
      </c>
      <c r="AS127" s="64" t="n">
        <f aca="false">ModeloDatosModificados!AS127-ModeloDatosMinisterio!AS127</f>
        <v>0</v>
      </c>
      <c r="AT127" s="63" t="n">
        <f aca="false">ModeloDatosModificados!AT127-ModeloDatosMinisterio!AT127</f>
        <v>0</v>
      </c>
      <c r="AU127" s="64" t="n">
        <f aca="false">ModeloDatosModificados!AU127-ModeloDatosMinisterio!AU127</f>
        <v>0</v>
      </c>
      <c r="AV127" s="63" t="n">
        <f aca="false">ModeloDatosModificados!AV127-ModeloDatosMinisterio!AV127</f>
        <v>0</v>
      </c>
      <c r="AW127" s="64" t="n">
        <f aca="false">ModeloDatosModificados!AW127-ModeloDatosMinisterio!AW127</f>
        <v>0</v>
      </c>
      <c r="AX127" s="63" t="n">
        <f aca="false">ModeloDatosModificados!AX127-ModeloDatosMinisterio!AX127</f>
        <v>0</v>
      </c>
    </row>
    <row r="128" customFormat="false" ht="13.8" hidden="false" customHeight="false" outlineLevel="0" collapsed="false">
      <c r="A128" s="70" t="s">
        <v>30</v>
      </c>
      <c r="B128" s="63" t="n">
        <f aca="false">ModeloDatosModificados!B128-ModeloDatosMinisterio!B128</f>
        <v>0</v>
      </c>
      <c r="C128" s="63" t="n">
        <f aca="false">ModeloDatosModificados!C128-ModeloDatosMinisterio!C128</f>
        <v>0</v>
      </c>
      <c r="D128" s="63" t="n">
        <f aca="false">ModeloDatosModificados!D128-ModeloDatosMinisterio!D128</f>
        <v>0</v>
      </c>
      <c r="E128" s="63" t="n">
        <f aca="false">ModeloDatosModificados!E128-ModeloDatosMinisterio!E128</f>
        <v>0</v>
      </c>
      <c r="F128" s="63" t="n">
        <f aca="false">ModeloDatosModificados!F128-ModeloDatosMinisterio!F128</f>
        <v>0</v>
      </c>
      <c r="G128" s="63" t="n">
        <f aca="false">ModeloDatosModificados!G128-ModeloDatosMinisterio!G128</f>
        <v>0</v>
      </c>
      <c r="H128" s="63" t="n">
        <f aca="false">ModeloDatosModificados!H128-ModeloDatosMinisterio!H128</f>
        <v>0</v>
      </c>
      <c r="I128" s="64" t="n">
        <f aca="false">ModeloDatosModificados!I128-ModeloDatosMinisterio!I128</f>
        <v>0</v>
      </c>
      <c r="J128" s="63" t="n">
        <f aca="false">ModeloDatosModificados!J128-ModeloDatosMinisterio!J128</f>
        <v>0</v>
      </c>
      <c r="K128" s="64" t="n">
        <f aca="false">ModeloDatosModificados!K128-ModeloDatosMinisterio!K128</f>
        <v>0</v>
      </c>
      <c r="L128" s="63" t="n">
        <f aca="false">ModeloDatosModificados!L128-ModeloDatosMinisterio!L128</f>
        <v>0</v>
      </c>
      <c r="M128" s="64" t="n">
        <f aca="false">ModeloDatosModificados!M128-ModeloDatosMinisterio!M128</f>
        <v>4.6255060129341E-009</v>
      </c>
      <c r="N128" s="63" t="n">
        <f aca="false">ModeloDatosModificados!N128-ModeloDatosMinisterio!N128</f>
        <v>1</v>
      </c>
      <c r="O128" s="63" t="n">
        <f aca="false">ModeloDatosModificados!O128-ModeloDatosMinisterio!O128</f>
        <v>1</v>
      </c>
      <c r="P128" s="63" t="n">
        <f aca="false">ModeloDatosModificados!P128-ModeloDatosMinisterio!P128</f>
        <v>1</v>
      </c>
      <c r="Q128" s="63" t="n">
        <f aca="false">ModeloDatosModificados!Q128-ModeloDatosMinisterio!Q128</f>
        <v>1</v>
      </c>
      <c r="S128" s="63" t="n">
        <f aca="false">ModeloDatosModificados!S128-ModeloDatosMinisterio!S128</f>
        <v>0</v>
      </c>
      <c r="T128" s="63" t="n">
        <f aca="false">ModeloDatosModificados!T128-ModeloDatosMinisterio!T128</f>
        <v>0</v>
      </c>
      <c r="U128" s="63" t="n">
        <f aca="false">ModeloDatosModificados!U128-ModeloDatosMinisterio!U128</f>
        <v>0</v>
      </c>
      <c r="V128" s="63" t="n">
        <f aca="false">ModeloDatosModificados!V128-ModeloDatosMinisterio!V128</f>
        <v>0</v>
      </c>
      <c r="W128" s="63" t="n">
        <f aca="false">ModeloDatosModificados!W128-ModeloDatosMinisterio!W128</f>
        <v>0</v>
      </c>
      <c r="X128" s="63" t="n">
        <f aca="false">ModeloDatosModificados!X128-ModeloDatosMinisterio!X128</f>
        <v>0</v>
      </c>
      <c r="Y128" s="63" t="n">
        <f aca="false">ModeloDatosModificados!Y128-ModeloDatosMinisterio!Y128</f>
        <v>0</v>
      </c>
      <c r="Z128" s="63" t="n">
        <f aca="false">ModeloDatosModificados!Z128-ModeloDatosMinisterio!Z128</f>
        <v>0</v>
      </c>
      <c r="AC128" s="71" t="n">
        <f aca="false">ModeloDatosModificados!AC128-ModeloDatosMinisterio!AC128</f>
        <v>0</v>
      </c>
      <c r="AD128" s="72" t="n">
        <f aca="false">ModeloDatosModificados!AD128-ModeloDatosMinisterio!AD128</f>
        <v>0</v>
      </c>
      <c r="AE128" s="73" t="n">
        <f aca="false">ModeloDatosModificados!AE128-ModeloDatosMinisterio!AE128</f>
        <v>0</v>
      </c>
      <c r="AF128" s="72" t="n">
        <f aca="false">ModeloDatosModificados!AF128-ModeloDatosMinisterio!AF128</f>
        <v>0</v>
      </c>
      <c r="AG128" s="72" t="n">
        <f aca="false">ModeloDatosModificados!AG128-ModeloDatosMinisterio!AG128</f>
        <v>0</v>
      </c>
      <c r="AH128" s="72" t="n">
        <f aca="false">ModeloDatosModificados!AH128-ModeloDatosMinisterio!AH128</f>
        <v>0</v>
      </c>
      <c r="AI128" s="72" t="n">
        <f aca="false">ModeloDatosModificados!AI128-ModeloDatosMinisterio!AI128</f>
        <v>0</v>
      </c>
      <c r="AJ128" s="72" t="n">
        <f aca="false">ModeloDatosModificados!AJ128-ModeloDatosMinisterio!AJ128</f>
        <v>0</v>
      </c>
      <c r="AK128" s="72" t="n">
        <f aca="false">ModeloDatosModificados!AK128-ModeloDatosMinisterio!AK128</f>
        <v>0</v>
      </c>
      <c r="AL128" s="72" t="n">
        <f aca="false">ModeloDatosModificados!AL128-ModeloDatosMinisterio!AL128</f>
        <v>0</v>
      </c>
      <c r="AM128" s="72" t="n">
        <f aca="false">ModeloDatosModificados!AM128-ModeloDatosMinisterio!AM128</f>
        <v>0</v>
      </c>
      <c r="AO128" s="64" t="n">
        <f aca="false">ModeloDatosModificados!AO128-ModeloDatosMinisterio!AO128</f>
        <v>0</v>
      </c>
      <c r="AP128" s="63" t="n">
        <f aca="false">ModeloDatosModificados!AP128-ModeloDatosMinisterio!AP128</f>
        <v>0</v>
      </c>
      <c r="AQ128" s="64" t="n">
        <f aca="false">ModeloDatosModificados!AQ128-ModeloDatosMinisterio!AQ128</f>
        <v>0</v>
      </c>
      <c r="AR128" s="63" t="n">
        <f aca="false">ModeloDatosModificados!AR128-ModeloDatosMinisterio!AR128</f>
        <v>0</v>
      </c>
      <c r="AS128" s="64" t="n">
        <f aca="false">ModeloDatosModificados!AS128-ModeloDatosMinisterio!AS128</f>
        <v>0</v>
      </c>
      <c r="AT128" s="63" t="n">
        <f aca="false">ModeloDatosModificados!AT128-ModeloDatosMinisterio!AT128</f>
        <v>0</v>
      </c>
      <c r="AU128" s="64" t="n">
        <f aca="false">ModeloDatosModificados!AU128-ModeloDatosMinisterio!AU128</f>
        <v>0</v>
      </c>
      <c r="AV128" s="63" t="n">
        <f aca="false">ModeloDatosModificados!AV128-ModeloDatosMinisterio!AV128</f>
        <v>0</v>
      </c>
      <c r="AW128" s="64" t="n">
        <f aca="false">ModeloDatosModificados!AW128-ModeloDatosMinisterio!AW128</f>
        <v>0</v>
      </c>
      <c r="AX128" s="63" t="n">
        <f aca="false">ModeloDatosModificados!AX128-ModeloDatosMinisterio!AX128</f>
        <v>0</v>
      </c>
    </row>
    <row r="129" customFormat="false" ht="13.8" hidden="false" customHeight="false" outlineLevel="0" collapsed="false">
      <c r="A129" s="70" t="s">
        <v>31</v>
      </c>
      <c r="B129" s="63" t="n">
        <f aca="false">ModeloDatosModificados!B129-ModeloDatosMinisterio!B129</f>
        <v>0</v>
      </c>
      <c r="C129" s="63" t="n">
        <f aca="false">ModeloDatosModificados!C129-ModeloDatosMinisterio!C129</f>
        <v>0</v>
      </c>
      <c r="D129" s="63" t="n">
        <f aca="false">ModeloDatosModificados!D129-ModeloDatosMinisterio!D129</f>
        <v>0</v>
      </c>
      <c r="E129" s="63" t="n">
        <f aca="false">ModeloDatosModificados!E129-ModeloDatosMinisterio!E129</f>
        <v>0</v>
      </c>
      <c r="F129" s="63" t="n">
        <f aca="false">ModeloDatosModificados!F129-ModeloDatosMinisterio!F129</f>
        <v>0</v>
      </c>
      <c r="G129" s="63" t="n">
        <f aca="false">ModeloDatosModificados!G129-ModeloDatosMinisterio!G129</f>
        <v>0</v>
      </c>
      <c r="H129" s="63" t="n">
        <f aca="false">ModeloDatosModificados!H129-ModeloDatosMinisterio!H129</f>
        <v>0</v>
      </c>
      <c r="I129" s="64" t="n">
        <f aca="false">ModeloDatosModificados!I129-ModeloDatosMinisterio!I129</f>
        <v>0</v>
      </c>
      <c r="J129" s="63" t="n">
        <f aca="false">ModeloDatosModificados!J129-ModeloDatosMinisterio!J129</f>
        <v>0</v>
      </c>
      <c r="K129" s="64" t="n">
        <f aca="false">ModeloDatosModificados!K129-ModeloDatosMinisterio!K129</f>
        <v>0</v>
      </c>
      <c r="L129" s="63" t="n">
        <f aca="false">ModeloDatosModificados!L129-ModeloDatosMinisterio!L129</f>
        <v>0</v>
      </c>
      <c r="M129" s="64" t="n">
        <f aca="false">ModeloDatosModificados!M129-ModeloDatosMinisterio!M129</f>
        <v>4.6255060129341E-009</v>
      </c>
      <c r="N129" s="63" t="n">
        <f aca="false">ModeloDatosModificados!N129-ModeloDatosMinisterio!N129</f>
        <v>1</v>
      </c>
      <c r="O129" s="63" t="n">
        <f aca="false">ModeloDatosModificados!O129-ModeloDatosMinisterio!O129</f>
        <v>1</v>
      </c>
      <c r="P129" s="63" t="n">
        <f aca="false">ModeloDatosModificados!P129-ModeloDatosMinisterio!P129</f>
        <v>1</v>
      </c>
      <c r="Q129" s="63" t="n">
        <f aca="false">ModeloDatosModificados!Q129-ModeloDatosMinisterio!Q129</f>
        <v>1</v>
      </c>
      <c r="S129" s="63" t="n">
        <f aca="false">ModeloDatosModificados!S129-ModeloDatosMinisterio!S129</f>
        <v>0</v>
      </c>
      <c r="T129" s="63" t="n">
        <f aca="false">ModeloDatosModificados!T129-ModeloDatosMinisterio!T129</f>
        <v>0</v>
      </c>
      <c r="U129" s="63" t="n">
        <f aca="false">ModeloDatosModificados!U129-ModeloDatosMinisterio!U129</f>
        <v>0</v>
      </c>
      <c r="V129" s="63" t="n">
        <f aca="false">ModeloDatosModificados!V129-ModeloDatosMinisterio!V129</f>
        <v>0</v>
      </c>
      <c r="W129" s="63" t="n">
        <f aca="false">ModeloDatosModificados!W129-ModeloDatosMinisterio!W129</f>
        <v>0</v>
      </c>
      <c r="X129" s="63" t="n">
        <f aca="false">ModeloDatosModificados!X129-ModeloDatosMinisterio!X129</f>
        <v>0</v>
      </c>
      <c r="Y129" s="63" t="n">
        <f aca="false">ModeloDatosModificados!Y129-ModeloDatosMinisterio!Y129</f>
        <v>0</v>
      </c>
      <c r="Z129" s="63" t="n">
        <f aca="false">ModeloDatosModificados!Z129-ModeloDatosMinisterio!Z129</f>
        <v>0</v>
      </c>
      <c r="AC129" s="71" t="n">
        <f aca="false">ModeloDatosModificados!AC129-ModeloDatosMinisterio!AC129</f>
        <v>0</v>
      </c>
      <c r="AD129" s="72" t="n">
        <f aca="false">ModeloDatosModificados!AD129-ModeloDatosMinisterio!AD129</f>
        <v>0</v>
      </c>
      <c r="AE129" s="73" t="n">
        <f aca="false">ModeloDatosModificados!AE129-ModeloDatosMinisterio!AE129</f>
        <v>0</v>
      </c>
      <c r="AF129" s="72" t="n">
        <f aca="false">ModeloDatosModificados!AF129-ModeloDatosMinisterio!AF129</f>
        <v>0</v>
      </c>
      <c r="AG129" s="72" t="n">
        <f aca="false">ModeloDatosModificados!AG129-ModeloDatosMinisterio!AG129</f>
        <v>0</v>
      </c>
      <c r="AH129" s="72" t="n">
        <f aca="false">ModeloDatosModificados!AH129-ModeloDatosMinisterio!AH129</f>
        <v>0</v>
      </c>
      <c r="AI129" s="72" t="n">
        <f aca="false">ModeloDatosModificados!AI129-ModeloDatosMinisterio!AI129</f>
        <v>0</v>
      </c>
      <c r="AJ129" s="72" t="n">
        <f aca="false">ModeloDatosModificados!AJ129-ModeloDatosMinisterio!AJ129</f>
        <v>0</v>
      </c>
      <c r="AK129" s="72" t="n">
        <f aca="false">ModeloDatosModificados!AK129-ModeloDatosMinisterio!AK129</f>
        <v>0</v>
      </c>
      <c r="AL129" s="72" t="n">
        <f aca="false">ModeloDatosModificados!AL129-ModeloDatosMinisterio!AL129</f>
        <v>0</v>
      </c>
      <c r="AM129" s="72" t="n">
        <f aca="false">ModeloDatosModificados!AM129-ModeloDatosMinisterio!AM129</f>
        <v>0</v>
      </c>
      <c r="AO129" s="64" t="n">
        <f aca="false">ModeloDatosModificados!AO129-ModeloDatosMinisterio!AO129</f>
        <v>0</v>
      </c>
      <c r="AP129" s="63" t="n">
        <f aca="false">ModeloDatosModificados!AP129-ModeloDatosMinisterio!AP129</f>
        <v>0</v>
      </c>
      <c r="AQ129" s="64" t="n">
        <f aca="false">ModeloDatosModificados!AQ129-ModeloDatosMinisterio!AQ129</f>
        <v>0</v>
      </c>
      <c r="AR129" s="63" t="n">
        <f aca="false">ModeloDatosModificados!AR129-ModeloDatosMinisterio!AR129</f>
        <v>0</v>
      </c>
      <c r="AS129" s="64" t="n">
        <f aca="false">ModeloDatosModificados!AS129-ModeloDatosMinisterio!AS129</f>
        <v>0</v>
      </c>
      <c r="AT129" s="63" t="n">
        <f aca="false">ModeloDatosModificados!AT129-ModeloDatosMinisterio!AT129</f>
        <v>0</v>
      </c>
      <c r="AU129" s="64" t="n">
        <f aca="false">ModeloDatosModificados!AU129-ModeloDatosMinisterio!AU129</f>
        <v>0</v>
      </c>
      <c r="AV129" s="63" t="n">
        <f aca="false">ModeloDatosModificados!AV129-ModeloDatosMinisterio!AV129</f>
        <v>0</v>
      </c>
      <c r="AW129" s="64" t="n">
        <f aca="false">ModeloDatosModificados!AW129-ModeloDatosMinisterio!AW129</f>
        <v>0</v>
      </c>
      <c r="AX129" s="63" t="n">
        <f aca="false">ModeloDatosModificados!AX129-ModeloDatosMinisterio!AX129</f>
        <v>0</v>
      </c>
    </row>
    <row r="130" customFormat="false" ht="13.8" hidden="false" customHeight="false" outlineLevel="0" collapsed="false">
      <c r="A130" s="70" t="s">
        <v>32</v>
      </c>
      <c r="B130" s="63" t="n">
        <f aca="false">ModeloDatosModificados!B130-ModeloDatosMinisterio!B130</f>
        <v>0</v>
      </c>
      <c r="C130" s="63" t="n">
        <f aca="false">ModeloDatosModificados!C130-ModeloDatosMinisterio!C130</f>
        <v>0</v>
      </c>
      <c r="D130" s="63" t="n">
        <f aca="false">ModeloDatosModificados!D130-ModeloDatosMinisterio!D130</f>
        <v>0</v>
      </c>
      <c r="E130" s="63" t="n">
        <f aca="false">ModeloDatosModificados!E130-ModeloDatosMinisterio!E130</f>
        <v>0</v>
      </c>
      <c r="F130" s="63" t="n">
        <f aca="false">ModeloDatosModificados!F130-ModeloDatosMinisterio!F130</f>
        <v>0</v>
      </c>
      <c r="G130" s="63" t="n">
        <f aca="false">ModeloDatosModificados!G130-ModeloDatosMinisterio!G130</f>
        <v>0</v>
      </c>
      <c r="H130" s="63" t="n">
        <f aca="false">ModeloDatosModificados!H130-ModeloDatosMinisterio!H130</f>
        <v>0</v>
      </c>
      <c r="I130" s="64" t="n">
        <f aca="false">ModeloDatosModificados!I130-ModeloDatosMinisterio!I130</f>
        <v>0</v>
      </c>
      <c r="J130" s="63" t="n">
        <f aca="false">ModeloDatosModificados!J130-ModeloDatosMinisterio!J130</f>
        <v>0</v>
      </c>
      <c r="K130" s="64" t="n">
        <f aca="false">ModeloDatosModificados!K130-ModeloDatosMinisterio!K130</f>
        <v>0</v>
      </c>
      <c r="L130" s="63" t="n">
        <f aca="false">ModeloDatosModificados!L130-ModeloDatosMinisterio!L130</f>
        <v>0</v>
      </c>
      <c r="M130" s="64" t="n">
        <f aca="false">ModeloDatosModificados!M130-ModeloDatosMinisterio!M130</f>
        <v>9.25101202239875E-009</v>
      </c>
      <c r="N130" s="63" t="n">
        <f aca="false">ModeloDatosModificados!N130-ModeloDatosMinisterio!N130</f>
        <v>2</v>
      </c>
      <c r="O130" s="63" t="n">
        <f aca="false">ModeloDatosModificados!O130-ModeloDatosMinisterio!O130</f>
        <v>2</v>
      </c>
      <c r="P130" s="63" t="n">
        <f aca="false">ModeloDatosModificados!P130-ModeloDatosMinisterio!P130</f>
        <v>2</v>
      </c>
      <c r="Q130" s="63" t="n">
        <f aca="false">ModeloDatosModificados!Q130-ModeloDatosMinisterio!Q130</f>
        <v>2</v>
      </c>
      <c r="S130" s="63" t="n">
        <f aca="false">ModeloDatosModificados!S130-ModeloDatosMinisterio!S130</f>
        <v>0</v>
      </c>
      <c r="T130" s="63" t="n">
        <f aca="false">ModeloDatosModificados!T130-ModeloDatosMinisterio!T130</f>
        <v>0</v>
      </c>
      <c r="U130" s="63" t="n">
        <f aca="false">ModeloDatosModificados!U130-ModeloDatosMinisterio!U130</f>
        <v>0</v>
      </c>
      <c r="V130" s="63" t="n">
        <f aca="false">ModeloDatosModificados!V130-ModeloDatosMinisterio!V130</f>
        <v>0</v>
      </c>
      <c r="W130" s="63" t="n">
        <f aca="false">ModeloDatosModificados!W130-ModeloDatosMinisterio!W130</f>
        <v>0</v>
      </c>
      <c r="X130" s="63" t="n">
        <f aca="false">ModeloDatosModificados!X130-ModeloDatosMinisterio!X130</f>
        <v>0</v>
      </c>
      <c r="Y130" s="63" t="n">
        <f aca="false">ModeloDatosModificados!Y130-ModeloDatosMinisterio!Y130</f>
        <v>0</v>
      </c>
      <c r="Z130" s="63" t="n">
        <f aca="false">ModeloDatosModificados!Z130-ModeloDatosMinisterio!Z130</f>
        <v>0</v>
      </c>
      <c r="AC130" s="71" t="n">
        <f aca="false">ModeloDatosModificados!AC130-ModeloDatosMinisterio!AC130</f>
        <v>0</v>
      </c>
      <c r="AD130" s="72" t="n">
        <f aca="false">ModeloDatosModificados!AD130-ModeloDatosMinisterio!AD130</f>
        <v>0</v>
      </c>
      <c r="AE130" s="73" t="n">
        <f aca="false">ModeloDatosModificados!AE130-ModeloDatosMinisterio!AE130</f>
        <v>0</v>
      </c>
      <c r="AF130" s="72" t="n">
        <f aca="false">ModeloDatosModificados!AF130-ModeloDatosMinisterio!AF130</f>
        <v>0</v>
      </c>
      <c r="AG130" s="72" t="n">
        <f aca="false">ModeloDatosModificados!AG130-ModeloDatosMinisterio!AG130</f>
        <v>0</v>
      </c>
      <c r="AH130" s="72" t="n">
        <f aca="false">ModeloDatosModificados!AH130-ModeloDatosMinisterio!AH130</f>
        <v>0</v>
      </c>
      <c r="AI130" s="72" t="n">
        <f aca="false">ModeloDatosModificados!AI130-ModeloDatosMinisterio!AI130</f>
        <v>0</v>
      </c>
      <c r="AJ130" s="72" t="n">
        <f aca="false">ModeloDatosModificados!AJ130-ModeloDatosMinisterio!AJ130</f>
        <v>0</v>
      </c>
      <c r="AK130" s="72" t="n">
        <f aca="false">ModeloDatosModificados!AK130-ModeloDatosMinisterio!AK130</f>
        <v>0</v>
      </c>
      <c r="AL130" s="72" t="n">
        <f aca="false">ModeloDatosModificados!AL130-ModeloDatosMinisterio!AL130</f>
        <v>0</v>
      </c>
      <c r="AM130" s="72" t="n">
        <f aca="false">ModeloDatosModificados!AM130-ModeloDatosMinisterio!AM130</f>
        <v>0</v>
      </c>
      <c r="AO130" s="64" t="n">
        <f aca="false">ModeloDatosModificados!AO130-ModeloDatosMinisterio!AO130</f>
        <v>0</v>
      </c>
      <c r="AP130" s="63" t="n">
        <f aca="false">ModeloDatosModificados!AP130-ModeloDatosMinisterio!AP130</f>
        <v>0</v>
      </c>
      <c r="AQ130" s="64" t="n">
        <f aca="false">ModeloDatosModificados!AQ130-ModeloDatosMinisterio!AQ130</f>
        <v>0</v>
      </c>
      <c r="AR130" s="63" t="n">
        <f aca="false">ModeloDatosModificados!AR130-ModeloDatosMinisterio!AR130</f>
        <v>0</v>
      </c>
      <c r="AS130" s="64" t="n">
        <f aca="false">ModeloDatosModificados!AS130-ModeloDatosMinisterio!AS130</f>
        <v>0</v>
      </c>
      <c r="AT130" s="63" t="n">
        <f aca="false">ModeloDatosModificados!AT130-ModeloDatosMinisterio!AT130</f>
        <v>0</v>
      </c>
      <c r="AU130" s="64" t="n">
        <f aca="false">ModeloDatosModificados!AU130-ModeloDatosMinisterio!AU130</f>
        <v>0</v>
      </c>
      <c r="AV130" s="63" t="n">
        <f aca="false">ModeloDatosModificados!AV130-ModeloDatosMinisterio!AV130</f>
        <v>0</v>
      </c>
      <c r="AW130" s="64" t="n">
        <f aca="false">ModeloDatosModificados!AW130-ModeloDatosMinisterio!AW130</f>
        <v>0</v>
      </c>
      <c r="AX130" s="63" t="n">
        <f aca="false">ModeloDatosModificados!AX130-ModeloDatosMinisterio!AX130</f>
        <v>0</v>
      </c>
    </row>
    <row r="131" customFormat="false" ht="13.8" hidden="false" customHeight="false" outlineLevel="0" collapsed="false">
      <c r="A131" s="70" t="s">
        <v>33</v>
      </c>
      <c r="B131" s="63" t="n">
        <f aca="false">ModeloDatosModificados!B131-ModeloDatosMinisterio!B131</f>
        <v>0</v>
      </c>
      <c r="C131" s="63" t="n">
        <f aca="false">ModeloDatosModificados!C131-ModeloDatosMinisterio!C131</f>
        <v>0</v>
      </c>
      <c r="D131" s="63" t="n">
        <f aca="false">ModeloDatosModificados!D131-ModeloDatosMinisterio!D131</f>
        <v>0</v>
      </c>
      <c r="E131" s="63" t="n">
        <f aca="false">ModeloDatosModificados!E131-ModeloDatosMinisterio!E131</f>
        <v>0</v>
      </c>
      <c r="F131" s="63" t="n">
        <f aca="false">ModeloDatosModificados!F131-ModeloDatosMinisterio!F131</f>
        <v>0</v>
      </c>
      <c r="G131" s="63" t="n">
        <f aca="false">ModeloDatosModificados!G131-ModeloDatosMinisterio!G131</f>
        <v>0</v>
      </c>
      <c r="H131" s="63" t="n">
        <f aca="false">ModeloDatosModificados!H131-ModeloDatosMinisterio!H131</f>
        <v>0</v>
      </c>
      <c r="I131" s="64" t="n">
        <f aca="false">ModeloDatosModificados!I131-ModeloDatosMinisterio!I131</f>
        <v>0</v>
      </c>
      <c r="J131" s="63" t="n">
        <f aca="false">ModeloDatosModificados!J131-ModeloDatosMinisterio!J131</f>
        <v>0</v>
      </c>
      <c r="K131" s="64" t="n">
        <f aca="false">ModeloDatosModificados!K131-ModeloDatosMinisterio!K131</f>
        <v>0</v>
      </c>
      <c r="L131" s="63" t="n">
        <f aca="false">ModeloDatosModificados!L131-ModeloDatosMinisterio!L131</f>
        <v>0</v>
      </c>
      <c r="M131" s="64" t="n">
        <f aca="false">ModeloDatosModificados!M131-ModeloDatosMinisterio!M131</f>
        <v>1.38765180353329E-008</v>
      </c>
      <c r="N131" s="63" t="n">
        <f aca="false">ModeloDatosModificados!N131-ModeloDatosMinisterio!N131</f>
        <v>3</v>
      </c>
      <c r="O131" s="63" t="n">
        <f aca="false">ModeloDatosModificados!O131-ModeloDatosMinisterio!O131</f>
        <v>3</v>
      </c>
      <c r="P131" s="63" t="n">
        <f aca="false">ModeloDatosModificados!P131-ModeloDatosMinisterio!P131</f>
        <v>3</v>
      </c>
      <c r="Q131" s="63" t="n">
        <f aca="false">ModeloDatosModificados!Q131-ModeloDatosMinisterio!Q131</f>
        <v>3</v>
      </c>
      <c r="S131" s="63" t="n">
        <f aca="false">ModeloDatosModificados!S131-ModeloDatosMinisterio!S131</f>
        <v>0</v>
      </c>
      <c r="T131" s="63" t="n">
        <f aca="false">ModeloDatosModificados!T131-ModeloDatosMinisterio!T131</f>
        <v>0</v>
      </c>
      <c r="U131" s="63" t="n">
        <f aca="false">ModeloDatosModificados!U131-ModeloDatosMinisterio!U131</f>
        <v>0</v>
      </c>
      <c r="V131" s="63" t="n">
        <f aca="false">ModeloDatosModificados!V131-ModeloDatosMinisterio!V131</f>
        <v>0</v>
      </c>
      <c r="W131" s="63" t="n">
        <f aca="false">ModeloDatosModificados!W131-ModeloDatosMinisterio!W131</f>
        <v>0</v>
      </c>
      <c r="X131" s="63" t="n">
        <f aca="false">ModeloDatosModificados!X131-ModeloDatosMinisterio!X131</f>
        <v>0</v>
      </c>
      <c r="Y131" s="63" t="n">
        <f aca="false">ModeloDatosModificados!Y131-ModeloDatosMinisterio!Y131</f>
        <v>0</v>
      </c>
      <c r="Z131" s="63" t="n">
        <f aca="false">ModeloDatosModificados!Z131-ModeloDatosMinisterio!Z131</f>
        <v>0</v>
      </c>
      <c r="AC131" s="71" t="n">
        <f aca="false">ModeloDatosModificados!AC131-ModeloDatosMinisterio!AC131</f>
        <v>0</v>
      </c>
      <c r="AD131" s="72" t="n">
        <f aca="false">ModeloDatosModificados!AD131-ModeloDatosMinisterio!AD131</f>
        <v>0</v>
      </c>
      <c r="AE131" s="73" t="n">
        <f aca="false">ModeloDatosModificados!AE131-ModeloDatosMinisterio!AE131</f>
        <v>0</v>
      </c>
      <c r="AF131" s="72" t="n">
        <f aca="false">ModeloDatosModificados!AF131-ModeloDatosMinisterio!AF131</f>
        <v>0</v>
      </c>
      <c r="AG131" s="72" t="n">
        <f aca="false">ModeloDatosModificados!AG131-ModeloDatosMinisterio!AG131</f>
        <v>0</v>
      </c>
      <c r="AH131" s="72" t="n">
        <f aca="false">ModeloDatosModificados!AH131-ModeloDatosMinisterio!AH131</f>
        <v>0</v>
      </c>
      <c r="AI131" s="72" t="n">
        <f aca="false">ModeloDatosModificados!AI131-ModeloDatosMinisterio!AI131</f>
        <v>0</v>
      </c>
      <c r="AJ131" s="72" t="n">
        <f aca="false">ModeloDatosModificados!AJ131-ModeloDatosMinisterio!AJ131</f>
        <v>0</v>
      </c>
      <c r="AK131" s="72" t="n">
        <f aca="false">ModeloDatosModificados!AK131-ModeloDatosMinisterio!AK131</f>
        <v>0</v>
      </c>
      <c r="AL131" s="72" t="n">
        <f aca="false">ModeloDatosModificados!AL131-ModeloDatosMinisterio!AL131</f>
        <v>0</v>
      </c>
      <c r="AM131" s="72" t="n">
        <f aca="false">ModeloDatosModificados!AM131-ModeloDatosMinisterio!AM131</f>
        <v>0</v>
      </c>
      <c r="AO131" s="64" t="n">
        <f aca="false">ModeloDatosModificados!AO131-ModeloDatosMinisterio!AO131</f>
        <v>0</v>
      </c>
      <c r="AP131" s="63" t="n">
        <f aca="false">ModeloDatosModificados!AP131-ModeloDatosMinisterio!AP131</f>
        <v>0</v>
      </c>
      <c r="AQ131" s="64" t="n">
        <f aca="false">ModeloDatosModificados!AQ131-ModeloDatosMinisterio!AQ131</f>
        <v>0</v>
      </c>
      <c r="AR131" s="63" t="n">
        <f aca="false">ModeloDatosModificados!AR131-ModeloDatosMinisterio!AR131</f>
        <v>0</v>
      </c>
      <c r="AS131" s="64" t="n">
        <f aca="false">ModeloDatosModificados!AS131-ModeloDatosMinisterio!AS131</f>
        <v>0</v>
      </c>
      <c r="AT131" s="63" t="n">
        <f aca="false">ModeloDatosModificados!AT131-ModeloDatosMinisterio!AT131</f>
        <v>0</v>
      </c>
      <c r="AU131" s="64" t="n">
        <f aca="false">ModeloDatosModificados!AU131-ModeloDatosMinisterio!AU131</f>
        <v>0</v>
      </c>
      <c r="AV131" s="63" t="n">
        <f aca="false">ModeloDatosModificados!AV131-ModeloDatosMinisterio!AV131</f>
        <v>0</v>
      </c>
      <c r="AW131" s="64" t="n">
        <f aca="false">ModeloDatosModificados!AW131-ModeloDatosMinisterio!AW131</f>
        <v>0</v>
      </c>
      <c r="AX131" s="63" t="n">
        <f aca="false">ModeloDatosModificados!AX131-ModeloDatosMinisterio!AX131</f>
        <v>0</v>
      </c>
    </row>
    <row r="132" customFormat="false" ht="13.8" hidden="false" customHeight="false" outlineLevel="0" collapsed="false">
      <c r="A132" s="70" t="s">
        <v>34</v>
      </c>
      <c r="B132" s="63" t="n">
        <f aca="false">ModeloDatosModificados!B132-ModeloDatosMinisterio!B132</f>
        <v>0</v>
      </c>
      <c r="C132" s="63" t="n">
        <f aca="false">ModeloDatosModificados!C132-ModeloDatosMinisterio!C132</f>
        <v>0</v>
      </c>
      <c r="D132" s="63" t="n">
        <f aca="false">ModeloDatosModificados!D132-ModeloDatosMinisterio!D132</f>
        <v>0</v>
      </c>
      <c r="E132" s="63" t="n">
        <f aca="false">ModeloDatosModificados!E132-ModeloDatosMinisterio!E132</f>
        <v>0</v>
      </c>
      <c r="F132" s="63" t="n">
        <f aca="false">ModeloDatosModificados!F132-ModeloDatosMinisterio!F132</f>
        <v>0</v>
      </c>
      <c r="G132" s="63" t="n">
        <f aca="false">ModeloDatosModificados!G132-ModeloDatosMinisterio!G132</f>
        <v>0</v>
      </c>
      <c r="H132" s="63" t="n">
        <f aca="false">ModeloDatosModificados!H132-ModeloDatosMinisterio!H132</f>
        <v>0</v>
      </c>
      <c r="I132" s="64" t="n">
        <f aca="false">ModeloDatosModificados!I132-ModeloDatosMinisterio!I132</f>
        <v>0</v>
      </c>
      <c r="J132" s="63" t="n">
        <f aca="false">ModeloDatosModificados!J132-ModeloDatosMinisterio!J132</f>
        <v>0</v>
      </c>
      <c r="K132" s="64" t="n">
        <f aca="false">ModeloDatosModificados!K132-ModeloDatosMinisterio!K132</f>
        <v>0</v>
      </c>
      <c r="L132" s="63" t="n">
        <f aca="false">ModeloDatosModificados!L132-ModeloDatosMinisterio!L132</f>
        <v>0</v>
      </c>
      <c r="M132" s="64" t="n">
        <f aca="false">ModeloDatosModificados!M132-ModeloDatosMinisterio!M132</f>
        <v>-4.6255060129341E-009</v>
      </c>
      <c r="N132" s="63" t="n">
        <f aca="false">ModeloDatosModificados!N132-ModeloDatosMinisterio!N132</f>
        <v>-1</v>
      </c>
      <c r="O132" s="63" t="n">
        <f aca="false">ModeloDatosModificados!O132-ModeloDatosMinisterio!O132</f>
        <v>-1</v>
      </c>
      <c r="P132" s="63" t="n">
        <f aca="false">ModeloDatosModificados!P132-ModeloDatosMinisterio!P132</f>
        <v>-1</v>
      </c>
      <c r="Q132" s="63" t="n">
        <f aca="false">ModeloDatosModificados!Q132-ModeloDatosMinisterio!Q132</f>
        <v>-1</v>
      </c>
      <c r="S132" s="63" t="n">
        <f aca="false">ModeloDatosModificados!S132-ModeloDatosMinisterio!S132</f>
        <v>0</v>
      </c>
      <c r="T132" s="63" t="n">
        <f aca="false">ModeloDatosModificados!T132-ModeloDatosMinisterio!T132</f>
        <v>0</v>
      </c>
      <c r="U132" s="63" t="n">
        <f aca="false">ModeloDatosModificados!U132-ModeloDatosMinisterio!U132</f>
        <v>0</v>
      </c>
      <c r="V132" s="63" t="n">
        <f aca="false">ModeloDatosModificados!V132-ModeloDatosMinisterio!V132</f>
        <v>0</v>
      </c>
      <c r="W132" s="63" t="n">
        <f aca="false">ModeloDatosModificados!W132-ModeloDatosMinisterio!W132</f>
        <v>0</v>
      </c>
      <c r="X132" s="63" t="n">
        <f aca="false">ModeloDatosModificados!X132-ModeloDatosMinisterio!X132</f>
        <v>0</v>
      </c>
      <c r="Y132" s="63" t="n">
        <f aca="false">ModeloDatosModificados!Y132-ModeloDatosMinisterio!Y132</f>
        <v>0</v>
      </c>
      <c r="Z132" s="63" t="n">
        <f aca="false">ModeloDatosModificados!Z132-ModeloDatosMinisterio!Z132</f>
        <v>0</v>
      </c>
      <c r="AC132" s="71" t="n">
        <f aca="false">ModeloDatosModificados!AC132-ModeloDatosMinisterio!AC132</f>
        <v>0</v>
      </c>
      <c r="AD132" s="72" t="n">
        <f aca="false">ModeloDatosModificados!AD132-ModeloDatosMinisterio!AD132</f>
        <v>0</v>
      </c>
      <c r="AE132" s="73" t="n">
        <f aca="false">ModeloDatosModificados!AE132-ModeloDatosMinisterio!AE132</f>
        <v>0</v>
      </c>
      <c r="AF132" s="72" t="n">
        <f aca="false">ModeloDatosModificados!AF132-ModeloDatosMinisterio!AF132</f>
        <v>0</v>
      </c>
      <c r="AG132" s="72" t="n">
        <f aca="false">ModeloDatosModificados!AG132-ModeloDatosMinisterio!AG132</f>
        <v>0</v>
      </c>
      <c r="AH132" s="72" t="n">
        <f aca="false">ModeloDatosModificados!AH132-ModeloDatosMinisterio!AH132</f>
        <v>0</v>
      </c>
      <c r="AI132" s="72" t="n">
        <f aca="false">ModeloDatosModificados!AI132-ModeloDatosMinisterio!AI132</f>
        <v>0</v>
      </c>
      <c r="AJ132" s="72" t="n">
        <f aca="false">ModeloDatosModificados!AJ132-ModeloDatosMinisterio!AJ132</f>
        <v>0</v>
      </c>
      <c r="AK132" s="72" t="n">
        <f aca="false">ModeloDatosModificados!AK132-ModeloDatosMinisterio!AK132</f>
        <v>0</v>
      </c>
      <c r="AL132" s="72" t="n">
        <f aca="false">ModeloDatosModificados!AL132-ModeloDatosMinisterio!AL132</f>
        <v>0</v>
      </c>
      <c r="AM132" s="72" t="n">
        <f aca="false">ModeloDatosModificados!AM132-ModeloDatosMinisterio!AM132</f>
        <v>0</v>
      </c>
      <c r="AO132" s="64" t="n">
        <f aca="false">ModeloDatosModificados!AO132-ModeloDatosMinisterio!AO132</f>
        <v>0</v>
      </c>
      <c r="AP132" s="63" t="n">
        <f aca="false">ModeloDatosModificados!AP132-ModeloDatosMinisterio!AP132</f>
        <v>0</v>
      </c>
      <c r="AQ132" s="64" t="n">
        <f aca="false">ModeloDatosModificados!AQ132-ModeloDatosMinisterio!AQ132</f>
        <v>0</v>
      </c>
      <c r="AR132" s="63" t="n">
        <f aca="false">ModeloDatosModificados!AR132-ModeloDatosMinisterio!AR132</f>
        <v>0</v>
      </c>
      <c r="AS132" s="64" t="n">
        <f aca="false">ModeloDatosModificados!AS132-ModeloDatosMinisterio!AS132</f>
        <v>0</v>
      </c>
      <c r="AT132" s="63" t="n">
        <f aca="false">ModeloDatosModificados!AT132-ModeloDatosMinisterio!AT132</f>
        <v>0</v>
      </c>
      <c r="AU132" s="64" t="n">
        <f aca="false">ModeloDatosModificados!AU132-ModeloDatosMinisterio!AU132</f>
        <v>0</v>
      </c>
      <c r="AV132" s="63" t="n">
        <f aca="false">ModeloDatosModificados!AV132-ModeloDatosMinisterio!AV132</f>
        <v>0</v>
      </c>
      <c r="AW132" s="64" t="n">
        <f aca="false">ModeloDatosModificados!AW132-ModeloDatosMinisterio!AW132</f>
        <v>0</v>
      </c>
      <c r="AX132" s="63" t="n">
        <f aca="false">ModeloDatosModificados!AX132-ModeloDatosMinisterio!AX132</f>
        <v>0</v>
      </c>
    </row>
    <row r="133" customFormat="false" ht="13.8" hidden="false" customHeight="false" outlineLevel="0" collapsed="false">
      <c r="A133" s="70" t="s">
        <v>35</v>
      </c>
      <c r="B133" s="63" t="n">
        <f aca="false">ModeloDatosModificados!B133-ModeloDatosMinisterio!B133</f>
        <v>0</v>
      </c>
      <c r="C133" s="63" t="n">
        <f aca="false">ModeloDatosModificados!C133-ModeloDatosMinisterio!C133</f>
        <v>0</v>
      </c>
      <c r="D133" s="63" t="n">
        <f aca="false">ModeloDatosModificados!D133-ModeloDatosMinisterio!D133</f>
        <v>0</v>
      </c>
      <c r="E133" s="63" t="n">
        <f aca="false">ModeloDatosModificados!E133-ModeloDatosMinisterio!E133</f>
        <v>0</v>
      </c>
      <c r="F133" s="63" t="n">
        <f aca="false">ModeloDatosModificados!F133-ModeloDatosMinisterio!F133</f>
        <v>0</v>
      </c>
      <c r="G133" s="63" t="n">
        <f aca="false">ModeloDatosModificados!G133-ModeloDatosMinisterio!G133</f>
        <v>0</v>
      </c>
      <c r="H133" s="63" t="n">
        <f aca="false">ModeloDatosModificados!H133-ModeloDatosMinisterio!H133</f>
        <v>0</v>
      </c>
      <c r="I133" s="64" t="n">
        <f aca="false">ModeloDatosModificados!I133-ModeloDatosMinisterio!I133</f>
        <v>0</v>
      </c>
      <c r="J133" s="63" t="n">
        <f aca="false">ModeloDatosModificados!J133-ModeloDatosMinisterio!J133</f>
        <v>0</v>
      </c>
      <c r="K133" s="64" t="n">
        <f aca="false">ModeloDatosModificados!K133-ModeloDatosMinisterio!K133</f>
        <v>0</v>
      </c>
      <c r="L133" s="63" t="n">
        <f aca="false">ModeloDatosModificados!L133-ModeloDatosMinisterio!L133</f>
        <v>0</v>
      </c>
      <c r="M133" s="64" t="n">
        <f aca="false">ModeloDatosModificados!M133-ModeloDatosMinisterio!M133</f>
        <v>4.6255060129341E-009</v>
      </c>
      <c r="N133" s="63" t="n">
        <f aca="false">ModeloDatosModificados!N133-ModeloDatosMinisterio!N133</f>
        <v>1</v>
      </c>
      <c r="O133" s="63" t="n">
        <f aca="false">ModeloDatosModificados!O133-ModeloDatosMinisterio!O133</f>
        <v>1</v>
      </c>
      <c r="P133" s="63" t="n">
        <f aca="false">ModeloDatosModificados!P133-ModeloDatosMinisterio!P133</f>
        <v>1</v>
      </c>
      <c r="Q133" s="63" t="n">
        <f aca="false">ModeloDatosModificados!Q133-ModeloDatosMinisterio!Q133</f>
        <v>1</v>
      </c>
      <c r="S133" s="63" t="n">
        <f aca="false">ModeloDatosModificados!S133-ModeloDatosMinisterio!S133</f>
        <v>0</v>
      </c>
      <c r="T133" s="63" t="n">
        <f aca="false">ModeloDatosModificados!T133-ModeloDatosMinisterio!T133</f>
        <v>0</v>
      </c>
      <c r="U133" s="63" t="n">
        <f aca="false">ModeloDatosModificados!U133-ModeloDatosMinisterio!U133</f>
        <v>0</v>
      </c>
      <c r="V133" s="63" t="n">
        <f aca="false">ModeloDatosModificados!V133-ModeloDatosMinisterio!V133</f>
        <v>0</v>
      </c>
      <c r="W133" s="63" t="n">
        <f aca="false">ModeloDatosModificados!W133-ModeloDatosMinisterio!W133</f>
        <v>0</v>
      </c>
      <c r="X133" s="63" t="n">
        <f aca="false">ModeloDatosModificados!X133-ModeloDatosMinisterio!X133</f>
        <v>0</v>
      </c>
      <c r="Y133" s="63" t="n">
        <f aca="false">ModeloDatosModificados!Y133-ModeloDatosMinisterio!Y133</f>
        <v>0</v>
      </c>
      <c r="Z133" s="63" t="n">
        <f aca="false">ModeloDatosModificados!Z133-ModeloDatosMinisterio!Z133</f>
        <v>0</v>
      </c>
      <c r="AC133" s="71" t="n">
        <f aca="false">ModeloDatosModificados!AC133-ModeloDatosMinisterio!AC133</f>
        <v>0</v>
      </c>
      <c r="AD133" s="72" t="n">
        <f aca="false">ModeloDatosModificados!AD133-ModeloDatosMinisterio!AD133</f>
        <v>0</v>
      </c>
      <c r="AE133" s="73" t="n">
        <f aca="false">ModeloDatosModificados!AE133-ModeloDatosMinisterio!AE133</f>
        <v>0</v>
      </c>
      <c r="AF133" s="72" t="n">
        <f aca="false">ModeloDatosModificados!AF133-ModeloDatosMinisterio!AF133</f>
        <v>0</v>
      </c>
      <c r="AG133" s="72" t="n">
        <f aca="false">ModeloDatosModificados!AG133-ModeloDatosMinisterio!AG133</f>
        <v>0</v>
      </c>
      <c r="AH133" s="72" t="n">
        <f aca="false">ModeloDatosModificados!AH133-ModeloDatosMinisterio!AH133</f>
        <v>0</v>
      </c>
      <c r="AI133" s="72" t="n">
        <f aca="false">ModeloDatosModificados!AI133-ModeloDatosMinisterio!AI133</f>
        <v>0</v>
      </c>
      <c r="AJ133" s="72" t="n">
        <f aca="false">ModeloDatosModificados!AJ133-ModeloDatosMinisterio!AJ133</f>
        <v>0</v>
      </c>
      <c r="AK133" s="72" t="n">
        <f aca="false">ModeloDatosModificados!AK133-ModeloDatosMinisterio!AK133</f>
        <v>0</v>
      </c>
      <c r="AL133" s="72" t="n">
        <f aca="false">ModeloDatosModificados!AL133-ModeloDatosMinisterio!AL133</f>
        <v>0</v>
      </c>
      <c r="AM133" s="72" t="n">
        <f aca="false">ModeloDatosModificados!AM133-ModeloDatosMinisterio!AM133</f>
        <v>0</v>
      </c>
      <c r="AO133" s="64" t="n">
        <f aca="false">ModeloDatosModificados!AO133-ModeloDatosMinisterio!AO133</f>
        <v>0</v>
      </c>
      <c r="AP133" s="63" t="n">
        <f aca="false">ModeloDatosModificados!AP133-ModeloDatosMinisterio!AP133</f>
        <v>0</v>
      </c>
      <c r="AQ133" s="64" t="n">
        <f aca="false">ModeloDatosModificados!AQ133-ModeloDatosMinisterio!AQ133</f>
        <v>0</v>
      </c>
      <c r="AR133" s="63" t="n">
        <f aca="false">ModeloDatosModificados!AR133-ModeloDatosMinisterio!AR133</f>
        <v>0</v>
      </c>
      <c r="AS133" s="64" t="n">
        <f aca="false">ModeloDatosModificados!AS133-ModeloDatosMinisterio!AS133</f>
        <v>0</v>
      </c>
      <c r="AT133" s="63" t="n">
        <f aca="false">ModeloDatosModificados!AT133-ModeloDatosMinisterio!AT133</f>
        <v>0</v>
      </c>
      <c r="AU133" s="64" t="n">
        <f aca="false">ModeloDatosModificados!AU133-ModeloDatosMinisterio!AU133</f>
        <v>0</v>
      </c>
      <c r="AV133" s="63" t="n">
        <f aca="false">ModeloDatosModificados!AV133-ModeloDatosMinisterio!AV133</f>
        <v>0</v>
      </c>
      <c r="AW133" s="64" t="n">
        <f aca="false">ModeloDatosModificados!AW133-ModeloDatosMinisterio!AW133</f>
        <v>0</v>
      </c>
      <c r="AX133" s="63" t="n">
        <f aca="false">ModeloDatosModificados!AX133-ModeloDatosMinisterio!AX133</f>
        <v>0</v>
      </c>
    </row>
    <row r="134" customFormat="false" ht="13.8" hidden="false" customHeight="false" outlineLevel="0" collapsed="false">
      <c r="A134" s="70" t="s">
        <v>36</v>
      </c>
      <c r="B134" s="63" t="n">
        <f aca="false">ModeloDatosModificados!B134-ModeloDatosMinisterio!B134</f>
        <v>0</v>
      </c>
      <c r="C134" s="63" t="n">
        <f aca="false">ModeloDatosModificados!C134-ModeloDatosMinisterio!C134</f>
        <v>0</v>
      </c>
      <c r="D134" s="63" t="n">
        <f aca="false">ModeloDatosModificados!D134-ModeloDatosMinisterio!D134</f>
        <v>0</v>
      </c>
      <c r="E134" s="63" t="n">
        <f aca="false">ModeloDatosModificados!E134-ModeloDatosMinisterio!E134</f>
        <v>0</v>
      </c>
      <c r="F134" s="63" t="n">
        <f aca="false">ModeloDatosModificados!F134-ModeloDatosMinisterio!F134</f>
        <v>0</v>
      </c>
      <c r="G134" s="63" t="n">
        <f aca="false">ModeloDatosModificados!G134-ModeloDatosMinisterio!G134</f>
        <v>0</v>
      </c>
      <c r="H134" s="63" t="n">
        <f aca="false">ModeloDatosModificados!H134-ModeloDatosMinisterio!H134</f>
        <v>0</v>
      </c>
      <c r="I134" s="64" t="n">
        <f aca="false">ModeloDatosModificados!I134-ModeloDatosMinisterio!I134</f>
        <v>0</v>
      </c>
      <c r="J134" s="63" t="n">
        <f aca="false">ModeloDatosModificados!J134-ModeloDatosMinisterio!J134</f>
        <v>0</v>
      </c>
      <c r="K134" s="64" t="n">
        <f aca="false">ModeloDatosModificados!K134-ModeloDatosMinisterio!K134</f>
        <v>0</v>
      </c>
      <c r="L134" s="63" t="n">
        <f aca="false">ModeloDatosModificados!L134-ModeloDatosMinisterio!L134</f>
        <v>0</v>
      </c>
      <c r="M134" s="64" t="n">
        <f aca="false">ModeloDatosModificados!M134-ModeloDatosMinisterio!M134</f>
        <v>-9.25101202448042E-008</v>
      </c>
      <c r="N134" s="63" t="n">
        <f aca="false">ModeloDatosModificados!N134-ModeloDatosMinisterio!N134</f>
        <v>-19</v>
      </c>
      <c r="O134" s="63" t="n">
        <f aca="false">ModeloDatosModificados!O134-ModeloDatosMinisterio!O134</f>
        <v>-19</v>
      </c>
      <c r="P134" s="63" t="n">
        <f aca="false">ModeloDatosModificados!P134-ModeloDatosMinisterio!P134</f>
        <v>-19</v>
      </c>
      <c r="Q134" s="63" t="n">
        <f aca="false">ModeloDatosModificados!Q134-ModeloDatosMinisterio!Q134</f>
        <v>-19</v>
      </c>
      <c r="S134" s="63" t="n">
        <f aca="false">ModeloDatosModificados!S134-ModeloDatosMinisterio!S134</f>
        <v>0</v>
      </c>
      <c r="T134" s="63" t="n">
        <f aca="false">ModeloDatosModificados!T134-ModeloDatosMinisterio!T134</f>
        <v>0</v>
      </c>
      <c r="U134" s="63" t="n">
        <f aca="false">ModeloDatosModificados!U134-ModeloDatosMinisterio!U134</f>
        <v>0</v>
      </c>
      <c r="V134" s="63" t="n">
        <f aca="false">ModeloDatosModificados!V134-ModeloDatosMinisterio!V134</f>
        <v>0</v>
      </c>
      <c r="W134" s="63" t="n">
        <f aca="false">ModeloDatosModificados!W134-ModeloDatosMinisterio!W134</f>
        <v>0</v>
      </c>
      <c r="X134" s="63" t="n">
        <f aca="false">ModeloDatosModificados!X134-ModeloDatosMinisterio!X134</f>
        <v>0</v>
      </c>
      <c r="Y134" s="63" t="n">
        <f aca="false">ModeloDatosModificados!Y134-ModeloDatosMinisterio!Y134</f>
        <v>0</v>
      </c>
      <c r="Z134" s="63" t="n">
        <f aca="false">ModeloDatosModificados!Z134-ModeloDatosMinisterio!Z134</f>
        <v>0</v>
      </c>
      <c r="AC134" s="71" t="n">
        <f aca="false">ModeloDatosModificados!AC134-ModeloDatosMinisterio!AC134</f>
        <v>0</v>
      </c>
      <c r="AD134" s="72" t="n">
        <f aca="false">ModeloDatosModificados!AD134-ModeloDatosMinisterio!AD134</f>
        <v>0</v>
      </c>
      <c r="AE134" s="73" t="n">
        <f aca="false">ModeloDatosModificados!AE134-ModeloDatosMinisterio!AE134</f>
        <v>0</v>
      </c>
      <c r="AF134" s="72" t="n">
        <f aca="false">ModeloDatosModificados!AF134-ModeloDatosMinisterio!AF134</f>
        <v>0</v>
      </c>
      <c r="AG134" s="72" t="n">
        <f aca="false">ModeloDatosModificados!AG134-ModeloDatosMinisterio!AG134</f>
        <v>0</v>
      </c>
      <c r="AH134" s="72" t="n">
        <f aca="false">ModeloDatosModificados!AH134-ModeloDatosMinisterio!AH134</f>
        <v>0</v>
      </c>
      <c r="AI134" s="72" t="n">
        <f aca="false">ModeloDatosModificados!AI134-ModeloDatosMinisterio!AI134</f>
        <v>0</v>
      </c>
      <c r="AJ134" s="72" t="n">
        <f aca="false">ModeloDatosModificados!AJ134-ModeloDatosMinisterio!AJ134</f>
        <v>0</v>
      </c>
      <c r="AK134" s="72" t="n">
        <f aca="false">ModeloDatosModificados!AK134-ModeloDatosMinisterio!AK134</f>
        <v>0</v>
      </c>
      <c r="AL134" s="72" t="n">
        <f aca="false">ModeloDatosModificados!AL134-ModeloDatosMinisterio!AL134</f>
        <v>0</v>
      </c>
      <c r="AM134" s="72" t="n">
        <f aca="false">ModeloDatosModificados!AM134-ModeloDatosMinisterio!AM134</f>
        <v>0</v>
      </c>
      <c r="AO134" s="64" t="n">
        <f aca="false">ModeloDatosModificados!AO134-ModeloDatosMinisterio!AO134</f>
        <v>0</v>
      </c>
      <c r="AP134" s="63" t="n">
        <f aca="false">ModeloDatosModificados!AP134-ModeloDatosMinisterio!AP134</f>
        <v>0</v>
      </c>
      <c r="AQ134" s="64" t="n">
        <f aca="false">ModeloDatosModificados!AQ134-ModeloDatosMinisterio!AQ134</f>
        <v>0</v>
      </c>
      <c r="AR134" s="63" t="n">
        <f aca="false">ModeloDatosModificados!AR134-ModeloDatosMinisterio!AR134</f>
        <v>0</v>
      </c>
      <c r="AS134" s="64" t="n">
        <f aca="false">ModeloDatosModificados!AS134-ModeloDatosMinisterio!AS134</f>
        <v>0</v>
      </c>
      <c r="AT134" s="63" t="n">
        <f aca="false">ModeloDatosModificados!AT134-ModeloDatosMinisterio!AT134</f>
        <v>0</v>
      </c>
      <c r="AU134" s="64" t="n">
        <f aca="false">ModeloDatosModificados!AU134-ModeloDatosMinisterio!AU134</f>
        <v>0</v>
      </c>
      <c r="AV134" s="63" t="n">
        <f aca="false">ModeloDatosModificados!AV134-ModeloDatosMinisterio!AV134</f>
        <v>0</v>
      </c>
      <c r="AW134" s="64" t="n">
        <f aca="false">ModeloDatosModificados!AW134-ModeloDatosMinisterio!AW134</f>
        <v>0</v>
      </c>
      <c r="AX134" s="63" t="n">
        <f aca="false">ModeloDatosModificados!AX134-ModeloDatosMinisterio!AX134</f>
        <v>0</v>
      </c>
    </row>
    <row r="135" customFormat="false" ht="13.8" hidden="false" customHeight="false" outlineLevel="0" collapsed="false">
      <c r="A135" s="70" t="s">
        <v>37</v>
      </c>
      <c r="B135" s="63" t="n">
        <f aca="false">ModeloDatosModificados!B135-ModeloDatosMinisterio!B135</f>
        <v>0</v>
      </c>
      <c r="C135" s="63" t="n">
        <f aca="false">ModeloDatosModificados!C135-ModeloDatosMinisterio!C135</f>
        <v>0</v>
      </c>
      <c r="D135" s="63" t="n">
        <f aca="false">ModeloDatosModificados!D135-ModeloDatosMinisterio!D135</f>
        <v>0</v>
      </c>
      <c r="E135" s="63" t="n">
        <f aca="false">ModeloDatosModificados!E135-ModeloDatosMinisterio!E135</f>
        <v>0</v>
      </c>
      <c r="F135" s="63" t="n">
        <f aca="false">ModeloDatosModificados!F135-ModeloDatosMinisterio!F135</f>
        <v>0</v>
      </c>
      <c r="G135" s="63" t="n">
        <f aca="false">ModeloDatosModificados!G135-ModeloDatosMinisterio!G135</f>
        <v>0</v>
      </c>
      <c r="H135" s="63" t="n">
        <f aca="false">ModeloDatosModificados!H135-ModeloDatosMinisterio!H135</f>
        <v>0</v>
      </c>
      <c r="I135" s="64" t="n">
        <f aca="false">ModeloDatosModificados!I135-ModeloDatosMinisterio!I135</f>
        <v>0</v>
      </c>
      <c r="J135" s="63" t="n">
        <f aca="false">ModeloDatosModificados!J135-ModeloDatosMinisterio!J135</f>
        <v>0</v>
      </c>
      <c r="K135" s="64" t="n">
        <f aca="false">ModeloDatosModificados!K135-ModeloDatosMinisterio!K135</f>
        <v>0</v>
      </c>
      <c r="L135" s="63" t="n">
        <f aca="false">ModeloDatosModificados!L135-ModeloDatosMinisterio!L135</f>
        <v>0</v>
      </c>
      <c r="M135" s="64" t="n">
        <f aca="false">ModeloDatosModificados!M135-ModeloDatosMinisterio!M135</f>
        <v>4.6255060129341E-009</v>
      </c>
      <c r="N135" s="63" t="n">
        <f aca="false">ModeloDatosModificados!N135-ModeloDatosMinisterio!N135</f>
        <v>1</v>
      </c>
      <c r="O135" s="63" t="n">
        <f aca="false">ModeloDatosModificados!O135-ModeloDatosMinisterio!O135</f>
        <v>1</v>
      </c>
      <c r="P135" s="63" t="n">
        <f aca="false">ModeloDatosModificados!P135-ModeloDatosMinisterio!P135</f>
        <v>1</v>
      </c>
      <c r="Q135" s="63" t="n">
        <f aca="false">ModeloDatosModificados!Q135-ModeloDatosMinisterio!Q135</f>
        <v>1</v>
      </c>
      <c r="S135" s="63" t="n">
        <f aca="false">ModeloDatosModificados!S135-ModeloDatosMinisterio!S135</f>
        <v>0</v>
      </c>
      <c r="T135" s="63" t="n">
        <f aca="false">ModeloDatosModificados!T135-ModeloDatosMinisterio!T135</f>
        <v>0</v>
      </c>
      <c r="U135" s="63" t="n">
        <f aca="false">ModeloDatosModificados!U135-ModeloDatosMinisterio!U135</f>
        <v>0</v>
      </c>
      <c r="V135" s="63" t="n">
        <f aca="false">ModeloDatosModificados!V135-ModeloDatosMinisterio!V135</f>
        <v>0</v>
      </c>
      <c r="W135" s="63" t="n">
        <f aca="false">ModeloDatosModificados!W135-ModeloDatosMinisterio!W135</f>
        <v>0</v>
      </c>
      <c r="X135" s="63" t="n">
        <f aca="false">ModeloDatosModificados!X135-ModeloDatosMinisterio!X135</f>
        <v>0</v>
      </c>
      <c r="Y135" s="63" t="n">
        <f aca="false">ModeloDatosModificados!Y135-ModeloDatosMinisterio!Y135</f>
        <v>0</v>
      </c>
      <c r="Z135" s="63" t="n">
        <f aca="false">ModeloDatosModificados!Z135-ModeloDatosMinisterio!Z135</f>
        <v>0</v>
      </c>
      <c r="AC135" s="71" t="n">
        <f aca="false">ModeloDatosModificados!AC135-ModeloDatosMinisterio!AC135</f>
        <v>0</v>
      </c>
      <c r="AD135" s="72" t="n">
        <f aca="false">ModeloDatosModificados!AD135-ModeloDatosMinisterio!AD135</f>
        <v>0</v>
      </c>
      <c r="AE135" s="73" t="n">
        <f aca="false">ModeloDatosModificados!AE135-ModeloDatosMinisterio!AE135</f>
        <v>0</v>
      </c>
      <c r="AF135" s="72" t="n">
        <f aca="false">ModeloDatosModificados!AF135-ModeloDatosMinisterio!AF135</f>
        <v>0</v>
      </c>
      <c r="AG135" s="72" t="n">
        <f aca="false">ModeloDatosModificados!AG135-ModeloDatosMinisterio!AG135</f>
        <v>0</v>
      </c>
      <c r="AH135" s="72" t="n">
        <f aca="false">ModeloDatosModificados!AH135-ModeloDatosMinisterio!AH135</f>
        <v>0</v>
      </c>
      <c r="AI135" s="72" t="n">
        <f aca="false">ModeloDatosModificados!AI135-ModeloDatosMinisterio!AI135</f>
        <v>0</v>
      </c>
      <c r="AJ135" s="72" t="n">
        <f aca="false">ModeloDatosModificados!AJ135-ModeloDatosMinisterio!AJ135</f>
        <v>0</v>
      </c>
      <c r="AK135" s="72" t="n">
        <f aca="false">ModeloDatosModificados!AK135-ModeloDatosMinisterio!AK135</f>
        <v>0</v>
      </c>
      <c r="AL135" s="72" t="n">
        <f aca="false">ModeloDatosModificados!AL135-ModeloDatosMinisterio!AL135</f>
        <v>0</v>
      </c>
      <c r="AM135" s="72" t="n">
        <f aca="false">ModeloDatosModificados!AM135-ModeloDatosMinisterio!AM135</f>
        <v>0</v>
      </c>
      <c r="AO135" s="64" t="n">
        <f aca="false">ModeloDatosModificados!AO135-ModeloDatosMinisterio!AO135</f>
        <v>0</v>
      </c>
      <c r="AP135" s="63" t="n">
        <f aca="false">ModeloDatosModificados!AP135-ModeloDatosMinisterio!AP135</f>
        <v>0</v>
      </c>
      <c r="AQ135" s="64" t="n">
        <f aca="false">ModeloDatosModificados!AQ135-ModeloDatosMinisterio!AQ135</f>
        <v>0</v>
      </c>
      <c r="AR135" s="63" t="n">
        <f aca="false">ModeloDatosModificados!AR135-ModeloDatosMinisterio!AR135</f>
        <v>0</v>
      </c>
      <c r="AS135" s="64" t="n">
        <f aca="false">ModeloDatosModificados!AS135-ModeloDatosMinisterio!AS135</f>
        <v>0</v>
      </c>
      <c r="AT135" s="63" t="n">
        <f aca="false">ModeloDatosModificados!AT135-ModeloDatosMinisterio!AT135</f>
        <v>0</v>
      </c>
      <c r="AU135" s="64" t="n">
        <f aca="false">ModeloDatosModificados!AU135-ModeloDatosMinisterio!AU135</f>
        <v>0</v>
      </c>
      <c r="AV135" s="63" t="n">
        <f aca="false">ModeloDatosModificados!AV135-ModeloDatosMinisterio!AV135</f>
        <v>0</v>
      </c>
      <c r="AW135" s="64" t="n">
        <f aca="false">ModeloDatosModificados!AW135-ModeloDatosMinisterio!AW135</f>
        <v>0</v>
      </c>
      <c r="AX135" s="63" t="n">
        <f aca="false">ModeloDatosModificados!AX135-ModeloDatosMinisterio!AX135</f>
        <v>0</v>
      </c>
    </row>
    <row r="136" customFormat="false" ht="13.8" hidden="false" customHeight="false" outlineLevel="0" collapsed="false">
      <c r="A136" s="70" t="s">
        <v>38</v>
      </c>
      <c r="B136" s="63" t="n">
        <f aca="false">ModeloDatosModificados!B136-ModeloDatosMinisterio!B136</f>
        <v>0</v>
      </c>
      <c r="C136" s="63" t="n">
        <f aca="false">ModeloDatosModificados!C136-ModeloDatosMinisterio!C136</f>
        <v>0</v>
      </c>
      <c r="D136" s="63" t="n">
        <f aca="false">ModeloDatosModificados!D136-ModeloDatosMinisterio!D136</f>
        <v>0</v>
      </c>
      <c r="E136" s="63" t="n">
        <f aca="false">ModeloDatosModificados!E136-ModeloDatosMinisterio!E136</f>
        <v>0</v>
      </c>
      <c r="F136" s="63" t="n">
        <f aca="false">ModeloDatosModificados!F136-ModeloDatosMinisterio!F136</f>
        <v>0</v>
      </c>
      <c r="G136" s="63" t="n">
        <f aca="false">ModeloDatosModificados!G136-ModeloDatosMinisterio!G136</f>
        <v>0</v>
      </c>
      <c r="H136" s="63" t="n">
        <f aca="false">ModeloDatosModificados!H136-ModeloDatosMinisterio!H136</f>
        <v>0</v>
      </c>
      <c r="I136" s="64" t="n">
        <f aca="false">ModeloDatosModificados!I136-ModeloDatosMinisterio!I136</f>
        <v>0</v>
      </c>
      <c r="J136" s="63" t="n">
        <f aca="false">ModeloDatosModificados!J136-ModeloDatosMinisterio!J136</f>
        <v>0</v>
      </c>
      <c r="K136" s="64" t="n">
        <f aca="false">ModeloDatosModificados!K136-ModeloDatosMinisterio!K136</f>
        <v>0</v>
      </c>
      <c r="L136" s="63" t="n">
        <f aca="false">ModeloDatosModificados!L136-ModeloDatosMinisterio!L136</f>
        <v>0</v>
      </c>
      <c r="M136" s="64" t="n">
        <f aca="false">ModeloDatosModificados!M136-ModeloDatosMinisterio!M136</f>
        <v>-4.6255060129341E-009</v>
      </c>
      <c r="N136" s="63" t="n">
        <f aca="false">ModeloDatosModificados!N136-ModeloDatosMinisterio!N136</f>
        <v>-1</v>
      </c>
      <c r="O136" s="63" t="n">
        <f aca="false">ModeloDatosModificados!O136-ModeloDatosMinisterio!O136</f>
        <v>-1</v>
      </c>
      <c r="P136" s="63" t="n">
        <f aca="false">ModeloDatosModificados!P136-ModeloDatosMinisterio!P136</f>
        <v>-1</v>
      </c>
      <c r="Q136" s="63" t="n">
        <f aca="false">ModeloDatosModificados!Q136-ModeloDatosMinisterio!Q136</f>
        <v>-1</v>
      </c>
      <c r="S136" s="63" t="n">
        <f aca="false">ModeloDatosModificados!S136-ModeloDatosMinisterio!S136</f>
        <v>0</v>
      </c>
      <c r="T136" s="63" t="n">
        <f aca="false">ModeloDatosModificados!T136-ModeloDatosMinisterio!T136</f>
        <v>0</v>
      </c>
      <c r="U136" s="63" t="n">
        <f aca="false">ModeloDatosModificados!U136-ModeloDatosMinisterio!U136</f>
        <v>0</v>
      </c>
      <c r="V136" s="63" t="n">
        <f aca="false">ModeloDatosModificados!V136-ModeloDatosMinisterio!V136</f>
        <v>0</v>
      </c>
      <c r="W136" s="63" t="n">
        <f aca="false">ModeloDatosModificados!W136-ModeloDatosMinisterio!W136</f>
        <v>0</v>
      </c>
      <c r="X136" s="63" t="n">
        <f aca="false">ModeloDatosModificados!X136-ModeloDatosMinisterio!X136</f>
        <v>0</v>
      </c>
      <c r="Y136" s="63" t="n">
        <f aca="false">ModeloDatosModificados!Y136-ModeloDatosMinisterio!Y136</f>
        <v>0</v>
      </c>
      <c r="Z136" s="63" t="n">
        <f aca="false">ModeloDatosModificados!Z136-ModeloDatosMinisterio!Z136</f>
        <v>0</v>
      </c>
      <c r="AC136" s="71" t="n">
        <f aca="false">ModeloDatosModificados!AC136-ModeloDatosMinisterio!AC136</f>
        <v>0</v>
      </c>
      <c r="AD136" s="72" t="n">
        <f aca="false">ModeloDatosModificados!AD136-ModeloDatosMinisterio!AD136</f>
        <v>0</v>
      </c>
      <c r="AE136" s="73" t="n">
        <f aca="false">ModeloDatosModificados!AE136-ModeloDatosMinisterio!AE136</f>
        <v>0</v>
      </c>
      <c r="AF136" s="72" t="n">
        <f aca="false">ModeloDatosModificados!AF136-ModeloDatosMinisterio!AF136</f>
        <v>0</v>
      </c>
      <c r="AG136" s="72" t="n">
        <f aca="false">ModeloDatosModificados!AG136-ModeloDatosMinisterio!AG136</f>
        <v>0</v>
      </c>
      <c r="AH136" s="72" t="n">
        <f aca="false">ModeloDatosModificados!AH136-ModeloDatosMinisterio!AH136</f>
        <v>0</v>
      </c>
      <c r="AI136" s="72" t="n">
        <f aca="false">ModeloDatosModificados!AI136-ModeloDatosMinisterio!AI136</f>
        <v>0</v>
      </c>
      <c r="AJ136" s="72" t="n">
        <f aca="false">ModeloDatosModificados!AJ136-ModeloDatosMinisterio!AJ136</f>
        <v>0</v>
      </c>
      <c r="AK136" s="72" t="n">
        <f aca="false">ModeloDatosModificados!AK136-ModeloDatosMinisterio!AK136</f>
        <v>0</v>
      </c>
      <c r="AL136" s="72" t="n">
        <f aca="false">ModeloDatosModificados!AL136-ModeloDatosMinisterio!AL136</f>
        <v>0</v>
      </c>
      <c r="AM136" s="72" t="n">
        <f aca="false">ModeloDatosModificados!AM136-ModeloDatosMinisterio!AM136</f>
        <v>0</v>
      </c>
      <c r="AO136" s="64" t="n">
        <f aca="false">ModeloDatosModificados!AO136-ModeloDatosMinisterio!AO136</f>
        <v>0</v>
      </c>
      <c r="AP136" s="63" t="n">
        <f aca="false">ModeloDatosModificados!AP136-ModeloDatosMinisterio!AP136</f>
        <v>0</v>
      </c>
      <c r="AQ136" s="64" t="n">
        <f aca="false">ModeloDatosModificados!AQ136-ModeloDatosMinisterio!AQ136</f>
        <v>0</v>
      </c>
      <c r="AR136" s="63" t="n">
        <f aca="false">ModeloDatosModificados!AR136-ModeloDatosMinisterio!AR136</f>
        <v>0</v>
      </c>
      <c r="AS136" s="64" t="n">
        <f aca="false">ModeloDatosModificados!AS136-ModeloDatosMinisterio!AS136</f>
        <v>0</v>
      </c>
      <c r="AT136" s="63" t="n">
        <f aca="false">ModeloDatosModificados!AT136-ModeloDatosMinisterio!AT136</f>
        <v>0</v>
      </c>
      <c r="AU136" s="64" t="n">
        <f aca="false">ModeloDatosModificados!AU136-ModeloDatosMinisterio!AU136</f>
        <v>0</v>
      </c>
      <c r="AV136" s="63" t="n">
        <f aca="false">ModeloDatosModificados!AV136-ModeloDatosMinisterio!AV136</f>
        <v>0</v>
      </c>
      <c r="AW136" s="64" t="n">
        <f aca="false">ModeloDatosModificados!AW136-ModeloDatosMinisterio!AW136</f>
        <v>0</v>
      </c>
      <c r="AX136" s="63" t="n">
        <f aca="false">ModeloDatosModificados!AX136-ModeloDatosMinisterio!AX136</f>
        <v>0</v>
      </c>
    </row>
    <row r="137" customFormat="false" ht="13.8" hidden="false" customHeight="false" outlineLevel="0" collapsed="false">
      <c r="A137" s="70" t="s">
        <v>39</v>
      </c>
      <c r="B137" s="63" t="n">
        <f aca="false">ModeloDatosModificados!B137-ModeloDatosMinisterio!B137</f>
        <v>0</v>
      </c>
      <c r="C137" s="63" t="n">
        <f aca="false">ModeloDatosModificados!C137-ModeloDatosMinisterio!C137</f>
        <v>0</v>
      </c>
      <c r="D137" s="63" t="n">
        <f aca="false">ModeloDatosModificados!D137-ModeloDatosMinisterio!D137</f>
        <v>0</v>
      </c>
      <c r="E137" s="63" t="n">
        <f aca="false">ModeloDatosModificados!E137-ModeloDatosMinisterio!E137</f>
        <v>0</v>
      </c>
      <c r="F137" s="63" t="n">
        <f aca="false">ModeloDatosModificados!F137-ModeloDatosMinisterio!F137</f>
        <v>0</v>
      </c>
      <c r="G137" s="63" t="n">
        <f aca="false">ModeloDatosModificados!G137-ModeloDatosMinisterio!G137</f>
        <v>0</v>
      </c>
      <c r="H137" s="63" t="n">
        <f aca="false">ModeloDatosModificados!H137-ModeloDatosMinisterio!H137</f>
        <v>0</v>
      </c>
      <c r="I137" s="64" t="n">
        <f aca="false">ModeloDatosModificados!I137-ModeloDatosMinisterio!I137</f>
        <v>0</v>
      </c>
      <c r="J137" s="63" t="n">
        <f aca="false">ModeloDatosModificados!J137-ModeloDatosMinisterio!J137</f>
        <v>0</v>
      </c>
      <c r="K137" s="64" t="n">
        <f aca="false">ModeloDatosModificados!K137-ModeloDatosMinisterio!K137</f>
        <v>0</v>
      </c>
      <c r="L137" s="63" t="n">
        <f aca="false">ModeloDatosModificados!L137-ModeloDatosMinisterio!L137</f>
        <v>0</v>
      </c>
      <c r="M137" s="64" t="n">
        <f aca="false">ModeloDatosModificados!M137-ModeloDatosMinisterio!M137</f>
        <v>9.25101202413348E-009</v>
      </c>
      <c r="N137" s="63" t="n">
        <f aca="false">ModeloDatosModificados!N137-ModeloDatosMinisterio!N137</f>
        <v>2</v>
      </c>
      <c r="O137" s="63" t="n">
        <f aca="false">ModeloDatosModificados!O137-ModeloDatosMinisterio!O137</f>
        <v>2</v>
      </c>
      <c r="P137" s="63" t="n">
        <f aca="false">ModeloDatosModificados!P137-ModeloDatosMinisterio!P137</f>
        <v>2</v>
      </c>
      <c r="Q137" s="63" t="n">
        <f aca="false">ModeloDatosModificados!Q137-ModeloDatosMinisterio!Q137</f>
        <v>2</v>
      </c>
      <c r="S137" s="63" t="n">
        <f aca="false">ModeloDatosModificados!S137-ModeloDatosMinisterio!S137</f>
        <v>0</v>
      </c>
      <c r="T137" s="63" t="n">
        <f aca="false">ModeloDatosModificados!T137-ModeloDatosMinisterio!T137</f>
        <v>0</v>
      </c>
      <c r="U137" s="63" t="n">
        <f aca="false">ModeloDatosModificados!U137-ModeloDatosMinisterio!U137</f>
        <v>0</v>
      </c>
      <c r="V137" s="63" t="n">
        <f aca="false">ModeloDatosModificados!V137-ModeloDatosMinisterio!V137</f>
        <v>0</v>
      </c>
      <c r="W137" s="63" t="n">
        <f aca="false">ModeloDatosModificados!W137-ModeloDatosMinisterio!W137</f>
        <v>0</v>
      </c>
      <c r="X137" s="63" t="n">
        <f aca="false">ModeloDatosModificados!X137-ModeloDatosMinisterio!X137</f>
        <v>0</v>
      </c>
      <c r="Y137" s="63" t="n">
        <f aca="false">ModeloDatosModificados!Y137-ModeloDatosMinisterio!Y137</f>
        <v>0</v>
      </c>
      <c r="Z137" s="63" t="n">
        <f aca="false">ModeloDatosModificados!Z137-ModeloDatosMinisterio!Z137</f>
        <v>0</v>
      </c>
      <c r="AC137" s="71" t="n">
        <f aca="false">ModeloDatosModificados!AC137-ModeloDatosMinisterio!AC137</f>
        <v>0</v>
      </c>
      <c r="AD137" s="72" t="n">
        <f aca="false">ModeloDatosModificados!AD137-ModeloDatosMinisterio!AD137</f>
        <v>0</v>
      </c>
      <c r="AE137" s="73" t="n">
        <f aca="false">ModeloDatosModificados!AE137-ModeloDatosMinisterio!AE137</f>
        <v>0</v>
      </c>
      <c r="AF137" s="72" t="n">
        <f aca="false">ModeloDatosModificados!AF137-ModeloDatosMinisterio!AF137</f>
        <v>0</v>
      </c>
      <c r="AG137" s="72" t="n">
        <f aca="false">ModeloDatosModificados!AG137-ModeloDatosMinisterio!AG137</f>
        <v>0</v>
      </c>
      <c r="AH137" s="72" t="n">
        <f aca="false">ModeloDatosModificados!AH137-ModeloDatosMinisterio!AH137</f>
        <v>0</v>
      </c>
      <c r="AI137" s="72" t="n">
        <f aca="false">ModeloDatosModificados!AI137-ModeloDatosMinisterio!AI137</f>
        <v>0</v>
      </c>
      <c r="AJ137" s="72" t="n">
        <f aca="false">ModeloDatosModificados!AJ137-ModeloDatosMinisterio!AJ137</f>
        <v>0</v>
      </c>
      <c r="AK137" s="72" t="n">
        <f aca="false">ModeloDatosModificados!AK137-ModeloDatosMinisterio!AK137</f>
        <v>0</v>
      </c>
      <c r="AL137" s="72" t="n">
        <f aca="false">ModeloDatosModificados!AL137-ModeloDatosMinisterio!AL137</f>
        <v>0</v>
      </c>
      <c r="AM137" s="72" t="n">
        <f aca="false">ModeloDatosModificados!AM137-ModeloDatosMinisterio!AM137</f>
        <v>0</v>
      </c>
      <c r="AO137" s="64" t="n">
        <f aca="false">ModeloDatosModificados!AO137-ModeloDatosMinisterio!AO137</f>
        <v>0</v>
      </c>
      <c r="AP137" s="63" t="n">
        <f aca="false">ModeloDatosModificados!AP137-ModeloDatosMinisterio!AP137</f>
        <v>0</v>
      </c>
      <c r="AQ137" s="64" t="n">
        <f aca="false">ModeloDatosModificados!AQ137-ModeloDatosMinisterio!AQ137</f>
        <v>0</v>
      </c>
      <c r="AR137" s="63" t="n">
        <f aca="false">ModeloDatosModificados!AR137-ModeloDatosMinisterio!AR137</f>
        <v>0</v>
      </c>
      <c r="AS137" s="64" t="n">
        <f aca="false">ModeloDatosModificados!AS137-ModeloDatosMinisterio!AS137</f>
        <v>0</v>
      </c>
      <c r="AT137" s="63" t="n">
        <f aca="false">ModeloDatosModificados!AT137-ModeloDatosMinisterio!AT137</f>
        <v>0</v>
      </c>
      <c r="AU137" s="64" t="n">
        <f aca="false">ModeloDatosModificados!AU137-ModeloDatosMinisterio!AU137</f>
        <v>0</v>
      </c>
      <c r="AV137" s="63" t="n">
        <f aca="false">ModeloDatosModificados!AV137-ModeloDatosMinisterio!AV137</f>
        <v>0</v>
      </c>
      <c r="AW137" s="64" t="n">
        <f aca="false">ModeloDatosModificados!AW137-ModeloDatosMinisterio!AW137</f>
        <v>0</v>
      </c>
      <c r="AX137" s="63" t="n">
        <f aca="false">ModeloDatosModificados!AX137-ModeloDatosMinisterio!AX137</f>
        <v>0</v>
      </c>
    </row>
    <row r="138" customFormat="false" ht="13.8" hidden="false" customHeight="false" outlineLevel="0" collapsed="false">
      <c r="A138" s="70" t="s">
        <v>40</v>
      </c>
      <c r="B138" s="63" t="n">
        <f aca="false">ModeloDatosModificados!B138-ModeloDatosMinisterio!B138</f>
        <v>0</v>
      </c>
      <c r="C138" s="63" t="n">
        <f aca="false">ModeloDatosModificados!C138-ModeloDatosMinisterio!C138</f>
        <v>0</v>
      </c>
      <c r="D138" s="63" t="n">
        <f aca="false">ModeloDatosModificados!D138-ModeloDatosMinisterio!D138</f>
        <v>0</v>
      </c>
      <c r="E138" s="63" t="n">
        <f aca="false">ModeloDatosModificados!E138-ModeloDatosMinisterio!E138</f>
        <v>0</v>
      </c>
      <c r="F138" s="63" t="n">
        <f aca="false">ModeloDatosModificados!F138-ModeloDatosMinisterio!F138</f>
        <v>0</v>
      </c>
      <c r="G138" s="63" t="n">
        <f aca="false">ModeloDatosModificados!G138-ModeloDatosMinisterio!G138</f>
        <v>0</v>
      </c>
      <c r="H138" s="63" t="n">
        <f aca="false">ModeloDatosModificados!H138-ModeloDatosMinisterio!H138</f>
        <v>0</v>
      </c>
      <c r="I138" s="64" t="n">
        <f aca="false">ModeloDatosModificados!I138-ModeloDatosMinisterio!I138</f>
        <v>0</v>
      </c>
      <c r="J138" s="63" t="n">
        <f aca="false">ModeloDatosModificados!J138-ModeloDatosMinisterio!J138</f>
        <v>0</v>
      </c>
      <c r="K138" s="64" t="n">
        <f aca="false">ModeloDatosModificados!K138-ModeloDatosMinisterio!K138</f>
        <v>0</v>
      </c>
      <c r="L138" s="63" t="n">
        <f aca="false">ModeloDatosModificados!L138-ModeloDatosMinisterio!L138</f>
        <v>0</v>
      </c>
      <c r="M138" s="64" t="n">
        <f aca="false">ModeloDatosModificados!M138-ModeloDatosMinisterio!M138</f>
        <v>9.25101202239875E-009</v>
      </c>
      <c r="N138" s="63" t="n">
        <f aca="false">ModeloDatosModificados!N138-ModeloDatosMinisterio!N138</f>
        <v>2</v>
      </c>
      <c r="O138" s="63" t="n">
        <f aca="false">ModeloDatosModificados!O138-ModeloDatosMinisterio!O138</f>
        <v>2</v>
      </c>
      <c r="P138" s="63" t="n">
        <f aca="false">ModeloDatosModificados!P138-ModeloDatosMinisterio!P138</f>
        <v>2</v>
      </c>
      <c r="Q138" s="63" t="n">
        <f aca="false">ModeloDatosModificados!Q138-ModeloDatosMinisterio!Q138</f>
        <v>2</v>
      </c>
      <c r="S138" s="63" t="n">
        <f aca="false">ModeloDatosModificados!S138-ModeloDatosMinisterio!S138</f>
        <v>0</v>
      </c>
      <c r="T138" s="63" t="n">
        <f aca="false">ModeloDatosModificados!T138-ModeloDatosMinisterio!T138</f>
        <v>0</v>
      </c>
      <c r="U138" s="63" t="n">
        <f aca="false">ModeloDatosModificados!U138-ModeloDatosMinisterio!U138</f>
        <v>0</v>
      </c>
      <c r="V138" s="63" t="n">
        <f aca="false">ModeloDatosModificados!V138-ModeloDatosMinisterio!V138</f>
        <v>0</v>
      </c>
      <c r="W138" s="63" t="n">
        <f aca="false">ModeloDatosModificados!W138-ModeloDatosMinisterio!W138</f>
        <v>0</v>
      </c>
      <c r="X138" s="63" t="n">
        <f aca="false">ModeloDatosModificados!X138-ModeloDatosMinisterio!X138</f>
        <v>0</v>
      </c>
      <c r="Y138" s="63" t="n">
        <f aca="false">ModeloDatosModificados!Y138-ModeloDatosMinisterio!Y138</f>
        <v>0</v>
      </c>
      <c r="Z138" s="63" t="n">
        <f aca="false">ModeloDatosModificados!Z138-ModeloDatosMinisterio!Z138</f>
        <v>0</v>
      </c>
      <c r="AC138" s="71" t="n">
        <f aca="false">ModeloDatosModificados!AC138-ModeloDatosMinisterio!AC138</f>
        <v>0</v>
      </c>
      <c r="AD138" s="72" t="n">
        <f aca="false">ModeloDatosModificados!AD138-ModeloDatosMinisterio!AD138</f>
        <v>0</v>
      </c>
      <c r="AE138" s="73" t="n">
        <f aca="false">ModeloDatosModificados!AE138-ModeloDatosMinisterio!AE138</f>
        <v>0</v>
      </c>
      <c r="AF138" s="72" t="n">
        <f aca="false">ModeloDatosModificados!AF138-ModeloDatosMinisterio!AF138</f>
        <v>0</v>
      </c>
      <c r="AG138" s="72" t="n">
        <f aca="false">ModeloDatosModificados!AG138-ModeloDatosMinisterio!AG138</f>
        <v>0</v>
      </c>
      <c r="AH138" s="72" t="n">
        <f aca="false">ModeloDatosModificados!AH138-ModeloDatosMinisterio!AH138</f>
        <v>0</v>
      </c>
      <c r="AI138" s="72" t="n">
        <f aca="false">ModeloDatosModificados!AI138-ModeloDatosMinisterio!AI138</f>
        <v>0</v>
      </c>
      <c r="AJ138" s="72" t="n">
        <f aca="false">ModeloDatosModificados!AJ138-ModeloDatosMinisterio!AJ138</f>
        <v>0</v>
      </c>
      <c r="AK138" s="72" t="n">
        <f aca="false">ModeloDatosModificados!AK138-ModeloDatosMinisterio!AK138</f>
        <v>0</v>
      </c>
      <c r="AL138" s="72" t="n">
        <f aca="false">ModeloDatosModificados!AL138-ModeloDatosMinisterio!AL138</f>
        <v>0</v>
      </c>
      <c r="AM138" s="72" t="n">
        <f aca="false">ModeloDatosModificados!AM138-ModeloDatosMinisterio!AM138</f>
        <v>0</v>
      </c>
      <c r="AO138" s="64" t="n">
        <f aca="false">ModeloDatosModificados!AO138-ModeloDatosMinisterio!AO138</f>
        <v>0</v>
      </c>
      <c r="AP138" s="63" t="n">
        <f aca="false">ModeloDatosModificados!AP138-ModeloDatosMinisterio!AP138</f>
        <v>0</v>
      </c>
      <c r="AQ138" s="64" t="n">
        <f aca="false">ModeloDatosModificados!AQ138-ModeloDatosMinisterio!AQ138</f>
        <v>0</v>
      </c>
      <c r="AR138" s="63" t="n">
        <f aca="false">ModeloDatosModificados!AR138-ModeloDatosMinisterio!AR138</f>
        <v>0</v>
      </c>
      <c r="AS138" s="64" t="n">
        <f aca="false">ModeloDatosModificados!AS138-ModeloDatosMinisterio!AS138</f>
        <v>0</v>
      </c>
      <c r="AT138" s="63" t="n">
        <f aca="false">ModeloDatosModificados!AT138-ModeloDatosMinisterio!AT138</f>
        <v>0</v>
      </c>
      <c r="AU138" s="64" t="n">
        <f aca="false">ModeloDatosModificados!AU138-ModeloDatosMinisterio!AU138</f>
        <v>0</v>
      </c>
      <c r="AV138" s="63" t="n">
        <f aca="false">ModeloDatosModificados!AV138-ModeloDatosMinisterio!AV138</f>
        <v>0</v>
      </c>
      <c r="AW138" s="64" t="n">
        <f aca="false">ModeloDatosModificados!AW138-ModeloDatosMinisterio!AW138</f>
        <v>0</v>
      </c>
      <c r="AX138" s="63" t="n">
        <f aca="false">ModeloDatosModificados!AX138-ModeloDatosMinisterio!AX138</f>
        <v>0</v>
      </c>
    </row>
    <row r="139" customFormat="false" ht="13.8" hidden="false" customHeight="false" outlineLevel="0" collapsed="false">
      <c r="A139" s="70" t="s">
        <v>41</v>
      </c>
      <c r="B139" s="63" t="n">
        <f aca="false">ModeloDatosModificados!B139-ModeloDatosMinisterio!B139</f>
        <v>0</v>
      </c>
      <c r="C139" s="63" t="n">
        <f aca="false">ModeloDatosModificados!C139-ModeloDatosMinisterio!C139</f>
        <v>0</v>
      </c>
      <c r="D139" s="63" t="n">
        <f aca="false">ModeloDatosModificados!D139-ModeloDatosMinisterio!D139</f>
        <v>0</v>
      </c>
      <c r="E139" s="63" t="n">
        <f aca="false">ModeloDatosModificados!E139-ModeloDatosMinisterio!E139</f>
        <v>0</v>
      </c>
      <c r="F139" s="63" t="n">
        <f aca="false">ModeloDatosModificados!F139-ModeloDatosMinisterio!F139</f>
        <v>0</v>
      </c>
      <c r="G139" s="63" t="n">
        <f aca="false">ModeloDatosModificados!G139-ModeloDatosMinisterio!G139</f>
        <v>0</v>
      </c>
      <c r="H139" s="63" t="n">
        <f aca="false">ModeloDatosModificados!H139-ModeloDatosMinisterio!H139</f>
        <v>0</v>
      </c>
      <c r="I139" s="64" t="n">
        <f aca="false">ModeloDatosModificados!I139-ModeloDatosMinisterio!I139</f>
        <v>0</v>
      </c>
      <c r="J139" s="63" t="n">
        <f aca="false">ModeloDatosModificados!J139-ModeloDatosMinisterio!J139</f>
        <v>0</v>
      </c>
      <c r="K139" s="64" t="n">
        <f aca="false">ModeloDatosModificados!K139-ModeloDatosMinisterio!K139</f>
        <v>0</v>
      </c>
      <c r="L139" s="63" t="n">
        <f aca="false">ModeloDatosModificados!L139-ModeloDatosMinisterio!L139</f>
        <v>0</v>
      </c>
      <c r="M139" s="64" t="n">
        <f aca="false">ModeloDatosModificados!M139-ModeloDatosMinisterio!M139</f>
        <v>9.25101202413348E-009</v>
      </c>
      <c r="N139" s="63" t="n">
        <f aca="false">ModeloDatosModificados!N139-ModeloDatosMinisterio!N139</f>
        <v>2</v>
      </c>
      <c r="O139" s="63" t="n">
        <f aca="false">ModeloDatosModificados!O139-ModeloDatosMinisterio!O139</f>
        <v>2</v>
      </c>
      <c r="P139" s="63" t="n">
        <f aca="false">ModeloDatosModificados!P139-ModeloDatosMinisterio!P139</f>
        <v>2</v>
      </c>
      <c r="Q139" s="63" t="n">
        <f aca="false">ModeloDatosModificados!Q139-ModeloDatosMinisterio!Q139</f>
        <v>2</v>
      </c>
      <c r="S139" s="63" t="n">
        <f aca="false">ModeloDatosModificados!S139-ModeloDatosMinisterio!S139</f>
        <v>0</v>
      </c>
      <c r="T139" s="63" t="n">
        <f aca="false">ModeloDatosModificados!T139-ModeloDatosMinisterio!T139</f>
        <v>0</v>
      </c>
      <c r="U139" s="63" t="n">
        <f aca="false">ModeloDatosModificados!U139-ModeloDatosMinisterio!U139</f>
        <v>0</v>
      </c>
      <c r="V139" s="63" t="n">
        <f aca="false">ModeloDatosModificados!V139-ModeloDatosMinisterio!V139</f>
        <v>0</v>
      </c>
      <c r="W139" s="63" t="n">
        <f aca="false">ModeloDatosModificados!W139-ModeloDatosMinisterio!W139</f>
        <v>0</v>
      </c>
      <c r="X139" s="63" t="n">
        <f aca="false">ModeloDatosModificados!X139-ModeloDatosMinisterio!X139</f>
        <v>0</v>
      </c>
      <c r="Y139" s="63" t="n">
        <f aca="false">ModeloDatosModificados!Y139-ModeloDatosMinisterio!Y139</f>
        <v>0</v>
      </c>
      <c r="Z139" s="63" t="n">
        <f aca="false">ModeloDatosModificados!Z139-ModeloDatosMinisterio!Z139</f>
        <v>0</v>
      </c>
      <c r="AC139" s="71" t="n">
        <f aca="false">ModeloDatosModificados!AC139-ModeloDatosMinisterio!AC139</f>
        <v>0</v>
      </c>
      <c r="AD139" s="72" t="n">
        <f aca="false">ModeloDatosModificados!AD139-ModeloDatosMinisterio!AD139</f>
        <v>0</v>
      </c>
      <c r="AE139" s="73" t="n">
        <f aca="false">ModeloDatosModificados!AE139-ModeloDatosMinisterio!AE139</f>
        <v>0</v>
      </c>
      <c r="AF139" s="72" t="n">
        <f aca="false">ModeloDatosModificados!AF139-ModeloDatosMinisterio!AF139</f>
        <v>0</v>
      </c>
      <c r="AG139" s="72" t="n">
        <f aca="false">ModeloDatosModificados!AG139-ModeloDatosMinisterio!AG139</f>
        <v>0</v>
      </c>
      <c r="AH139" s="72" t="n">
        <f aca="false">ModeloDatosModificados!AH139-ModeloDatosMinisterio!AH139</f>
        <v>0</v>
      </c>
      <c r="AI139" s="72" t="n">
        <f aca="false">ModeloDatosModificados!AI139-ModeloDatosMinisterio!AI139</f>
        <v>0</v>
      </c>
      <c r="AJ139" s="72" t="n">
        <f aca="false">ModeloDatosModificados!AJ139-ModeloDatosMinisterio!AJ139</f>
        <v>0</v>
      </c>
      <c r="AK139" s="72" t="n">
        <f aca="false">ModeloDatosModificados!AK139-ModeloDatosMinisterio!AK139</f>
        <v>0</v>
      </c>
      <c r="AL139" s="72" t="n">
        <f aca="false">ModeloDatosModificados!AL139-ModeloDatosMinisterio!AL139</f>
        <v>0</v>
      </c>
      <c r="AM139" s="72" t="n">
        <f aca="false">ModeloDatosModificados!AM139-ModeloDatosMinisterio!AM139</f>
        <v>0</v>
      </c>
      <c r="AO139" s="64" t="n">
        <f aca="false">ModeloDatosModificados!AO139-ModeloDatosMinisterio!AO139</f>
        <v>0</v>
      </c>
      <c r="AP139" s="63" t="n">
        <f aca="false">ModeloDatosModificados!AP139-ModeloDatosMinisterio!AP139</f>
        <v>0</v>
      </c>
      <c r="AQ139" s="64" t="n">
        <f aca="false">ModeloDatosModificados!AQ139-ModeloDatosMinisterio!AQ139</f>
        <v>0</v>
      </c>
      <c r="AR139" s="63" t="n">
        <f aca="false">ModeloDatosModificados!AR139-ModeloDatosMinisterio!AR139</f>
        <v>0</v>
      </c>
      <c r="AS139" s="64" t="n">
        <f aca="false">ModeloDatosModificados!AS139-ModeloDatosMinisterio!AS139</f>
        <v>0</v>
      </c>
      <c r="AT139" s="63" t="n">
        <f aca="false">ModeloDatosModificados!AT139-ModeloDatosMinisterio!AT139</f>
        <v>0</v>
      </c>
      <c r="AU139" s="64" t="n">
        <f aca="false">ModeloDatosModificados!AU139-ModeloDatosMinisterio!AU139</f>
        <v>0</v>
      </c>
      <c r="AV139" s="63" t="n">
        <f aca="false">ModeloDatosModificados!AV139-ModeloDatosMinisterio!AV139</f>
        <v>0</v>
      </c>
      <c r="AW139" s="64" t="n">
        <f aca="false">ModeloDatosModificados!AW139-ModeloDatosMinisterio!AW139</f>
        <v>0</v>
      </c>
      <c r="AX139" s="63" t="n">
        <f aca="false">ModeloDatosModificados!AX139-ModeloDatosMinisterio!AX139</f>
        <v>0</v>
      </c>
    </row>
    <row r="140" customFormat="false" ht="13.8" hidden="false" customHeight="false" outlineLevel="0" collapsed="false">
      <c r="A140" s="70" t="s">
        <v>42</v>
      </c>
      <c r="B140" s="63" t="n">
        <f aca="false">ModeloDatosModificados!B140-ModeloDatosMinisterio!B140</f>
        <v>0</v>
      </c>
      <c r="C140" s="63" t="n">
        <f aca="false">ModeloDatosModificados!C140-ModeloDatosMinisterio!C140</f>
        <v>0</v>
      </c>
      <c r="D140" s="63" t="n">
        <f aca="false">ModeloDatosModificados!D140-ModeloDatosMinisterio!D140</f>
        <v>0</v>
      </c>
      <c r="E140" s="63" t="n">
        <f aca="false">ModeloDatosModificados!E140-ModeloDatosMinisterio!E140</f>
        <v>0</v>
      </c>
      <c r="F140" s="63" t="n">
        <f aca="false">ModeloDatosModificados!F140-ModeloDatosMinisterio!F140</f>
        <v>0</v>
      </c>
      <c r="G140" s="63" t="n">
        <f aca="false">ModeloDatosModificados!G140-ModeloDatosMinisterio!G140</f>
        <v>0</v>
      </c>
      <c r="H140" s="63" t="n">
        <f aca="false">ModeloDatosModificados!H140-ModeloDatosMinisterio!H140</f>
        <v>0</v>
      </c>
      <c r="I140" s="64" t="n">
        <f aca="false">ModeloDatosModificados!I140-ModeloDatosMinisterio!I140</f>
        <v>0</v>
      </c>
      <c r="J140" s="63" t="n">
        <f aca="false">ModeloDatosModificados!J140-ModeloDatosMinisterio!J140</f>
        <v>0</v>
      </c>
      <c r="K140" s="64" t="n">
        <f aca="false">ModeloDatosModificados!K140-ModeloDatosMinisterio!K140</f>
        <v>0</v>
      </c>
      <c r="L140" s="63" t="n">
        <f aca="false">ModeloDatosModificados!L140-ModeloDatosMinisterio!L140</f>
        <v>0</v>
      </c>
      <c r="M140" s="64" t="n">
        <f aca="false">ModeloDatosModificados!M140-ModeloDatosMinisterio!M140</f>
        <v>4.6255060129341E-009</v>
      </c>
      <c r="N140" s="63" t="n">
        <f aca="false">ModeloDatosModificados!N140-ModeloDatosMinisterio!N140</f>
        <v>1</v>
      </c>
      <c r="O140" s="63" t="n">
        <f aca="false">ModeloDatosModificados!O140-ModeloDatosMinisterio!O140</f>
        <v>1</v>
      </c>
      <c r="P140" s="63" t="n">
        <f aca="false">ModeloDatosModificados!P140-ModeloDatosMinisterio!P140</f>
        <v>1</v>
      </c>
      <c r="Q140" s="63" t="n">
        <f aca="false">ModeloDatosModificados!Q140-ModeloDatosMinisterio!Q140</f>
        <v>1</v>
      </c>
      <c r="S140" s="63" t="n">
        <f aca="false">ModeloDatosModificados!S140-ModeloDatosMinisterio!S140</f>
        <v>0</v>
      </c>
      <c r="T140" s="63" t="n">
        <f aca="false">ModeloDatosModificados!T140-ModeloDatosMinisterio!T140</f>
        <v>0</v>
      </c>
      <c r="U140" s="63" t="n">
        <f aca="false">ModeloDatosModificados!U140-ModeloDatosMinisterio!U140</f>
        <v>0</v>
      </c>
      <c r="V140" s="63" t="n">
        <f aca="false">ModeloDatosModificados!V140-ModeloDatosMinisterio!V140</f>
        <v>0</v>
      </c>
      <c r="W140" s="63" t="n">
        <f aca="false">ModeloDatosModificados!W140-ModeloDatosMinisterio!W140</f>
        <v>0</v>
      </c>
      <c r="X140" s="63" t="n">
        <f aca="false">ModeloDatosModificados!X140-ModeloDatosMinisterio!X140</f>
        <v>0</v>
      </c>
      <c r="Y140" s="63" t="n">
        <f aca="false">ModeloDatosModificados!Y140-ModeloDatosMinisterio!Y140</f>
        <v>0</v>
      </c>
      <c r="Z140" s="63" t="n">
        <f aca="false">ModeloDatosModificados!Z140-ModeloDatosMinisterio!Z140</f>
        <v>0</v>
      </c>
      <c r="AC140" s="71" t="n">
        <f aca="false">ModeloDatosModificados!AC140-ModeloDatosMinisterio!AC140</f>
        <v>0</v>
      </c>
      <c r="AD140" s="72" t="n">
        <f aca="false">ModeloDatosModificados!AD140-ModeloDatosMinisterio!AD140</f>
        <v>0</v>
      </c>
      <c r="AE140" s="73" t="n">
        <f aca="false">ModeloDatosModificados!AE140-ModeloDatosMinisterio!AE140</f>
        <v>0</v>
      </c>
      <c r="AF140" s="72" t="n">
        <f aca="false">ModeloDatosModificados!AF140-ModeloDatosMinisterio!AF140</f>
        <v>0</v>
      </c>
      <c r="AG140" s="72" t="n">
        <f aca="false">ModeloDatosModificados!AG140-ModeloDatosMinisterio!AG140</f>
        <v>0</v>
      </c>
      <c r="AH140" s="72" t="n">
        <f aca="false">ModeloDatosModificados!AH140-ModeloDatosMinisterio!AH140</f>
        <v>0</v>
      </c>
      <c r="AI140" s="72" t="n">
        <f aca="false">ModeloDatosModificados!AI140-ModeloDatosMinisterio!AI140</f>
        <v>0</v>
      </c>
      <c r="AJ140" s="72" t="n">
        <f aca="false">ModeloDatosModificados!AJ140-ModeloDatosMinisterio!AJ140</f>
        <v>0</v>
      </c>
      <c r="AK140" s="72" t="n">
        <f aca="false">ModeloDatosModificados!AK140-ModeloDatosMinisterio!AK140</f>
        <v>0</v>
      </c>
      <c r="AL140" s="72" t="n">
        <f aca="false">ModeloDatosModificados!AL140-ModeloDatosMinisterio!AL140</f>
        <v>0</v>
      </c>
      <c r="AM140" s="72" t="n">
        <f aca="false">ModeloDatosModificados!AM140-ModeloDatosMinisterio!AM140</f>
        <v>0</v>
      </c>
      <c r="AO140" s="64" t="n">
        <f aca="false">ModeloDatosModificados!AO140-ModeloDatosMinisterio!AO140</f>
        <v>0</v>
      </c>
      <c r="AP140" s="63" t="n">
        <f aca="false">ModeloDatosModificados!AP140-ModeloDatosMinisterio!AP140</f>
        <v>0</v>
      </c>
      <c r="AQ140" s="64" t="n">
        <f aca="false">ModeloDatosModificados!AQ140-ModeloDatosMinisterio!AQ140</f>
        <v>0</v>
      </c>
      <c r="AR140" s="63" t="n">
        <f aca="false">ModeloDatosModificados!AR140-ModeloDatosMinisterio!AR140</f>
        <v>0</v>
      </c>
      <c r="AS140" s="64" t="n">
        <f aca="false">ModeloDatosModificados!AS140-ModeloDatosMinisterio!AS140</f>
        <v>0</v>
      </c>
      <c r="AT140" s="63" t="n">
        <f aca="false">ModeloDatosModificados!AT140-ModeloDatosMinisterio!AT140</f>
        <v>0</v>
      </c>
      <c r="AU140" s="64" t="n">
        <f aca="false">ModeloDatosModificados!AU140-ModeloDatosMinisterio!AU140</f>
        <v>0</v>
      </c>
      <c r="AV140" s="63" t="n">
        <f aca="false">ModeloDatosModificados!AV140-ModeloDatosMinisterio!AV140</f>
        <v>0</v>
      </c>
      <c r="AW140" s="64" t="n">
        <f aca="false">ModeloDatosModificados!AW140-ModeloDatosMinisterio!AW140</f>
        <v>0</v>
      </c>
      <c r="AX140" s="63" t="n">
        <f aca="false">ModeloDatosModificados!AX140-ModeloDatosMinisterio!AX140</f>
        <v>0</v>
      </c>
    </row>
    <row r="141" customFormat="false" ht="13.8" hidden="false" customHeight="false" outlineLevel="0" collapsed="false">
      <c r="A141" s="70" t="s">
        <v>43</v>
      </c>
      <c r="B141" s="63" t="n">
        <f aca="false">ModeloDatosModificados!B141-ModeloDatosMinisterio!B141</f>
        <v>0</v>
      </c>
      <c r="C141" s="63" t="n">
        <f aca="false">ModeloDatosModificados!C141-ModeloDatosMinisterio!C141</f>
        <v>0</v>
      </c>
      <c r="D141" s="63" t="n">
        <f aca="false">ModeloDatosModificados!D141-ModeloDatosMinisterio!D141</f>
        <v>0</v>
      </c>
      <c r="E141" s="63" t="n">
        <f aca="false">ModeloDatosModificados!E141-ModeloDatosMinisterio!E141</f>
        <v>0</v>
      </c>
      <c r="F141" s="63" t="n">
        <f aca="false">ModeloDatosModificados!F141-ModeloDatosMinisterio!F141</f>
        <v>0</v>
      </c>
      <c r="G141" s="63" t="n">
        <f aca="false">ModeloDatosModificados!G141-ModeloDatosMinisterio!G141</f>
        <v>0</v>
      </c>
      <c r="H141" s="63" t="n">
        <f aca="false">ModeloDatosModificados!H141-ModeloDatosMinisterio!H141</f>
        <v>0</v>
      </c>
      <c r="I141" s="64" t="n">
        <f aca="false">ModeloDatosModificados!I141-ModeloDatosMinisterio!I141</f>
        <v>0</v>
      </c>
      <c r="J141" s="63" t="n">
        <f aca="false">ModeloDatosModificados!J141-ModeloDatosMinisterio!J141</f>
        <v>0</v>
      </c>
      <c r="K141" s="64" t="n">
        <f aca="false">ModeloDatosModificados!K141-ModeloDatosMinisterio!K141</f>
        <v>0</v>
      </c>
      <c r="L141" s="63" t="n">
        <f aca="false">ModeloDatosModificados!L141-ModeloDatosMinisterio!L141</f>
        <v>0</v>
      </c>
      <c r="M141" s="64" t="n">
        <f aca="false">ModeloDatosModificados!M141-ModeloDatosMinisterio!M141</f>
        <v>9.25101202413348E-009</v>
      </c>
      <c r="N141" s="63" t="n">
        <f aca="false">ModeloDatosModificados!N141-ModeloDatosMinisterio!N141</f>
        <v>2</v>
      </c>
      <c r="O141" s="63" t="n">
        <f aca="false">ModeloDatosModificados!O141-ModeloDatosMinisterio!O141</f>
        <v>2</v>
      </c>
      <c r="P141" s="63" t="n">
        <f aca="false">ModeloDatosModificados!P141-ModeloDatosMinisterio!P141</f>
        <v>2</v>
      </c>
      <c r="Q141" s="63" t="n">
        <f aca="false">ModeloDatosModificados!Q141-ModeloDatosMinisterio!Q141</f>
        <v>2</v>
      </c>
      <c r="S141" s="63" t="n">
        <f aca="false">ModeloDatosModificados!S141-ModeloDatosMinisterio!S141</f>
        <v>0</v>
      </c>
      <c r="T141" s="63" t="n">
        <f aca="false">ModeloDatosModificados!T141-ModeloDatosMinisterio!T141</f>
        <v>0</v>
      </c>
      <c r="U141" s="63" t="n">
        <f aca="false">ModeloDatosModificados!U141-ModeloDatosMinisterio!U141</f>
        <v>0</v>
      </c>
      <c r="V141" s="63" t="n">
        <f aca="false">ModeloDatosModificados!V141-ModeloDatosMinisterio!V141</f>
        <v>0</v>
      </c>
      <c r="W141" s="63" t="n">
        <f aca="false">ModeloDatosModificados!W141-ModeloDatosMinisterio!W141</f>
        <v>0</v>
      </c>
      <c r="X141" s="63" t="n">
        <f aca="false">ModeloDatosModificados!X141-ModeloDatosMinisterio!X141</f>
        <v>0</v>
      </c>
      <c r="Y141" s="63" t="n">
        <f aca="false">ModeloDatosModificados!Y141-ModeloDatosMinisterio!Y141</f>
        <v>0</v>
      </c>
      <c r="Z141" s="63" t="n">
        <f aca="false">ModeloDatosModificados!Z141-ModeloDatosMinisterio!Z141</f>
        <v>0</v>
      </c>
      <c r="AC141" s="71" t="n">
        <f aca="false">ModeloDatosModificados!AC141-ModeloDatosMinisterio!AC141</f>
        <v>0</v>
      </c>
      <c r="AD141" s="72" t="n">
        <f aca="false">ModeloDatosModificados!AD141-ModeloDatosMinisterio!AD141</f>
        <v>0</v>
      </c>
      <c r="AE141" s="73" t="n">
        <f aca="false">ModeloDatosModificados!AE141-ModeloDatosMinisterio!AE141</f>
        <v>0</v>
      </c>
      <c r="AF141" s="72" t="n">
        <f aca="false">ModeloDatosModificados!AF141-ModeloDatosMinisterio!AF141</f>
        <v>0</v>
      </c>
      <c r="AG141" s="72" t="n">
        <f aca="false">ModeloDatosModificados!AG141-ModeloDatosMinisterio!AG141</f>
        <v>0</v>
      </c>
      <c r="AH141" s="72" t="n">
        <f aca="false">ModeloDatosModificados!AH141-ModeloDatosMinisterio!AH141</f>
        <v>0</v>
      </c>
      <c r="AI141" s="72" t="n">
        <f aca="false">ModeloDatosModificados!AI141-ModeloDatosMinisterio!AI141</f>
        <v>0</v>
      </c>
      <c r="AJ141" s="72" t="n">
        <f aca="false">ModeloDatosModificados!AJ141-ModeloDatosMinisterio!AJ141</f>
        <v>0</v>
      </c>
      <c r="AK141" s="72" t="n">
        <f aca="false">ModeloDatosModificados!AK141-ModeloDatosMinisterio!AK141</f>
        <v>0</v>
      </c>
      <c r="AL141" s="72" t="n">
        <f aca="false">ModeloDatosModificados!AL141-ModeloDatosMinisterio!AL141</f>
        <v>0</v>
      </c>
      <c r="AM141" s="72" t="n">
        <f aca="false">ModeloDatosModificados!AM141-ModeloDatosMinisterio!AM141</f>
        <v>0</v>
      </c>
      <c r="AO141" s="64" t="n">
        <f aca="false">ModeloDatosModificados!AO141-ModeloDatosMinisterio!AO141</f>
        <v>0</v>
      </c>
      <c r="AP141" s="63" t="n">
        <f aca="false">ModeloDatosModificados!AP141-ModeloDatosMinisterio!AP141</f>
        <v>0</v>
      </c>
      <c r="AQ141" s="64" t="n">
        <f aca="false">ModeloDatosModificados!AQ141-ModeloDatosMinisterio!AQ141</f>
        <v>0</v>
      </c>
      <c r="AR141" s="63" t="n">
        <f aca="false">ModeloDatosModificados!AR141-ModeloDatosMinisterio!AR141</f>
        <v>0</v>
      </c>
      <c r="AS141" s="64" t="n">
        <f aca="false">ModeloDatosModificados!AS141-ModeloDatosMinisterio!AS141</f>
        <v>0</v>
      </c>
      <c r="AT141" s="63" t="n">
        <f aca="false">ModeloDatosModificados!AT141-ModeloDatosMinisterio!AT141</f>
        <v>0</v>
      </c>
      <c r="AU141" s="64" t="n">
        <f aca="false">ModeloDatosModificados!AU141-ModeloDatosMinisterio!AU141</f>
        <v>0</v>
      </c>
      <c r="AV141" s="63" t="n">
        <f aca="false">ModeloDatosModificados!AV141-ModeloDatosMinisterio!AV141</f>
        <v>0</v>
      </c>
      <c r="AW141" s="64" t="n">
        <f aca="false">ModeloDatosModificados!AW141-ModeloDatosMinisterio!AW141</f>
        <v>0</v>
      </c>
      <c r="AX141" s="63" t="n">
        <f aca="false">ModeloDatosModificados!AX141-ModeloDatosMinisterio!AX141</f>
        <v>0</v>
      </c>
    </row>
    <row r="142" customFormat="false" ht="13.8" hidden="false" customHeight="false" outlineLevel="0" collapsed="false">
      <c r="A142" s="70" t="s">
        <v>44</v>
      </c>
      <c r="B142" s="63" t="n">
        <f aca="false">ModeloDatosModificados!B142-ModeloDatosMinisterio!B142</f>
        <v>0</v>
      </c>
      <c r="C142" s="63" t="n">
        <f aca="false">ModeloDatosModificados!C142-ModeloDatosMinisterio!C142</f>
        <v>0</v>
      </c>
      <c r="D142" s="63" t="n">
        <f aca="false">ModeloDatosModificados!D142-ModeloDatosMinisterio!D142</f>
        <v>0</v>
      </c>
      <c r="E142" s="63" t="n">
        <f aca="false">ModeloDatosModificados!E142-ModeloDatosMinisterio!E142</f>
        <v>0</v>
      </c>
      <c r="F142" s="63" t="n">
        <f aca="false">ModeloDatosModificados!F142-ModeloDatosMinisterio!F142</f>
        <v>0</v>
      </c>
      <c r="G142" s="63" t="n">
        <f aca="false">ModeloDatosModificados!G142-ModeloDatosMinisterio!G142</f>
        <v>0</v>
      </c>
      <c r="H142" s="63" t="n">
        <f aca="false">ModeloDatosModificados!H142-ModeloDatosMinisterio!H142</f>
        <v>0</v>
      </c>
      <c r="I142" s="64" t="n">
        <f aca="false">ModeloDatosModificados!I142-ModeloDatosMinisterio!I142</f>
        <v>0</v>
      </c>
      <c r="J142" s="63" t="n">
        <f aca="false">ModeloDatosModificados!J142-ModeloDatosMinisterio!J142</f>
        <v>0</v>
      </c>
      <c r="K142" s="64" t="n">
        <f aca="false">ModeloDatosModificados!K142-ModeloDatosMinisterio!K142</f>
        <v>0</v>
      </c>
      <c r="L142" s="63" t="n">
        <f aca="false">ModeloDatosModificados!L142-ModeloDatosMinisterio!L142</f>
        <v>0</v>
      </c>
      <c r="M142" s="64" t="n">
        <f aca="false">ModeloDatosModificados!M142-ModeloDatosMinisterio!M142</f>
        <v>1.38765180370676E-008</v>
      </c>
      <c r="N142" s="63" t="n">
        <f aca="false">ModeloDatosModificados!N142-ModeloDatosMinisterio!N142</f>
        <v>3</v>
      </c>
      <c r="O142" s="63" t="n">
        <f aca="false">ModeloDatosModificados!O142-ModeloDatosMinisterio!O142</f>
        <v>3</v>
      </c>
      <c r="P142" s="63" t="n">
        <f aca="false">ModeloDatosModificados!P142-ModeloDatosMinisterio!P142</f>
        <v>3</v>
      </c>
      <c r="Q142" s="63" t="n">
        <f aca="false">ModeloDatosModificados!Q142-ModeloDatosMinisterio!Q142</f>
        <v>3</v>
      </c>
      <c r="S142" s="63" t="n">
        <f aca="false">ModeloDatosModificados!S142-ModeloDatosMinisterio!S142</f>
        <v>0</v>
      </c>
      <c r="T142" s="63" t="n">
        <f aca="false">ModeloDatosModificados!T142-ModeloDatosMinisterio!T142</f>
        <v>0</v>
      </c>
      <c r="U142" s="63" t="n">
        <f aca="false">ModeloDatosModificados!U142-ModeloDatosMinisterio!U142</f>
        <v>0</v>
      </c>
      <c r="V142" s="63" t="n">
        <f aca="false">ModeloDatosModificados!V142-ModeloDatosMinisterio!V142</f>
        <v>0</v>
      </c>
      <c r="W142" s="63" t="n">
        <f aca="false">ModeloDatosModificados!W142-ModeloDatosMinisterio!W142</f>
        <v>0</v>
      </c>
      <c r="X142" s="63" t="n">
        <f aca="false">ModeloDatosModificados!X142-ModeloDatosMinisterio!X142</f>
        <v>0</v>
      </c>
      <c r="Y142" s="63" t="n">
        <f aca="false">ModeloDatosModificados!Y142-ModeloDatosMinisterio!Y142</f>
        <v>0</v>
      </c>
      <c r="Z142" s="63" t="n">
        <f aca="false">ModeloDatosModificados!Z142-ModeloDatosMinisterio!Z142</f>
        <v>0</v>
      </c>
      <c r="AC142" s="71" t="n">
        <f aca="false">ModeloDatosModificados!AC142-ModeloDatosMinisterio!AC142</f>
        <v>0</v>
      </c>
      <c r="AD142" s="72" t="n">
        <f aca="false">ModeloDatosModificados!AD142-ModeloDatosMinisterio!AD142</f>
        <v>0</v>
      </c>
      <c r="AE142" s="73" t="n">
        <f aca="false">ModeloDatosModificados!AE142-ModeloDatosMinisterio!AE142</f>
        <v>0</v>
      </c>
      <c r="AF142" s="72" t="n">
        <f aca="false">ModeloDatosModificados!AF142-ModeloDatosMinisterio!AF142</f>
        <v>0</v>
      </c>
      <c r="AG142" s="72" t="n">
        <f aca="false">ModeloDatosModificados!AG142-ModeloDatosMinisterio!AG142</f>
        <v>0</v>
      </c>
      <c r="AH142" s="72" t="n">
        <f aca="false">ModeloDatosModificados!AH142-ModeloDatosMinisterio!AH142</f>
        <v>0</v>
      </c>
      <c r="AI142" s="72" t="n">
        <f aca="false">ModeloDatosModificados!AI142-ModeloDatosMinisterio!AI142</f>
        <v>0</v>
      </c>
      <c r="AJ142" s="72" t="n">
        <f aca="false">ModeloDatosModificados!AJ142-ModeloDatosMinisterio!AJ142</f>
        <v>0</v>
      </c>
      <c r="AK142" s="72" t="n">
        <f aca="false">ModeloDatosModificados!AK142-ModeloDatosMinisterio!AK142</f>
        <v>0</v>
      </c>
      <c r="AL142" s="72" t="n">
        <f aca="false">ModeloDatosModificados!AL142-ModeloDatosMinisterio!AL142</f>
        <v>0</v>
      </c>
      <c r="AM142" s="72" t="n">
        <f aca="false">ModeloDatosModificados!AM142-ModeloDatosMinisterio!AM142</f>
        <v>0</v>
      </c>
      <c r="AO142" s="64" t="n">
        <f aca="false">ModeloDatosModificados!AO142-ModeloDatosMinisterio!AO142</f>
        <v>0</v>
      </c>
      <c r="AP142" s="63" t="n">
        <f aca="false">ModeloDatosModificados!AP142-ModeloDatosMinisterio!AP142</f>
        <v>0</v>
      </c>
      <c r="AQ142" s="64" t="n">
        <f aca="false">ModeloDatosModificados!AQ142-ModeloDatosMinisterio!AQ142</f>
        <v>0</v>
      </c>
      <c r="AR142" s="63" t="n">
        <f aca="false">ModeloDatosModificados!AR142-ModeloDatosMinisterio!AR142</f>
        <v>0</v>
      </c>
      <c r="AS142" s="64" t="n">
        <f aca="false">ModeloDatosModificados!AS142-ModeloDatosMinisterio!AS142</f>
        <v>0</v>
      </c>
      <c r="AT142" s="63" t="n">
        <f aca="false">ModeloDatosModificados!AT142-ModeloDatosMinisterio!AT142</f>
        <v>0</v>
      </c>
      <c r="AU142" s="64" t="n">
        <f aca="false">ModeloDatosModificados!AU142-ModeloDatosMinisterio!AU142</f>
        <v>0</v>
      </c>
      <c r="AV142" s="63" t="n">
        <f aca="false">ModeloDatosModificados!AV142-ModeloDatosMinisterio!AV142</f>
        <v>0</v>
      </c>
      <c r="AW142" s="64" t="n">
        <f aca="false">ModeloDatosModificados!AW142-ModeloDatosMinisterio!AW142</f>
        <v>0</v>
      </c>
      <c r="AX142" s="63" t="n">
        <f aca="false">ModeloDatosModificados!AX142-ModeloDatosMinisterio!AX142</f>
        <v>0</v>
      </c>
    </row>
    <row r="143" customFormat="false" ht="13.8" hidden="false" customHeight="false" outlineLevel="0" collapsed="false">
      <c r="A143" s="70" t="s">
        <v>45</v>
      </c>
      <c r="B143" s="63" t="n">
        <f aca="false">ModeloDatosModificados!B143-ModeloDatosMinisterio!B143</f>
        <v>0</v>
      </c>
      <c r="C143" s="63" t="n">
        <f aca="false">ModeloDatosModificados!C143-ModeloDatosMinisterio!C143</f>
        <v>0</v>
      </c>
      <c r="D143" s="63" t="n">
        <f aca="false">ModeloDatosModificados!D143-ModeloDatosMinisterio!D143</f>
        <v>0</v>
      </c>
      <c r="E143" s="63" t="n">
        <f aca="false">ModeloDatosModificados!E143-ModeloDatosMinisterio!E143</f>
        <v>0</v>
      </c>
      <c r="F143" s="63" t="n">
        <f aca="false">ModeloDatosModificados!F143-ModeloDatosMinisterio!F143</f>
        <v>0</v>
      </c>
      <c r="G143" s="63" t="n">
        <f aca="false">ModeloDatosModificados!G143-ModeloDatosMinisterio!G143</f>
        <v>0</v>
      </c>
      <c r="H143" s="63" t="n">
        <f aca="false">ModeloDatosModificados!H143-ModeloDatosMinisterio!H143</f>
        <v>0</v>
      </c>
      <c r="I143" s="64" t="n">
        <f aca="false">ModeloDatosModificados!I143-ModeloDatosMinisterio!I143</f>
        <v>0</v>
      </c>
      <c r="J143" s="63" t="n">
        <f aca="false">ModeloDatosModificados!J143-ModeloDatosMinisterio!J143</f>
        <v>0</v>
      </c>
      <c r="K143" s="64" t="n">
        <f aca="false">ModeloDatosModificados!K143-ModeloDatosMinisterio!K143</f>
        <v>0</v>
      </c>
      <c r="L143" s="63" t="n">
        <f aca="false">ModeloDatosModificados!L143-ModeloDatosMinisterio!L143</f>
        <v>0</v>
      </c>
      <c r="M143" s="64" t="n">
        <f aca="false">ModeloDatosModificados!M143-ModeloDatosMinisterio!M143</f>
        <v>9.25101202413348E-009</v>
      </c>
      <c r="N143" s="63" t="n">
        <f aca="false">ModeloDatosModificados!N143-ModeloDatosMinisterio!N143</f>
        <v>2</v>
      </c>
      <c r="O143" s="63" t="n">
        <f aca="false">ModeloDatosModificados!O143-ModeloDatosMinisterio!O143</f>
        <v>2</v>
      </c>
      <c r="P143" s="63" t="n">
        <f aca="false">ModeloDatosModificados!P143-ModeloDatosMinisterio!P143</f>
        <v>2</v>
      </c>
      <c r="Q143" s="63" t="n">
        <f aca="false">ModeloDatosModificados!Q143-ModeloDatosMinisterio!Q143</f>
        <v>2</v>
      </c>
      <c r="S143" s="63" t="n">
        <f aca="false">ModeloDatosModificados!S143-ModeloDatosMinisterio!S143</f>
        <v>0</v>
      </c>
      <c r="T143" s="63" t="n">
        <f aca="false">ModeloDatosModificados!T143-ModeloDatosMinisterio!T143</f>
        <v>0</v>
      </c>
      <c r="U143" s="63" t="n">
        <f aca="false">ModeloDatosModificados!U143-ModeloDatosMinisterio!U143</f>
        <v>0</v>
      </c>
      <c r="V143" s="63" t="n">
        <f aca="false">ModeloDatosModificados!V143-ModeloDatosMinisterio!V143</f>
        <v>0</v>
      </c>
      <c r="W143" s="63" t="n">
        <f aca="false">ModeloDatosModificados!W143-ModeloDatosMinisterio!W143</f>
        <v>0</v>
      </c>
      <c r="X143" s="63" t="n">
        <f aca="false">ModeloDatosModificados!X143-ModeloDatosMinisterio!X143</f>
        <v>0</v>
      </c>
      <c r="Y143" s="63" t="n">
        <f aca="false">ModeloDatosModificados!Y143-ModeloDatosMinisterio!Y143</f>
        <v>0</v>
      </c>
      <c r="Z143" s="63" t="n">
        <f aca="false">ModeloDatosModificados!Z143-ModeloDatosMinisterio!Z143</f>
        <v>0</v>
      </c>
      <c r="AC143" s="71" t="n">
        <f aca="false">ModeloDatosModificados!AC143-ModeloDatosMinisterio!AC143</f>
        <v>0</v>
      </c>
      <c r="AD143" s="72" t="n">
        <f aca="false">ModeloDatosModificados!AD143-ModeloDatosMinisterio!AD143</f>
        <v>0</v>
      </c>
      <c r="AE143" s="73" t="n">
        <f aca="false">ModeloDatosModificados!AE143-ModeloDatosMinisterio!AE143</f>
        <v>0</v>
      </c>
      <c r="AF143" s="72" t="n">
        <f aca="false">ModeloDatosModificados!AF143-ModeloDatosMinisterio!AF143</f>
        <v>0</v>
      </c>
      <c r="AG143" s="72" t="n">
        <f aca="false">ModeloDatosModificados!AG143-ModeloDatosMinisterio!AG143</f>
        <v>0</v>
      </c>
      <c r="AH143" s="72" t="n">
        <f aca="false">ModeloDatosModificados!AH143-ModeloDatosMinisterio!AH143</f>
        <v>0</v>
      </c>
      <c r="AI143" s="72" t="n">
        <f aca="false">ModeloDatosModificados!AI143-ModeloDatosMinisterio!AI143</f>
        <v>0</v>
      </c>
      <c r="AJ143" s="72" t="n">
        <f aca="false">ModeloDatosModificados!AJ143-ModeloDatosMinisterio!AJ143</f>
        <v>0</v>
      </c>
      <c r="AK143" s="72" t="n">
        <f aca="false">ModeloDatosModificados!AK143-ModeloDatosMinisterio!AK143</f>
        <v>0</v>
      </c>
      <c r="AL143" s="72" t="n">
        <f aca="false">ModeloDatosModificados!AL143-ModeloDatosMinisterio!AL143</f>
        <v>0</v>
      </c>
      <c r="AM143" s="72" t="n">
        <f aca="false">ModeloDatosModificados!AM143-ModeloDatosMinisterio!AM143</f>
        <v>0</v>
      </c>
      <c r="AO143" s="64" t="n">
        <f aca="false">ModeloDatosModificados!AO143-ModeloDatosMinisterio!AO143</f>
        <v>0</v>
      </c>
      <c r="AP143" s="63" t="n">
        <f aca="false">ModeloDatosModificados!AP143-ModeloDatosMinisterio!AP143</f>
        <v>0</v>
      </c>
      <c r="AQ143" s="64" t="n">
        <f aca="false">ModeloDatosModificados!AQ143-ModeloDatosMinisterio!AQ143</f>
        <v>0</v>
      </c>
      <c r="AR143" s="63" t="n">
        <f aca="false">ModeloDatosModificados!AR143-ModeloDatosMinisterio!AR143</f>
        <v>0</v>
      </c>
      <c r="AS143" s="64" t="n">
        <f aca="false">ModeloDatosModificados!AS143-ModeloDatosMinisterio!AS143</f>
        <v>0</v>
      </c>
      <c r="AT143" s="63" t="n">
        <f aca="false">ModeloDatosModificados!AT143-ModeloDatosMinisterio!AT143</f>
        <v>0</v>
      </c>
      <c r="AU143" s="64" t="n">
        <f aca="false">ModeloDatosModificados!AU143-ModeloDatosMinisterio!AU143</f>
        <v>0</v>
      </c>
      <c r="AV143" s="63" t="n">
        <f aca="false">ModeloDatosModificados!AV143-ModeloDatosMinisterio!AV143</f>
        <v>0</v>
      </c>
      <c r="AW143" s="64" t="n">
        <f aca="false">ModeloDatosModificados!AW143-ModeloDatosMinisterio!AW143</f>
        <v>0</v>
      </c>
      <c r="AX143" s="63" t="n">
        <f aca="false">ModeloDatosModificados!AX143-ModeloDatosMinisterio!AX143</f>
        <v>0</v>
      </c>
    </row>
    <row r="144" customFormat="false" ht="13.8" hidden="false" customHeight="false" outlineLevel="0" collapsed="false">
      <c r="A144" s="70" t="s">
        <v>46</v>
      </c>
      <c r="B144" s="63" t="n">
        <f aca="false">ModeloDatosModificados!B144-ModeloDatosMinisterio!B144</f>
        <v>0</v>
      </c>
      <c r="C144" s="63" t="n">
        <f aca="false">ModeloDatosModificados!C144-ModeloDatosMinisterio!C144</f>
        <v>0</v>
      </c>
      <c r="D144" s="63" t="n">
        <f aca="false">ModeloDatosModificados!D144-ModeloDatosMinisterio!D144</f>
        <v>0</v>
      </c>
      <c r="E144" s="63" t="n">
        <f aca="false">ModeloDatosModificados!E144-ModeloDatosMinisterio!E144</f>
        <v>0</v>
      </c>
      <c r="F144" s="63" t="n">
        <f aca="false">ModeloDatosModificados!F144-ModeloDatosMinisterio!F144</f>
        <v>0</v>
      </c>
      <c r="G144" s="63" t="n">
        <f aca="false">ModeloDatosModificados!G144-ModeloDatosMinisterio!G144</f>
        <v>0</v>
      </c>
      <c r="H144" s="63" t="n">
        <f aca="false">ModeloDatosModificados!H144-ModeloDatosMinisterio!H144</f>
        <v>0</v>
      </c>
      <c r="I144" s="64" t="n">
        <f aca="false">ModeloDatosModificados!I144-ModeloDatosMinisterio!I144</f>
        <v>0</v>
      </c>
      <c r="J144" s="63" t="n">
        <f aca="false">ModeloDatosModificados!J144-ModeloDatosMinisterio!J144</f>
        <v>0</v>
      </c>
      <c r="K144" s="64" t="n">
        <f aca="false">ModeloDatosModificados!K144-ModeloDatosMinisterio!K144</f>
        <v>0</v>
      </c>
      <c r="L144" s="63" t="n">
        <f aca="false">ModeloDatosModificados!L144-ModeloDatosMinisterio!L144</f>
        <v>0</v>
      </c>
      <c r="M144" s="64" t="n">
        <f aca="false">ModeloDatosModificados!M144-ModeloDatosMinisterio!M144</f>
        <v>4.6255060129341E-009</v>
      </c>
      <c r="N144" s="63" t="n">
        <f aca="false">ModeloDatosModificados!N144-ModeloDatosMinisterio!N144</f>
        <v>1</v>
      </c>
      <c r="O144" s="63" t="n">
        <f aca="false">ModeloDatosModificados!O144-ModeloDatosMinisterio!O144</f>
        <v>1</v>
      </c>
      <c r="P144" s="63" t="n">
        <f aca="false">ModeloDatosModificados!P144-ModeloDatosMinisterio!P144</f>
        <v>1</v>
      </c>
      <c r="Q144" s="63" t="n">
        <f aca="false">ModeloDatosModificados!Q144-ModeloDatosMinisterio!Q144</f>
        <v>1</v>
      </c>
      <c r="S144" s="63" t="n">
        <f aca="false">ModeloDatosModificados!S144-ModeloDatosMinisterio!S144</f>
        <v>0</v>
      </c>
      <c r="T144" s="63" t="n">
        <f aca="false">ModeloDatosModificados!T144-ModeloDatosMinisterio!T144</f>
        <v>0</v>
      </c>
      <c r="U144" s="63" t="n">
        <f aca="false">ModeloDatosModificados!U144-ModeloDatosMinisterio!U144</f>
        <v>0</v>
      </c>
      <c r="V144" s="63" t="n">
        <f aca="false">ModeloDatosModificados!V144-ModeloDatosMinisterio!V144</f>
        <v>0</v>
      </c>
      <c r="W144" s="63" t="n">
        <f aca="false">ModeloDatosModificados!W144-ModeloDatosMinisterio!W144</f>
        <v>0</v>
      </c>
      <c r="X144" s="63" t="n">
        <f aca="false">ModeloDatosModificados!X144-ModeloDatosMinisterio!X144</f>
        <v>0</v>
      </c>
      <c r="Y144" s="63" t="n">
        <f aca="false">ModeloDatosModificados!Y144-ModeloDatosMinisterio!Y144</f>
        <v>0</v>
      </c>
      <c r="Z144" s="63" t="n">
        <f aca="false">ModeloDatosModificados!Z144-ModeloDatosMinisterio!Z144</f>
        <v>0</v>
      </c>
      <c r="AC144" s="71" t="n">
        <f aca="false">ModeloDatosModificados!AC144-ModeloDatosMinisterio!AC144</f>
        <v>0</v>
      </c>
      <c r="AD144" s="72" t="n">
        <f aca="false">ModeloDatosModificados!AD144-ModeloDatosMinisterio!AD144</f>
        <v>0</v>
      </c>
      <c r="AE144" s="73" t="n">
        <f aca="false">ModeloDatosModificados!AE144-ModeloDatosMinisterio!AE144</f>
        <v>0</v>
      </c>
      <c r="AF144" s="72" t="n">
        <f aca="false">ModeloDatosModificados!AF144-ModeloDatosMinisterio!AF144</f>
        <v>0</v>
      </c>
      <c r="AG144" s="72" t="n">
        <f aca="false">ModeloDatosModificados!AG144-ModeloDatosMinisterio!AG144</f>
        <v>0</v>
      </c>
      <c r="AH144" s="72" t="n">
        <f aca="false">ModeloDatosModificados!AH144-ModeloDatosMinisterio!AH144</f>
        <v>0</v>
      </c>
      <c r="AI144" s="72" t="n">
        <f aca="false">ModeloDatosModificados!AI144-ModeloDatosMinisterio!AI144</f>
        <v>0</v>
      </c>
      <c r="AJ144" s="72" t="n">
        <f aca="false">ModeloDatosModificados!AJ144-ModeloDatosMinisterio!AJ144</f>
        <v>0</v>
      </c>
      <c r="AK144" s="72" t="n">
        <f aca="false">ModeloDatosModificados!AK144-ModeloDatosMinisterio!AK144</f>
        <v>0</v>
      </c>
      <c r="AL144" s="72" t="n">
        <f aca="false">ModeloDatosModificados!AL144-ModeloDatosMinisterio!AL144</f>
        <v>0</v>
      </c>
      <c r="AM144" s="72" t="n">
        <f aca="false">ModeloDatosModificados!AM144-ModeloDatosMinisterio!AM144</f>
        <v>0</v>
      </c>
      <c r="AO144" s="64" t="n">
        <f aca="false">ModeloDatosModificados!AO144-ModeloDatosMinisterio!AO144</f>
        <v>0</v>
      </c>
      <c r="AP144" s="63" t="n">
        <f aca="false">ModeloDatosModificados!AP144-ModeloDatosMinisterio!AP144</f>
        <v>0</v>
      </c>
      <c r="AQ144" s="64" t="n">
        <f aca="false">ModeloDatosModificados!AQ144-ModeloDatosMinisterio!AQ144</f>
        <v>0</v>
      </c>
      <c r="AR144" s="63" t="n">
        <f aca="false">ModeloDatosModificados!AR144-ModeloDatosMinisterio!AR144</f>
        <v>0</v>
      </c>
      <c r="AS144" s="64" t="n">
        <f aca="false">ModeloDatosModificados!AS144-ModeloDatosMinisterio!AS144</f>
        <v>0</v>
      </c>
      <c r="AT144" s="63" t="n">
        <f aca="false">ModeloDatosModificados!AT144-ModeloDatosMinisterio!AT144</f>
        <v>0</v>
      </c>
      <c r="AU144" s="64" t="n">
        <f aca="false">ModeloDatosModificados!AU144-ModeloDatosMinisterio!AU144</f>
        <v>0</v>
      </c>
      <c r="AV144" s="63" t="n">
        <f aca="false">ModeloDatosModificados!AV144-ModeloDatosMinisterio!AV144</f>
        <v>0</v>
      </c>
      <c r="AW144" s="64" t="n">
        <f aca="false">ModeloDatosModificados!AW144-ModeloDatosMinisterio!AW144</f>
        <v>0</v>
      </c>
      <c r="AX144" s="63" t="n">
        <f aca="false">ModeloDatosModificados!AX144-ModeloDatosMinisterio!AX144</f>
        <v>0</v>
      </c>
    </row>
    <row r="145" customFormat="false" ht="13.8" hidden="false" customHeight="false" outlineLevel="0" collapsed="false">
      <c r="A145" s="81" t="s">
        <v>49</v>
      </c>
      <c r="B145" s="84" t="n">
        <f aca="false">ModeloDatosModificados!B145-ModeloDatosMinisterio!B145</f>
        <v>0</v>
      </c>
      <c r="C145" s="84" t="n">
        <f aca="false">ModeloDatosModificados!C145-ModeloDatosMinisterio!C145</f>
        <v>0</v>
      </c>
      <c r="D145" s="84" t="n">
        <f aca="false">ModeloDatosModificados!D145-ModeloDatosMinisterio!D145</f>
        <v>0</v>
      </c>
      <c r="E145" s="84" t="n">
        <f aca="false">ModeloDatosModificados!E145-ModeloDatosMinisterio!E145</f>
        <v>0</v>
      </c>
      <c r="F145" s="84" t="n">
        <f aca="false">ModeloDatosModificados!F145-ModeloDatosMinisterio!F145</f>
        <v>0</v>
      </c>
      <c r="G145" s="84" t="n">
        <f aca="false">ModeloDatosModificados!G145-ModeloDatosMinisterio!G145</f>
        <v>0</v>
      </c>
      <c r="H145" s="84" t="n">
        <f aca="false">ModeloDatosModificados!H145-ModeloDatosMinisterio!H145</f>
        <v>0</v>
      </c>
      <c r="I145" s="82" t="n">
        <f aca="false">ModeloDatosModificados!I145-ModeloDatosMinisterio!I145</f>
        <v>0</v>
      </c>
      <c r="J145" s="84" t="n">
        <f aca="false">ModeloDatosModificados!J145-ModeloDatosMinisterio!J145</f>
        <v>0</v>
      </c>
      <c r="K145" s="82" t="n">
        <f aca="false">ModeloDatosModificados!K145-ModeloDatosMinisterio!K145</f>
        <v>0</v>
      </c>
      <c r="L145" s="84" t="n">
        <f aca="false">ModeloDatosModificados!L145-ModeloDatosMinisterio!L145</f>
        <v>0</v>
      </c>
      <c r="M145" s="82" t="n">
        <f aca="false">ModeloDatosModificados!M145-ModeloDatosMinisterio!M145</f>
        <v>0</v>
      </c>
      <c r="N145" s="84" t="n">
        <f aca="false">ModeloDatosModificados!N145-ModeloDatosMinisterio!N145</f>
        <v>0</v>
      </c>
      <c r="O145" s="84" t="n">
        <f aca="false">ModeloDatosModificados!O145-ModeloDatosMinisterio!O145</f>
        <v>0</v>
      </c>
      <c r="P145" s="84" t="n">
        <f aca="false">ModeloDatosModificados!P145-ModeloDatosMinisterio!P145</f>
        <v>0</v>
      </c>
      <c r="Q145" s="84" t="n">
        <f aca="false">ModeloDatosModificados!Q145-ModeloDatosMinisterio!Q145</f>
        <v>0</v>
      </c>
      <c r="S145" s="84" t="n">
        <f aca="false">ModeloDatosModificados!S145-ModeloDatosMinisterio!S145</f>
        <v>0</v>
      </c>
      <c r="T145" s="84" t="n">
        <f aca="false">ModeloDatosModificados!T145-ModeloDatosMinisterio!T145</f>
        <v>0</v>
      </c>
      <c r="U145" s="84" t="n">
        <f aca="false">ModeloDatosModificados!U145-ModeloDatosMinisterio!U145</f>
        <v>0</v>
      </c>
      <c r="V145" s="84" t="n">
        <f aca="false">ModeloDatosModificados!V145-ModeloDatosMinisterio!V145</f>
        <v>0</v>
      </c>
      <c r="W145" s="84" t="n">
        <f aca="false">ModeloDatosModificados!W145-ModeloDatosMinisterio!W145</f>
        <v>0</v>
      </c>
      <c r="X145" s="84" t="n">
        <f aca="false">ModeloDatosModificados!X145-ModeloDatosMinisterio!X145</f>
        <v>0</v>
      </c>
      <c r="Y145" s="84" t="n">
        <f aca="false">ModeloDatosModificados!Y145-ModeloDatosMinisterio!Y145</f>
        <v>0</v>
      </c>
      <c r="Z145" s="84" t="n">
        <f aca="false">ModeloDatosModificados!Z145-ModeloDatosMinisterio!Z145</f>
        <v>0</v>
      </c>
      <c r="AB145" s="87" t="s">
        <v>232</v>
      </c>
      <c r="AC145" s="87" t="n">
        <f aca="false">ModeloDatosModificados!AC145-ModeloDatosMinisterio!AC145</f>
        <v>0</v>
      </c>
      <c r="AD145" s="86"/>
      <c r="AE145" s="88" t="n">
        <f aca="false">ModeloDatosModificados!AE145-ModeloDatosMinisterio!AE145</f>
        <v>0</v>
      </c>
      <c r="AF145" s="86"/>
      <c r="AG145" s="89" t="n">
        <f aca="false">ModeloDatosModificados!AG145-ModeloDatosMinisterio!AG145</f>
        <v>0</v>
      </c>
      <c r="AH145" s="86"/>
      <c r="AI145" s="89" t="n">
        <f aca="false">ModeloDatosModificados!AI145-ModeloDatosMinisterio!AI145</f>
        <v>0</v>
      </c>
      <c r="AJ145" s="86"/>
      <c r="AK145" s="89" t="n">
        <f aca="false">ModeloDatosModificados!AK145-ModeloDatosMinisterio!AK145</f>
        <v>0</v>
      </c>
      <c r="AL145" s="90"/>
      <c r="AM145" s="89" t="n">
        <f aca="false">ModeloDatosModificados!AM145-ModeloDatosMinisterio!AM145</f>
        <v>0</v>
      </c>
      <c r="AO145" s="82" t="n">
        <f aca="false">ModeloDatosModificados!AO145-ModeloDatosMinisterio!AO145</f>
        <v>0</v>
      </c>
      <c r="AP145" s="84" t="n">
        <f aca="false">ModeloDatosModificados!AP145-ModeloDatosMinisterio!AP145</f>
        <v>0</v>
      </c>
      <c r="AQ145" s="82" t="n">
        <f aca="false">ModeloDatosModificados!AQ145-ModeloDatosMinisterio!AQ145</f>
        <v>0</v>
      </c>
      <c r="AR145" s="84" t="n">
        <f aca="false">ModeloDatosModificados!AR145-ModeloDatosMinisterio!AR145</f>
        <v>0</v>
      </c>
      <c r="AS145" s="82" t="n">
        <f aca="false">ModeloDatosModificados!AS145-ModeloDatosMinisterio!AS145</f>
        <v>0</v>
      </c>
      <c r="AT145" s="84" t="n">
        <f aca="false">ModeloDatosModificados!AT145-ModeloDatosMinisterio!AT145</f>
        <v>0</v>
      </c>
      <c r="AU145" s="82" t="n">
        <f aca="false">ModeloDatosModificados!AU145-ModeloDatosMinisterio!AU145</f>
        <v>0</v>
      </c>
      <c r="AV145" s="84" t="n">
        <f aca="false">ModeloDatosModificados!AV145-ModeloDatosMinisterio!AV145</f>
        <v>0</v>
      </c>
      <c r="AW145" s="82" t="n">
        <f aca="false">ModeloDatosModificados!AW145-ModeloDatosMinisterio!AW145</f>
        <v>0</v>
      </c>
      <c r="AX145" s="84" t="n">
        <f aca="false">ModeloDatosModificados!AX145-ModeloDatosMinisterio!AX145</f>
        <v>0</v>
      </c>
    </row>
    <row r="146" customFormat="false" ht="13.8" hidden="false" customHeight="false" outlineLevel="0" collapsed="false">
      <c r="A146" s="31" t="s">
        <v>50</v>
      </c>
      <c r="AB146" s="87" t="s">
        <v>233</v>
      </c>
      <c r="AC146" s="87" t="n">
        <f aca="false">ModeloDatosModificados!AC146-ModeloDatosMinisterio!AC146</f>
        <v>0</v>
      </c>
      <c r="AD146" s="86"/>
      <c r="AE146" s="88" t="n">
        <f aca="false">ModeloDatosModificados!AE146-ModeloDatosMinisterio!AE146</f>
        <v>0</v>
      </c>
      <c r="AF146" s="86"/>
      <c r="AG146" s="89" t="n">
        <f aca="false">ModeloDatosModificados!AG146-ModeloDatosMinisterio!AG146</f>
        <v>0</v>
      </c>
      <c r="AH146" s="86"/>
      <c r="AI146" s="89" t="n">
        <f aca="false">ModeloDatosModificados!AI146-ModeloDatosMinisterio!AI146</f>
        <v>0</v>
      </c>
      <c r="AJ146" s="86"/>
      <c r="AK146" s="89" t="n">
        <f aca="false">ModeloDatosModificados!AK146-ModeloDatosMinisterio!AK146</f>
        <v>0</v>
      </c>
      <c r="AL146" s="86"/>
      <c r="AM146" s="89"/>
    </row>
    <row r="147" customFormat="false" ht="13.8" hidden="false" customHeight="false" outlineLevel="0" collapsed="false">
      <c r="A147" s="31" t="s">
        <v>51</v>
      </c>
      <c r="B147" s="92"/>
      <c r="C147" s="92"/>
      <c r="D147" s="92"/>
      <c r="E147" s="92"/>
      <c r="F147" s="92"/>
      <c r="G147" s="92"/>
      <c r="H147" s="92"/>
      <c r="I147" s="92"/>
      <c r="J147" s="92"/>
      <c r="S147" s="92"/>
      <c r="T147" s="92"/>
      <c r="U147" s="92"/>
      <c r="V147" s="92"/>
      <c r="W147" s="92"/>
      <c r="X147" s="92"/>
      <c r="Y147" s="92"/>
      <c r="Z147" s="92"/>
    </row>
    <row r="148" customFormat="false" ht="13.8" hidden="false" customHeight="false" outlineLevel="0" collapsed="false">
      <c r="A148" s="31"/>
      <c r="B148" s="92"/>
      <c r="C148" s="92"/>
      <c r="D148" s="92"/>
      <c r="E148" s="92"/>
      <c r="F148" s="92"/>
      <c r="G148" s="92"/>
      <c r="H148" s="92"/>
      <c r="I148" s="92"/>
      <c r="J148" s="92"/>
      <c r="S148" s="92"/>
      <c r="T148" s="92"/>
      <c r="U148" s="92"/>
      <c r="V148" s="92"/>
      <c r="W148" s="92"/>
      <c r="X148" s="92"/>
      <c r="Y148" s="92"/>
      <c r="Z148" s="92"/>
    </row>
    <row r="149" customFormat="false" ht="13.8" hidden="false" customHeight="false" outlineLevel="0" collapsed="false">
      <c r="A149" s="31"/>
      <c r="B149" s="92"/>
      <c r="C149" s="92"/>
      <c r="D149" s="92"/>
      <c r="E149" s="92"/>
      <c r="F149" s="92"/>
      <c r="G149" s="92"/>
      <c r="H149" s="92"/>
      <c r="I149" s="92"/>
      <c r="J149" s="92"/>
      <c r="S149" s="92"/>
      <c r="T149" s="92"/>
      <c r="U149" s="92"/>
      <c r="V149" s="92"/>
      <c r="W149" s="92"/>
      <c r="X149" s="92"/>
      <c r="Y149" s="92"/>
      <c r="Z149" s="92"/>
    </row>
    <row r="150" customFormat="false" ht="13.8" hidden="false" customHeight="false" outlineLevel="0" collapsed="false">
      <c r="A150" s="94"/>
    </row>
    <row r="151" customFormat="false" ht="13.8" hidden="false" customHeight="false" outlineLevel="0" collapsed="false">
      <c r="A151" s="50" t="str">
        <f aca="false">"Tabla " &amp; TEXT((ROW()+24) / 35, "0")</f>
        <v>Tabla 5</v>
      </c>
      <c r="B151" s="50"/>
      <c r="C151" s="50"/>
      <c r="D151" s="50"/>
      <c r="E151" s="50"/>
      <c r="F151" s="50"/>
      <c r="G151" s="50"/>
      <c r="H151" s="50"/>
      <c r="I151" s="50"/>
      <c r="J151" s="50"/>
      <c r="S151" s="100"/>
      <c r="T151" s="100"/>
      <c r="U151" s="100"/>
      <c r="V151" s="100"/>
      <c r="W151" s="100"/>
      <c r="X151" s="100"/>
      <c r="Y151" s="100"/>
      <c r="Z151" s="100"/>
    </row>
    <row r="152" customFormat="false" ht="15.75" hidden="false" customHeight="true" outlineLevel="0" collapsed="false">
      <c r="A152" s="50" t="s">
        <v>105</v>
      </c>
      <c r="B152" s="50"/>
      <c r="C152" s="50"/>
      <c r="D152" s="50"/>
      <c r="E152" s="50"/>
      <c r="F152" s="50"/>
      <c r="G152" s="50"/>
      <c r="H152" s="50"/>
      <c r="I152" s="50"/>
      <c r="J152" s="50"/>
      <c r="S152" s="100"/>
      <c r="T152" s="100"/>
      <c r="U152" s="100"/>
      <c r="V152" s="100"/>
      <c r="W152" s="100"/>
      <c r="X152" s="100"/>
      <c r="Y152" s="100"/>
      <c r="Z152" s="100"/>
    </row>
    <row r="153" customFormat="false" ht="15.8" hidden="false" customHeight="true" outlineLevel="0" collapsed="false">
      <c r="A153" s="51" t="s">
        <v>8</v>
      </c>
      <c r="B153" s="110" t="s">
        <v>213</v>
      </c>
      <c r="C153" s="110"/>
      <c r="D153" s="110"/>
      <c r="E153" s="110"/>
      <c r="F153" s="110"/>
      <c r="G153" s="110"/>
      <c r="H153" s="110"/>
      <c r="I153" s="53" t="s">
        <v>10</v>
      </c>
      <c r="J153" s="53" t="s">
        <v>11</v>
      </c>
      <c r="K153" s="53" t="s">
        <v>214</v>
      </c>
      <c r="L153" s="53" t="s">
        <v>215</v>
      </c>
      <c r="M153" s="53" t="s">
        <v>216</v>
      </c>
      <c r="N153" s="53" t="s">
        <v>12</v>
      </c>
      <c r="O153" s="53" t="s">
        <v>217</v>
      </c>
      <c r="P153" s="53" t="s">
        <v>218</v>
      </c>
      <c r="Q153" s="53" t="s">
        <v>219</v>
      </c>
      <c r="S153" s="101" t="s">
        <v>213</v>
      </c>
      <c r="T153" s="101"/>
      <c r="U153" s="101"/>
      <c r="V153" s="101"/>
      <c r="W153" s="101"/>
      <c r="X153" s="101"/>
      <c r="Y153" s="101"/>
      <c r="Z153" s="101"/>
      <c r="AC153" s="56" t="s">
        <v>221</v>
      </c>
      <c r="AD153" s="56"/>
      <c r="AE153" s="56" t="s">
        <v>222</v>
      </c>
      <c r="AF153" s="56"/>
      <c r="AG153" s="56" t="s">
        <v>223</v>
      </c>
      <c r="AH153" s="56"/>
      <c r="AI153" s="56" t="s">
        <v>224</v>
      </c>
      <c r="AJ153" s="56"/>
      <c r="AK153" s="56" t="s">
        <v>225</v>
      </c>
      <c r="AL153" s="56"/>
      <c r="AM153" s="57" t="s">
        <v>226</v>
      </c>
      <c r="AO153" s="56" t="s">
        <v>221</v>
      </c>
      <c r="AP153" s="56"/>
      <c r="AQ153" s="56" t="s">
        <v>222</v>
      </c>
      <c r="AR153" s="56"/>
      <c r="AS153" s="56" t="s">
        <v>223</v>
      </c>
      <c r="AT153" s="56"/>
      <c r="AU153" s="56" t="s">
        <v>224</v>
      </c>
      <c r="AV153" s="56"/>
      <c r="AW153" s="57" t="s">
        <v>225</v>
      </c>
      <c r="AX153" s="57"/>
    </row>
    <row r="154" customFormat="false" ht="55.8" hidden="false" customHeight="false" outlineLevel="0" collapsed="false">
      <c r="A154" s="51"/>
      <c r="B154" s="102" t="s">
        <v>106</v>
      </c>
      <c r="C154" s="102" t="s">
        <v>107</v>
      </c>
      <c r="D154" s="102" t="s">
        <v>108</v>
      </c>
      <c r="E154" s="102" t="s">
        <v>109</v>
      </c>
      <c r="F154" s="102" t="s">
        <v>110</v>
      </c>
      <c r="G154" s="102" t="s">
        <v>111</v>
      </c>
      <c r="H154" s="102" t="s">
        <v>112</v>
      </c>
      <c r="I154" s="53"/>
      <c r="J154" s="53"/>
      <c r="K154" s="53"/>
      <c r="L154" s="53"/>
      <c r="M154" s="53"/>
      <c r="N154" s="53"/>
      <c r="O154" s="53"/>
      <c r="P154" s="53"/>
      <c r="Q154" s="53"/>
      <c r="S154" s="102" t="s">
        <v>106</v>
      </c>
      <c r="T154" s="102" t="s">
        <v>107</v>
      </c>
      <c r="U154" s="102" t="s">
        <v>108</v>
      </c>
      <c r="V154" s="102" t="s">
        <v>109</v>
      </c>
      <c r="W154" s="102" t="s">
        <v>110</v>
      </c>
      <c r="X154" s="102" t="s">
        <v>111</v>
      </c>
      <c r="Y154" s="102" t="s">
        <v>112</v>
      </c>
      <c r="Z154" s="53" t="s">
        <v>21</v>
      </c>
      <c r="AC154" s="56" t="s">
        <v>227</v>
      </c>
      <c r="AD154" s="56" t="s">
        <v>228</v>
      </c>
      <c r="AE154" s="56" t="s">
        <v>227</v>
      </c>
      <c r="AF154" s="56" t="s">
        <v>228</v>
      </c>
      <c r="AG154" s="56" t="s">
        <v>227</v>
      </c>
      <c r="AH154" s="56" t="s">
        <v>228</v>
      </c>
      <c r="AI154" s="56" t="s">
        <v>227</v>
      </c>
      <c r="AJ154" s="56" t="s">
        <v>228</v>
      </c>
      <c r="AK154" s="56" t="s">
        <v>227</v>
      </c>
      <c r="AL154" s="56" t="s">
        <v>228</v>
      </c>
      <c r="AM154" s="58" t="s">
        <v>229</v>
      </c>
      <c r="AO154" s="56" t="s">
        <v>230</v>
      </c>
      <c r="AP154" s="56" t="s">
        <v>231</v>
      </c>
      <c r="AQ154" s="56" t="s">
        <v>230</v>
      </c>
      <c r="AR154" s="56" t="s">
        <v>231</v>
      </c>
      <c r="AS154" s="56" t="s">
        <v>230</v>
      </c>
      <c r="AT154" s="56" t="s">
        <v>231</v>
      </c>
      <c r="AU154" s="56" t="s">
        <v>230</v>
      </c>
      <c r="AV154" s="56" t="s">
        <v>231</v>
      </c>
      <c r="AW154" s="56" t="s">
        <v>230</v>
      </c>
      <c r="AX154" s="58" t="s">
        <v>231</v>
      </c>
    </row>
    <row r="155" customFormat="false" ht="13.8" hidden="false" customHeight="false" outlineLevel="0" collapsed="false">
      <c r="A155" s="59" t="s">
        <v>22</v>
      </c>
      <c r="B155" s="62" t="n">
        <f aca="false">ModeloDatosModificados!B155-ModeloDatosMinisterio!B155</f>
        <v>0</v>
      </c>
      <c r="C155" s="62" t="n">
        <f aca="false">ModeloDatosModificados!C155-ModeloDatosMinisterio!C155</f>
        <v>0</v>
      </c>
      <c r="D155" s="62" t="n">
        <f aca="false">ModeloDatosModificados!D155-ModeloDatosMinisterio!D155</f>
        <v>0</v>
      </c>
      <c r="E155" s="62" t="n">
        <f aca="false">ModeloDatosModificados!E155-ModeloDatosMinisterio!E155</f>
        <v>0</v>
      </c>
      <c r="F155" s="62" t="n">
        <f aca="false">ModeloDatosModificados!F155-ModeloDatosMinisterio!F155</f>
        <v>0</v>
      </c>
      <c r="G155" s="62" t="n">
        <f aca="false">ModeloDatosModificados!G155-ModeloDatosMinisterio!G155</f>
        <v>0</v>
      </c>
      <c r="H155" s="62" t="n">
        <f aca="false">ModeloDatosModificados!H155-ModeloDatosMinisterio!H155</f>
        <v>0</v>
      </c>
      <c r="I155" s="61" t="n">
        <f aca="false">ModeloDatosModificados!I155-ModeloDatosMinisterio!I155</f>
        <v>0</v>
      </c>
      <c r="J155" s="62" t="n">
        <f aca="false">ModeloDatosModificados!J155-ModeloDatosMinisterio!J155</f>
        <v>0</v>
      </c>
      <c r="K155" s="61" t="n">
        <f aca="false">ModeloDatosModificados!K155-ModeloDatosMinisterio!K155</f>
        <v>0</v>
      </c>
      <c r="L155" s="63" t="n">
        <f aca="false">ModeloDatosModificados!L155-ModeloDatosMinisterio!L155</f>
        <v>0</v>
      </c>
      <c r="M155" s="64" t="n">
        <f aca="false">ModeloDatosModificados!M155-ModeloDatosMinisterio!M155</f>
        <v>8.45024442558406E-007</v>
      </c>
      <c r="N155" s="63" t="n">
        <f aca="false">ModeloDatosModificados!N155-ModeloDatosMinisterio!N155</f>
        <v>173</v>
      </c>
      <c r="O155" s="63" t="n">
        <f aca="false">ModeloDatosModificados!O155-ModeloDatosMinisterio!O155</f>
        <v>173</v>
      </c>
      <c r="P155" s="63" t="n">
        <f aca="false">ModeloDatosModificados!P155-ModeloDatosMinisterio!P155</f>
        <v>173</v>
      </c>
      <c r="Q155" s="63" t="n">
        <f aca="false">ModeloDatosModificados!Q155-ModeloDatosMinisterio!Q155</f>
        <v>173</v>
      </c>
      <c r="S155" s="62" t="n">
        <f aca="false">ModeloDatosModificados!S155-ModeloDatosMinisterio!S155</f>
        <v>0</v>
      </c>
      <c r="T155" s="62" t="n">
        <f aca="false">ModeloDatosModificados!T155-ModeloDatosMinisterio!T155</f>
        <v>0</v>
      </c>
      <c r="U155" s="62" t="n">
        <f aca="false">ModeloDatosModificados!U155-ModeloDatosMinisterio!U155</f>
        <v>0</v>
      </c>
      <c r="V155" s="62" t="n">
        <f aca="false">ModeloDatosModificados!V155-ModeloDatosMinisterio!V155</f>
        <v>0</v>
      </c>
      <c r="W155" s="62" t="n">
        <f aca="false">ModeloDatosModificados!W155-ModeloDatosMinisterio!W155</f>
        <v>0</v>
      </c>
      <c r="X155" s="62" t="n">
        <f aca="false">ModeloDatosModificados!X155-ModeloDatosMinisterio!X155</f>
        <v>0</v>
      </c>
      <c r="Y155" s="62" t="n">
        <f aca="false">ModeloDatosModificados!Y155-ModeloDatosMinisterio!Y155</f>
        <v>0</v>
      </c>
      <c r="Z155" s="62" t="n">
        <f aca="false">ModeloDatosModificados!Z155-ModeloDatosMinisterio!Z155</f>
        <v>0</v>
      </c>
      <c r="AC155" s="67" t="n">
        <f aca="false">ModeloDatosModificados!AC155-ModeloDatosMinisterio!AC155</f>
        <v>0</v>
      </c>
      <c r="AD155" s="68" t="n">
        <f aca="false">ModeloDatosModificados!AD155-ModeloDatosMinisterio!AD155</f>
        <v>0</v>
      </c>
      <c r="AE155" s="69" t="n">
        <f aca="false">ModeloDatosModificados!AE155-ModeloDatosMinisterio!AE155</f>
        <v>0</v>
      </c>
      <c r="AF155" s="68" t="n">
        <f aca="false">ModeloDatosModificados!AF155-ModeloDatosMinisterio!AF155</f>
        <v>0</v>
      </c>
      <c r="AG155" s="68" t="n">
        <f aca="false">ModeloDatosModificados!AG155-ModeloDatosMinisterio!AG155</f>
        <v>0</v>
      </c>
      <c r="AH155" s="68" t="n">
        <f aca="false">ModeloDatosModificados!AH155-ModeloDatosMinisterio!AH155</f>
        <v>0</v>
      </c>
      <c r="AI155" s="68" t="n">
        <f aca="false">ModeloDatosModificados!AI155-ModeloDatosMinisterio!AI155</f>
        <v>0</v>
      </c>
      <c r="AJ155" s="68" t="n">
        <f aca="false">ModeloDatosModificados!AJ155-ModeloDatosMinisterio!AJ155</f>
        <v>0</v>
      </c>
      <c r="AK155" s="68" t="n">
        <f aca="false">ModeloDatosModificados!AK155-ModeloDatosMinisterio!AK155</f>
        <v>0</v>
      </c>
      <c r="AL155" s="68" t="n">
        <f aca="false">ModeloDatosModificados!AL155-ModeloDatosMinisterio!AL155</f>
        <v>0</v>
      </c>
      <c r="AM155" s="68" t="n">
        <f aca="false">ModeloDatosModificados!AM155-ModeloDatosMinisterio!AM155</f>
        <v>0</v>
      </c>
      <c r="AO155" s="61" t="n">
        <f aca="false">ModeloDatosModificados!AO155-ModeloDatosMinisterio!AO155</f>
        <v>0</v>
      </c>
      <c r="AP155" s="62" t="n">
        <f aca="false">ModeloDatosModificados!AP155-ModeloDatosMinisterio!AP155</f>
        <v>0</v>
      </c>
      <c r="AQ155" s="61" t="n">
        <f aca="false">ModeloDatosModificados!AQ155-ModeloDatosMinisterio!AQ155</f>
        <v>0</v>
      </c>
      <c r="AR155" s="62" t="n">
        <f aca="false">ModeloDatosModificados!AR155-ModeloDatosMinisterio!AR155</f>
        <v>0</v>
      </c>
      <c r="AS155" s="61" t="n">
        <f aca="false">ModeloDatosModificados!AS155-ModeloDatosMinisterio!AS155</f>
        <v>0</v>
      </c>
      <c r="AT155" s="62" t="n">
        <f aca="false">ModeloDatosModificados!AT155-ModeloDatosMinisterio!AT155</f>
        <v>0</v>
      </c>
      <c r="AU155" s="61" t="n">
        <f aca="false">ModeloDatosModificados!AU155-ModeloDatosMinisterio!AU155</f>
        <v>0</v>
      </c>
      <c r="AV155" s="62" t="n">
        <f aca="false">ModeloDatosModificados!AV155-ModeloDatosMinisterio!AV155</f>
        <v>0</v>
      </c>
      <c r="AW155" s="61" t="n">
        <f aca="false">ModeloDatosModificados!AW155-ModeloDatosMinisterio!AW155</f>
        <v>0</v>
      </c>
      <c r="AX155" s="62" t="n">
        <f aca="false">ModeloDatosModificados!AX155-ModeloDatosMinisterio!AX155</f>
        <v>0</v>
      </c>
    </row>
    <row r="156" customFormat="false" ht="13.8" hidden="false" customHeight="false" outlineLevel="0" collapsed="false">
      <c r="A156" s="70" t="s">
        <v>23</v>
      </c>
      <c r="B156" s="63" t="n">
        <f aca="false">ModeloDatosModificados!B156-ModeloDatosMinisterio!B156</f>
        <v>0</v>
      </c>
      <c r="C156" s="63" t="n">
        <f aca="false">ModeloDatosModificados!C156-ModeloDatosMinisterio!C156</f>
        <v>0</v>
      </c>
      <c r="D156" s="63" t="n">
        <f aca="false">ModeloDatosModificados!D156-ModeloDatosMinisterio!D156</f>
        <v>0</v>
      </c>
      <c r="E156" s="63" t="n">
        <f aca="false">ModeloDatosModificados!E156-ModeloDatosMinisterio!E156</f>
        <v>0</v>
      </c>
      <c r="F156" s="63" t="n">
        <f aca="false">ModeloDatosModificados!F156-ModeloDatosMinisterio!F156</f>
        <v>0</v>
      </c>
      <c r="G156" s="63" t="n">
        <f aca="false">ModeloDatosModificados!G156-ModeloDatosMinisterio!G156</f>
        <v>0</v>
      </c>
      <c r="H156" s="63" t="n">
        <f aca="false">ModeloDatosModificados!H156-ModeloDatosMinisterio!H156</f>
        <v>0</v>
      </c>
      <c r="I156" s="64" t="n">
        <f aca="false">ModeloDatosModificados!I156-ModeloDatosMinisterio!I156</f>
        <v>0</v>
      </c>
      <c r="J156" s="63" t="n">
        <f aca="false">ModeloDatosModificados!J156-ModeloDatosMinisterio!J156</f>
        <v>0</v>
      </c>
      <c r="K156" s="64" t="n">
        <f aca="false">ModeloDatosModificados!K156-ModeloDatosMinisterio!K156</f>
        <v>0</v>
      </c>
      <c r="L156" s="63" t="n">
        <f aca="false">ModeloDatosModificados!L156-ModeloDatosMinisterio!L156</f>
        <v>0</v>
      </c>
      <c r="M156" s="64" t="n">
        <f aca="false">ModeloDatosModificados!M156-ModeloDatosMinisterio!M156</f>
        <v>-2.92877789742629E-007</v>
      </c>
      <c r="N156" s="63" t="n">
        <f aca="false">ModeloDatosModificados!N156-ModeloDatosMinisterio!N156</f>
        <v>-60</v>
      </c>
      <c r="O156" s="63" t="n">
        <f aca="false">ModeloDatosModificados!O156-ModeloDatosMinisterio!O156</f>
        <v>-60</v>
      </c>
      <c r="P156" s="63" t="n">
        <f aca="false">ModeloDatosModificados!P156-ModeloDatosMinisterio!P156</f>
        <v>-60</v>
      </c>
      <c r="Q156" s="63" t="n">
        <f aca="false">ModeloDatosModificados!Q156-ModeloDatosMinisterio!Q156</f>
        <v>-60</v>
      </c>
      <c r="S156" s="63" t="n">
        <f aca="false">ModeloDatosModificados!S156-ModeloDatosMinisterio!S156</f>
        <v>0</v>
      </c>
      <c r="T156" s="63" t="n">
        <f aca="false">ModeloDatosModificados!T156-ModeloDatosMinisterio!T156</f>
        <v>0</v>
      </c>
      <c r="U156" s="63" t="n">
        <f aca="false">ModeloDatosModificados!U156-ModeloDatosMinisterio!U156</f>
        <v>0</v>
      </c>
      <c r="V156" s="63" t="n">
        <f aca="false">ModeloDatosModificados!V156-ModeloDatosMinisterio!V156</f>
        <v>0</v>
      </c>
      <c r="W156" s="63" t="n">
        <f aca="false">ModeloDatosModificados!W156-ModeloDatosMinisterio!W156</f>
        <v>0</v>
      </c>
      <c r="X156" s="63" t="n">
        <f aca="false">ModeloDatosModificados!X156-ModeloDatosMinisterio!X156</f>
        <v>0</v>
      </c>
      <c r="Y156" s="63" t="n">
        <f aca="false">ModeloDatosModificados!Y156-ModeloDatosMinisterio!Y156</f>
        <v>0</v>
      </c>
      <c r="Z156" s="63" t="n">
        <f aca="false">ModeloDatosModificados!Z156-ModeloDatosMinisterio!Z156</f>
        <v>0</v>
      </c>
      <c r="AC156" s="71" t="n">
        <f aca="false">ModeloDatosModificados!AC156-ModeloDatosMinisterio!AC156</f>
        <v>0</v>
      </c>
      <c r="AD156" s="72" t="n">
        <f aca="false">ModeloDatosModificados!AD156-ModeloDatosMinisterio!AD156</f>
        <v>0</v>
      </c>
      <c r="AE156" s="73" t="n">
        <f aca="false">ModeloDatosModificados!AE156-ModeloDatosMinisterio!AE156</f>
        <v>0</v>
      </c>
      <c r="AF156" s="72" t="n">
        <f aca="false">ModeloDatosModificados!AF156-ModeloDatosMinisterio!AF156</f>
        <v>0</v>
      </c>
      <c r="AG156" s="72" t="n">
        <f aca="false">ModeloDatosModificados!AG156-ModeloDatosMinisterio!AG156</f>
        <v>0</v>
      </c>
      <c r="AH156" s="72" t="n">
        <f aca="false">ModeloDatosModificados!AH156-ModeloDatosMinisterio!AH156</f>
        <v>0</v>
      </c>
      <c r="AI156" s="72" t="n">
        <f aca="false">ModeloDatosModificados!AI156-ModeloDatosMinisterio!AI156</f>
        <v>0</v>
      </c>
      <c r="AJ156" s="72" t="n">
        <f aca="false">ModeloDatosModificados!AJ156-ModeloDatosMinisterio!AJ156</f>
        <v>0</v>
      </c>
      <c r="AK156" s="72" t="n">
        <f aca="false">ModeloDatosModificados!AK156-ModeloDatosMinisterio!AK156</f>
        <v>0</v>
      </c>
      <c r="AL156" s="72" t="n">
        <f aca="false">ModeloDatosModificados!AL156-ModeloDatosMinisterio!AL156</f>
        <v>0</v>
      </c>
      <c r="AM156" s="72" t="n">
        <f aca="false">ModeloDatosModificados!AM156-ModeloDatosMinisterio!AM156</f>
        <v>0</v>
      </c>
      <c r="AO156" s="64" t="n">
        <f aca="false">ModeloDatosModificados!AO156-ModeloDatosMinisterio!AO156</f>
        <v>0</v>
      </c>
      <c r="AP156" s="63" t="n">
        <f aca="false">ModeloDatosModificados!AP156-ModeloDatosMinisterio!AP156</f>
        <v>0</v>
      </c>
      <c r="AQ156" s="64" t="n">
        <f aca="false">ModeloDatosModificados!AQ156-ModeloDatosMinisterio!AQ156</f>
        <v>0</v>
      </c>
      <c r="AR156" s="63" t="n">
        <f aca="false">ModeloDatosModificados!AR156-ModeloDatosMinisterio!AR156</f>
        <v>0</v>
      </c>
      <c r="AS156" s="64" t="n">
        <f aca="false">ModeloDatosModificados!AS156-ModeloDatosMinisterio!AS156</f>
        <v>0</v>
      </c>
      <c r="AT156" s="63" t="n">
        <f aca="false">ModeloDatosModificados!AT156-ModeloDatosMinisterio!AT156</f>
        <v>0</v>
      </c>
      <c r="AU156" s="64" t="n">
        <f aca="false">ModeloDatosModificados!AU156-ModeloDatosMinisterio!AU156</f>
        <v>0</v>
      </c>
      <c r="AV156" s="63" t="n">
        <f aca="false">ModeloDatosModificados!AV156-ModeloDatosMinisterio!AV156</f>
        <v>0</v>
      </c>
      <c r="AW156" s="64" t="n">
        <f aca="false">ModeloDatosModificados!AW156-ModeloDatosMinisterio!AW156</f>
        <v>0</v>
      </c>
      <c r="AX156" s="63" t="n">
        <f aca="false">ModeloDatosModificados!AX156-ModeloDatosMinisterio!AX156</f>
        <v>0</v>
      </c>
    </row>
    <row r="157" customFormat="false" ht="13.8" hidden="false" customHeight="false" outlineLevel="0" collapsed="false">
      <c r="A157" s="70" t="s">
        <v>24</v>
      </c>
      <c r="B157" s="63" t="n">
        <f aca="false">ModeloDatosModificados!B157-ModeloDatosMinisterio!B157</f>
        <v>0</v>
      </c>
      <c r="C157" s="63" t="n">
        <f aca="false">ModeloDatosModificados!C157-ModeloDatosMinisterio!C157</f>
        <v>0</v>
      </c>
      <c r="D157" s="63" t="n">
        <f aca="false">ModeloDatosModificados!D157-ModeloDatosMinisterio!D157</f>
        <v>0</v>
      </c>
      <c r="E157" s="63" t="n">
        <f aca="false">ModeloDatosModificados!E157-ModeloDatosMinisterio!E157</f>
        <v>0</v>
      </c>
      <c r="F157" s="63" t="n">
        <f aca="false">ModeloDatosModificados!F157-ModeloDatosMinisterio!F157</f>
        <v>0</v>
      </c>
      <c r="G157" s="63" t="n">
        <f aca="false">ModeloDatosModificados!G157-ModeloDatosMinisterio!G157</f>
        <v>0</v>
      </c>
      <c r="H157" s="63" t="n">
        <f aca="false">ModeloDatosModificados!H157-ModeloDatosMinisterio!H157</f>
        <v>0</v>
      </c>
      <c r="I157" s="64" t="n">
        <f aca="false">ModeloDatosModificados!I157-ModeloDatosMinisterio!I157</f>
        <v>0</v>
      </c>
      <c r="J157" s="63" t="n">
        <f aca="false">ModeloDatosModificados!J157-ModeloDatosMinisterio!J157</f>
        <v>0</v>
      </c>
      <c r="K157" s="64" t="n">
        <f aca="false">ModeloDatosModificados!K157-ModeloDatosMinisterio!K157</f>
        <v>0</v>
      </c>
      <c r="L157" s="63" t="n">
        <f aca="false">ModeloDatosModificados!L157-ModeloDatosMinisterio!L157</f>
        <v>0</v>
      </c>
      <c r="M157" s="64" t="n">
        <f aca="false">ModeloDatosModificados!M157-ModeloDatosMinisterio!M157</f>
        <v>-2.25659936362033E-007</v>
      </c>
      <c r="N157" s="63" t="n">
        <f aca="false">ModeloDatosModificados!N157-ModeloDatosMinisterio!N157</f>
        <v>-46</v>
      </c>
      <c r="O157" s="63" t="n">
        <f aca="false">ModeloDatosModificados!O157-ModeloDatosMinisterio!O157</f>
        <v>-46</v>
      </c>
      <c r="P157" s="63" t="n">
        <f aca="false">ModeloDatosModificados!P157-ModeloDatosMinisterio!P157</f>
        <v>-46</v>
      </c>
      <c r="Q157" s="63" t="n">
        <f aca="false">ModeloDatosModificados!Q157-ModeloDatosMinisterio!Q157</f>
        <v>-46</v>
      </c>
      <c r="S157" s="63" t="n">
        <f aca="false">ModeloDatosModificados!S157-ModeloDatosMinisterio!S157</f>
        <v>0</v>
      </c>
      <c r="T157" s="63" t="n">
        <f aca="false">ModeloDatosModificados!T157-ModeloDatosMinisterio!T157</f>
        <v>0</v>
      </c>
      <c r="U157" s="63" t="n">
        <f aca="false">ModeloDatosModificados!U157-ModeloDatosMinisterio!U157</f>
        <v>0</v>
      </c>
      <c r="V157" s="63" t="n">
        <f aca="false">ModeloDatosModificados!V157-ModeloDatosMinisterio!V157</f>
        <v>0</v>
      </c>
      <c r="W157" s="63" t="n">
        <f aca="false">ModeloDatosModificados!W157-ModeloDatosMinisterio!W157</f>
        <v>0</v>
      </c>
      <c r="X157" s="63" t="n">
        <f aca="false">ModeloDatosModificados!X157-ModeloDatosMinisterio!X157</f>
        <v>0</v>
      </c>
      <c r="Y157" s="63" t="n">
        <f aca="false">ModeloDatosModificados!Y157-ModeloDatosMinisterio!Y157</f>
        <v>0</v>
      </c>
      <c r="Z157" s="63" t="n">
        <f aca="false">ModeloDatosModificados!Z157-ModeloDatosMinisterio!Z157</f>
        <v>0</v>
      </c>
      <c r="AC157" s="71" t="n">
        <f aca="false">ModeloDatosModificados!AC157-ModeloDatosMinisterio!AC157</f>
        <v>0</v>
      </c>
      <c r="AD157" s="72" t="n">
        <f aca="false">ModeloDatosModificados!AD157-ModeloDatosMinisterio!AD157</f>
        <v>0</v>
      </c>
      <c r="AE157" s="73" t="n">
        <f aca="false">ModeloDatosModificados!AE157-ModeloDatosMinisterio!AE157</f>
        <v>0</v>
      </c>
      <c r="AF157" s="72" t="n">
        <f aca="false">ModeloDatosModificados!AF157-ModeloDatosMinisterio!AF157</f>
        <v>0</v>
      </c>
      <c r="AG157" s="72" t="n">
        <f aca="false">ModeloDatosModificados!AG157-ModeloDatosMinisterio!AG157</f>
        <v>0</v>
      </c>
      <c r="AH157" s="72" t="n">
        <f aca="false">ModeloDatosModificados!AH157-ModeloDatosMinisterio!AH157</f>
        <v>0</v>
      </c>
      <c r="AI157" s="72" t="n">
        <f aca="false">ModeloDatosModificados!AI157-ModeloDatosMinisterio!AI157</f>
        <v>0</v>
      </c>
      <c r="AJ157" s="72" t="n">
        <f aca="false">ModeloDatosModificados!AJ157-ModeloDatosMinisterio!AJ157</f>
        <v>0</v>
      </c>
      <c r="AK157" s="72" t="n">
        <f aca="false">ModeloDatosModificados!AK157-ModeloDatosMinisterio!AK157</f>
        <v>0</v>
      </c>
      <c r="AL157" s="72" t="n">
        <f aca="false">ModeloDatosModificados!AL157-ModeloDatosMinisterio!AL157</f>
        <v>0</v>
      </c>
      <c r="AM157" s="72" t="n">
        <f aca="false">ModeloDatosModificados!AM157-ModeloDatosMinisterio!AM157</f>
        <v>0</v>
      </c>
      <c r="AO157" s="64" t="n">
        <f aca="false">ModeloDatosModificados!AO157-ModeloDatosMinisterio!AO157</f>
        <v>0</v>
      </c>
      <c r="AP157" s="63" t="n">
        <f aca="false">ModeloDatosModificados!AP157-ModeloDatosMinisterio!AP157</f>
        <v>0</v>
      </c>
      <c r="AQ157" s="64" t="n">
        <f aca="false">ModeloDatosModificados!AQ157-ModeloDatosMinisterio!AQ157</f>
        <v>0</v>
      </c>
      <c r="AR157" s="63" t="n">
        <f aca="false">ModeloDatosModificados!AR157-ModeloDatosMinisterio!AR157</f>
        <v>0</v>
      </c>
      <c r="AS157" s="64" t="n">
        <f aca="false">ModeloDatosModificados!AS157-ModeloDatosMinisterio!AS157</f>
        <v>0</v>
      </c>
      <c r="AT157" s="63" t="n">
        <f aca="false">ModeloDatosModificados!AT157-ModeloDatosMinisterio!AT157</f>
        <v>0</v>
      </c>
      <c r="AU157" s="64" t="n">
        <f aca="false">ModeloDatosModificados!AU157-ModeloDatosMinisterio!AU157</f>
        <v>0</v>
      </c>
      <c r="AV157" s="63" t="n">
        <f aca="false">ModeloDatosModificados!AV157-ModeloDatosMinisterio!AV157</f>
        <v>0</v>
      </c>
      <c r="AW157" s="64" t="n">
        <f aca="false">ModeloDatosModificados!AW157-ModeloDatosMinisterio!AW157</f>
        <v>0</v>
      </c>
      <c r="AX157" s="63" t="n">
        <f aca="false">ModeloDatosModificados!AX157-ModeloDatosMinisterio!AX157</f>
        <v>0</v>
      </c>
    </row>
    <row r="158" customFormat="false" ht="13.8" hidden="false" customHeight="false" outlineLevel="0" collapsed="false">
      <c r="A158" s="70" t="s">
        <v>25</v>
      </c>
      <c r="B158" s="63" t="n">
        <f aca="false">ModeloDatosModificados!B158-ModeloDatosMinisterio!B158</f>
        <v>0</v>
      </c>
      <c r="C158" s="63" t="n">
        <f aca="false">ModeloDatosModificados!C158-ModeloDatosMinisterio!C158</f>
        <v>0</v>
      </c>
      <c r="D158" s="63" t="n">
        <f aca="false">ModeloDatosModificados!D158-ModeloDatosMinisterio!D158</f>
        <v>0</v>
      </c>
      <c r="E158" s="63" t="n">
        <f aca="false">ModeloDatosModificados!E158-ModeloDatosMinisterio!E158</f>
        <v>0</v>
      </c>
      <c r="F158" s="63" t="n">
        <f aca="false">ModeloDatosModificados!F158-ModeloDatosMinisterio!F158</f>
        <v>0</v>
      </c>
      <c r="G158" s="63" t="n">
        <f aca="false">ModeloDatosModificados!G158-ModeloDatosMinisterio!G158</f>
        <v>0</v>
      </c>
      <c r="H158" s="63" t="n">
        <f aca="false">ModeloDatosModificados!H158-ModeloDatosMinisterio!H158</f>
        <v>0</v>
      </c>
      <c r="I158" s="64" t="n">
        <f aca="false">ModeloDatosModificados!I158-ModeloDatosMinisterio!I158</f>
        <v>0</v>
      </c>
      <c r="J158" s="63" t="n">
        <f aca="false">ModeloDatosModificados!J158-ModeloDatosMinisterio!J158</f>
        <v>0</v>
      </c>
      <c r="K158" s="64" t="n">
        <f aca="false">ModeloDatosModificados!K158-ModeloDatosMinisterio!K158</f>
        <v>0</v>
      </c>
      <c r="L158" s="63" t="n">
        <f aca="false">ModeloDatosModificados!L158-ModeloDatosMinisterio!L158</f>
        <v>0</v>
      </c>
      <c r="M158" s="64" t="n">
        <f aca="false">ModeloDatosModificados!M158-ModeloDatosMinisterio!M158</f>
        <v>9.60255048393366E-009</v>
      </c>
      <c r="N158" s="63" t="n">
        <f aca="false">ModeloDatosModificados!N158-ModeloDatosMinisterio!N158</f>
        <v>2</v>
      </c>
      <c r="O158" s="63" t="n">
        <f aca="false">ModeloDatosModificados!O158-ModeloDatosMinisterio!O158</f>
        <v>2</v>
      </c>
      <c r="P158" s="63" t="n">
        <f aca="false">ModeloDatosModificados!P158-ModeloDatosMinisterio!P158</f>
        <v>2</v>
      </c>
      <c r="Q158" s="63" t="n">
        <f aca="false">ModeloDatosModificados!Q158-ModeloDatosMinisterio!Q158</f>
        <v>2</v>
      </c>
      <c r="S158" s="63" t="n">
        <f aca="false">ModeloDatosModificados!S158-ModeloDatosMinisterio!S158</f>
        <v>0</v>
      </c>
      <c r="T158" s="63" t="n">
        <f aca="false">ModeloDatosModificados!T158-ModeloDatosMinisterio!T158</f>
        <v>0</v>
      </c>
      <c r="U158" s="63" t="n">
        <f aca="false">ModeloDatosModificados!U158-ModeloDatosMinisterio!U158</f>
        <v>0</v>
      </c>
      <c r="V158" s="63" t="n">
        <f aca="false">ModeloDatosModificados!V158-ModeloDatosMinisterio!V158</f>
        <v>0</v>
      </c>
      <c r="W158" s="63" t="n">
        <f aca="false">ModeloDatosModificados!W158-ModeloDatosMinisterio!W158</f>
        <v>0</v>
      </c>
      <c r="X158" s="63" t="n">
        <f aca="false">ModeloDatosModificados!X158-ModeloDatosMinisterio!X158</f>
        <v>0</v>
      </c>
      <c r="Y158" s="63" t="n">
        <f aca="false">ModeloDatosModificados!Y158-ModeloDatosMinisterio!Y158</f>
        <v>0</v>
      </c>
      <c r="Z158" s="63" t="n">
        <f aca="false">ModeloDatosModificados!Z158-ModeloDatosMinisterio!Z158</f>
        <v>0</v>
      </c>
      <c r="AC158" s="71" t="n">
        <f aca="false">ModeloDatosModificados!AC158-ModeloDatosMinisterio!AC158</f>
        <v>0</v>
      </c>
      <c r="AD158" s="72" t="n">
        <f aca="false">ModeloDatosModificados!AD158-ModeloDatosMinisterio!AD158</f>
        <v>0</v>
      </c>
      <c r="AE158" s="73" t="n">
        <f aca="false">ModeloDatosModificados!AE158-ModeloDatosMinisterio!AE158</f>
        <v>0</v>
      </c>
      <c r="AF158" s="72" t="n">
        <f aca="false">ModeloDatosModificados!AF158-ModeloDatosMinisterio!AF158</f>
        <v>0</v>
      </c>
      <c r="AG158" s="72" t="n">
        <f aca="false">ModeloDatosModificados!AG158-ModeloDatosMinisterio!AG158</f>
        <v>0</v>
      </c>
      <c r="AH158" s="72" t="n">
        <f aca="false">ModeloDatosModificados!AH158-ModeloDatosMinisterio!AH158</f>
        <v>0</v>
      </c>
      <c r="AI158" s="72" t="n">
        <f aca="false">ModeloDatosModificados!AI158-ModeloDatosMinisterio!AI158</f>
        <v>0</v>
      </c>
      <c r="AJ158" s="72" t="n">
        <f aca="false">ModeloDatosModificados!AJ158-ModeloDatosMinisterio!AJ158</f>
        <v>0</v>
      </c>
      <c r="AK158" s="72" t="n">
        <f aca="false">ModeloDatosModificados!AK158-ModeloDatosMinisterio!AK158</f>
        <v>0</v>
      </c>
      <c r="AL158" s="72" t="n">
        <f aca="false">ModeloDatosModificados!AL158-ModeloDatosMinisterio!AL158</f>
        <v>0</v>
      </c>
      <c r="AM158" s="72" t="n">
        <f aca="false">ModeloDatosModificados!AM158-ModeloDatosMinisterio!AM158</f>
        <v>0</v>
      </c>
      <c r="AO158" s="64" t="n">
        <f aca="false">ModeloDatosModificados!AO158-ModeloDatosMinisterio!AO158</f>
        <v>0</v>
      </c>
      <c r="AP158" s="63" t="n">
        <f aca="false">ModeloDatosModificados!AP158-ModeloDatosMinisterio!AP158</f>
        <v>0</v>
      </c>
      <c r="AQ158" s="64" t="n">
        <f aca="false">ModeloDatosModificados!AQ158-ModeloDatosMinisterio!AQ158</f>
        <v>0</v>
      </c>
      <c r="AR158" s="63" t="n">
        <f aca="false">ModeloDatosModificados!AR158-ModeloDatosMinisterio!AR158</f>
        <v>0</v>
      </c>
      <c r="AS158" s="64" t="n">
        <f aca="false">ModeloDatosModificados!AS158-ModeloDatosMinisterio!AS158</f>
        <v>0</v>
      </c>
      <c r="AT158" s="63" t="n">
        <f aca="false">ModeloDatosModificados!AT158-ModeloDatosMinisterio!AT158</f>
        <v>0</v>
      </c>
      <c r="AU158" s="64" t="n">
        <f aca="false">ModeloDatosModificados!AU158-ModeloDatosMinisterio!AU158</f>
        <v>0</v>
      </c>
      <c r="AV158" s="63" t="n">
        <f aca="false">ModeloDatosModificados!AV158-ModeloDatosMinisterio!AV158</f>
        <v>0</v>
      </c>
      <c r="AW158" s="64" t="n">
        <f aca="false">ModeloDatosModificados!AW158-ModeloDatosMinisterio!AW158</f>
        <v>0</v>
      </c>
      <c r="AX158" s="63" t="n">
        <f aca="false">ModeloDatosModificados!AX158-ModeloDatosMinisterio!AX158</f>
        <v>0</v>
      </c>
    </row>
    <row r="159" customFormat="false" ht="13.8" hidden="false" customHeight="false" outlineLevel="0" collapsed="false">
      <c r="A159" s="70" t="s">
        <v>26</v>
      </c>
      <c r="B159" s="63" t="n">
        <f aca="false">ModeloDatosModificados!B159-ModeloDatosMinisterio!B159</f>
        <v>0</v>
      </c>
      <c r="C159" s="63" t="n">
        <f aca="false">ModeloDatosModificados!C159-ModeloDatosMinisterio!C159</f>
        <v>0</v>
      </c>
      <c r="D159" s="63" t="n">
        <f aca="false">ModeloDatosModificados!D159-ModeloDatosMinisterio!D159</f>
        <v>0</v>
      </c>
      <c r="E159" s="63" t="n">
        <f aca="false">ModeloDatosModificados!E159-ModeloDatosMinisterio!E159</f>
        <v>0</v>
      </c>
      <c r="F159" s="63" t="n">
        <f aca="false">ModeloDatosModificados!F159-ModeloDatosMinisterio!F159</f>
        <v>0</v>
      </c>
      <c r="G159" s="63" t="n">
        <f aca="false">ModeloDatosModificados!G159-ModeloDatosMinisterio!G159</f>
        <v>0</v>
      </c>
      <c r="H159" s="63" t="n">
        <f aca="false">ModeloDatosModificados!H159-ModeloDatosMinisterio!H159</f>
        <v>0</v>
      </c>
      <c r="I159" s="64" t="n">
        <f aca="false">ModeloDatosModificados!I159-ModeloDatosMinisterio!I159</f>
        <v>0</v>
      </c>
      <c r="J159" s="63" t="n">
        <f aca="false">ModeloDatosModificados!J159-ModeloDatosMinisterio!J159</f>
        <v>0</v>
      </c>
      <c r="K159" s="64" t="n">
        <f aca="false">ModeloDatosModificados!K159-ModeloDatosMinisterio!K159</f>
        <v>0</v>
      </c>
      <c r="L159" s="63" t="n">
        <f aca="false">ModeloDatosModificados!L159-ModeloDatosMinisterio!L159</f>
        <v>0</v>
      </c>
      <c r="M159" s="64" t="n">
        <f aca="false">ModeloDatosModificados!M159-ModeloDatosMinisterio!M159</f>
        <v>-1.6804463346537E-007</v>
      </c>
      <c r="N159" s="63" t="n">
        <f aca="false">ModeloDatosModificados!N159-ModeloDatosMinisterio!N159</f>
        <v>-35</v>
      </c>
      <c r="O159" s="63" t="n">
        <f aca="false">ModeloDatosModificados!O159-ModeloDatosMinisterio!O159</f>
        <v>-35</v>
      </c>
      <c r="P159" s="63" t="n">
        <f aca="false">ModeloDatosModificados!P159-ModeloDatosMinisterio!P159</f>
        <v>-35</v>
      </c>
      <c r="Q159" s="63" t="n">
        <f aca="false">ModeloDatosModificados!Q159-ModeloDatosMinisterio!Q159</f>
        <v>-35</v>
      </c>
      <c r="S159" s="63" t="n">
        <f aca="false">ModeloDatosModificados!S159-ModeloDatosMinisterio!S159</f>
        <v>0</v>
      </c>
      <c r="T159" s="63" t="n">
        <f aca="false">ModeloDatosModificados!T159-ModeloDatosMinisterio!T159</f>
        <v>0</v>
      </c>
      <c r="U159" s="63" t="n">
        <f aca="false">ModeloDatosModificados!U159-ModeloDatosMinisterio!U159</f>
        <v>0</v>
      </c>
      <c r="V159" s="63" t="n">
        <f aca="false">ModeloDatosModificados!V159-ModeloDatosMinisterio!V159</f>
        <v>0</v>
      </c>
      <c r="W159" s="63" t="n">
        <f aca="false">ModeloDatosModificados!W159-ModeloDatosMinisterio!W159</f>
        <v>0</v>
      </c>
      <c r="X159" s="63" t="n">
        <f aca="false">ModeloDatosModificados!X159-ModeloDatosMinisterio!X159</f>
        <v>0</v>
      </c>
      <c r="Y159" s="63" t="n">
        <f aca="false">ModeloDatosModificados!Y159-ModeloDatosMinisterio!Y159</f>
        <v>0</v>
      </c>
      <c r="Z159" s="63" t="n">
        <f aca="false">ModeloDatosModificados!Z159-ModeloDatosMinisterio!Z159</f>
        <v>0</v>
      </c>
      <c r="AC159" s="71" t="n">
        <f aca="false">ModeloDatosModificados!AC159-ModeloDatosMinisterio!AC159</f>
        <v>0</v>
      </c>
      <c r="AD159" s="72" t="n">
        <f aca="false">ModeloDatosModificados!AD159-ModeloDatosMinisterio!AD159</f>
        <v>0</v>
      </c>
      <c r="AE159" s="73" t="n">
        <f aca="false">ModeloDatosModificados!AE159-ModeloDatosMinisterio!AE159</f>
        <v>0</v>
      </c>
      <c r="AF159" s="72" t="n">
        <f aca="false">ModeloDatosModificados!AF159-ModeloDatosMinisterio!AF159</f>
        <v>0</v>
      </c>
      <c r="AG159" s="72" t="n">
        <f aca="false">ModeloDatosModificados!AG159-ModeloDatosMinisterio!AG159</f>
        <v>0</v>
      </c>
      <c r="AH159" s="72" t="n">
        <f aca="false">ModeloDatosModificados!AH159-ModeloDatosMinisterio!AH159</f>
        <v>0</v>
      </c>
      <c r="AI159" s="72" t="n">
        <f aca="false">ModeloDatosModificados!AI159-ModeloDatosMinisterio!AI159</f>
        <v>0</v>
      </c>
      <c r="AJ159" s="72" t="n">
        <f aca="false">ModeloDatosModificados!AJ159-ModeloDatosMinisterio!AJ159</f>
        <v>0</v>
      </c>
      <c r="AK159" s="72" t="n">
        <f aca="false">ModeloDatosModificados!AK159-ModeloDatosMinisterio!AK159</f>
        <v>0</v>
      </c>
      <c r="AL159" s="72" t="n">
        <f aca="false">ModeloDatosModificados!AL159-ModeloDatosMinisterio!AL159</f>
        <v>0</v>
      </c>
      <c r="AM159" s="72" t="n">
        <f aca="false">ModeloDatosModificados!AM159-ModeloDatosMinisterio!AM159</f>
        <v>0</v>
      </c>
      <c r="AO159" s="64" t="n">
        <f aca="false">ModeloDatosModificados!AO159-ModeloDatosMinisterio!AO159</f>
        <v>0</v>
      </c>
      <c r="AP159" s="63" t="n">
        <f aca="false">ModeloDatosModificados!AP159-ModeloDatosMinisterio!AP159</f>
        <v>0</v>
      </c>
      <c r="AQ159" s="64" t="n">
        <f aca="false">ModeloDatosModificados!AQ159-ModeloDatosMinisterio!AQ159</f>
        <v>0</v>
      </c>
      <c r="AR159" s="63" t="n">
        <f aca="false">ModeloDatosModificados!AR159-ModeloDatosMinisterio!AR159</f>
        <v>0</v>
      </c>
      <c r="AS159" s="64" t="n">
        <f aca="false">ModeloDatosModificados!AS159-ModeloDatosMinisterio!AS159</f>
        <v>0</v>
      </c>
      <c r="AT159" s="63" t="n">
        <f aca="false">ModeloDatosModificados!AT159-ModeloDatosMinisterio!AT159</f>
        <v>0</v>
      </c>
      <c r="AU159" s="64" t="n">
        <f aca="false">ModeloDatosModificados!AU159-ModeloDatosMinisterio!AU159</f>
        <v>0</v>
      </c>
      <c r="AV159" s="63" t="n">
        <f aca="false">ModeloDatosModificados!AV159-ModeloDatosMinisterio!AV159</f>
        <v>0</v>
      </c>
      <c r="AW159" s="64" t="n">
        <f aca="false">ModeloDatosModificados!AW159-ModeloDatosMinisterio!AW159</f>
        <v>0</v>
      </c>
      <c r="AX159" s="63" t="n">
        <f aca="false">ModeloDatosModificados!AX159-ModeloDatosMinisterio!AX159</f>
        <v>0</v>
      </c>
    </row>
    <row r="160" customFormat="false" ht="13.8" hidden="false" customHeight="false" outlineLevel="0" collapsed="false">
      <c r="A160" s="70" t="s">
        <v>27</v>
      </c>
      <c r="B160" s="63" t="n">
        <f aca="false">ModeloDatosModificados!B160-ModeloDatosMinisterio!B160</f>
        <v>0</v>
      </c>
      <c r="C160" s="63" t="n">
        <f aca="false">ModeloDatosModificados!C160-ModeloDatosMinisterio!C160</f>
        <v>0</v>
      </c>
      <c r="D160" s="63" t="n">
        <f aca="false">ModeloDatosModificados!D160-ModeloDatosMinisterio!D160</f>
        <v>0</v>
      </c>
      <c r="E160" s="63" t="n">
        <f aca="false">ModeloDatosModificados!E160-ModeloDatosMinisterio!E160</f>
        <v>0</v>
      </c>
      <c r="F160" s="63" t="n">
        <f aca="false">ModeloDatosModificados!F160-ModeloDatosMinisterio!F160</f>
        <v>0</v>
      </c>
      <c r="G160" s="63" t="n">
        <f aca="false">ModeloDatosModificados!G160-ModeloDatosMinisterio!G160</f>
        <v>0</v>
      </c>
      <c r="H160" s="63" t="n">
        <f aca="false">ModeloDatosModificados!H160-ModeloDatosMinisterio!H160</f>
        <v>0</v>
      </c>
      <c r="I160" s="64" t="n">
        <f aca="false">ModeloDatosModificados!I160-ModeloDatosMinisterio!I160</f>
        <v>0</v>
      </c>
      <c r="J160" s="63" t="n">
        <f aca="false">ModeloDatosModificados!J160-ModeloDatosMinisterio!J160</f>
        <v>0</v>
      </c>
      <c r="K160" s="64" t="n">
        <f aca="false">ModeloDatosModificados!K160-ModeloDatosMinisterio!K160</f>
        <v>0</v>
      </c>
      <c r="L160" s="63" t="n">
        <f aca="false">ModeloDatosModificados!L160-ModeloDatosMinisterio!L160</f>
        <v>0</v>
      </c>
      <c r="M160" s="64" t="n">
        <f aca="false">ModeloDatosModificados!M160-ModeloDatosMinisterio!M160</f>
        <v>-1.4403825722431E-008</v>
      </c>
      <c r="N160" s="63" t="n">
        <f aca="false">ModeloDatosModificados!N160-ModeloDatosMinisterio!N160</f>
        <v>-3</v>
      </c>
      <c r="O160" s="63" t="n">
        <f aca="false">ModeloDatosModificados!O160-ModeloDatosMinisterio!O160</f>
        <v>-3</v>
      </c>
      <c r="P160" s="63" t="n">
        <f aca="false">ModeloDatosModificados!P160-ModeloDatosMinisterio!P160</f>
        <v>-3</v>
      </c>
      <c r="Q160" s="63" t="n">
        <f aca="false">ModeloDatosModificados!Q160-ModeloDatosMinisterio!Q160</f>
        <v>-3</v>
      </c>
      <c r="S160" s="63" t="n">
        <f aca="false">ModeloDatosModificados!S160-ModeloDatosMinisterio!S160</f>
        <v>0</v>
      </c>
      <c r="T160" s="63" t="n">
        <f aca="false">ModeloDatosModificados!T160-ModeloDatosMinisterio!T160</f>
        <v>0</v>
      </c>
      <c r="U160" s="63" t="n">
        <f aca="false">ModeloDatosModificados!U160-ModeloDatosMinisterio!U160</f>
        <v>0</v>
      </c>
      <c r="V160" s="63" t="n">
        <f aca="false">ModeloDatosModificados!V160-ModeloDatosMinisterio!V160</f>
        <v>0</v>
      </c>
      <c r="W160" s="63" t="n">
        <f aca="false">ModeloDatosModificados!W160-ModeloDatosMinisterio!W160</f>
        <v>0</v>
      </c>
      <c r="X160" s="63" t="n">
        <f aca="false">ModeloDatosModificados!X160-ModeloDatosMinisterio!X160</f>
        <v>0</v>
      </c>
      <c r="Y160" s="63" t="n">
        <f aca="false">ModeloDatosModificados!Y160-ModeloDatosMinisterio!Y160</f>
        <v>0</v>
      </c>
      <c r="Z160" s="63" t="n">
        <f aca="false">ModeloDatosModificados!Z160-ModeloDatosMinisterio!Z160</f>
        <v>0</v>
      </c>
      <c r="AC160" s="71" t="n">
        <f aca="false">ModeloDatosModificados!AC160-ModeloDatosMinisterio!AC160</f>
        <v>0</v>
      </c>
      <c r="AD160" s="72" t="n">
        <f aca="false">ModeloDatosModificados!AD160-ModeloDatosMinisterio!AD160</f>
        <v>0</v>
      </c>
      <c r="AE160" s="73" t="n">
        <f aca="false">ModeloDatosModificados!AE160-ModeloDatosMinisterio!AE160</f>
        <v>0</v>
      </c>
      <c r="AF160" s="72" t="n">
        <f aca="false">ModeloDatosModificados!AF160-ModeloDatosMinisterio!AF160</f>
        <v>0</v>
      </c>
      <c r="AG160" s="72" t="n">
        <f aca="false">ModeloDatosModificados!AG160-ModeloDatosMinisterio!AG160</f>
        <v>0</v>
      </c>
      <c r="AH160" s="72" t="n">
        <f aca="false">ModeloDatosModificados!AH160-ModeloDatosMinisterio!AH160</f>
        <v>0</v>
      </c>
      <c r="AI160" s="72" t="n">
        <f aca="false">ModeloDatosModificados!AI160-ModeloDatosMinisterio!AI160</f>
        <v>0</v>
      </c>
      <c r="AJ160" s="72" t="n">
        <f aca="false">ModeloDatosModificados!AJ160-ModeloDatosMinisterio!AJ160</f>
        <v>0</v>
      </c>
      <c r="AK160" s="72" t="n">
        <f aca="false">ModeloDatosModificados!AK160-ModeloDatosMinisterio!AK160</f>
        <v>0</v>
      </c>
      <c r="AL160" s="72" t="n">
        <f aca="false">ModeloDatosModificados!AL160-ModeloDatosMinisterio!AL160</f>
        <v>0</v>
      </c>
      <c r="AM160" s="72" t="n">
        <f aca="false">ModeloDatosModificados!AM160-ModeloDatosMinisterio!AM160</f>
        <v>0</v>
      </c>
      <c r="AO160" s="64" t="n">
        <f aca="false">ModeloDatosModificados!AO160-ModeloDatosMinisterio!AO160</f>
        <v>0</v>
      </c>
      <c r="AP160" s="63" t="n">
        <f aca="false">ModeloDatosModificados!AP160-ModeloDatosMinisterio!AP160</f>
        <v>0</v>
      </c>
      <c r="AQ160" s="64" t="n">
        <f aca="false">ModeloDatosModificados!AQ160-ModeloDatosMinisterio!AQ160</f>
        <v>0</v>
      </c>
      <c r="AR160" s="63" t="n">
        <f aca="false">ModeloDatosModificados!AR160-ModeloDatosMinisterio!AR160</f>
        <v>0</v>
      </c>
      <c r="AS160" s="64" t="n">
        <f aca="false">ModeloDatosModificados!AS160-ModeloDatosMinisterio!AS160</f>
        <v>0</v>
      </c>
      <c r="AT160" s="63" t="n">
        <f aca="false">ModeloDatosModificados!AT160-ModeloDatosMinisterio!AT160</f>
        <v>0</v>
      </c>
      <c r="AU160" s="64" t="n">
        <f aca="false">ModeloDatosModificados!AU160-ModeloDatosMinisterio!AU160</f>
        <v>0</v>
      </c>
      <c r="AV160" s="63" t="n">
        <f aca="false">ModeloDatosModificados!AV160-ModeloDatosMinisterio!AV160</f>
        <v>0</v>
      </c>
      <c r="AW160" s="64" t="n">
        <f aca="false">ModeloDatosModificados!AW160-ModeloDatosMinisterio!AW160</f>
        <v>0</v>
      </c>
      <c r="AX160" s="63" t="n">
        <f aca="false">ModeloDatosModificados!AX160-ModeloDatosMinisterio!AX160</f>
        <v>0</v>
      </c>
    </row>
    <row r="161" customFormat="false" ht="13.8" hidden="false" customHeight="false" outlineLevel="0" collapsed="false">
      <c r="A161" s="70" t="s">
        <v>28</v>
      </c>
      <c r="B161" s="63" t="n">
        <f aca="false">ModeloDatosModificados!B161-ModeloDatosMinisterio!B161</f>
        <v>0</v>
      </c>
      <c r="C161" s="63" t="n">
        <f aca="false">ModeloDatosModificados!C161-ModeloDatosMinisterio!C161</f>
        <v>0</v>
      </c>
      <c r="D161" s="63" t="n">
        <f aca="false">ModeloDatosModificados!D161-ModeloDatosMinisterio!D161</f>
        <v>0</v>
      </c>
      <c r="E161" s="63" t="n">
        <f aca="false">ModeloDatosModificados!E161-ModeloDatosMinisterio!E161</f>
        <v>0</v>
      </c>
      <c r="F161" s="63" t="n">
        <f aca="false">ModeloDatosModificados!F161-ModeloDatosMinisterio!F161</f>
        <v>0</v>
      </c>
      <c r="G161" s="63" t="n">
        <f aca="false">ModeloDatosModificados!G161-ModeloDatosMinisterio!G161</f>
        <v>0</v>
      </c>
      <c r="H161" s="63" t="n">
        <f aca="false">ModeloDatosModificados!H161-ModeloDatosMinisterio!H161</f>
        <v>0</v>
      </c>
      <c r="I161" s="64" t="n">
        <f aca="false">ModeloDatosModificados!I161-ModeloDatosMinisterio!I161</f>
        <v>0</v>
      </c>
      <c r="J161" s="63" t="n">
        <f aca="false">ModeloDatosModificados!J161-ModeloDatosMinisterio!J161</f>
        <v>0</v>
      </c>
      <c r="K161" s="64" t="n">
        <f aca="false">ModeloDatosModificados!K161-ModeloDatosMinisterio!K161</f>
        <v>0</v>
      </c>
      <c r="L161" s="63" t="n">
        <f aca="false">ModeloDatosModificados!L161-ModeloDatosMinisterio!L161</f>
        <v>0</v>
      </c>
      <c r="M161" s="64" t="n">
        <f aca="false">ModeloDatosModificados!M161-ModeloDatosMinisterio!M161</f>
        <v>-9.12242295869614E-008</v>
      </c>
      <c r="N161" s="63" t="n">
        <f aca="false">ModeloDatosModificados!N161-ModeloDatosMinisterio!N161</f>
        <v>-19</v>
      </c>
      <c r="O161" s="63" t="n">
        <f aca="false">ModeloDatosModificados!O161-ModeloDatosMinisterio!O161</f>
        <v>-19</v>
      </c>
      <c r="P161" s="63" t="n">
        <f aca="false">ModeloDatosModificados!P161-ModeloDatosMinisterio!P161</f>
        <v>-19</v>
      </c>
      <c r="Q161" s="63" t="n">
        <f aca="false">ModeloDatosModificados!Q161-ModeloDatosMinisterio!Q161</f>
        <v>-19</v>
      </c>
      <c r="S161" s="63" t="n">
        <f aca="false">ModeloDatosModificados!S161-ModeloDatosMinisterio!S161</f>
        <v>0</v>
      </c>
      <c r="T161" s="63" t="n">
        <f aca="false">ModeloDatosModificados!T161-ModeloDatosMinisterio!T161</f>
        <v>0</v>
      </c>
      <c r="U161" s="63" t="n">
        <f aca="false">ModeloDatosModificados!U161-ModeloDatosMinisterio!U161</f>
        <v>0</v>
      </c>
      <c r="V161" s="63" t="n">
        <f aca="false">ModeloDatosModificados!V161-ModeloDatosMinisterio!V161</f>
        <v>0</v>
      </c>
      <c r="W161" s="63" t="n">
        <f aca="false">ModeloDatosModificados!W161-ModeloDatosMinisterio!W161</f>
        <v>0</v>
      </c>
      <c r="X161" s="63" t="n">
        <f aca="false">ModeloDatosModificados!X161-ModeloDatosMinisterio!X161</f>
        <v>0</v>
      </c>
      <c r="Y161" s="63" t="n">
        <f aca="false">ModeloDatosModificados!Y161-ModeloDatosMinisterio!Y161</f>
        <v>0</v>
      </c>
      <c r="Z161" s="63" t="n">
        <f aca="false">ModeloDatosModificados!Z161-ModeloDatosMinisterio!Z161</f>
        <v>0</v>
      </c>
      <c r="AC161" s="71" t="n">
        <f aca="false">ModeloDatosModificados!AC161-ModeloDatosMinisterio!AC161</f>
        <v>0</v>
      </c>
      <c r="AD161" s="72" t="n">
        <f aca="false">ModeloDatosModificados!AD161-ModeloDatosMinisterio!AD161</f>
        <v>0</v>
      </c>
      <c r="AE161" s="73" t="n">
        <f aca="false">ModeloDatosModificados!AE161-ModeloDatosMinisterio!AE161</f>
        <v>0</v>
      </c>
      <c r="AF161" s="72" t="n">
        <f aca="false">ModeloDatosModificados!AF161-ModeloDatosMinisterio!AF161</f>
        <v>0</v>
      </c>
      <c r="AG161" s="72" t="n">
        <f aca="false">ModeloDatosModificados!AG161-ModeloDatosMinisterio!AG161</f>
        <v>0</v>
      </c>
      <c r="AH161" s="72" t="n">
        <f aca="false">ModeloDatosModificados!AH161-ModeloDatosMinisterio!AH161</f>
        <v>0</v>
      </c>
      <c r="AI161" s="72" t="n">
        <f aca="false">ModeloDatosModificados!AI161-ModeloDatosMinisterio!AI161</f>
        <v>0</v>
      </c>
      <c r="AJ161" s="72" t="n">
        <f aca="false">ModeloDatosModificados!AJ161-ModeloDatosMinisterio!AJ161</f>
        <v>0</v>
      </c>
      <c r="AK161" s="72" t="n">
        <f aca="false">ModeloDatosModificados!AK161-ModeloDatosMinisterio!AK161</f>
        <v>0</v>
      </c>
      <c r="AL161" s="72" t="n">
        <f aca="false">ModeloDatosModificados!AL161-ModeloDatosMinisterio!AL161</f>
        <v>0</v>
      </c>
      <c r="AM161" s="72" t="n">
        <f aca="false">ModeloDatosModificados!AM161-ModeloDatosMinisterio!AM161</f>
        <v>0</v>
      </c>
      <c r="AO161" s="64" t="n">
        <f aca="false">ModeloDatosModificados!AO161-ModeloDatosMinisterio!AO161</f>
        <v>0</v>
      </c>
      <c r="AP161" s="63" t="n">
        <f aca="false">ModeloDatosModificados!AP161-ModeloDatosMinisterio!AP161</f>
        <v>0</v>
      </c>
      <c r="AQ161" s="64" t="n">
        <f aca="false">ModeloDatosModificados!AQ161-ModeloDatosMinisterio!AQ161</f>
        <v>0</v>
      </c>
      <c r="AR161" s="63" t="n">
        <f aca="false">ModeloDatosModificados!AR161-ModeloDatosMinisterio!AR161</f>
        <v>0</v>
      </c>
      <c r="AS161" s="64" t="n">
        <f aca="false">ModeloDatosModificados!AS161-ModeloDatosMinisterio!AS161</f>
        <v>0</v>
      </c>
      <c r="AT161" s="63" t="n">
        <f aca="false">ModeloDatosModificados!AT161-ModeloDatosMinisterio!AT161</f>
        <v>0</v>
      </c>
      <c r="AU161" s="64" t="n">
        <f aca="false">ModeloDatosModificados!AU161-ModeloDatosMinisterio!AU161</f>
        <v>0</v>
      </c>
      <c r="AV161" s="63" t="n">
        <f aca="false">ModeloDatosModificados!AV161-ModeloDatosMinisterio!AV161</f>
        <v>0</v>
      </c>
      <c r="AW161" s="64" t="n">
        <f aca="false">ModeloDatosModificados!AW161-ModeloDatosMinisterio!AW161</f>
        <v>0</v>
      </c>
      <c r="AX161" s="63" t="n">
        <f aca="false">ModeloDatosModificados!AX161-ModeloDatosMinisterio!AX161</f>
        <v>0</v>
      </c>
    </row>
    <row r="162" customFormat="false" ht="13.8" hidden="false" customHeight="false" outlineLevel="0" collapsed="false">
      <c r="A162" s="70" t="s">
        <v>29</v>
      </c>
      <c r="B162" s="63" t="n">
        <f aca="false">ModeloDatosModificados!B162-ModeloDatosMinisterio!B162</f>
        <v>0</v>
      </c>
      <c r="C162" s="63" t="n">
        <f aca="false">ModeloDatosModificados!C162-ModeloDatosMinisterio!C162</f>
        <v>0</v>
      </c>
      <c r="D162" s="63" t="n">
        <f aca="false">ModeloDatosModificados!D162-ModeloDatosMinisterio!D162</f>
        <v>0</v>
      </c>
      <c r="E162" s="63" t="n">
        <f aca="false">ModeloDatosModificados!E162-ModeloDatosMinisterio!E162</f>
        <v>0</v>
      </c>
      <c r="F162" s="63" t="n">
        <f aca="false">ModeloDatosModificados!F162-ModeloDatosMinisterio!F162</f>
        <v>0</v>
      </c>
      <c r="G162" s="63" t="n">
        <f aca="false">ModeloDatosModificados!G162-ModeloDatosMinisterio!G162</f>
        <v>0</v>
      </c>
      <c r="H162" s="63" t="n">
        <f aca="false">ModeloDatosModificados!H162-ModeloDatosMinisterio!H162</f>
        <v>0</v>
      </c>
      <c r="I162" s="64" t="n">
        <f aca="false">ModeloDatosModificados!I162-ModeloDatosMinisterio!I162</f>
        <v>0</v>
      </c>
      <c r="J162" s="63" t="n">
        <f aca="false">ModeloDatosModificados!J162-ModeloDatosMinisterio!J162</f>
        <v>0</v>
      </c>
      <c r="K162" s="64" t="n">
        <f aca="false">ModeloDatosModificados!K162-ModeloDatosMinisterio!K162</f>
        <v>0</v>
      </c>
      <c r="L162" s="63" t="n">
        <f aca="false">ModeloDatosModificados!L162-ModeloDatosMinisterio!L162</f>
        <v>0</v>
      </c>
      <c r="M162" s="64" t="n">
        <f aca="false">ModeloDatosModificados!M162-ModeloDatosMinisterio!M162</f>
        <v>-5.28140276581657E-008</v>
      </c>
      <c r="N162" s="63" t="n">
        <f aca="false">ModeloDatosModificados!N162-ModeloDatosMinisterio!N162</f>
        <v>-10</v>
      </c>
      <c r="O162" s="63" t="n">
        <f aca="false">ModeloDatosModificados!O162-ModeloDatosMinisterio!O162</f>
        <v>-10</v>
      </c>
      <c r="P162" s="63" t="n">
        <f aca="false">ModeloDatosModificados!P162-ModeloDatosMinisterio!P162</f>
        <v>-10</v>
      </c>
      <c r="Q162" s="63" t="n">
        <f aca="false">ModeloDatosModificados!Q162-ModeloDatosMinisterio!Q162</f>
        <v>-10</v>
      </c>
      <c r="S162" s="63" t="n">
        <f aca="false">ModeloDatosModificados!S162-ModeloDatosMinisterio!S162</f>
        <v>0</v>
      </c>
      <c r="T162" s="63" t="n">
        <f aca="false">ModeloDatosModificados!T162-ModeloDatosMinisterio!T162</f>
        <v>0</v>
      </c>
      <c r="U162" s="63" t="n">
        <f aca="false">ModeloDatosModificados!U162-ModeloDatosMinisterio!U162</f>
        <v>0</v>
      </c>
      <c r="V162" s="63" t="n">
        <f aca="false">ModeloDatosModificados!V162-ModeloDatosMinisterio!V162</f>
        <v>0</v>
      </c>
      <c r="W162" s="63" t="n">
        <f aca="false">ModeloDatosModificados!W162-ModeloDatosMinisterio!W162</f>
        <v>0</v>
      </c>
      <c r="X162" s="63" t="n">
        <f aca="false">ModeloDatosModificados!X162-ModeloDatosMinisterio!X162</f>
        <v>0</v>
      </c>
      <c r="Y162" s="63" t="n">
        <f aca="false">ModeloDatosModificados!Y162-ModeloDatosMinisterio!Y162</f>
        <v>0</v>
      </c>
      <c r="Z162" s="63" t="n">
        <f aca="false">ModeloDatosModificados!Z162-ModeloDatosMinisterio!Z162</f>
        <v>0</v>
      </c>
      <c r="AC162" s="71" t="n">
        <f aca="false">ModeloDatosModificados!AC162-ModeloDatosMinisterio!AC162</f>
        <v>0</v>
      </c>
      <c r="AD162" s="72" t="n">
        <f aca="false">ModeloDatosModificados!AD162-ModeloDatosMinisterio!AD162</f>
        <v>0</v>
      </c>
      <c r="AE162" s="73" t="n">
        <f aca="false">ModeloDatosModificados!AE162-ModeloDatosMinisterio!AE162</f>
        <v>0</v>
      </c>
      <c r="AF162" s="72" t="n">
        <f aca="false">ModeloDatosModificados!AF162-ModeloDatosMinisterio!AF162</f>
        <v>0</v>
      </c>
      <c r="AG162" s="72" t="n">
        <f aca="false">ModeloDatosModificados!AG162-ModeloDatosMinisterio!AG162</f>
        <v>0</v>
      </c>
      <c r="AH162" s="72" t="n">
        <f aca="false">ModeloDatosModificados!AH162-ModeloDatosMinisterio!AH162</f>
        <v>0</v>
      </c>
      <c r="AI162" s="72" t="n">
        <f aca="false">ModeloDatosModificados!AI162-ModeloDatosMinisterio!AI162</f>
        <v>0</v>
      </c>
      <c r="AJ162" s="72" t="n">
        <f aca="false">ModeloDatosModificados!AJ162-ModeloDatosMinisterio!AJ162</f>
        <v>0</v>
      </c>
      <c r="AK162" s="72" t="n">
        <f aca="false">ModeloDatosModificados!AK162-ModeloDatosMinisterio!AK162</f>
        <v>0</v>
      </c>
      <c r="AL162" s="72" t="n">
        <f aca="false">ModeloDatosModificados!AL162-ModeloDatosMinisterio!AL162</f>
        <v>0</v>
      </c>
      <c r="AM162" s="72" t="n">
        <f aca="false">ModeloDatosModificados!AM162-ModeloDatosMinisterio!AM162</f>
        <v>0</v>
      </c>
      <c r="AO162" s="64" t="n">
        <f aca="false">ModeloDatosModificados!AO162-ModeloDatosMinisterio!AO162</f>
        <v>0</v>
      </c>
      <c r="AP162" s="63" t="n">
        <f aca="false">ModeloDatosModificados!AP162-ModeloDatosMinisterio!AP162</f>
        <v>0</v>
      </c>
      <c r="AQ162" s="64" t="n">
        <f aca="false">ModeloDatosModificados!AQ162-ModeloDatosMinisterio!AQ162</f>
        <v>0</v>
      </c>
      <c r="AR162" s="63" t="n">
        <f aca="false">ModeloDatosModificados!AR162-ModeloDatosMinisterio!AR162</f>
        <v>0</v>
      </c>
      <c r="AS162" s="64" t="n">
        <f aca="false">ModeloDatosModificados!AS162-ModeloDatosMinisterio!AS162</f>
        <v>0</v>
      </c>
      <c r="AT162" s="63" t="n">
        <f aca="false">ModeloDatosModificados!AT162-ModeloDatosMinisterio!AT162</f>
        <v>0</v>
      </c>
      <c r="AU162" s="64" t="n">
        <f aca="false">ModeloDatosModificados!AU162-ModeloDatosMinisterio!AU162</f>
        <v>0</v>
      </c>
      <c r="AV162" s="63" t="n">
        <f aca="false">ModeloDatosModificados!AV162-ModeloDatosMinisterio!AV162</f>
        <v>0</v>
      </c>
      <c r="AW162" s="64" t="n">
        <f aca="false">ModeloDatosModificados!AW162-ModeloDatosMinisterio!AW162</f>
        <v>0</v>
      </c>
      <c r="AX162" s="63" t="n">
        <f aca="false">ModeloDatosModificados!AX162-ModeloDatosMinisterio!AX162</f>
        <v>0</v>
      </c>
    </row>
    <row r="163" customFormat="false" ht="13.8" hidden="false" customHeight="false" outlineLevel="0" collapsed="false">
      <c r="A163" s="70" t="s">
        <v>30</v>
      </c>
      <c r="B163" s="63" t="n">
        <f aca="false">ModeloDatosModificados!B163-ModeloDatosMinisterio!B163</f>
        <v>0</v>
      </c>
      <c r="C163" s="63" t="n">
        <f aca="false">ModeloDatosModificados!C163-ModeloDatosMinisterio!C163</f>
        <v>0</v>
      </c>
      <c r="D163" s="63" t="n">
        <f aca="false">ModeloDatosModificados!D163-ModeloDatosMinisterio!D163</f>
        <v>0</v>
      </c>
      <c r="E163" s="63" t="n">
        <f aca="false">ModeloDatosModificados!E163-ModeloDatosMinisterio!E163</f>
        <v>0</v>
      </c>
      <c r="F163" s="63" t="n">
        <f aca="false">ModeloDatosModificados!F163-ModeloDatosMinisterio!F163</f>
        <v>0</v>
      </c>
      <c r="G163" s="63" t="n">
        <f aca="false">ModeloDatosModificados!G163-ModeloDatosMinisterio!G163</f>
        <v>0</v>
      </c>
      <c r="H163" s="63" t="n">
        <f aca="false">ModeloDatosModificados!H163-ModeloDatosMinisterio!H163</f>
        <v>0</v>
      </c>
      <c r="I163" s="64" t="n">
        <f aca="false">ModeloDatosModificados!I163-ModeloDatosMinisterio!I163</f>
        <v>0</v>
      </c>
      <c r="J163" s="63" t="n">
        <f aca="false">ModeloDatosModificados!J163-ModeloDatosMinisterio!J163</f>
        <v>0</v>
      </c>
      <c r="K163" s="64" t="n">
        <f aca="false">ModeloDatosModificados!K163-ModeloDatosMinisterio!K163</f>
        <v>0</v>
      </c>
      <c r="L163" s="63" t="n">
        <f aca="false">ModeloDatosModificados!L163-ModeloDatosMinisterio!L163</f>
        <v>0</v>
      </c>
      <c r="M163" s="64" t="n">
        <f aca="false">ModeloDatosModificados!M163-ModeloDatosMinisterio!M163</f>
        <v>4.80127524196683E-009</v>
      </c>
      <c r="N163" s="63" t="n">
        <f aca="false">ModeloDatosModificados!N163-ModeloDatosMinisterio!N163</f>
        <v>1</v>
      </c>
      <c r="O163" s="63" t="n">
        <f aca="false">ModeloDatosModificados!O163-ModeloDatosMinisterio!O163</f>
        <v>1</v>
      </c>
      <c r="P163" s="63" t="n">
        <f aca="false">ModeloDatosModificados!P163-ModeloDatosMinisterio!P163</f>
        <v>1</v>
      </c>
      <c r="Q163" s="63" t="n">
        <f aca="false">ModeloDatosModificados!Q163-ModeloDatosMinisterio!Q163</f>
        <v>1</v>
      </c>
      <c r="S163" s="63" t="n">
        <f aca="false">ModeloDatosModificados!S163-ModeloDatosMinisterio!S163</f>
        <v>0</v>
      </c>
      <c r="T163" s="63" t="n">
        <f aca="false">ModeloDatosModificados!T163-ModeloDatosMinisterio!T163</f>
        <v>0</v>
      </c>
      <c r="U163" s="63" t="n">
        <f aca="false">ModeloDatosModificados!U163-ModeloDatosMinisterio!U163</f>
        <v>0</v>
      </c>
      <c r="V163" s="63" t="n">
        <f aca="false">ModeloDatosModificados!V163-ModeloDatosMinisterio!V163</f>
        <v>0</v>
      </c>
      <c r="W163" s="63" t="n">
        <f aca="false">ModeloDatosModificados!W163-ModeloDatosMinisterio!W163</f>
        <v>0</v>
      </c>
      <c r="X163" s="63" t="n">
        <f aca="false">ModeloDatosModificados!X163-ModeloDatosMinisterio!X163</f>
        <v>0</v>
      </c>
      <c r="Y163" s="63" t="n">
        <f aca="false">ModeloDatosModificados!Y163-ModeloDatosMinisterio!Y163</f>
        <v>0</v>
      </c>
      <c r="Z163" s="63" t="n">
        <f aca="false">ModeloDatosModificados!Z163-ModeloDatosMinisterio!Z163</f>
        <v>0</v>
      </c>
      <c r="AC163" s="71" t="n">
        <f aca="false">ModeloDatosModificados!AC163-ModeloDatosMinisterio!AC163</f>
        <v>0</v>
      </c>
      <c r="AD163" s="72" t="n">
        <f aca="false">ModeloDatosModificados!AD163-ModeloDatosMinisterio!AD163</f>
        <v>0</v>
      </c>
      <c r="AE163" s="73" t="n">
        <f aca="false">ModeloDatosModificados!AE163-ModeloDatosMinisterio!AE163</f>
        <v>0</v>
      </c>
      <c r="AF163" s="72" t="n">
        <f aca="false">ModeloDatosModificados!AF163-ModeloDatosMinisterio!AF163</f>
        <v>0</v>
      </c>
      <c r="AG163" s="72" t="n">
        <f aca="false">ModeloDatosModificados!AG163-ModeloDatosMinisterio!AG163</f>
        <v>0</v>
      </c>
      <c r="AH163" s="72" t="n">
        <f aca="false">ModeloDatosModificados!AH163-ModeloDatosMinisterio!AH163</f>
        <v>0</v>
      </c>
      <c r="AI163" s="72" t="n">
        <f aca="false">ModeloDatosModificados!AI163-ModeloDatosMinisterio!AI163</f>
        <v>0</v>
      </c>
      <c r="AJ163" s="72" t="n">
        <f aca="false">ModeloDatosModificados!AJ163-ModeloDatosMinisterio!AJ163</f>
        <v>0</v>
      </c>
      <c r="AK163" s="72" t="n">
        <f aca="false">ModeloDatosModificados!AK163-ModeloDatosMinisterio!AK163</f>
        <v>0</v>
      </c>
      <c r="AL163" s="72" t="n">
        <f aca="false">ModeloDatosModificados!AL163-ModeloDatosMinisterio!AL163</f>
        <v>0</v>
      </c>
      <c r="AM163" s="72" t="n">
        <f aca="false">ModeloDatosModificados!AM163-ModeloDatosMinisterio!AM163</f>
        <v>0</v>
      </c>
      <c r="AO163" s="64" t="n">
        <f aca="false">ModeloDatosModificados!AO163-ModeloDatosMinisterio!AO163</f>
        <v>0</v>
      </c>
      <c r="AP163" s="63" t="n">
        <f aca="false">ModeloDatosModificados!AP163-ModeloDatosMinisterio!AP163</f>
        <v>0</v>
      </c>
      <c r="AQ163" s="64" t="n">
        <f aca="false">ModeloDatosModificados!AQ163-ModeloDatosMinisterio!AQ163</f>
        <v>0</v>
      </c>
      <c r="AR163" s="63" t="n">
        <f aca="false">ModeloDatosModificados!AR163-ModeloDatosMinisterio!AR163</f>
        <v>0</v>
      </c>
      <c r="AS163" s="64" t="n">
        <f aca="false">ModeloDatosModificados!AS163-ModeloDatosMinisterio!AS163</f>
        <v>0</v>
      </c>
      <c r="AT163" s="63" t="n">
        <f aca="false">ModeloDatosModificados!AT163-ModeloDatosMinisterio!AT163</f>
        <v>0</v>
      </c>
      <c r="AU163" s="64" t="n">
        <f aca="false">ModeloDatosModificados!AU163-ModeloDatosMinisterio!AU163</f>
        <v>0</v>
      </c>
      <c r="AV163" s="63" t="n">
        <f aca="false">ModeloDatosModificados!AV163-ModeloDatosMinisterio!AV163</f>
        <v>0</v>
      </c>
      <c r="AW163" s="64" t="n">
        <f aca="false">ModeloDatosModificados!AW163-ModeloDatosMinisterio!AW163</f>
        <v>0</v>
      </c>
      <c r="AX163" s="63" t="n">
        <f aca="false">ModeloDatosModificados!AX163-ModeloDatosMinisterio!AX163</f>
        <v>0</v>
      </c>
    </row>
    <row r="164" customFormat="false" ht="13.8" hidden="false" customHeight="false" outlineLevel="0" collapsed="false">
      <c r="A164" s="70" t="s">
        <v>31</v>
      </c>
      <c r="B164" s="63" t="n">
        <f aca="false">ModeloDatosModificados!B164-ModeloDatosMinisterio!B164</f>
        <v>0</v>
      </c>
      <c r="C164" s="63" t="n">
        <f aca="false">ModeloDatosModificados!C164-ModeloDatosMinisterio!C164</f>
        <v>0</v>
      </c>
      <c r="D164" s="63" t="n">
        <f aca="false">ModeloDatosModificados!D164-ModeloDatosMinisterio!D164</f>
        <v>0</v>
      </c>
      <c r="E164" s="63" t="n">
        <f aca="false">ModeloDatosModificados!E164-ModeloDatosMinisterio!E164</f>
        <v>0</v>
      </c>
      <c r="F164" s="63" t="n">
        <f aca="false">ModeloDatosModificados!F164-ModeloDatosMinisterio!F164</f>
        <v>0</v>
      </c>
      <c r="G164" s="63" t="n">
        <f aca="false">ModeloDatosModificados!G164-ModeloDatosMinisterio!G164</f>
        <v>0</v>
      </c>
      <c r="H164" s="63" t="n">
        <f aca="false">ModeloDatosModificados!H164-ModeloDatosMinisterio!H164</f>
        <v>0</v>
      </c>
      <c r="I164" s="64" t="n">
        <f aca="false">ModeloDatosModificados!I164-ModeloDatosMinisterio!I164</f>
        <v>0</v>
      </c>
      <c r="J164" s="63" t="n">
        <f aca="false">ModeloDatosModificados!J164-ModeloDatosMinisterio!J164</f>
        <v>0</v>
      </c>
      <c r="K164" s="64" t="n">
        <f aca="false">ModeloDatosModificados!K164-ModeloDatosMinisterio!K164</f>
        <v>0</v>
      </c>
      <c r="L164" s="63" t="n">
        <f aca="false">ModeloDatosModificados!L164-ModeloDatosMinisterio!L164</f>
        <v>0</v>
      </c>
      <c r="M164" s="64" t="n">
        <f aca="false">ModeloDatosModificados!M164-ModeloDatosMinisterio!M164</f>
        <v>4.80127523849738E-009</v>
      </c>
      <c r="N164" s="63" t="n">
        <f aca="false">ModeloDatosModificados!N164-ModeloDatosMinisterio!N164</f>
        <v>1</v>
      </c>
      <c r="O164" s="63" t="n">
        <f aca="false">ModeloDatosModificados!O164-ModeloDatosMinisterio!O164</f>
        <v>1</v>
      </c>
      <c r="P164" s="63" t="n">
        <f aca="false">ModeloDatosModificados!P164-ModeloDatosMinisterio!P164</f>
        <v>1</v>
      </c>
      <c r="Q164" s="63" t="n">
        <f aca="false">ModeloDatosModificados!Q164-ModeloDatosMinisterio!Q164</f>
        <v>1</v>
      </c>
      <c r="S164" s="63" t="n">
        <f aca="false">ModeloDatosModificados!S164-ModeloDatosMinisterio!S164</f>
        <v>0</v>
      </c>
      <c r="T164" s="63" t="n">
        <f aca="false">ModeloDatosModificados!T164-ModeloDatosMinisterio!T164</f>
        <v>0</v>
      </c>
      <c r="U164" s="63" t="n">
        <f aca="false">ModeloDatosModificados!U164-ModeloDatosMinisterio!U164</f>
        <v>0</v>
      </c>
      <c r="V164" s="63" t="n">
        <f aca="false">ModeloDatosModificados!V164-ModeloDatosMinisterio!V164</f>
        <v>0</v>
      </c>
      <c r="W164" s="63" t="n">
        <f aca="false">ModeloDatosModificados!W164-ModeloDatosMinisterio!W164</f>
        <v>0</v>
      </c>
      <c r="X164" s="63" t="n">
        <f aca="false">ModeloDatosModificados!X164-ModeloDatosMinisterio!X164</f>
        <v>0</v>
      </c>
      <c r="Y164" s="63" t="n">
        <f aca="false">ModeloDatosModificados!Y164-ModeloDatosMinisterio!Y164</f>
        <v>0</v>
      </c>
      <c r="Z164" s="63" t="n">
        <f aca="false">ModeloDatosModificados!Z164-ModeloDatosMinisterio!Z164</f>
        <v>0</v>
      </c>
      <c r="AC164" s="71" t="n">
        <f aca="false">ModeloDatosModificados!AC164-ModeloDatosMinisterio!AC164</f>
        <v>0</v>
      </c>
      <c r="AD164" s="72" t="n">
        <f aca="false">ModeloDatosModificados!AD164-ModeloDatosMinisterio!AD164</f>
        <v>0</v>
      </c>
      <c r="AE164" s="73" t="n">
        <f aca="false">ModeloDatosModificados!AE164-ModeloDatosMinisterio!AE164</f>
        <v>0</v>
      </c>
      <c r="AF164" s="72" t="n">
        <f aca="false">ModeloDatosModificados!AF164-ModeloDatosMinisterio!AF164</f>
        <v>0</v>
      </c>
      <c r="AG164" s="72" t="n">
        <f aca="false">ModeloDatosModificados!AG164-ModeloDatosMinisterio!AG164</f>
        <v>0</v>
      </c>
      <c r="AH164" s="72" t="n">
        <f aca="false">ModeloDatosModificados!AH164-ModeloDatosMinisterio!AH164</f>
        <v>0</v>
      </c>
      <c r="AI164" s="72" t="n">
        <f aca="false">ModeloDatosModificados!AI164-ModeloDatosMinisterio!AI164</f>
        <v>0</v>
      </c>
      <c r="AJ164" s="72" t="n">
        <f aca="false">ModeloDatosModificados!AJ164-ModeloDatosMinisterio!AJ164</f>
        <v>0</v>
      </c>
      <c r="AK164" s="72" t="n">
        <f aca="false">ModeloDatosModificados!AK164-ModeloDatosMinisterio!AK164</f>
        <v>0</v>
      </c>
      <c r="AL164" s="72" t="n">
        <f aca="false">ModeloDatosModificados!AL164-ModeloDatosMinisterio!AL164</f>
        <v>0</v>
      </c>
      <c r="AM164" s="72" t="n">
        <f aca="false">ModeloDatosModificados!AM164-ModeloDatosMinisterio!AM164</f>
        <v>0</v>
      </c>
      <c r="AO164" s="64" t="n">
        <f aca="false">ModeloDatosModificados!AO164-ModeloDatosMinisterio!AO164</f>
        <v>0</v>
      </c>
      <c r="AP164" s="63" t="n">
        <f aca="false">ModeloDatosModificados!AP164-ModeloDatosMinisterio!AP164</f>
        <v>0</v>
      </c>
      <c r="AQ164" s="64" t="n">
        <f aca="false">ModeloDatosModificados!AQ164-ModeloDatosMinisterio!AQ164</f>
        <v>0</v>
      </c>
      <c r="AR164" s="63" t="n">
        <f aca="false">ModeloDatosModificados!AR164-ModeloDatosMinisterio!AR164</f>
        <v>0</v>
      </c>
      <c r="AS164" s="64" t="n">
        <f aca="false">ModeloDatosModificados!AS164-ModeloDatosMinisterio!AS164</f>
        <v>0</v>
      </c>
      <c r="AT164" s="63" t="n">
        <f aca="false">ModeloDatosModificados!AT164-ModeloDatosMinisterio!AT164</f>
        <v>0</v>
      </c>
      <c r="AU164" s="64" t="n">
        <f aca="false">ModeloDatosModificados!AU164-ModeloDatosMinisterio!AU164</f>
        <v>0</v>
      </c>
      <c r="AV164" s="63" t="n">
        <f aca="false">ModeloDatosModificados!AV164-ModeloDatosMinisterio!AV164</f>
        <v>0</v>
      </c>
      <c r="AW164" s="64" t="n">
        <f aca="false">ModeloDatosModificados!AW164-ModeloDatosMinisterio!AW164</f>
        <v>0</v>
      </c>
      <c r="AX164" s="63" t="n">
        <f aca="false">ModeloDatosModificados!AX164-ModeloDatosMinisterio!AX164</f>
        <v>0</v>
      </c>
    </row>
    <row r="165" customFormat="false" ht="13.8" hidden="false" customHeight="false" outlineLevel="0" collapsed="false">
      <c r="A165" s="70" t="s">
        <v>32</v>
      </c>
      <c r="B165" s="63" t="n">
        <f aca="false">ModeloDatosModificados!B165-ModeloDatosMinisterio!B165</f>
        <v>0</v>
      </c>
      <c r="C165" s="63" t="n">
        <f aca="false">ModeloDatosModificados!C165-ModeloDatosMinisterio!C165</f>
        <v>0</v>
      </c>
      <c r="D165" s="63" t="n">
        <f aca="false">ModeloDatosModificados!D165-ModeloDatosMinisterio!D165</f>
        <v>0</v>
      </c>
      <c r="E165" s="63" t="n">
        <f aca="false">ModeloDatosModificados!E165-ModeloDatosMinisterio!E165</f>
        <v>0</v>
      </c>
      <c r="F165" s="63" t="n">
        <f aca="false">ModeloDatosModificados!F165-ModeloDatosMinisterio!F165</f>
        <v>0</v>
      </c>
      <c r="G165" s="63" t="n">
        <f aca="false">ModeloDatosModificados!G165-ModeloDatosMinisterio!G165</f>
        <v>0</v>
      </c>
      <c r="H165" s="63" t="n">
        <f aca="false">ModeloDatosModificados!H165-ModeloDatosMinisterio!H165</f>
        <v>0</v>
      </c>
      <c r="I165" s="64" t="n">
        <f aca="false">ModeloDatosModificados!I165-ModeloDatosMinisterio!I165</f>
        <v>0</v>
      </c>
      <c r="J165" s="63" t="n">
        <f aca="false">ModeloDatosModificados!J165-ModeloDatosMinisterio!J165</f>
        <v>0</v>
      </c>
      <c r="K165" s="64" t="n">
        <f aca="false">ModeloDatosModificados!K165-ModeloDatosMinisterio!K165</f>
        <v>0</v>
      </c>
      <c r="L165" s="63" t="n">
        <f aca="false">ModeloDatosModificados!L165-ModeloDatosMinisterio!L165</f>
        <v>0</v>
      </c>
      <c r="M165" s="64" t="n">
        <f aca="false">ModeloDatosModificados!M165-ModeloDatosMinisterio!M165</f>
        <v>9.60255048046421E-009</v>
      </c>
      <c r="N165" s="63" t="n">
        <f aca="false">ModeloDatosModificados!N165-ModeloDatosMinisterio!N165</f>
        <v>2</v>
      </c>
      <c r="O165" s="63" t="n">
        <f aca="false">ModeloDatosModificados!O165-ModeloDatosMinisterio!O165</f>
        <v>2</v>
      </c>
      <c r="P165" s="63" t="n">
        <f aca="false">ModeloDatosModificados!P165-ModeloDatosMinisterio!P165</f>
        <v>2</v>
      </c>
      <c r="Q165" s="63" t="n">
        <f aca="false">ModeloDatosModificados!Q165-ModeloDatosMinisterio!Q165</f>
        <v>2</v>
      </c>
      <c r="S165" s="63" t="n">
        <f aca="false">ModeloDatosModificados!S165-ModeloDatosMinisterio!S165</f>
        <v>0</v>
      </c>
      <c r="T165" s="63" t="n">
        <f aca="false">ModeloDatosModificados!T165-ModeloDatosMinisterio!T165</f>
        <v>0</v>
      </c>
      <c r="U165" s="63" t="n">
        <f aca="false">ModeloDatosModificados!U165-ModeloDatosMinisterio!U165</f>
        <v>0</v>
      </c>
      <c r="V165" s="63" t="n">
        <f aca="false">ModeloDatosModificados!V165-ModeloDatosMinisterio!V165</f>
        <v>0</v>
      </c>
      <c r="W165" s="63" t="n">
        <f aca="false">ModeloDatosModificados!W165-ModeloDatosMinisterio!W165</f>
        <v>0</v>
      </c>
      <c r="X165" s="63" t="n">
        <f aca="false">ModeloDatosModificados!X165-ModeloDatosMinisterio!X165</f>
        <v>0</v>
      </c>
      <c r="Y165" s="63" t="n">
        <f aca="false">ModeloDatosModificados!Y165-ModeloDatosMinisterio!Y165</f>
        <v>0</v>
      </c>
      <c r="Z165" s="63" t="n">
        <f aca="false">ModeloDatosModificados!Z165-ModeloDatosMinisterio!Z165</f>
        <v>0</v>
      </c>
      <c r="AC165" s="71" t="n">
        <f aca="false">ModeloDatosModificados!AC165-ModeloDatosMinisterio!AC165</f>
        <v>0</v>
      </c>
      <c r="AD165" s="72" t="n">
        <f aca="false">ModeloDatosModificados!AD165-ModeloDatosMinisterio!AD165</f>
        <v>0</v>
      </c>
      <c r="AE165" s="73" t="n">
        <f aca="false">ModeloDatosModificados!AE165-ModeloDatosMinisterio!AE165</f>
        <v>0</v>
      </c>
      <c r="AF165" s="72" t="n">
        <f aca="false">ModeloDatosModificados!AF165-ModeloDatosMinisterio!AF165</f>
        <v>0</v>
      </c>
      <c r="AG165" s="72" t="n">
        <f aca="false">ModeloDatosModificados!AG165-ModeloDatosMinisterio!AG165</f>
        <v>0</v>
      </c>
      <c r="AH165" s="72" t="n">
        <f aca="false">ModeloDatosModificados!AH165-ModeloDatosMinisterio!AH165</f>
        <v>0</v>
      </c>
      <c r="AI165" s="72" t="n">
        <f aca="false">ModeloDatosModificados!AI165-ModeloDatosMinisterio!AI165</f>
        <v>0</v>
      </c>
      <c r="AJ165" s="72" t="n">
        <f aca="false">ModeloDatosModificados!AJ165-ModeloDatosMinisterio!AJ165</f>
        <v>0</v>
      </c>
      <c r="AK165" s="72" t="n">
        <f aca="false">ModeloDatosModificados!AK165-ModeloDatosMinisterio!AK165</f>
        <v>0</v>
      </c>
      <c r="AL165" s="72" t="n">
        <f aca="false">ModeloDatosModificados!AL165-ModeloDatosMinisterio!AL165</f>
        <v>0</v>
      </c>
      <c r="AM165" s="72" t="n">
        <f aca="false">ModeloDatosModificados!AM165-ModeloDatosMinisterio!AM165</f>
        <v>0</v>
      </c>
      <c r="AO165" s="64" t="n">
        <f aca="false">ModeloDatosModificados!AO165-ModeloDatosMinisterio!AO165</f>
        <v>0</v>
      </c>
      <c r="AP165" s="63" t="n">
        <f aca="false">ModeloDatosModificados!AP165-ModeloDatosMinisterio!AP165</f>
        <v>0</v>
      </c>
      <c r="AQ165" s="64" t="n">
        <f aca="false">ModeloDatosModificados!AQ165-ModeloDatosMinisterio!AQ165</f>
        <v>0</v>
      </c>
      <c r="AR165" s="63" t="n">
        <f aca="false">ModeloDatosModificados!AR165-ModeloDatosMinisterio!AR165</f>
        <v>0</v>
      </c>
      <c r="AS165" s="64" t="n">
        <f aca="false">ModeloDatosModificados!AS165-ModeloDatosMinisterio!AS165</f>
        <v>0</v>
      </c>
      <c r="AT165" s="63" t="n">
        <f aca="false">ModeloDatosModificados!AT165-ModeloDatosMinisterio!AT165</f>
        <v>0</v>
      </c>
      <c r="AU165" s="64" t="n">
        <f aca="false">ModeloDatosModificados!AU165-ModeloDatosMinisterio!AU165</f>
        <v>0</v>
      </c>
      <c r="AV165" s="63" t="n">
        <f aca="false">ModeloDatosModificados!AV165-ModeloDatosMinisterio!AV165</f>
        <v>0</v>
      </c>
      <c r="AW165" s="64" t="n">
        <f aca="false">ModeloDatosModificados!AW165-ModeloDatosMinisterio!AW165</f>
        <v>0</v>
      </c>
      <c r="AX165" s="63" t="n">
        <f aca="false">ModeloDatosModificados!AX165-ModeloDatosMinisterio!AX165</f>
        <v>0</v>
      </c>
    </row>
    <row r="166" customFormat="false" ht="13.8" hidden="false" customHeight="false" outlineLevel="0" collapsed="false">
      <c r="A166" s="70" t="s">
        <v>33</v>
      </c>
      <c r="B166" s="63" t="n">
        <f aca="false">ModeloDatosModificados!B166-ModeloDatosMinisterio!B166</f>
        <v>0</v>
      </c>
      <c r="C166" s="63" t="n">
        <f aca="false">ModeloDatosModificados!C166-ModeloDatosMinisterio!C166</f>
        <v>0</v>
      </c>
      <c r="D166" s="63" t="n">
        <f aca="false">ModeloDatosModificados!D166-ModeloDatosMinisterio!D166</f>
        <v>0</v>
      </c>
      <c r="E166" s="63" t="n">
        <f aca="false">ModeloDatosModificados!E166-ModeloDatosMinisterio!E166</f>
        <v>0</v>
      </c>
      <c r="F166" s="63" t="n">
        <f aca="false">ModeloDatosModificados!F166-ModeloDatosMinisterio!F166</f>
        <v>0</v>
      </c>
      <c r="G166" s="63" t="n">
        <f aca="false">ModeloDatosModificados!G166-ModeloDatosMinisterio!G166</f>
        <v>0</v>
      </c>
      <c r="H166" s="63" t="n">
        <f aca="false">ModeloDatosModificados!H166-ModeloDatosMinisterio!H166</f>
        <v>0</v>
      </c>
      <c r="I166" s="64" t="n">
        <f aca="false">ModeloDatosModificados!I166-ModeloDatosMinisterio!I166</f>
        <v>0</v>
      </c>
      <c r="J166" s="63" t="n">
        <f aca="false">ModeloDatosModificados!J166-ModeloDatosMinisterio!J166</f>
        <v>0</v>
      </c>
      <c r="K166" s="64" t="n">
        <f aca="false">ModeloDatosModificados!K166-ModeloDatosMinisterio!K166</f>
        <v>0</v>
      </c>
      <c r="L166" s="63" t="n">
        <f aca="false">ModeloDatosModificados!L166-ModeloDatosMinisterio!L166</f>
        <v>0</v>
      </c>
      <c r="M166" s="64" t="n">
        <f aca="false">ModeloDatosModificados!M166-ModeloDatosMinisterio!M166</f>
        <v>1.44038257259005E-008</v>
      </c>
      <c r="N166" s="63" t="n">
        <f aca="false">ModeloDatosModificados!N166-ModeloDatosMinisterio!N166</f>
        <v>3</v>
      </c>
      <c r="O166" s="63" t="n">
        <f aca="false">ModeloDatosModificados!O166-ModeloDatosMinisterio!O166</f>
        <v>3</v>
      </c>
      <c r="P166" s="63" t="n">
        <f aca="false">ModeloDatosModificados!P166-ModeloDatosMinisterio!P166</f>
        <v>3</v>
      </c>
      <c r="Q166" s="63" t="n">
        <f aca="false">ModeloDatosModificados!Q166-ModeloDatosMinisterio!Q166</f>
        <v>3</v>
      </c>
      <c r="S166" s="63" t="n">
        <f aca="false">ModeloDatosModificados!S166-ModeloDatosMinisterio!S166</f>
        <v>0</v>
      </c>
      <c r="T166" s="63" t="n">
        <f aca="false">ModeloDatosModificados!T166-ModeloDatosMinisterio!T166</f>
        <v>0</v>
      </c>
      <c r="U166" s="63" t="n">
        <f aca="false">ModeloDatosModificados!U166-ModeloDatosMinisterio!U166</f>
        <v>0</v>
      </c>
      <c r="V166" s="63" t="n">
        <f aca="false">ModeloDatosModificados!V166-ModeloDatosMinisterio!V166</f>
        <v>0</v>
      </c>
      <c r="W166" s="63" t="n">
        <f aca="false">ModeloDatosModificados!W166-ModeloDatosMinisterio!W166</f>
        <v>0</v>
      </c>
      <c r="X166" s="63" t="n">
        <f aca="false">ModeloDatosModificados!X166-ModeloDatosMinisterio!X166</f>
        <v>0</v>
      </c>
      <c r="Y166" s="63" t="n">
        <f aca="false">ModeloDatosModificados!Y166-ModeloDatosMinisterio!Y166</f>
        <v>0</v>
      </c>
      <c r="Z166" s="63" t="n">
        <f aca="false">ModeloDatosModificados!Z166-ModeloDatosMinisterio!Z166</f>
        <v>0</v>
      </c>
      <c r="AC166" s="71" t="n">
        <f aca="false">ModeloDatosModificados!AC166-ModeloDatosMinisterio!AC166</f>
        <v>0</v>
      </c>
      <c r="AD166" s="72" t="n">
        <f aca="false">ModeloDatosModificados!AD166-ModeloDatosMinisterio!AD166</f>
        <v>0</v>
      </c>
      <c r="AE166" s="73" t="n">
        <f aca="false">ModeloDatosModificados!AE166-ModeloDatosMinisterio!AE166</f>
        <v>0</v>
      </c>
      <c r="AF166" s="72" t="n">
        <f aca="false">ModeloDatosModificados!AF166-ModeloDatosMinisterio!AF166</f>
        <v>0</v>
      </c>
      <c r="AG166" s="72" t="n">
        <f aca="false">ModeloDatosModificados!AG166-ModeloDatosMinisterio!AG166</f>
        <v>0</v>
      </c>
      <c r="AH166" s="72" t="n">
        <f aca="false">ModeloDatosModificados!AH166-ModeloDatosMinisterio!AH166</f>
        <v>0</v>
      </c>
      <c r="AI166" s="72" t="n">
        <f aca="false">ModeloDatosModificados!AI166-ModeloDatosMinisterio!AI166</f>
        <v>0</v>
      </c>
      <c r="AJ166" s="72" t="n">
        <f aca="false">ModeloDatosModificados!AJ166-ModeloDatosMinisterio!AJ166</f>
        <v>0</v>
      </c>
      <c r="AK166" s="72" t="n">
        <f aca="false">ModeloDatosModificados!AK166-ModeloDatosMinisterio!AK166</f>
        <v>0</v>
      </c>
      <c r="AL166" s="72" t="n">
        <f aca="false">ModeloDatosModificados!AL166-ModeloDatosMinisterio!AL166</f>
        <v>0</v>
      </c>
      <c r="AM166" s="72" t="n">
        <f aca="false">ModeloDatosModificados!AM166-ModeloDatosMinisterio!AM166</f>
        <v>0</v>
      </c>
      <c r="AO166" s="64" t="n">
        <f aca="false">ModeloDatosModificados!AO166-ModeloDatosMinisterio!AO166</f>
        <v>0</v>
      </c>
      <c r="AP166" s="63" t="n">
        <f aca="false">ModeloDatosModificados!AP166-ModeloDatosMinisterio!AP166</f>
        <v>0</v>
      </c>
      <c r="AQ166" s="64" t="n">
        <f aca="false">ModeloDatosModificados!AQ166-ModeloDatosMinisterio!AQ166</f>
        <v>0</v>
      </c>
      <c r="AR166" s="63" t="n">
        <f aca="false">ModeloDatosModificados!AR166-ModeloDatosMinisterio!AR166</f>
        <v>0</v>
      </c>
      <c r="AS166" s="64" t="n">
        <f aca="false">ModeloDatosModificados!AS166-ModeloDatosMinisterio!AS166</f>
        <v>0</v>
      </c>
      <c r="AT166" s="63" t="n">
        <f aca="false">ModeloDatosModificados!AT166-ModeloDatosMinisterio!AT166</f>
        <v>0</v>
      </c>
      <c r="AU166" s="64" t="n">
        <f aca="false">ModeloDatosModificados!AU166-ModeloDatosMinisterio!AU166</f>
        <v>0</v>
      </c>
      <c r="AV166" s="63" t="n">
        <f aca="false">ModeloDatosModificados!AV166-ModeloDatosMinisterio!AV166</f>
        <v>0</v>
      </c>
      <c r="AW166" s="64" t="n">
        <f aca="false">ModeloDatosModificados!AW166-ModeloDatosMinisterio!AW166</f>
        <v>0</v>
      </c>
      <c r="AX166" s="63" t="n">
        <f aca="false">ModeloDatosModificados!AX166-ModeloDatosMinisterio!AX166</f>
        <v>0</v>
      </c>
    </row>
    <row r="167" customFormat="false" ht="13.8" hidden="false" customHeight="false" outlineLevel="0" collapsed="false">
      <c r="A167" s="70" t="s">
        <v>34</v>
      </c>
      <c r="B167" s="63" t="n">
        <f aca="false">ModeloDatosModificados!B167-ModeloDatosMinisterio!B167</f>
        <v>0</v>
      </c>
      <c r="C167" s="63" t="n">
        <f aca="false">ModeloDatosModificados!C167-ModeloDatosMinisterio!C167</f>
        <v>0</v>
      </c>
      <c r="D167" s="63" t="n">
        <f aca="false">ModeloDatosModificados!D167-ModeloDatosMinisterio!D167</f>
        <v>0</v>
      </c>
      <c r="E167" s="63" t="n">
        <f aca="false">ModeloDatosModificados!E167-ModeloDatosMinisterio!E167</f>
        <v>0</v>
      </c>
      <c r="F167" s="63" t="n">
        <f aca="false">ModeloDatosModificados!F167-ModeloDatosMinisterio!F167</f>
        <v>0</v>
      </c>
      <c r="G167" s="63" t="n">
        <f aca="false">ModeloDatosModificados!G167-ModeloDatosMinisterio!G167</f>
        <v>0</v>
      </c>
      <c r="H167" s="63" t="n">
        <f aca="false">ModeloDatosModificados!H167-ModeloDatosMinisterio!H167</f>
        <v>0</v>
      </c>
      <c r="I167" s="64" t="n">
        <f aca="false">ModeloDatosModificados!I167-ModeloDatosMinisterio!I167</f>
        <v>0</v>
      </c>
      <c r="J167" s="63" t="n">
        <f aca="false">ModeloDatosModificados!J167-ModeloDatosMinisterio!J167</f>
        <v>0</v>
      </c>
      <c r="K167" s="64" t="n">
        <f aca="false">ModeloDatosModificados!K167-ModeloDatosMinisterio!K167</f>
        <v>0</v>
      </c>
      <c r="L167" s="63" t="n">
        <f aca="false">ModeloDatosModificados!L167-ModeloDatosMinisterio!L167</f>
        <v>0</v>
      </c>
      <c r="M167" s="64" t="n">
        <f aca="false">ModeloDatosModificados!M167-ModeloDatosMinisterio!M167</f>
        <v>-4.80127524543628E-009</v>
      </c>
      <c r="N167" s="63" t="n">
        <f aca="false">ModeloDatosModificados!N167-ModeloDatosMinisterio!N167</f>
        <v>-1</v>
      </c>
      <c r="O167" s="63" t="n">
        <f aca="false">ModeloDatosModificados!O167-ModeloDatosMinisterio!O167</f>
        <v>-1</v>
      </c>
      <c r="P167" s="63" t="n">
        <f aca="false">ModeloDatosModificados!P167-ModeloDatosMinisterio!P167</f>
        <v>-1</v>
      </c>
      <c r="Q167" s="63" t="n">
        <f aca="false">ModeloDatosModificados!Q167-ModeloDatosMinisterio!Q167</f>
        <v>-1</v>
      </c>
      <c r="S167" s="63" t="n">
        <f aca="false">ModeloDatosModificados!S167-ModeloDatosMinisterio!S167</f>
        <v>0</v>
      </c>
      <c r="T167" s="63" t="n">
        <f aca="false">ModeloDatosModificados!T167-ModeloDatosMinisterio!T167</f>
        <v>0</v>
      </c>
      <c r="U167" s="63" t="n">
        <f aca="false">ModeloDatosModificados!U167-ModeloDatosMinisterio!U167</f>
        <v>0</v>
      </c>
      <c r="V167" s="63" t="n">
        <f aca="false">ModeloDatosModificados!V167-ModeloDatosMinisterio!V167</f>
        <v>0</v>
      </c>
      <c r="W167" s="63" t="n">
        <f aca="false">ModeloDatosModificados!W167-ModeloDatosMinisterio!W167</f>
        <v>0</v>
      </c>
      <c r="X167" s="63" t="n">
        <f aca="false">ModeloDatosModificados!X167-ModeloDatosMinisterio!X167</f>
        <v>0</v>
      </c>
      <c r="Y167" s="63" t="n">
        <f aca="false">ModeloDatosModificados!Y167-ModeloDatosMinisterio!Y167</f>
        <v>0</v>
      </c>
      <c r="Z167" s="63" t="n">
        <f aca="false">ModeloDatosModificados!Z167-ModeloDatosMinisterio!Z167</f>
        <v>0</v>
      </c>
      <c r="AC167" s="71" t="n">
        <f aca="false">ModeloDatosModificados!AC167-ModeloDatosMinisterio!AC167</f>
        <v>0</v>
      </c>
      <c r="AD167" s="72" t="n">
        <f aca="false">ModeloDatosModificados!AD167-ModeloDatosMinisterio!AD167</f>
        <v>0</v>
      </c>
      <c r="AE167" s="73" t="n">
        <f aca="false">ModeloDatosModificados!AE167-ModeloDatosMinisterio!AE167</f>
        <v>0</v>
      </c>
      <c r="AF167" s="72" t="n">
        <f aca="false">ModeloDatosModificados!AF167-ModeloDatosMinisterio!AF167</f>
        <v>0</v>
      </c>
      <c r="AG167" s="72" t="n">
        <f aca="false">ModeloDatosModificados!AG167-ModeloDatosMinisterio!AG167</f>
        <v>0</v>
      </c>
      <c r="AH167" s="72" t="n">
        <f aca="false">ModeloDatosModificados!AH167-ModeloDatosMinisterio!AH167</f>
        <v>0</v>
      </c>
      <c r="AI167" s="72" t="n">
        <f aca="false">ModeloDatosModificados!AI167-ModeloDatosMinisterio!AI167</f>
        <v>0</v>
      </c>
      <c r="AJ167" s="72" t="n">
        <f aca="false">ModeloDatosModificados!AJ167-ModeloDatosMinisterio!AJ167</f>
        <v>0</v>
      </c>
      <c r="AK167" s="72" t="n">
        <f aca="false">ModeloDatosModificados!AK167-ModeloDatosMinisterio!AK167</f>
        <v>0</v>
      </c>
      <c r="AL167" s="72" t="n">
        <f aca="false">ModeloDatosModificados!AL167-ModeloDatosMinisterio!AL167</f>
        <v>0</v>
      </c>
      <c r="AM167" s="72" t="n">
        <f aca="false">ModeloDatosModificados!AM167-ModeloDatosMinisterio!AM167</f>
        <v>0</v>
      </c>
      <c r="AO167" s="64" t="n">
        <f aca="false">ModeloDatosModificados!AO167-ModeloDatosMinisterio!AO167</f>
        <v>0</v>
      </c>
      <c r="AP167" s="63" t="n">
        <f aca="false">ModeloDatosModificados!AP167-ModeloDatosMinisterio!AP167</f>
        <v>0</v>
      </c>
      <c r="AQ167" s="64" t="n">
        <f aca="false">ModeloDatosModificados!AQ167-ModeloDatosMinisterio!AQ167</f>
        <v>0</v>
      </c>
      <c r="AR167" s="63" t="n">
        <f aca="false">ModeloDatosModificados!AR167-ModeloDatosMinisterio!AR167</f>
        <v>0</v>
      </c>
      <c r="AS167" s="64" t="n">
        <f aca="false">ModeloDatosModificados!AS167-ModeloDatosMinisterio!AS167</f>
        <v>0</v>
      </c>
      <c r="AT167" s="63" t="n">
        <f aca="false">ModeloDatosModificados!AT167-ModeloDatosMinisterio!AT167</f>
        <v>0</v>
      </c>
      <c r="AU167" s="64" t="n">
        <f aca="false">ModeloDatosModificados!AU167-ModeloDatosMinisterio!AU167</f>
        <v>0</v>
      </c>
      <c r="AV167" s="63" t="n">
        <f aca="false">ModeloDatosModificados!AV167-ModeloDatosMinisterio!AV167</f>
        <v>0</v>
      </c>
      <c r="AW167" s="64" t="n">
        <f aca="false">ModeloDatosModificados!AW167-ModeloDatosMinisterio!AW167</f>
        <v>0</v>
      </c>
      <c r="AX167" s="63" t="n">
        <f aca="false">ModeloDatosModificados!AX167-ModeloDatosMinisterio!AX167</f>
        <v>0</v>
      </c>
    </row>
    <row r="168" customFormat="false" ht="13.8" hidden="false" customHeight="false" outlineLevel="0" collapsed="false">
      <c r="A168" s="70" t="s">
        <v>35</v>
      </c>
      <c r="B168" s="63" t="n">
        <f aca="false">ModeloDatosModificados!B168-ModeloDatosMinisterio!B168</f>
        <v>0</v>
      </c>
      <c r="C168" s="63" t="n">
        <f aca="false">ModeloDatosModificados!C168-ModeloDatosMinisterio!C168</f>
        <v>0</v>
      </c>
      <c r="D168" s="63" t="n">
        <f aca="false">ModeloDatosModificados!D168-ModeloDatosMinisterio!D168</f>
        <v>0</v>
      </c>
      <c r="E168" s="63" t="n">
        <f aca="false">ModeloDatosModificados!E168-ModeloDatosMinisterio!E168</f>
        <v>0</v>
      </c>
      <c r="F168" s="63" t="n">
        <f aca="false">ModeloDatosModificados!F168-ModeloDatosMinisterio!F168</f>
        <v>0</v>
      </c>
      <c r="G168" s="63" t="n">
        <f aca="false">ModeloDatosModificados!G168-ModeloDatosMinisterio!G168</f>
        <v>0</v>
      </c>
      <c r="H168" s="63" t="n">
        <f aca="false">ModeloDatosModificados!H168-ModeloDatosMinisterio!H168</f>
        <v>0</v>
      </c>
      <c r="I168" s="64" t="n">
        <f aca="false">ModeloDatosModificados!I168-ModeloDatosMinisterio!I168</f>
        <v>0</v>
      </c>
      <c r="J168" s="63" t="n">
        <f aca="false">ModeloDatosModificados!J168-ModeloDatosMinisterio!J168</f>
        <v>0</v>
      </c>
      <c r="K168" s="64" t="n">
        <f aca="false">ModeloDatosModificados!K168-ModeloDatosMinisterio!K168</f>
        <v>0</v>
      </c>
      <c r="L168" s="63" t="n">
        <f aca="false">ModeloDatosModificados!L168-ModeloDatosMinisterio!L168</f>
        <v>0</v>
      </c>
      <c r="M168" s="64" t="n">
        <f aca="false">ModeloDatosModificados!M168-ModeloDatosMinisterio!M168</f>
        <v>4.80127524196683E-009</v>
      </c>
      <c r="N168" s="63" t="n">
        <f aca="false">ModeloDatosModificados!N168-ModeloDatosMinisterio!N168</f>
        <v>1</v>
      </c>
      <c r="O168" s="63" t="n">
        <f aca="false">ModeloDatosModificados!O168-ModeloDatosMinisterio!O168</f>
        <v>1</v>
      </c>
      <c r="P168" s="63" t="n">
        <f aca="false">ModeloDatosModificados!P168-ModeloDatosMinisterio!P168</f>
        <v>1</v>
      </c>
      <c r="Q168" s="63" t="n">
        <f aca="false">ModeloDatosModificados!Q168-ModeloDatosMinisterio!Q168</f>
        <v>1</v>
      </c>
      <c r="S168" s="63" t="n">
        <f aca="false">ModeloDatosModificados!S168-ModeloDatosMinisterio!S168</f>
        <v>0</v>
      </c>
      <c r="T168" s="63" t="n">
        <f aca="false">ModeloDatosModificados!T168-ModeloDatosMinisterio!T168</f>
        <v>0</v>
      </c>
      <c r="U168" s="63" t="n">
        <f aca="false">ModeloDatosModificados!U168-ModeloDatosMinisterio!U168</f>
        <v>0</v>
      </c>
      <c r="V168" s="63" t="n">
        <f aca="false">ModeloDatosModificados!V168-ModeloDatosMinisterio!V168</f>
        <v>0</v>
      </c>
      <c r="W168" s="63" t="n">
        <f aca="false">ModeloDatosModificados!W168-ModeloDatosMinisterio!W168</f>
        <v>0</v>
      </c>
      <c r="X168" s="63" t="n">
        <f aca="false">ModeloDatosModificados!X168-ModeloDatosMinisterio!X168</f>
        <v>0</v>
      </c>
      <c r="Y168" s="63" t="n">
        <f aca="false">ModeloDatosModificados!Y168-ModeloDatosMinisterio!Y168</f>
        <v>0</v>
      </c>
      <c r="Z168" s="63" t="n">
        <f aca="false">ModeloDatosModificados!Z168-ModeloDatosMinisterio!Z168</f>
        <v>0</v>
      </c>
      <c r="AC168" s="71" t="n">
        <f aca="false">ModeloDatosModificados!AC168-ModeloDatosMinisterio!AC168</f>
        <v>0</v>
      </c>
      <c r="AD168" s="72" t="n">
        <f aca="false">ModeloDatosModificados!AD168-ModeloDatosMinisterio!AD168</f>
        <v>0</v>
      </c>
      <c r="AE168" s="73" t="n">
        <f aca="false">ModeloDatosModificados!AE168-ModeloDatosMinisterio!AE168</f>
        <v>0</v>
      </c>
      <c r="AF168" s="72" t="n">
        <f aca="false">ModeloDatosModificados!AF168-ModeloDatosMinisterio!AF168</f>
        <v>0</v>
      </c>
      <c r="AG168" s="72" t="n">
        <f aca="false">ModeloDatosModificados!AG168-ModeloDatosMinisterio!AG168</f>
        <v>0</v>
      </c>
      <c r="AH168" s="72" t="n">
        <f aca="false">ModeloDatosModificados!AH168-ModeloDatosMinisterio!AH168</f>
        <v>0</v>
      </c>
      <c r="AI168" s="72" t="n">
        <f aca="false">ModeloDatosModificados!AI168-ModeloDatosMinisterio!AI168</f>
        <v>0</v>
      </c>
      <c r="AJ168" s="72" t="n">
        <f aca="false">ModeloDatosModificados!AJ168-ModeloDatosMinisterio!AJ168</f>
        <v>0</v>
      </c>
      <c r="AK168" s="72" t="n">
        <f aca="false">ModeloDatosModificados!AK168-ModeloDatosMinisterio!AK168</f>
        <v>0</v>
      </c>
      <c r="AL168" s="72" t="n">
        <f aca="false">ModeloDatosModificados!AL168-ModeloDatosMinisterio!AL168</f>
        <v>0</v>
      </c>
      <c r="AM168" s="72" t="n">
        <f aca="false">ModeloDatosModificados!AM168-ModeloDatosMinisterio!AM168</f>
        <v>0</v>
      </c>
      <c r="AO168" s="64" t="n">
        <f aca="false">ModeloDatosModificados!AO168-ModeloDatosMinisterio!AO168</f>
        <v>0</v>
      </c>
      <c r="AP168" s="63" t="n">
        <f aca="false">ModeloDatosModificados!AP168-ModeloDatosMinisterio!AP168</f>
        <v>0</v>
      </c>
      <c r="AQ168" s="64" t="n">
        <f aca="false">ModeloDatosModificados!AQ168-ModeloDatosMinisterio!AQ168</f>
        <v>0</v>
      </c>
      <c r="AR168" s="63" t="n">
        <f aca="false">ModeloDatosModificados!AR168-ModeloDatosMinisterio!AR168</f>
        <v>0</v>
      </c>
      <c r="AS168" s="64" t="n">
        <f aca="false">ModeloDatosModificados!AS168-ModeloDatosMinisterio!AS168</f>
        <v>0</v>
      </c>
      <c r="AT168" s="63" t="n">
        <f aca="false">ModeloDatosModificados!AT168-ModeloDatosMinisterio!AT168</f>
        <v>0</v>
      </c>
      <c r="AU168" s="64" t="n">
        <f aca="false">ModeloDatosModificados!AU168-ModeloDatosMinisterio!AU168</f>
        <v>0</v>
      </c>
      <c r="AV168" s="63" t="n">
        <f aca="false">ModeloDatosModificados!AV168-ModeloDatosMinisterio!AV168</f>
        <v>0</v>
      </c>
      <c r="AW168" s="64" t="n">
        <f aca="false">ModeloDatosModificados!AW168-ModeloDatosMinisterio!AW168</f>
        <v>0</v>
      </c>
      <c r="AX168" s="63" t="n">
        <f aca="false">ModeloDatosModificados!AX168-ModeloDatosMinisterio!AX168</f>
        <v>0</v>
      </c>
    </row>
    <row r="169" customFormat="false" ht="13.8" hidden="false" customHeight="false" outlineLevel="0" collapsed="false">
      <c r="A169" s="70" t="s">
        <v>36</v>
      </c>
      <c r="B169" s="63" t="n">
        <f aca="false">ModeloDatosModificados!B169-ModeloDatosMinisterio!B169</f>
        <v>0</v>
      </c>
      <c r="C169" s="63" t="n">
        <f aca="false">ModeloDatosModificados!C169-ModeloDatosMinisterio!C169</f>
        <v>0</v>
      </c>
      <c r="D169" s="63" t="n">
        <f aca="false">ModeloDatosModificados!D169-ModeloDatosMinisterio!D169</f>
        <v>0</v>
      </c>
      <c r="E169" s="63" t="n">
        <f aca="false">ModeloDatosModificados!E169-ModeloDatosMinisterio!E169</f>
        <v>0</v>
      </c>
      <c r="F169" s="63" t="n">
        <f aca="false">ModeloDatosModificados!F169-ModeloDatosMinisterio!F169</f>
        <v>0</v>
      </c>
      <c r="G169" s="63" t="n">
        <f aca="false">ModeloDatosModificados!G169-ModeloDatosMinisterio!G169</f>
        <v>0</v>
      </c>
      <c r="H169" s="63" t="n">
        <f aca="false">ModeloDatosModificados!H169-ModeloDatosMinisterio!H169</f>
        <v>0</v>
      </c>
      <c r="I169" s="64" t="n">
        <f aca="false">ModeloDatosModificados!I169-ModeloDatosMinisterio!I169</f>
        <v>0</v>
      </c>
      <c r="J169" s="63" t="n">
        <f aca="false">ModeloDatosModificados!J169-ModeloDatosMinisterio!J169</f>
        <v>0</v>
      </c>
      <c r="K169" s="64" t="n">
        <f aca="false">ModeloDatosModificados!K169-ModeloDatosMinisterio!K169</f>
        <v>0</v>
      </c>
      <c r="L169" s="63" t="n">
        <f aca="false">ModeloDatosModificados!L169-ModeloDatosMinisterio!L169</f>
        <v>0</v>
      </c>
      <c r="M169" s="64" t="n">
        <f aca="false">ModeloDatosModificados!M169-ModeloDatosMinisterio!M169</f>
        <v>-9.60255048393366E-008</v>
      </c>
      <c r="N169" s="63" t="n">
        <f aca="false">ModeloDatosModificados!N169-ModeloDatosMinisterio!N169</f>
        <v>-20</v>
      </c>
      <c r="O169" s="63" t="n">
        <f aca="false">ModeloDatosModificados!O169-ModeloDatosMinisterio!O169</f>
        <v>-20</v>
      </c>
      <c r="P169" s="63" t="n">
        <f aca="false">ModeloDatosModificados!P169-ModeloDatosMinisterio!P169</f>
        <v>-20</v>
      </c>
      <c r="Q169" s="63" t="n">
        <f aca="false">ModeloDatosModificados!Q169-ModeloDatosMinisterio!Q169</f>
        <v>-20</v>
      </c>
      <c r="S169" s="63" t="n">
        <f aca="false">ModeloDatosModificados!S169-ModeloDatosMinisterio!S169</f>
        <v>0</v>
      </c>
      <c r="T169" s="63" t="n">
        <f aca="false">ModeloDatosModificados!T169-ModeloDatosMinisterio!T169</f>
        <v>0</v>
      </c>
      <c r="U169" s="63" t="n">
        <f aca="false">ModeloDatosModificados!U169-ModeloDatosMinisterio!U169</f>
        <v>0</v>
      </c>
      <c r="V169" s="63" t="n">
        <f aca="false">ModeloDatosModificados!V169-ModeloDatosMinisterio!V169</f>
        <v>0</v>
      </c>
      <c r="W169" s="63" t="n">
        <f aca="false">ModeloDatosModificados!W169-ModeloDatosMinisterio!W169</f>
        <v>0</v>
      </c>
      <c r="X169" s="63" t="n">
        <f aca="false">ModeloDatosModificados!X169-ModeloDatosMinisterio!X169</f>
        <v>0</v>
      </c>
      <c r="Y169" s="63" t="n">
        <f aca="false">ModeloDatosModificados!Y169-ModeloDatosMinisterio!Y169</f>
        <v>0</v>
      </c>
      <c r="Z169" s="63" t="n">
        <f aca="false">ModeloDatosModificados!Z169-ModeloDatosMinisterio!Z169</f>
        <v>0</v>
      </c>
      <c r="AC169" s="71" t="n">
        <f aca="false">ModeloDatosModificados!AC169-ModeloDatosMinisterio!AC169</f>
        <v>0</v>
      </c>
      <c r="AD169" s="72" t="n">
        <f aca="false">ModeloDatosModificados!AD169-ModeloDatosMinisterio!AD169</f>
        <v>0</v>
      </c>
      <c r="AE169" s="73" t="n">
        <f aca="false">ModeloDatosModificados!AE169-ModeloDatosMinisterio!AE169</f>
        <v>0</v>
      </c>
      <c r="AF169" s="72" t="n">
        <f aca="false">ModeloDatosModificados!AF169-ModeloDatosMinisterio!AF169</f>
        <v>0</v>
      </c>
      <c r="AG169" s="72" t="n">
        <f aca="false">ModeloDatosModificados!AG169-ModeloDatosMinisterio!AG169</f>
        <v>0</v>
      </c>
      <c r="AH169" s="72" t="n">
        <f aca="false">ModeloDatosModificados!AH169-ModeloDatosMinisterio!AH169</f>
        <v>0</v>
      </c>
      <c r="AI169" s="72" t="n">
        <f aca="false">ModeloDatosModificados!AI169-ModeloDatosMinisterio!AI169</f>
        <v>0</v>
      </c>
      <c r="AJ169" s="72" t="n">
        <f aca="false">ModeloDatosModificados!AJ169-ModeloDatosMinisterio!AJ169</f>
        <v>0</v>
      </c>
      <c r="AK169" s="72" t="n">
        <f aca="false">ModeloDatosModificados!AK169-ModeloDatosMinisterio!AK169</f>
        <v>0</v>
      </c>
      <c r="AL169" s="72" t="n">
        <f aca="false">ModeloDatosModificados!AL169-ModeloDatosMinisterio!AL169</f>
        <v>0</v>
      </c>
      <c r="AM169" s="72" t="n">
        <f aca="false">ModeloDatosModificados!AM169-ModeloDatosMinisterio!AM169</f>
        <v>0</v>
      </c>
      <c r="AO169" s="64" t="n">
        <f aca="false">ModeloDatosModificados!AO169-ModeloDatosMinisterio!AO169</f>
        <v>0</v>
      </c>
      <c r="AP169" s="63" t="n">
        <f aca="false">ModeloDatosModificados!AP169-ModeloDatosMinisterio!AP169</f>
        <v>0</v>
      </c>
      <c r="AQ169" s="64" t="n">
        <f aca="false">ModeloDatosModificados!AQ169-ModeloDatosMinisterio!AQ169</f>
        <v>0</v>
      </c>
      <c r="AR169" s="63" t="n">
        <f aca="false">ModeloDatosModificados!AR169-ModeloDatosMinisterio!AR169</f>
        <v>0</v>
      </c>
      <c r="AS169" s="64" t="n">
        <f aca="false">ModeloDatosModificados!AS169-ModeloDatosMinisterio!AS169</f>
        <v>0</v>
      </c>
      <c r="AT169" s="63" t="n">
        <f aca="false">ModeloDatosModificados!AT169-ModeloDatosMinisterio!AT169</f>
        <v>0</v>
      </c>
      <c r="AU169" s="64" t="n">
        <f aca="false">ModeloDatosModificados!AU169-ModeloDatosMinisterio!AU169</f>
        <v>0</v>
      </c>
      <c r="AV169" s="63" t="n">
        <f aca="false">ModeloDatosModificados!AV169-ModeloDatosMinisterio!AV169</f>
        <v>0</v>
      </c>
      <c r="AW169" s="64" t="n">
        <f aca="false">ModeloDatosModificados!AW169-ModeloDatosMinisterio!AW169</f>
        <v>0</v>
      </c>
      <c r="AX169" s="63" t="n">
        <f aca="false">ModeloDatosModificados!AX169-ModeloDatosMinisterio!AX169</f>
        <v>0</v>
      </c>
    </row>
    <row r="170" customFormat="false" ht="13.8" hidden="false" customHeight="false" outlineLevel="0" collapsed="false">
      <c r="A170" s="70" t="s">
        <v>37</v>
      </c>
      <c r="B170" s="63" t="n">
        <f aca="false">ModeloDatosModificados!B170-ModeloDatosMinisterio!B170</f>
        <v>0</v>
      </c>
      <c r="C170" s="63" t="n">
        <f aca="false">ModeloDatosModificados!C170-ModeloDatosMinisterio!C170</f>
        <v>0</v>
      </c>
      <c r="D170" s="63" t="n">
        <f aca="false">ModeloDatosModificados!D170-ModeloDatosMinisterio!D170</f>
        <v>0</v>
      </c>
      <c r="E170" s="63" t="n">
        <f aca="false">ModeloDatosModificados!E170-ModeloDatosMinisterio!E170</f>
        <v>0</v>
      </c>
      <c r="F170" s="63" t="n">
        <f aca="false">ModeloDatosModificados!F170-ModeloDatosMinisterio!F170</f>
        <v>0</v>
      </c>
      <c r="G170" s="63" t="n">
        <f aca="false">ModeloDatosModificados!G170-ModeloDatosMinisterio!G170</f>
        <v>0</v>
      </c>
      <c r="H170" s="63" t="n">
        <f aca="false">ModeloDatosModificados!H170-ModeloDatosMinisterio!H170</f>
        <v>0</v>
      </c>
      <c r="I170" s="64" t="n">
        <f aca="false">ModeloDatosModificados!I170-ModeloDatosMinisterio!I170</f>
        <v>0</v>
      </c>
      <c r="J170" s="63" t="n">
        <f aca="false">ModeloDatosModificados!J170-ModeloDatosMinisterio!J170</f>
        <v>0</v>
      </c>
      <c r="K170" s="64" t="n">
        <f aca="false">ModeloDatosModificados!K170-ModeloDatosMinisterio!K170</f>
        <v>0</v>
      </c>
      <c r="L170" s="63" t="n">
        <f aca="false">ModeloDatosModificados!L170-ModeloDatosMinisterio!L170</f>
        <v>0</v>
      </c>
      <c r="M170" s="64" t="n">
        <f aca="false">ModeloDatosModificados!M170-ModeloDatosMinisterio!M170</f>
        <v>4.80127524196683E-009</v>
      </c>
      <c r="N170" s="63" t="n">
        <f aca="false">ModeloDatosModificados!N170-ModeloDatosMinisterio!N170</f>
        <v>1</v>
      </c>
      <c r="O170" s="63" t="n">
        <f aca="false">ModeloDatosModificados!O170-ModeloDatosMinisterio!O170</f>
        <v>1</v>
      </c>
      <c r="P170" s="63" t="n">
        <f aca="false">ModeloDatosModificados!P170-ModeloDatosMinisterio!P170</f>
        <v>1</v>
      </c>
      <c r="Q170" s="63" t="n">
        <f aca="false">ModeloDatosModificados!Q170-ModeloDatosMinisterio!Q170</f>
        <v>1</v>
      </c>
      <c r="S170" s="63" t="n">
        <f aca="false">ModeloDatosModificados!S170-ModeloDatosMinisterio!S170</f>
        <v>0</v>
      </c>
      <c r="T170" s="63" t="n">
        <f aca="false">ModeloDatosModificados!T170-ModeloDatosMinisterio!T170</f>
        <v>0</v>
      </c>
      <c r="U170" s="63" t="n">
        <f aca="false">ModeloDatosModificados!U170-ModeloDatosMinisterio!U170</f>
        <v>0</v>
      </c>
      <c r="V170" s="63" t="n">
        <f aca="false">ModeloDatosModificados!V170-ModeloDatosMinisterio!V170</f>
        <v>0</v>
      </c>
      <c r="W170" s="63" t="n">
        <f aca="false">ModeloDatosModificados!W170-ModeloDatosMinisterio!W170</f>
        <v>0</v>
      </c>
      <c r="X170" s="63" t="n">
        <f aca="false">ModeloDatosModificados!X170-ModeloDatosMinisterio!X170</f>
        <v>0</v>
      </c>
      <c r="Y170" s="63" t="n">
        <f aca="false">ModeloDatosModificados!Y170-ModeloDatosMinisterio!Y170</f>
        <v>0</v>
      </c>
      <c r="Z170" s="63" t="n">
        <f aca="false">ModeloDatosModificados!Z170-ModeloDatosMinisterio!Z170</f>
        <v>0</v>
      </c>
      <c r="AC170" s="71" t="n">
        <f aca="false">ModeloDatosModificados!AC170-ModeloDatosMinisterio!AC170</f>
        <v>0</v>
      </c>
      <c r="AD170" s="72" t="n">
        <f aca="false">ModeloDatosModificados!AD170-ModeloDatosMinisterio!AD170</f>
        <v>0</v>
      </c>
      <c r="AE170" s="73" t="n">
        <f aca="false">ModeloDatosModificados!AE170-ModeloDatosMinisterio!AE170</f>
        <v>0</v>
      </c>
      <c r="AF170" s="72" t="n">
        <f aca="false">ModeloDatosModificados!AF170-ModeloDatosMinisterio!AF170</f>
        <v>0</v>
      </c>
      <c r="AG170" s="72" t="n">
        <f aca="false">ModeloDatosModificados!AG170-ModeloDatosMinisterio!AG170</f>
        <v>0</v>
      </c>
      <c r="AH170" s="72" t="n">
        <f aca="false">ModeloDatosModificados!AH170-ModeloDatosMinisterio!AH170</f>
        <v>0</v>
      </c>
      <c r="AI170" s="72" t="n">
        <f aca="false">ModeloDatosModificados!AI170-ModeloDatosMinisterio!AI170</f>
        <v>0</v>
      </c>
      <c r="AJ170" s="72" t="n">
        <f aca="false">ModeloDatosModificados!AJ170-ModeloDatosMinisterio!AJ170</f>
        <v>0</v>
      </c>
      <c r="AK170" s="72" t="n">
        <f aca="false">ModeloDatosModificados!AK170-ModeloDatosMinisterio!AK170</f>
        <v>0</v>
      </c>
      <c r="AL170" s="72" t="n">
        <f aca="false">ModeloDatosModificados!AL170-ModeloDatosMinisterio!AL170</f>
        <v>0</v>
      </c>
      <c r="AM170" s="72" t="n">
        <f aca="false">ModeloDatosModificados!AM170-ModeloDatosMinisterio!AM170</f>
        <v>0</v>
      </c>
      <c r="AO170" s="64" t="n">
        <f aca="false">ModeloDatosModificados!AO170-ModeloDatosMinisterio!AO170</f>
        <v>0</v>
      </c>
      <c r="AP170" s="63" t="n">
        <f aca="false">ModeloDatosModificados!AP170-ModeloDatosMinisterio!AP170</f>
        <v>0</v>
      </c>
      <c r="AQ170" s="64" t="n">
        <f aca="false">ModeloDatosModificados!AQ170-ModeloDatosMinisterio!AQ170</f>
        <v>0</v>
      </c>
      <c r="AR170" s="63" t="n">
        <f aca="false">ModeloDatosModificados!AR170-ModeloDatosMinisterio!AR170</f>
        <v>0</v>
      </c>
      <c r="AS170" s="64" t="n">
        <f aca="false">ModeloDatosModificados!AS170-ModeloDatosMinisterio!AS170</f>
        <v>0</v>
      </c>
      <c r="AT170" s="63" t="n">
        <f aca="false">ModeloDatosModificados!AT170-ModeloDatosMinisterio!AT170</f>
        <v>0</v>
      </c>
      <c r="AU170" s="64" t="n">
        <f aca="false">ModeloDatosModificados!AU170-ModeloDatosMinisterio!AU170</f>
        <v>0</v>
      </c>
      <c r="AV170" s="63" t="n">
        <f aca="false">ModeloDatosModificados!AV170-ModeloDatosMinisterio!AV170</f>
        <v>0</v>
      </c>
      <c r="AW170" s="64" t="n">
        <f aca="false">ModeloDatosModificados!AW170-ModeloDatosMinisterio!AW170</f>
        <v>0</v>
      </c>
      <c r="AX170" s="63" t="n">
        <f aca="false">ModeloDatosModificados!AX170-ModeloDatosMinisterio!AX170</f>
        <v>0</v>
      </c>
    </row>
    <row r="171" customFormat="false" ht="13.8" hidden="false" customHeight="false" outlineLevel="0" collapsed="false">
      <c r="A171" s="70" t="s">
        <v>38</v>
      </c>
      <c r="B171" s="63" t="n">
        <f aca="false">ModeloDatosModificados!B171-ModeloDatosMinisterio!B171</f>
        <v>0</v>
      </c>
      <c r="C171" s="63" t="n">
        <f aca="false">ModeloDatosModificados!C171-ModeloDatosMinisterio!C171</f>
        <v>0</v>
      </c>
      <c r="D171" s="63" t="n">
        <f aca="false">ModeloDatosModificados!D171-ModeloDatosMinisterio!D171</f>
        <v>0</v>
      </c>
      <c r="E171" s="63" t="n">
        <f aca="false">ModeloDatosModificados!E171-ModeloDatosMinisterio!E171</f>
        <v>0</v>
      </c>
      <c r="F171" s="63" t="n">
        <f aca="false">ModeloDatosModificados!F171-ModeloDatosMinisterio!F171</f>
        <v>0</v>
      </c>
      <c r="G171" s="63" t="n">
        <f aca="false">ModeloDatosModificados!G171-ModeloDatosMinisterio!G171</f>
        <v>0</v>
      </c>
      <c r="H171" s="63" t="n">
        <f aca="false">ModeloDatosModificados!H171-ModeloDatosMinisterio!H171</f>
        <v>0</v>
      </c>
      <c r="I171" s="64" t="n">
        <f aca="false">ModeloDatosModificados!I171-ModeloDatosMinisterio!I171</f>
        <v>0</v>
      </c>
      <c r="J171" s="63" t="n">
        <f aca="false">ModeloDatosModificados!J171-ModeloDatosMinisterio!J171</f>
        <v>0</v>
      </c>
      <c r="K171" s="64" t="n">
        <f aca="false">ModeloDatosModificados!K171-ModeloDatosMinisterio!K171</f>
        <v>0</v>
      </c>
      <c r="L171" s="63" t="n">
        <f aca="false">ModeloDatosModificados!L171-ModeloDatosMinisterio!L171</f>
        <v>0</v>
      </c>
      <c r="M171" s="64" t="n">
        <f aca="false">ModeloDatosModificados!M171-ModeloDatosMinisterio!M171</f>
        <v>-4.80127523849738E-009</v>
      </c>
      <c r="N171" s="63" t="n">
        <f aca="false">ModeloDatosModificados!N171-ModeloDatosMinisterio!N171</f>
        <v>-1</v>
      </c>
      <c r="O171" s="63" t="n">
        <f aca="false">ModeloDatosModificados!O171-ModeloDatosMinisterio!O171</f>
        <v>-1</v>
      </c>
      <c r="P171" s="63" t="n">
        <f aca="false">ModeloDatosModificados!P171-ModeloDatosMinisterio!P171</f>
        <v>-1</v>
      </c>
      <c r="Q171" s="63" t="n">
        <f aca="false">ModeloDatosModificados!Q171-ModeloDatosMinisterio!Q171</f>
        <v>-1</v>
      </c>
      <c r="S171" s="63" t="n">
        <f aca="false">ModeloDatosModificados!S171-ModeloDatosMinisterio!S171</f>
        <v>0</v>
      </c>
      <c r="T171" s="63" t="n">
        <f aca="false">ModeloDatosModificados!T171-ModeloDatosMinisterio!T171</f>
        <v>0</v>
      </c>
      <c r="U171" s="63" t="n">
        <f aca="false">ModeloDatosModificados!U171-ModeloDatosMinisterio!U171</f>
        <v>0</v>
      </c>
      <c r="V171" s="63" t="n">
        <f aca="false">ModeloDatosModificados!V171-ModeloDatosMinisterio!V171</f>
        <v>0</v>
      </c>
      <c r="W171" s="63" t="n">
        <f aca="false">ModeloDatosModificados!W171-ModeloDatosMinisterio!W171</f>
        <v>0</v>
      </c>
      <c r="X171" s="63" t="n">
        <f aca="false">ModeloDatosModificados!X171-ModeloDatosMinisterio!X171</f>
        <v>0</v>
      </c>
      <c r="Y171" s="63" t="n">
        <f aca="false">ModeloDatosModificados!Y171-ModeloDatosMinisterio!Y171</f>
        <v>0</v>
      </c>
      <c r="Z171" s="63" t="n">
        <f aca="false">ModeloDatosModificados!Z171-ModeloDatosMinisterio!Z171</f>
        <v>0</v>
      </c>
      <c r="AC171" s="71" t="n">
        <f aca="false">ModeloDatosModificados!AC171-ModeloDatosMinisterio!AC171</f>
        <v>0</v>
      </c>
      <c r="AD171" s="72" t="n">
        <f aca="false">ModeloDatosModificados!AD171-ModeloDatosMinisterio!AD171</f>
        <v>0</v>
      </c>
      <c r="AE171" s="73" t="n">
        <f aca="false">ModeloDatosModificados!AE171-ModeloDatosMinisterio!AE171</f>
        <v>0</v>
      </c>
      <c r="AF171" s="72" t="n">
        <f aca="false">ModeloDatosModificados!AF171-ModeloDatosMinisterio!AF171</f>
        <v>0</v>
      </c>
      <c r="AG171" s="72" t="n">
        <f aca="false">ModeloDatosModificados!AG171-ModeloDatosMinisterio!AG171</f>
        <v>0</v>
      </c>
      <c r="AH171" s="72" t="n">
        <f aca="false">ModeloDatosModificados!AH171-ModeloDatosMinisterio!AH171</f>
        <v>0</v>
      </c>
      <c r="AI171" s="72" t="n">
        <f aca="false">ModeloDatosModificados!AI171-ModeloDatosMinisterio!AI171</f>
        <v>0</v>
      </c>
      <c r="AJ171" s="72" t="n">
        <f aca="false">ModeloDatosModificados!AJ171-ModeloDatosMinisterio!AJ171</f>
        <v>0</v>
      </c>
      <c r="AK171" s="72" t="n">
        <f aca="false">ModeloDatosModificados!AK171-ModeloDatosMinisterio!AK171</f>
        <v>0</v>
      </c>
      <c r="AL171" s="72" t="n">
        <f aca="false">ModeloDatosModificados!AL171-ModeloDatosMinisterio!AL171</f>
        <v>0</v>
      </c>
      <c r="AM171" s="72" t="n">
        <f aca="false">ModeloDatosModificados!AM171-ModeloDatosMinisterio!AM171</f>
        <v>0</v>
      </c>
      <c r="AO171" s="64" t="n">
        <f aca="false">ModeloDatosModificados!AO171-ModeloDatosMinisterio!AO171</f>
        <v>0</v>
      </c>
      <c r="AP171" s="63" t="n">
        <f aca="false">ModeloDatosModificados!AP171-ModeloDatosMinisterio!AP171</f>
        <v>0</v>
      </c>
      <c r="AQ171" s="64" t="n">
        <f aca="false">ModeloDatosModificados!AQ171-ModeloDatosMinisterio!AQ171</f>
        <v>0</v>
      </c>
      <c r="AR171" s="63" t="n">
        <f aca="false">ModeloDatosModificados!AR171-ModeloDatosMinisterio!AR171</f>
        <v>0</v>
      </c>
      <c r="AS171" s="64" t="n">
        <f aca="false">ModeloDatosModificados!AS171-ModeloDatosMinisterio!AS171</f>
        <v>0</v>
      </c>
      <c r="AT171" s="63" t="n">
        <f aca="false">ModeloDatosModificados!AT171-ModeloDatosMinisterio!AT171</f>
        <v>0</v>
      </c>
      <c r="AU171" s="64" t="n">
        <f aca="false">ModeloDatosModificados!AU171-ModeloDatosMinisterio!AU171</f>
        <v>0</v>
      </c>
      <c r="AV171" s="63" t="n">
        <f aca="false">ModeloDatosModificados!AV171-ModeloDatosMinisterio!AV171</f>
        <v>0</v>
      </c>
      <c r="AW171" s="64" t="n">
        <f aca="false">ModeloDatosModificados!AW171-ModeloDatosMinisterio!AW171</f>
        <v>0</v>
      </c>
      <c r="AX171" s="63" t="n">
        <f aca="false">ModeloDatosModificados!AX171-ModeloDatosMinisterio!AX171</f>
        <v>0</v>
      </c>
    </row>
    <row r="172" customFormat="false" ht="13.8" hidden="false" customHeight="false" outlineLevel="0" collapsed="false">
      <c r="A172" s="70" t="s">
        <v>39</v>
      </c>
      <c r="B172" s="63" t="n">
        <f aca="false">ModeloDatosModificados!B172-ModeloDatosMinisterio!B172</f>
        <v>0</v>
      </c>
      <c r="C172" s="63" t="n">
        <f aca="false">ModeloDatosModificados!C172-ModeloDatosMinisterio!C172</f>
        <v>0</v>
      </c>
      <c r="D172" s="63" t="n">
        <f aca="false">ModeloDatosModificados!D172-ModeloDatosMinisterio!D172</f>
        <v>0</v>
      </c>
      <c r="E172" s="63" t="n">
        <f aca="false">ModeloDatosModificados!E172-ModeloDatosMinisterio!E172</f>
        <v>0</v>
      </c>
      <c r="F172" s="63" t="n">
        <f aca="false">ModeloDatosModificados!F172-ModeloDatosMinisterio!F172</f>
        <v>0</v>
      </c>
      <c r="G172" s="63" t="n">
        <f aca="false">ModeloDatosModificados!G172-ModeloDatosMinisterio!G172</f>
        <v>0</v>
      </c>
      <c r="H172" s="63" t="n">
        <f aca="false">ModeloDatosModificados!H172-ModeloDatosMinisterio!H172</f>
        <v>0</v>
      </c>
      <c r="I172" s="64" t="n">
        <f aca="false">ModeloDatosModificados!I172-ModeloDatosMinisterio!I172</f>
        <v>0</v>
      </c>
      <c r="J172" s="63" t="n">
        <f aca="false">ModeloDatosModificados!J172-ModeloDatosMinisterio!J172</f>
        <v>0</v>
      </c>
      <c r="K172" s="64" t="n">
        <f aca="false">ModeloDatosModificados!K172-ModeloDatosMinisterio!K172</f>
        <v>0</v>
      </c>
      <c r="L172" s="63" t="n">
        <f aca="false">ModeloDatosModificados!L172-ModeloDatosMinisterio!L172</f>
        <v>0</v>
      </c>
      <c r="M172" s="64" t="n">
        <f aca="false">ModeloDatosModificados!M172-ModeloDatosMinisterio!M172</f>
        <v>9.60255048393366E-009</v>
      </c>
      <c r="N172" s="63" t="n">
        <f aca="false">ModeloDatosModificados!N172-ModeloDatosMinisterio!N172</f>
        <v>2</v>
      </c>
      <c r="O172" s="63" t="n">
        <f aca="false">ModeloDatosModificados!O172-ModeloDatosMinisterio!O172</f>
        <v>2</v>
      </c>
      <c r="P172" s="63" t="n">
        <f aca="false">ModeloDatosModificados!P172-ModeloDatosMinisterio!P172</f>
        <v>2</v>
      </c>
      <c r="Q172" s="63" t="n">
        <f aca="false">ModeloDatosModificados!Q172-ModeloDatosMinisterio!Q172</f>
        <v>2</v>
      </c>
      <c r="S172" s="63" t="n">
        <f aca="false">ModeloDatosModificados!S172-ModeloDatosMinisterio!S172</f>
        <v>0</v>
      </c>
      <c r="T172" s="63" t="n">
        <f aca="false">ModeloDatosModificados!T172-ModeloDatosMinisterio!T172</f>
        <v>0</v>
      </c>
      <c r="U172" s="63" t="n">
        <f aca="false">ModeloDatosModificados!U172-ModeloDatosMinisterio!U172</f>
        <v>0</v>
      </c>
      <c r="V172" s="63" t="n">
        <f aca="false">ModeloDatosModificados!V172-ModeloDatosMinisterio!V172</f>
        <v>0</v>
      </c>
      <c r="W172" s="63" t="n">
        <f aca="false">ModeloDatosModificados!W172-ModeloDatosMinisterio!W172</f>
        <v>0</v>
      </c>
      <c r="X172" s="63" t="n">
        <f aca="false">ModeloDatosModificados!X172-ModeloDatosMinisterio!X172</f>
        <v>0</v>
      </c>
      <c r="Y172" s="63" t="n">
        <f aca="false">ModeloDatosModificados!Y172-ModeloDatosMinisterio!Y172</f>
        <v>0</v>
      </c>
      <c r="Z172" s="63" t="n">
        <f aca="false">ModeloDatosModificados!Z172-ModeloDatosMinisterio!Z172</f>
        <v>0</v>
      </c>
      <c r="AC172" s="71" t="n">
        <f aca="false">ModeloDatosModificados!AC172-ModeloDatosMinisterio!AC172</f>
        <v>0</v>
      </c>
      <c r="AD172" s="72" t="n">
        <f aca="false">ModeloDatosModificados!AD172-ModeloDatosMinisterio!AD172</f>
        <v>0</v>
      </c>
      <c r="AE172" s="73" t="n">
        <f aca="false">ModeloDatosModificados!AE172-ModeloDatosMinisterio!AE172</f>
        <v>0</v>
      </c>
      <c r="AF172" s="72" t="n">
        <f aca="false">ModeloDatosModificados!AF172-ModeloDatosMinisterio!AF172</f>
        <v>0</v>
      </c>
      <c r="AG172" s="72" t="n">
        <f aca="false">ModeloDatosModificados!AG172-ModeloDatosMinisterio!AG172</f>
        <v>0</v>
      </c>
      <c r="AH172" s="72" t="n">
        <f aca="false">ModeloDatosModificados!AH172-ModeloDatosMinisterio!AH172</f>
        <v>0</v>
      </c>
      <c r="AI172" s="72" t="n">
        <f aca="false">ModeloDatosModificados!AI172-ModeloDatosMinisterio!AI172</f>
        <v>0</v>
      </c>
      <c r="AJ172" s="72" t="n">
        <f aca="false">ModeloDatosModificados!AJ172-ModeloDatosMinisterio!AJ172</f>
        <v>0</v>
      </c>
      <c r="AK172" s="72" t="n">
        <f aca="false">ModeloDatosModificados!AK172-ModeloDatosMinisterio!AK172</f>
        <v>0</v>
      </c>
      <c r="AL172" s="72" t="n">
        <f aca="false">ModeloDatosModificados!AL172-ModeloDatosMinisterio!AL172</f>
        <v>0</v>
      </c>
      <c r="AM172" s="72" t="n">
        <f aca="false">ModeloDatosModificados!AM172-ModeloDatosMinisterio!AM172</f>
        <v>0</v>
      </c>
      <c r="AO172" s="64" t="n">
        <f aca="false">ModeloDatosModificados!AO172-ModeloDatosMinisterio!AO172</f>
        <v>0</v>
      </c>
      <c r="AP172" s="63" t="n">
        <f aca="false">ModeloDatosModificados!AP172-ModeloDatosMinisterio!AP172</f>
        <v>0</v>
      </c>
      <c r="AQ172" s="64" t="n">
        <f aca="false">ModeloDatosModificados!AQ172-ModeloDatosMinisterio!AQ172</f>
        <v>0</v>
      </c>
      <c r="AR172" s="63" t="n">
        <f aca="false">ModeloDatosModificados!AR172-ModeloDatosMinisterio!AR172</f>
        <v>0</v>
      </c>
      <c r="AS172" s="64" t="n">
        <f aca="false">ModeloDatosModificados!AS172-ModeloDatosMinisterio!AS172</f>
        <v>0</v>
      </c>
      <c r="AT172" s="63" t="n">
        <f aca="false">ModeloDatosModificados!AT172-ModeloDatosMinisterio!AT172</f>
        <v>0</v>
      </c>
      <c r="AU172" s="64" t="n">
        <f aca="false">ModeloDatosModificados!AU172-ModeloDatosMinisterio!AU172</f>
        <v>0</v>
      </c>
      <c r="AV172" s="63" t="n">
        <f aca="false">ModeloDatosModificados!AV172-ModeloDatosMinisterio!AV172</f>
        <v>0</v>
      </c>
      <c r="AW172" s="64" t="n">
        <f aca="false">ModeloDatosModificados!AW172-ModeloDatosMinisterio!AW172</f>
        <v>0</v>
      </c>
      <c r="AX172" s="63" t="n">
        <f aca="false">ModeloDatosModificados!AX172-ModeloDatosMinisterio!AX172</f>
        <v>0</v>
      </c>
    </row>
    <row r="173" customFormat="false" ht="13.8" hidden="false" customHeight="false" outlineLevel="0" collapsed="false">
      <c r="A173" s="70" t="s">
        <v>40</v>
      </c>
      <c r="B173" s="63" t="n">
        <f aca="false">ModeloDatosModificados!B173-ModeloDatosMinisterio!B173</f>
        <v>0</v>
      </c>
      <c r="C173" s="63" t="n">
        <f aca="false">ModeloDatosModificados!C173-ModeloDatosMinisterio!C173</f>
        <v>0</v>
      </c>
      <c r="D173" s="63" t="n">
        <f aca="false">ModeloDatosModificados!D173-ModeloDatosMinisterio!D173</f>
        <v>0</v>
      </c>
      <c r="E173" s="63" t="n">
        <f aca="false">ModeloDatosModificados!E173-ModeloDatosMinisterio!E173</f>
        <v>0</v>
      </c>
      <c r="F173" s="63" t="n">
        <f aca="false">ModeloDatosModificados!F173-ModeloDatosMinisterio!F173</f>
        <v>0</v>
      </c>
      <c r="G173" s="63" t="n">
        <f aca="false">ModeloDatosModificados!G173-ModeloDatosMinisterio!G173</f>
        <v>0</v>
      </c>
      <c r="H173" s="63" t="n">
        <f aca="false">ModeloDatosModificados!H173-ModeloDatosMinisterio!H173</f>
        <v>0</v>
      </c>
      <c r="I173" s="64" t="n">
        <f aca="false">ModeloDatosModificados!I173-ModeloDatosMinisterio!I173</f>
        <v>0</v>
      </c>
      <c r="J173" s="63" t="n">
        <f aca="false">ModeloDatosModificados!J173-ModeloDatosMinisterio!J173</f>
        <v>0</v>
      </c>
      <c r="K173" s="64" t="n">
        <f aca="false">ModeloDatosModificados!K173-ModeloDatosMinisterio!K173</f>
        <v>0</v>
      </c>
      <c r="L173" s="63" t="n">
        <f aca="false">ModeloDatosModificados!L173-ModeloDatosMinisterio!L173</f>
        <v>0</v>
      </c>
      <c r="M173" s="64" t="n">
        <f aca="false">ModeloDatosModificados!M173-ModeloDatosMinisterio!M173</f>
        <v>9.60255048393366E-009</v>
      </c>
      <c r="N173" s="63" t="n">
        <f aca="false">ModeloDatosModificados!N173-ModeloDatosMinisterio!N173</f>
        <v>2</v>
      </c>
      <c r="O173" s="63" t="n">
        <f aca="false">ModeloDatosModificados!O173-ModeloDatosMinisterio!O173</f>
        <v>2</v>
      </c>
      <c r="P173" s="63" t="n">
        <f aca="false">ModeloDatosModificados!P173-ModeloDatosMinisterio!P173</f>
        <v>2</v>
      </c>
      <c r="Q173" s="63" t="n">
        <f aca="false">ModeloDatosModificados!Q173-ModeloDatosMinisterio!Q173</f>
        <v>2</v>
      </c>
      <c r="S173" s="63" t="n">
        <f aca="false">ModeloDatosModificados!S173-ModeloDatosMinisterio!S173</f>
        <v>0</v>
      </c>
      <c r="T173" s="63" t="n">
        <f aca="false">ModeloDatosModificados!T173-ModeloDatosMinisterio!T173</f>
        <v>0</v>
      </c>
      <c r="U173" s="63" t="n">
        <f aca="false">ModeloDatosModificados!U173-ModeloDatosMinisterio!U173</f>
        <v>0</v>
      </c>
      <c r="V173" s="63" t="n">
        <f aca="false">ModeloDatosModificados!V173-ModeloDatosMinisterio!V173</f>
        <v>0</v>
      </c>
      <c r="W173" s="63" t="n">
        <f aca="false">ModeloDatosModificados!W173-ModeloDatosMinisterio!W173</f>
        <v>0</v>
      </c>
      <c r="X173" s="63" t="n">
        <f aca="false">ModeloDatosModificados!X173-ModeloDatosMinisterio!X173</f>
        <v>0</v>
      </c>
      <c r="Y173" s="63" t="n">
        <f aca="false">ModeloDatosModificados!Y173-ModeloDatosMinisterio!Y173</f>
        <v>0</v>
      </c>
      <c r="Z173" s="63" t="n">
        <f aca="false">ModeloDatosModificados!Z173-ModeloDatosMinisterio!Z173</f>
        <v>0</v>
      </c>
      <c r="AC173" s="71" t="n">
        <f aca="false">ModeloDatosModificados!AC173-ModeloDatosMinisterio!AC173</f>
        <v>0</v>
      </c>
      <c r="AD173" s="72" t="n">
        <f aca="false">ModeloDatosModificados!AD173-ModeloDatosMinisterio!AD173</f>
        <v>0</v>
      </c>
      <c r="AE173" s="73" t="n">
        <f aca="false">ModeloDatosModificados!AE173-ModeloDatosMinisterio!AE173</f>
        <v>0</v>
      </c>
      <c r="AF173" s="72" t="n">
        <f aca="false">ModeloDatosModificados!AF173-ModeloDatosMinisterio!AF173</f>
        <v>0</v>
      </c>
      <c r="AG173" s="72" t="n">
        <f aca="false">ModeloDatosModificados!AG173-ModeloDatosMinisterio!AG173</f>
        <v>0</v>
      </c>
      <c r="AH173" s="72" t="n">
        <f aca="false">ModeloDatosModificados!AH173-ModeloDatosMinisterio!AH173</f>
        <v>0</v>
      </c>
      <c r="AI173" s="72" t="n">
        <f aca="false">ModeloDatosModificados!AI173-ModeloDatosMinisterio!AI173</f>
        <v>0</v>
      </c>
      <c r="AJ173" s="72" t="n">
        <f aca="false">ModeloDatosModificados!AJ173-ModeloDatosMinisterio!AJ173</f>
        <v>0</v>
      </c>
      <c r="AK173" s="72" t="n">
        <f aca="false">ModeloDatosModificados!AK173-ModeloDatosMinisterio!AK173</f>
        <v>0</v>
      </c>
      <c r="AL173" s="72" t="n">
        <f aca="false">ModeloDatosModificados!AL173-ModeloDatosMinisterio!AL173</f>
        <v>0</v>
      </c>
      <c r="AM173" s="72" t="n">
        <f aca="false">ModeloDatosModificados!AM173-ModeloDatosMinisterio!AM173</f>
        <v>0</v>
      </c>
      <c r="AO173" s="64" t="n">
        <f aca="false">ModeloDatosModificados!AO173-ModeloDatosMinisterio!AO173</f>
        <v>0</v>
      </c>
      <c r="AP173" s="63" t="n">
        <f aca="false">ModeloDatosModificados!AP173-ModeloDatosMinisterio!AP173</f>
        <v>0</v>
      </c>
      <c r="AQ173" s="64" t="n">
        <f aca="false">ModeloDatosModificados!AQ173-ModeloDatosMinisterio!AQ173</f>
        <v>0</v>
      </c>
      <c r="AR173" s="63" t="n">
        <f aca="false">ModeloDatosModificados!AR173-ModeloDatosMinisterio!AR173</f>
        <v>0</v>
      </c>
      <c r="AS173" s="64" t="n">
        <f aca="false">ModeloDatosModificados!AS173-ModeloDatosMinisterio!AS173</f>
        <v>0</v>
      </c>
      <c r="AT173" s="63" t="n">
        <f aca="false">ModeloDatosModificados!AT173-ModeloDatosMinisterio!AT173</f>
        <v>0</v>
      </c>
      <c r="AU173" s="64" t="n">
        <f aca="false">ModeloDatosModificados!AU173-ModeloDatosMinisterio!AU173</f>
        <v>0</v>
      </c>
      <c r="AV173" s="63" t="n">
        <f aca="false">ModeloDatosModificados!AV173-ModeloDatosMinisterio!AV173</f>
        <v>0</v>
      </c>
      <c r="AW173" s="64" t="n">
        <f aca="false">ModeloDatosModificados!AW173-ModeloDatosMinisterio!AW173</f>
        <v>0</v>
      </c>
      <c r="AX173" s="63" t="n">
        <f aca="false">ModeloDatosModificados!AX173-ModeloDatosMinisterio!AX173</f>
        <v>0</v>
      </c>
    </row>
    <row r="174" customFormat="false" ht="13.8" hidden="false" customHeight="false" outlineLevel="0" collapsed="false">
      <c r="A174" s="70" t="s">
        <v>41</v>
      </c>
      <c r="B174" s="63" t="n">
        <f aca="false">ModeloDatosModificados!B174-ModeloDatosMinisterio!B174</f>
        <v>0</v>
      </c>
      <c r="C174" s="63" t="n">
        <f aca="false">ModeloDatosModificados!C174-ModeloDatosMinisterio!C174</f>
        <v>0</v>
      </c>
      <c r="D174" s="63" t="n">
        <f aca="false">ModeloDatosModificados!D174-ModeloDatosMinisterio!D174</f>
        <v>0</v>
      </c>
      <c r="E174" s="63" t="n">
        <f aca="false">ModeloDatosModificados!E174-ModeloDatosMinisterio!E174</f>
        <v>0</v>
      </c>
      <c r="F174" s="63" t="n">
        <f aca="false">ModeloDatosModificados!F174-ModeloDatosMinisterio!F174</f>
        <v>0</v>
      </c>
      <c r="G174" s="63" t="n">
        <f aca="false">ModeloDatosModificados!G174-ModeloDatosMinisterio!G174</f>
        <v>0</v>
      </c>
      <c r="H174" s="63" t="n">
        <f aca="false">ModeloDatosModificados!H174-ModeloDatosMinisterio!H174</f>
        <v>0</v>
      </c>
      <c r="I174" s="64" t="n">
        <f aca="false">ModeloDatosModificados!I174-ModeloDatosMinisterio!I174</f>
        <v>0</v>
      </c>
      <c r="J174" s="63" t="n">
        <f aca="false">ModeloDatosModificados!J174-ModeloDatosMinisterio!J174</f>
        <v>0</v>
      </c>
      <c r="K174" s="64" t="n">
        <f aca="false">ModeloDatosModificados!K174-ModeloDatosMinisterio!K174</f>
        <v>0</v>
      </c>
      <c r="L174" s="63" t="n">
        <f aca="false">ModeloDatosModificados!L174-ModeloDatosMinisterio!L174</f>
        <v>0</v>
      </c>
      <c r="M174" s="64" t="n">
        <f aca="false">ModeloDatosModificados!M174-ModeloDatosMinisterio!M174</f>
        <v>9.60255048393366E-009</v>
      </c>
      <c r="N174" s="63" t="n">
        <f aca="false">ModeloDatosModificados!N174-ModeloDatosMinisterio!N174</f>
        <v>2</v>
      </c>
      <c r="O174" s="63" t="n">
        <f aca="false">ModeloDatosModificados!O174-ModeloDatosMinisterio!O174</f>
        <v>2</v>
      </c>
      <c r="P174" s="63" t="n">
        <f aca="false">ModeloDatosModificados!P174-ModeloDatosMinisterio!P174</f>
        <v>2</v>
      </c>
      <c r="Q174" s="63" t="n">
        <f aca="false">ModeloDatosModificados!Q174-ModeloDatosMinisterio!Q174</f>
        <v>2</v>
      </c>
      <c r="S174" s="63" t="n">
        <f aca="false">ModeloDatosModificados!S174-ModeloDatosMinisterio!S174</f>
        <v>0</v>
      </c>
      <c r="T174" s="63" t="n">
        <f aca="false">ModeloDatosModificados!T174-ModeloDatosMinisterio!T174</f>
        <v>0</v>
      </c>
      <c r="U174" s="63" t="n">
        <f aca="false">ModeloDatosModificados!U174-ModeloDatosMinisterio!U174</f>
        <v>0</v>
      </c>
      <c r="V174" s="63" t="n">
        <f aca="false">ModeloDatosModificados!V174-ModeloDatosMinisterio!V174</f>
        <v>0</v>
      </c>
      <c r="W174" s="63" t="n">
        <f aca="false">ModeloDatosModificados!W174-ModeloDatosMinisterio!W174</f>
        <v>0</v>
      </c>
      <c r="X174" s="63" t="n">
        <f aca="false">ModeloDatosModificados!X174-ModeloDatosMinisterio!X174</f>
        <v>0</v>
      </c>
      <c r="Y174" s="63" t="n">
        <f aca="false">ModeloDatosModificados!Y174-ModeloDatosMinisterio!Y174</f>
        <v>0</v>
      </c>
      <c r="Z174" s="63" t="n">
        <f aca="false">ModeloDatosModificados!Z174-ModeloDatosMinisterio!Z174</f>
        <v>0</v>
      </c>
      <c r="AC174" s="71" t="n">
        <f aca="false">ModeloDatosModificados!AC174-ModeloDatosMinisterio!AC174</f>
        <v>0</v>
      </c>
      <c r="AD174" s="72" t="n">
        <f aca="false">ModeloDatosModificados!AD174-ModeloDatosMinisterio!AD174</f>
        <v>0</v>
      </c>
      <c r="AE174" s="73" t="n">
        <f aca="false">ModeloDatosModificados!AE174-ModeloDatosMinisterio!AE174</f>
        <v>0</v>
      </c>
      <c r="AF174" s="72" t="n">
        <f aca="false">ModeloDatosModificados!AF174-ModeloDatosMinisterio!AF174</f>
        <v>0</v>
      </c>
      <c r="AG174" s="72" t="n">
        <f aca="false">ModeloDatosModificados!AG174-ModeloDatosMinisterio!AG174</f>
        <v>0</v>
      </c>
      <c r="AH174" s="72" t="n">
        <f aca="false">ModeloDatosModificados!AH174-ModeloDatosMinisterio!AH174</f>
        <v>0</v>
      </c>
      <c r="AI174" s="72" t="n">
        <f aca="false">ModeloDatosModificados!AI174-ModeloDatosMinisterio!AI174</f>
        <v>0</v>
      </c>
      <c r="AJ174" s="72" t="n">
        <f aca="false">ModeloDatosModificados!AJ174-ModeloDatosMinisterio!AJ174</f>
        <v>0</v>
      </c>
      <c r="AK174" s="72" t="n">
        <f aca="false">ModeloDatosModificados!AK174-ModeloDatosMinisterio!AK174</f>
        <v>0</v>
      </c>
      <c r="AL174" s="72" t="n">
        <f aca="false">ModeloDatosModificados!AL174-ModeloDatosMinisterio!AL174</f>
        <v>0</v>
      </c>
      <c r="AM174" s="72" t="n">
        <f aca="false">ModeloDatosModificados!AM174-ModeloDatosMinisterio!AM174</f>
        <v>0</v>
      </c>
      <c r="AO174" s="64" t="n">
        <f aca="false">ModeloDatosModificados!AO174-ModeloDatosMinisterio!AO174</f>
        <v>0</v>
      </c>
      <c r="AP174" s="63" t="n">
        <f aca="false">ModeloDatosModificados!AP174-ModeloDatosMinisterio!AP174</f>
        <v>0</v>
      </c>
      <c r="AQ174" s="64" t="n">
        <f aca="false">ModeloDatosModificados!AQ174-ModeloDatosMinisterio!AQ174</f>
        <v>0</v>
      </c>
      <c r="AR174" s="63" t="n">
        <f aca="false">ModeloDatosModificados!AR174-ModeloDatosMinisterio!AR174</f>
        <v>0</v>
      </c>
      <c r="AS174" s="64" t="n">
        <f aca="false">ModeloDatosModificados!AS174-ModeloDatosMinisterio!AS174</f>
        <v>0</v>
      </c>
      <c r="AT174" s="63" t="n">
        <f aca="false">ModeloDatosModificados!AT174-ModeloDatosMinisterio!AT174</f>
        <v>0</v>
      </c>
      <c r="AU174" s="64" t="n">
        <f aca="false">ModeloDatosModificados!AU174-ModeloDatosMinisterio!AU174</f>
        <v>0</v>
      </c>
      <c r="AV174" s="63" t="n">
        <f aca="false">ModeloDatosModificados!AV174-ModeloDatosMinisterio!AV174</f>
        <v>0</v>
      </c>
      <c r="AW174" s="64" t="n">
        <f aca="false">ModeloDatosModificados!AW174-ModeloDatosMinisterio!AW174</f>
        <v>0</v>
      </c>
      <c r="AX174" s="63" t="n">
        <f aca="false">ModeloDatosModificados!AX174-ModeloDatosMinisterio!AX174</f>
        <v>0</v>
      </c>
    </row>
    <row r="175" customFormat="false" ht="13.8" hidden="false" customHeight="false" outlineLevel="0" collapsed="false">
      <c r="A175" s="70" t="s">
        <v>42</v>
      </c>
      <c r="B175" s="63" t="n">
        <f aca="false">ModeloDatosModificados!B175-ModeloDatosMinisterio!B175</f>
        <v>0</v>
      </c>
      <c r="C175" s="63" t="n">
        <f aca="false">ModeloDatosModificados!C175-ModeloDatosMinisterio!C175</f>
        <v>0</v>
      </c>
      <c r="D175" s="63" t="n">
        <f aca="false">ModeloDatosModificados!D175-ModeloDatosMinisterio!D175</f>
        <v>0</v>
      </c>
      <c r="E175" s="63" t="n">
        <f aca="false">ModeloDatosModificados!E175-ModeloDatosMinisterio!E175</f>
        <v>0</v>
      </c>
      <c r="F175" s="63" t="n">
        <f aca="false">ModeloDatosModificados!F175-ModeloDatosMinisterio!F175</f>
        <v>0</v>
      </c>
      <c r="G175" s="63" t="n">
        <f aca="false">ModeloDatosModificados!G175-ModeloDatosMinisterio!G175</f>
        <v>0</v>
      </c>
      <c r="H175" s="63" t="n">
        <f aca="false">ModeloDatosModificados!H175-ModeloDatosMinisterio!H175</f>
        <v>0</v>
      </c>
      <c r="I175" s="64" t="n">
        <f aca="false">ModeloDatosModificados!I175-ModeloDatosMinisterio!I175</f>
        <v>0</v>
      </c>
      <c r="J175" s="63" t="n">
        <f aca="false">ModeloDatosModificados!J175-ModeloDatosMinisterio!J175</f>
        <v>0</v>
      </c>
      <c r="K175" s="64" t="n">
        <f aca="false">ModeloDatosModificados!K175-ModeloDatosMinisterio!K175</f>
        <v>0</v>
      </c>
      <c r="L175" s="63" t="n">
        <f aca="false">ModeloDatosModificados!L175-ModeloDatosMinisterio!L175</f>
        <v>0</v>
      </c>
      <c r="M175" s="64" t="n">
        <f aca="false">ModeloDatosModificados!M175-ModeloDatosMinisterio!M175</f>
        <v>4.80127524196683E-009</v>
      </c>
      <c r="N175" s="63" t="n">
        <f aca="false">ModeloDatosModificados!N175-ModeloDatosMinisterio!N175</f>
        <v>1</v>
      </c>
      <c r="O175" s="63" t="n">
        <f aca="false">ModeloDatosModificados!O175-ModeloDatosMinisterio!O175</f>
        <v>1</v>
      </c>
      <c r="P175" s="63" t="n">
        <f aca="false">ModeloDatosModificados!P175-ModeloDatosMinisterio!P175</f>
        <v>1</v>
      </c>
      <c r="Q175" s="63" t="n">
        <f aca="false">ModeloDatosModificados!Q175-ModeloDatosMinisterio!Q175</f>
        <v>1</v>
      </c>
      <c r="S175" s="63" t="n">
        <f aca="false">ModeloDatosModificados!S175-ModeloDatosMinisterio!S175</f>
        <v>0</v>
      </c>
      <c r="T175" s="63" t="n">
        <f aca="false">ModeloDatosModificados!T175-ModeloDatosMinisterio!T175</f>
        <v>0</v>
      </c>
      <c r="U175" s="63" t="n">
        <f aca="false">ModeloDatosModificados!U175-ModeloDatosMinisterio!U175</f>
        <v>0</v>
      </c>
      <c r="V175" s="63" t="n">
        <f aca="false">ModeloDatosModificados!V175-ModeloDatosMinisterio!V175</f>
        <v>0</v>
      </c>
      <c r="W175" s="63" t="n">
        <f aca="false">ModeloDatosModificados!W175-ModeloDatosMinisterio!W175</f>
        <v>0</v>
      </c>
      <c r="X175" s="63" t="n">
        <f aca="false">ModeloDatosModificados!X175-ModeloDatosMinisterio!X175</f>
        <v>0</v>
      </c>
      <c r="Y175" s="63" t="n">
        <f aca="false">ModeloDatosModificados!Y175-ModeloDatosMinisterio!Y175</f>
        <v>0</v>
      </c>
      <c r="Z175" s="63" t="n">
        <f aca="false">ModeloDatosModificados!Z175-ModeloDatosMinisterio!Z175</f>
        <v>0</v>
      </c>
      <c r="AC175" s="71" t="n">
        <f aca="false">ModeloDatosModificados!AC175-ModeloDatosMinisterio!AC175</f>
        <v>0</v>
      </c>
      <c r="AD175" s="72" t="n">
        <f aca="false">ModeloDatosModificados!AD175-ModeloDatosMinisterio!AD175</f>
        <v>0</v>
      </c>
      <c r="AE175" s="73" t="n">
        <f aca="false">ModeloDatosModificados!AE175-ModeloDatosMinisterio!AE175</f>
        <v>0</v>
      </c>
      <c r="AF175" s="72" t="n">
        <f aca="false">ModeloDatosModificados!AF175-ModeloDatosMinisterio!AF175</f>
        <v>0</v>
      </c>
      <c r="AG175" s="72" t="n">
        <f aca="false">ModeloDatosModificados!AG175-ModeloDatosMinisterio!AG175</f>
        <v>0</v>
      </c>
      <c r="AH175" s="72" t="n">
        <f aca="false">ModeloDatosModificados!AH175-ModeloDatosMinisterio!AH175</f>
        <v>0</v>
      </c>
      <c r="AI175" s="72" t="n">
        <f aca="false">ModeloDatosModificados!AI175-ModeloDatosMinisterio!AI175</f>
        <v>0</v>
      </c>
      <c r="AJ175" s="72" t="n">
        <f aca="false">ModeloDatosModificados!AJ175-ModeloDatosMinisterio!AJ175</f>
        <v>0</v>
      </c>
      <c r="AK175" s="72" t="n">
        <f aca="false">ModeloDatosModificados!AK175-ModeloDatosMinisterio!AK175</f>
        <v>0</v>
      </c>
      <c r="AL175" s="72" t="n">
        <f aca="false">ModeloDatosModificados!AL175-ModeloDatosMinisterio!AL175</f>
        <v>0</v>
      </c>
      <c r="AM175" s="72" t="n">
        <f aca="false">ModeloDatosModificados!AM175-ModeloDatosMinisterio!AM175</f>
        <v>0</v>
      </c>
      <c r="AO175" s="64" t="n">
        <f aca="false">ModeloDatosModificados!AO175-ModeloDatosMinisterio!AO175</f>
        <v>0</v>
      </c>
      <c r="AP175" s="63" t="n">
        <f aca="false">ModeloDatosModificados!AP175-ModeloDatosMinisterio!AP175</f>
        <v>0</v>
      </c>
      <c r="AQ175" s="64" t="n">
        <f aca="false">ModeloDatosModificados!AQ175-ModeloDatosMinisterio!AQ175</f>
        <v>0</v>
      </c>
      <c r="AR175" s="63" t="n">
        <f aca="false">ModeloDatosModificados!AR175-ModeloDatosMinisterio!AR175</f>
        <v>0</v>
      </c>
      <c r="AS175" s="64" t="n">
        <f aca="false">ModeloDatosModificados!AS175-ModeloDatosMinisterio!AS175</f>
        <v>0</v>
      </c>
      <c r="AT175" s="63" t="n">
        <f aca="false">ModeloDatosModificados!AT175-ModeloDatosMinisterio!AT175</f>
        <v>0</v>
      </c>
      <c r="AU175" s="64" t="n">
        <f aca="false">ModeloDatosModificados!AU175-ModeloDatosMinisterio!AU175</f>
        <v>0</v>
      </c>
      <c r="AV175" s="63" t="n">
        <f aca="false">ModeloDatosModificados!AV175-ModeloDatosMinisterio!AV175</f>
        <v>0</v>
      </c>
      <c r="AW175" s="64" t="n">
        <f aca="false">ModeloDatosModificados!AW175-ModeloDatosMinisterio!AW175</f>
        <v>0</v>
      </c>
      <c r="AX175" s="63" t="n">
        <f aca="false">ModeloDatosModificados!AX175-ModeloDatosMinisterio!AX175</f>
        <v>0</v>
      </c>
    </row>
    <row r="176" customFormat="false" ht="13.8" hidden="false" customHeight="false" outlineLevel="0" collapsed="false">
      <c r="A176" s="70" t="s">
        <v>43</v>
      </c>
      <c r="B176" s="63" t="n">
        <f aca="false">ModeloDatosModificados!B176-ModeloDatosMinisterio!B176</f>
        <v>0</v>
      </c>
      <c r="C176" s="63" t="n">
        <f aca="false">ModeloDatosModificados!C176-ModeloDatosMinisterio!C176</f>
        <v>0</v>
      </c>
      <c r="D176" s="63" t="n">
        <f aca="false">ModeloDatosModificados!D176-ModeloDatosMinisterio!D176</f>
        <v>0</v>
      </c>
      <c r="E176" s="63" t="n">
        <f aca="false">ModeloDatosModificados!E176-ModeloDatosMinisterio!E176</f>
        <v>0</v>
      </c>
      <c r="F176" s="63" t="n">
        <f aca="false">ModeloDatosModificados!F176-ModeloDatosMinisterio!F176</f>
        <v>0</v>
      </c>
      <c r="G176" s="63" t="n">
        <f aca="false">ModeloDatosModificados!G176-ModeloDatosMinisterio!G176</f>
        <v>0</v>
      </c>
      <c r="H176" s="63" t="n">
        <f aca="false">ModeloDatosModificados!H176-ModeloDatosMinisterio!H176</f>
        <v>0</v>
      </c>
      <c r="I176" s="64" t="n">
        <f aca="false">ModeloDatosModificados!I176-ModeloDatosMinisterio!I176</f>
        <v>0</v>
      </c>
      <c r="J176" s="63" t="n">
        <f aca="false">ModeloDatosModificados!J176-ModeloDatosMinisterio!J176</f>
        <v>0</v>
      </c>
      <c r="K176" s="64" t="n">
        <f aca="false">ModeloDatosModificados!K176-ModeloDatosMinisterio!K176</f>
        <v>0</v>
      </c>
      <c r="L176" s="63" t="n">
        <f aca="false">ModeloDatosModificados!L176-ModeloDatosMinisterio!L176</f>
        <v>0</v>
      </c>
      <c r="M176" s="64" t="n">
        <f aca="false">ModeloDatosModificados!M176-ModeloDatosMinisterio!M176</f>
        <v>9.60255048393366E-009</v>
      </c>
      <c r="N176" s="63" t="n">
        <f aca="false">ModeloDatosModificados!N176-ModeloDatosMinisterio!N176</f>
        <v>2</v>
      </c>
      <c r="O176" s="63" t="n">
        <f aca="false">ModeloDatosModificados!O176-ModeloDatosMinisterio!O176</f>
        <v>2</v>
      </c>
      <c r="P176" s="63" t="n">
        <f aca="false">ModeloDatosModificados!P176-ModeloDatosMinisterio!P176</f>
        <v>2</v>
      </c>
      <c r="Q176" s="63" t="n">
        <f aca="false">ModeloDatosModificados!Q176-ModeloDatosMinisterio!Q176</f>
        <v>2</v>
      </c>
      <c r="S176" s="63" t="n">
        <f aca="false">ModeloDatosModificados!S176-ModeloDatosMinisterio!S176</f>
        <v>0</v>
      </c>
      <c r="T176" s="63" t="n">
        <f aca="false">ModeloDatosModificados!T176-ModeloDatosMinisterio!T176</f>
        <v>0</v>
      </c>
      <c r="U176" s="63" t="n">
        <f aca="false">ModeloDatosModificados!U176-ModeloDatosMinisterio!U176</f>
        <v>0</v>
      </c>
      <c r="V176" s="63" t="n">
        <f aca="false">ModeloDatosModificados!V176-ModeloDatosMinisterio!V176</f>
        <v>0</v>
      </c>
      <c r="W176" s="63" t="n">
        <f aca="false">ModeloDatosModificados!W176-ModeloDatosMinisterio!W176</f>
        <v>0</v>
      </c>
      <c r="X176" s="63" t="n">
        <f aca="false">ModeloDatosModificados!X176-ModeloDatosMinisterio!X176</f>
        <v>0</v>
      </c>
      <c r="Y176" s="63" t="n">
        <f aca="false">ModeloDatosModificados!Y176-ModeloDatosMinisterio!Y176</f>
        <v>0</v>
      </c>
      <c r="Z176" s="63" t="n">
        <f aca="false">ModeloDatosModificados!Z176-ModeloDatosMinisterio!Z176</f>
        <v>0</v>
      </c>
      <c r="AC176" s="71" t="n">
        <f aca="false">ModeloDatosModificados!AC176-ModeloDatosMinisterio!AC176</f>
        <v>0</v>
      </c>
      <c r="AD176" s="72" t="n">
        <f aca="false">ModeloDatosModificados!AD176-ModeloDatosMinisterio!AD176</f>
        <v>0</v>
      </c>
      <c r="AE176" s="73" t="n">
        <f aca="false">ModeloDatosModificados!AE176-ModeloDatosMinisterio!AE176</f>
        <v>0</v>
      </c>
      <c r="AF176" s="72" t="n">
        <f aca="false">ModeloDatosModificados!AF176-ModeloDatosMinisterio!AF176</f>
        <v>0</v>
      </c>
      <c r="AG176" s="72" t="n">
        <f aca="false">ModeloDatosModificados!AG176-ModeloDatosMinisterio!AG176</f>
        <v>0</v>
      </c>
      <c r="AH176" s="72" t="n">
        <f aca="false">ModeloDatosModificados!AH176-ModeloDatosMinisterio!AH176</f>
        <v>0</v>
      </c>
      <c r="AI176" s="72" t="n">
        <f aca="false">ModeloDatosModificados!AI176-ModeloDatosMinisterio!AI176</f>
        <v>0</v>
      </c>
      <c r="AJ176" s="72" t="n">
        <f aca="false">ModeloDatosModificados!AJ176-ModeloDatosMinisterio!AJ176</f>
        <v>0</v>
      </c>
      <c r="AK176" s="72" t="n">
        <f aca="false">ModeloDatosModificados!AK176-ModeloDatosMinisterio!AK176</f>
        <v>0</v>
      </c>
      <c r="AL176" s="72" t="n">
        <f aca="false">ModeloDatosModificados!AL176-ModeloDatosMinisterio!AL176</f>
        <v>0</v>
      </c>
      <c r="AM176" s="72" t="n">
        <f aca="false">ModeloDatosModificados!AM176-ModeloDatosMinisterio!AM176</f>
        <v>0</v>
      </c>
      <c r="AO176" s="64" t="n">
        <f aca="false">ModeloDatosModificados!AO176-ModeloDatosMinisterio!AO176</f>
        <v>0</v>
      </c>
      <c r="AP176" s="63" t="n">
        <f aca="false">ModeloDatosModificados!AP176-ModeloDatosMinisterio!AP176</f>
        <v>0</v>
      </c>
      <c r="AQ176" s="64" t="n">
        <f aca="false">ModeloDatosModificados!AQ176-ModeloDatosMinisterio!AQ176</f>
        <v>0</v>
      </c>
      <c r="AR176" s="63" t="n">
        <f aca="false">ModeloDatosModificados!AR176-ModeloDatosMinisterio!AR176</f>
        <v>0</v>
      </c>
      <c r="AS176" s="64" t="n">
        <f aca="false">ModeloDatosModificados!AS176-ModeloDatosMinisterio!AS176</f>
        <v>0</v>
      </c>
      <c r="AT176" s="63" t="n">
        <f aca="false">ModeloDatosModificados!AT176-ModeloDatosMinisterio!AT176</f>
        <v>0</v>
      </c>
      <c r="AU176" s="64" t="n">
        <f aca="false">ModeloDatosModificados!AU176-ModeloDatosMinisterio!AU176</f>
        <v>0</v>
      </c>
      <c r="AV176" s="63" t="n">
        <f aca="false">ModeloDatosModificados!AV176-ModeloDatosMinisterio!AV176</f>
        <v>0</v>
      </c>
      <c r="AW176" s="64" t="n">
        <f aca="false">ModeloDatosModificados!AW176-ModeloDatosMinisterio!AW176</f>
        <v>0</v>
      </c>
      <c r="AX176" s="63" t="n">
        <f aca="false">ModeloDatosModificados!AX176-ModeloDatosMinisterio!AX176</f>
        <v>0</v>
      </c>
    </row>
    <row r="177" customFormat="false" ht="13.8" hidden="false" customHeight="false" outlineLevel="0" collapsed="false">
      <c r="A177" s="70" t="s">
        <v>44</v>
      </c>
      <c r="B177" s="63" t="n">
        <f aca="false">ModeloDatosModificados!B177-ModeloDatosMinisterio!B177</f>
        <v>0</v>
      </c>
      <c r="C177" s="63" t="n">
        <f aca="false">ModeloDatosModificados!C177-ModeloDatosMinisterio!C177</f>
        <v>0</v>
      </c>
      <c r="D177" s="63" t="n">
        <f aca="false">ModeloDatosModificados!D177-ModeloDatosMinisterio!D177</f>
        <v>0</v>
      </c>
      <c r="E177" s="63" t="n">
        <f aca="false">ModeloDatosModificados!E177-ModeloDatosMinisterio!E177</f>
        <v>0</v>
      </c>
      <c r="F177" s="63" t="n">
        <f aca="false">ModeloDatosModificados!F177-ModeloDatosMinisterio!F177</f>
        <v>0</v>
      </c>
      <c r="G177" s="63" t="n">
        <f aca="false">ModeloDatosModificados!G177-ModeloDatosMinisterio!G177</f>
        <v>0</v>
      </c>
      <c r="H177" s="63" t="n">
        <f aca="false">ModeloDatosModificados!H177-ModeloDatosMinisterio!H177</f>
        <v>0</v>
      </c>
      <c r="I177" s="64" t="n">
        <f aca="false">ModeloDatosModificados!I177-ModeloDatosMinisterio!I177</f>
        <v>0</v>
      </c>
      <c r="J177" s="63" t="n">
        <f aca="false">ModeloDatosModificados!J177-ModeloDatosMinisterio!J177</f>
        <v>0</v>
      </c>
      <c r="K177" s="64" t="n">
        <f aca="false">ModeloDatosModificados!K177-ModeloDatosMinisterio!K177</f>
        <v>0</v>
      </c>
      <c r="L177" s="63" t="n">
        <f aca="false">ModeloDatosModificados!L177-ModeloDatosMinisterio!L177</f>
        <v>0</v>
      </c>
      <c r="M177" s="64" t="n">
        <f aca="false">ModeloDatosModificados!M177-ModeloDatosMinisterio!M177</f>
        <v>1.92051009661326E-008</v>
      </c>
      <c r="N177" s="63" t="n">
        <f aca="false">ModeloDatosModificados!N177-ModeloDatosMinisterio!N177</f>
        <v>3</v>
      </c>
      <c r="O177" s="63" t="n">
        <f aca="false">ModeloDatosModificados!O177-ModeloDatosMinisterio!O177</f>
        <v>3</v>
      </c>
      <c r="P177" s="63" t="n">
        <f aca="false">ModeloDatosModificados!P177-ModeloDatosMinisterio!P177</f>
        <v>3</v>
      </c>
      <c r="Q177" s="63" t="n">
        <f aca="false">ModeloDatosModificados!Q177-ModeloDatosMinisterio!Q177</f>
        <v>3</v>
      </c>
      <c r="S177" s="63" t="n">
        <f aca="false">ModeloDatosModificados!S177-ModeloDatosMinisterio!S177</f>
        <v>0</v>
      </c>
      <c r="T177" s="63" t="n">
        <f aca="false">ModeloDatosModificados!T177-ModeloDatosMinisterio!T177</f>
        <v>0</v>
      </c>
      <c r="U177" s="63" t="n">
        <f aca="false">ModeloDatosModificados!U177-ModeloDatosMinisterio!U177</f>
        <v>0</v>
      </c>
      <c r="V177" s="63" t="n">
        <f aca="false">ModeloDatosModificados!V177-ModeloDatosMinisterio!V177</f>
        <v>0</v>
      </c>
      <c r="W177" s="63" t="n">
        <f aca="false">ModeloDatosModificados!W177-ModeloDatosMinisterio!W177</f>
        <v>0</v>
      </c>
      <c r="X177" s="63" t="n">
        <f aca="false">ModeloDatosModificados!X177-ModeloDatosMinisterio!X177</f>
        <v>0</v>
      </c>
      <c r="Y177" s="63" t="n">
        <f aca="false">ModeloDatosModificados!Y177-ModeloDatosMinisterio!Y177</f>
        <v>0</v>
      </c>
      <c r="Z177" s="63" t="n">
        <f aca="false">ModeloDatosModificados!Z177-ModeloDatosMinisterio!Z177</f>
        <v>0</v>
      </c>
      <c r="AC177" s="71" t="n">
        <f aca="false">ModeloDatosModificados!AC177-ModeloDatosMinisterio!AC177</f>
        <v>0</v>
      </c>
      <c r="AD177" s="72" t="n">
        <f aca="false">ModeloDatosModificados!AD177-ModeloDatosMinisterio!AD177</f>
        <v>0</v>
      </c>
      <c r="AE177" s="73" t="n">
        <f aca="false">ModeloDatosModificados!AE177-ModeloDatosMinisterio!AE177</f>
        <v>0</v>
      </c>
      <c r="AF177" s="72" t="n">
        <f aca="false">ModeloDatosModificados!AF177-ModeloDatosMinisterio!AF177</f>
        <v>0</v>
      </c>
      <c r="AG177" s="72" t="n">
        <f aca="false">ModeloDatosModificados!AG177-ModeloDatosMinisterio!AG177</f>
        <v>0</v>
      </c>
      <c r="AH177" s="72" t="n">
        <f aca="false">ModeloDatosModificados!AH177-ModeloDatosMinisterio!AH177</f>
        <v>0</v>
      </c>
      <c r="AI177" s="72" t="n">
        <f aca="false">ModeloDatosModificados!AI177-ModeloDatosMinisterio!AI177</f>
        <v>0</v>
      </c>
      <c r="AJ177" s="72" t="n">
        <f aca="false">ModeloDatosModificados!AJ177-ModeloDatosMinisterio!AJ177</f>
        <v>0</v>
      </c>
      <c r="AK177" s="72" t="n">
        <f aca="false">ModeloDatosModificados!AK177-ModeloDatosMinisterio!AK177</f>
        <v>0</v>
      </c>
      <c r="AL177" s="72" t="n">
        <f aca="false">ModeloDatosModificados!AL177-ModeloDatosMinisterio!AL177</f>
        <v>0</v>
      </c>
      <c r="AM177" s="72" t="n">
        <f aca="false">ModeloDatosModificados!AM177-ModeloDatosMinisterio!AM177</f>
        <v>0</v>
      </c>
      <c r="AO177" s="64" t="n">
        <f aca="false">ModeloDatosModificados!AO177-ModeloDatosMinisterio!AO177</f>
        <v>0</v>
      </c>
      <c r="AP177" s="63" t="n">
        <f aca="false">ModeloDatosModificados!AP177-ModeloDatosMinisterio!AP177</f>
        <v>0</v>
      </c>
      <c r="AQ177" s="64" t="n">
        <f aca="false">ModeloDatosModificados!AQ177-ModeloDatosMinisterio!AQ177</f>
        <v>0</v>
      </c>
      <c r="AR177" s="63" t="n">
        <f aca="false">ModeloDatosModificados!AR177-ModeloDatosMinisterio!AR177</f>
        <v>0</v>
      </c>
      <c r="AS177" s="64" t="n">
        <f aca="false">ModeloDatosModificados!AS177-ModeloDatosMinisterio!AS177</f>
        <v>0</v>
      </c>
      <c r="AT177" s="63" t="n">
        <f aca="false">ModeloDatosModificados!AT177-ModeloDatosMinisterio!AT177</f>
        <v>0</v>
      </c>
      <c r="AU177" s="64" t="n">
        <f aca="false">ModeloDatosModificados!AU177-ModeloDatosMinisterio!AU177</f>
        <v>0</v>
      </c>
      <c r="AV177" s="63" t="n">
        <f aca="false">ModeloDatosModificados!AV177-ModeloDatosMinisterio!AV177</f>
        <v>0</v>
      </c>
      <c r="AW177" s="64" t="n">
        <f aca="false">ModeloDatosModificados!AW177-ModeloDatosMinisterio!AW177</f>
        <v>0</v>
      </c>
      <c r="AX177" s="63" t="n">
        <f aca="false">ModeloDatosModificados!AX177-ModeloDatosMinisterio!AX177</f>
        <v>0</v>
      </c>
    </row>
    <row r="178" customFormat="false" ht="13.8" hidden="false" customHeight="false" outlineLevel="0" collapsed="false">
      <c r="A178" s="70" t="s">
        <v>45</v>
      </c>
      <c r="B178" s="63" t="n">
        <f aca="false">ModeloDatosModificados!B178-ModeloDatosMinisterio!B178</f>
        <v>0</v>
      </c>
      <c r="C178" s="63" t="n">
        <f aca="false">ModeloDatosModificados!C178-ModeloDatosMinisterio!C178</f>
        <v>0</v>
      </c>
      <c r="D178" s="63" t="n">
        <f aca="false">ModeloDatosModificados!D178-ModeloDatosMinisterio!D178</f>
        <v>0</v>
      </c>
      <c r="E178" s="63" t="n">
        <f aca="false">ModeloDatosModificados!E178-ModeloDatosMinisterio!E178</f>
        <v>0</v>
      </c>
      <c r="F178" s="63" t="n">
        <f aca="false">ModeloDatosModificados!F178-ModeloDatosMinisterio!F178</f>
        <v>0</v>
      </c>
      <c r="G178" s="63" t="n">
        <f aca="false">ModeloDatosModificados!G178-ModeloDatosMinisterio!G178</f>
        <v>0</v>
      </c>
      <c r="H178" s="63" t="n">
        <f aca="false">ModeloDatosModificados!H178-ModeloDatosMinisterio!H178</f>
        <v>0</v>
      </c>
      <c r="I178" s="64" t="n">
        <f aca="false">ModeloDatosModificados!I178-ModeloDatosMinisterio!I178</f>
        <v>0</v>
      </c>
      <c r="J178" s="63" t="n">
        <f aca="false">ModeloDatosModificados!J178-ModeloDatosMinisterio!J178</f>
        <v>0</v>
      </c>
      <c r="K178" s="64" t="n">
        <f aca="false">ModeloDatosModificados!K178-ModeloDatosMinisterio!K178</f>
        <v>0</v>
      </c>
      <c r="L178" s="63" t="n">
        <f aca="false">ModeloDatosModificados!L178-ModeloDatosMinisterio!L178</f>
        <v>0</v>
      </c>
      <c r="M178" s="64" t="n">
        <f aca="false">ModeloDatosModificados!M178-ModeloDatosMinisterio!M178</f>
        <v>9.60255048393366E-009</v>
      </c>
      <c r="N178" s="63" t="n">
        <f aca="false">ModeloDatosModificados!N178-ModeloDatosMinisterio!N178</f>
        <v>2</v>
      </c>
      <c r="O178" s="63" t="n">
        <f aca="false">ModeloDatosModificados!O178-ModeloDatosMinisterio!O178</f>
        <v>2</v>
      </c>
      <c r="P178" s="63" t="n">
        <f aca="false">ModeloDatosModificados!P178-ModeloDatosMinisterio!P178</f>
        <v>2</v>
      </c>
      <c r="Q178" s="63" t="n">
        <f aca="false">ModeloDatosModificados!Q178-ModeloDatosMinisterio!Q178</f>
        <v>2</v>
      </c>
      <c r="S178" s="63" t="n">
        <f aca="false">ModeloDatosModificados!S178-ModeloDatosMinisterio!S178</f>
        <v>0</v>
      </c>
      <c r="T178" s="63" t="n">
        <f aca="false">ModeloDatosModificados!T178-ModeloDatosMinisterio!T178</f>
        <v>0</v>
      </c>
      <c r="U178" s="63" t="n">
        <f aca="false">ModeloDatosModificados!U178-ModeloDatosMinisterio!U178</f>
        <v>0</v>
      </c>
      <c r="V178" s="63" t="n">
        <f aca="false">ModeloDatosModificados!V178-ModeloDatosMinisterio!V178</f>
        <v>0</v>
      </c>
      <c r="W178" s="63" t="n">
        <f aca="false">ModeloDatosModificados!W178-ModeloDatosMinisterio!W178</f>
        <v>0</v>
      </c>
      <c r="X178" s="63" t="n">
        <f aca="false">ModeloDatosModificados!X178-ModeloDatosMinisterio!X178</f>
        <v>0</v>
      </c>
      <c r="Y178" s="63" t="n">
        <f aca="false">ModeloDatosModificados!Y178-ModeloDatosMinisterio!Y178</f>
        <v>0</v>
      </c>
      <c r="Z178" s="63" t="n">
        <f aca="false">ModeloDatosModificados!Z178-ModeloDatosMinisterio!Z178</f>
        <v>0</v>
      </c>
      <c r="AC178" s="71" t="n">
        <f aca="false">ModeloDatosModificados!AC178-ModeloDatosMinisterio!AC178</f>
        <v>0</v>
      </c>
      <c r="AD178" s="72" t="n">
        <f aca="false">ModeloDatosModificados!AD178-ModeloDatosMinisterio!AD178</f>
        <v>0</v>
      </c>
      <c r="AE178" s="73" t="n">
        <f aca="false">ModeloDatosModificados!AE178-ModeloDatosMinisterio!AE178</f>
        <v>0</v>
      </c>
      <c r="AF178" s="72" t="n">
        <f aca="false">ModeloDatosModificados!AF178-ModeloDatosMinisterio!AF178</f>
        <v>0</v>
      </c>
      <c r="AG178" s="72" t="n">
        <f aca="false">ModeloDatosModificados!AG178-ModeloDatosMinisterio!AG178</f>
        <v>0</v>
      </c>
      <c r="AH178" s="72" t="n">
        <f aca="false">ModeloDatosModificados!AH178-ModeloDatosMinisterio!AH178</f>
        <v>0</v>
      </c>
      <c r="AI178" s="72" t="n">
        <f aca="false">ModeloDatosModificados!AI178-ModeloDatosMinisterio!AI178</f>
        <v>0</v>
      </c>
      <c r="AJ178" s="72" t="n">
        <f aca="false">ModeloDatosModificados!AJ178-ModeloDatosMinisterio!AJ178</f>
        <v>0</v>
      </c>
      <c r="AK178" s="72" t="n">
        <f aca="false">ModeloDatosModificados!AK178-ModeloDatosMinisterio!AK178</f>
        <v>0</v>
      </c>
      <c r="AL178" s="72" t="n">
        <f aca="false">ModeloDatosModificados!AL178-ModeloDatosMinisterio!AL178</f>
        <v>0</v>
      </c>
      <c r="AM178" s="72" t="n">
        <f aca="false">ModeloDatosModificados!AM178-ModeloDatosMinisterio!AM178</f>
        <v>0</v>
      </c>
      <c r="AO178" s="64" t="n">
        <f aca="false">ModeloDatosModificados!AO178-ModeloDatosMinisterio!AO178</f>
        <v>0</v>
      </c>
      <c r="AP178" s="63" t="n">
        <f aca="false">ModeloDatosModificados!AP178-ModeloDatosMinisterio!AP178</f>
        <v>0</v>
      </c>
      <c r="AQ178" s="64" t="n">
        <f aca="false">ModeloDatosModificados!AQ178-ModeloDatosMinisterio!AQ178</f>
        <v>0</v>
      </c>
      <c r="AR178" s="63" t="n">
        <f aca="false">ModeloDatosModificados!AR178-ModeloDatosMinisterio!AR178</f>
        <v>0</v>
      </c>
      <c r="AS178" s="64" t="n">
        <f aca="false">ModeloDatosModificados!AS178-ModeloDatosMinisterio!AS178</f>
        <v>0</v>
      </c>
      <c r="AT178" s="63" t="n">
        <f aca="false">ModeloDatosModificados!AT178-ModeloDatosMinisterio!AT178</f>
        <v>0</v>
      </c>
      <c r="AU178" s="64" t="n">
        <f aca="false">ModeloDatosModificados!AU178-ModeloDatosMinisterio!AU178</f>
        <v>0</v>
      </c>
      <c r="AV178" s="63" t="n">
        <f aca="false">ModeloDatosModificados!AV178-ModeloDatosMinisterio!AV178</f>
        <v>0</v>
      </c>
      <c r="AW178" s="64" t="n">
        <f aca="false">ModeloDatosModificados!AW178-ModeloDatosMinisterio!AW178</f>
        <v>0</v>
      </c>
      <c r="AX178" s="63" t="n">
        <f aca="false">ModeloDatosModificados!AX178-ModeloDatosMinisterio!AX178</f>
        <v>0</v>
      </c>
    </row>
    <row r="179" customFormat="false" ht="13.8" hidden="false" customHeight="false" outlineLevel="0" collapsed="false">
      <c r="A179" s="70" t="s">
        <v>46</v>
      </c>
      <c r="B179" s="63" t="n">
        <f aca="false">ModeloDatosModificados!B179-ModeloDatosMinisterio!B179</f>
        <v>0</v>
      </c>
      <c r="C179" s="63" t="n">
        <f aca="false">ModeloDatosModificados!C179-ModeloDatosMinisterio!C179</f>
        <v>0</v>
      </c>
      <c r="D179" s="63" t="n">
        <f aca="false">ModeloDatosModificados!D179-ModeloDatosMinisterio!D179</f>
        <v>0</v>
      </c>
      <c r="E179" s="63" t="n">
        <f aca="false">ModeloDatosModificados!E179-ModeloDatosMinisterio!E179</f>
        <v>0</v>
      </c>
      <c r="F179" s="63" t="n">
        <f aca="false">ModeloDatosModificados!F179-ModeloDatosMinisterio!F179</f>
        <v>0</v>
      </c>
      <c r="G179" s="63" t="n">
        <f aca="false">ModeloDatosModificados!G179-ModeloDatosMinisterio!G179</f>
        <v>0</v>
      </c>
      <c r="H179" s="63" t="n">
        <f aca="false">ModeloDatosModificados!H179-ModeloDatosMinisterio!H179</f>
        <v>0</v>
      </c>
      <c r="I179" s="64" t="n">
        <f aca="false">ModeloDatosModificados!I179-ModeloDatosMinisterio!I179</f>
        <v>0</v>
      </c>
      <c r="J179" s="63" t="n">
        <f aca="false">ModeloDatosModificados!J179-ModeloDatosMinisterio!J179</f>
        <v>0</v>
      </c>
      <c r="K179" s="64" t="n">
        <f aca="false">ModeloDatosModificados!K179-ModeloDatosMinisterio!K179</f>
        <v>0</v>
      </c>
      <c r="L179" s="63" t="n">
        <f aca="false">ModeloDatosModificados!L179-ModeloDatosMinisterio!L179</f>
        <v>0</v>
      </c>
      <c r="M179" s="64" t="n">
        <f aca="false">ModeloDatosModificados!M179-ModeloDatosMinisterio!M179</f>
        <v>4.80127524196683E-009</v>
      </c>
      <c r="N179" s="63" t="n">
        <f aca="false">ModeloDatosModificados!N179-ModeloDatosMinisterio!N179</f>
        <v>1</v>
      </c>
      <c r="O179" s="63" t="n">
        <f aca="false">ModeloDatosModificados!O179-ModeloDatosMinisterio!O179</f>
        <v>1</v>
      </c>
      <c r="P179" s="63" t="n">
        <f aca="false">ModeloDatosModificados!P179-ModeloDatosMinisterio!P179</f>
        <v>1</v>
      </c>
      <c r="Q179" s="63" t="n">
        <f aca="false">ModeloDatosModificados!Q179-ModeloDatosMinisterio!Q179</f>
        <v>1</v>
      </c>
      <c r="S179" s="63" t="n">
        <f aca="false">ModeloDatosModificados!S179-ModeloDatosMinisterio!S179</f>
        <v>0</v>
      </c>
      <c r="T179" s="63" t="n">
        <f aca="false">ModeloDatosModificados!T179-ModeloDatosMinisterio!T179</f>
        <v>0</v>
      </c>
      <c r="U179" s="63" t="n">
        <f aca="false">ModeloDatosModificados!U179-ModeloDatosMinisterio!U179</f>
        <v>0</v>
      </c>
      <c r="V179" s="63" t="n">
        <f aca="false">ModeloDatosModificados!V179-ModeloDatosMinisterio!V179</f>
        <v>0</v>
      </c>
      <c r="W179" s="63" t="n">
        <f aca="false">ModeloDatosModificados!W179-ModeloDatosMinisterio!W179</f>
        <v>0</v>
      </c>
      <c r="X179" s="63" t="n">
        <f aca="false">ModeloDatosModificados!X179-ModeloDatosMinisterio!X179</f>
        <v>0</v>
      </c>
      <c r="Y179" s="63" t="n">
        <f aca="false">ModeloDatosModificados!Y179-ModeloDatosMinisterio!Y179</f>
        <v>0</v>
      </c>
      <c r="Z179" s="63" t="n">
        <f aca="false">ModeloDatosModificados!Z179-ModeloDatosMinisterio!Z179</f>
        <v>0</v>
      </c>
      <c r="AC179" s="71" t="n">
        <f aca="false">ModeloDatosModificados!AC179-ModeloDatosMinisterio!AC179</f>
        <v>0</v>
      </c>
      <c r="AD179" s="72" t="n">
        <f aca="false">ModeloDatosModificados!AD179-ModeloDatosMinisterio!AD179</f>
        <v>0</v>
      </c>
      <c r="AE179" s="73" t="n">
        <f aca="false">ModeloDatosModificados!AE179-ModeloDatosMinisterio!AE179</f>
        <v>0</v>
      </c>
      <c r="AF179" s="72" t="n">
        <f aca="false">ModeloDatosModificados!AF179-ModeloDatosMinisterio!AF179</f>
        <v>0</v>
      </c>
      <c r="AG179" s="72" t="n">
        <f aca="false">ModeloDatosModificados!AG179-ModeloDatosMinisterio!AG179</f>
        <v>0</v>
      </c>
      <c r="AH179" s="72" t="n">
        <f aca="false">ModeloDatosModificados!AH179-ModeloDatosMinisterio!AH179</f>
        <v>0</v>
      </c>
      <c r="AI179" s="72" t="n">
        <f aca="false">ModeloDatosModificados!AI179-ModeloDatosMinisterio!AI179</f>
        <v>0</v>
      </c>
      <c r="AJ179" s="72" t="n">
        <f aca="false">ModeloDatosModificados!AJ179-ModeloDatosMinisterio!AJ179</f>
        <v>0</v>
      </c>
      <c r="AK179" s="72" t="n">
        <f aca="false">ModeloDatosModificados!AK179-ModeloDatosMinisterio!AK179</f>
        <v>0</v>
      </c>
      <c r="AL179" s="72" t="n">
        <f aca="false">ModeloDatosModificados!AL179-ModeloDatosMinisterio!AL179</f>
        <v>0</v>
      </c>
      <c r="AM179" s="72" t="n">
        <f aca="false">ModeloDatosModificados!AM179-ModeloDatosMinisterio!AM179</f>
        <v>0</v>
      </c>
      <c r="AO179" s="64" t="n">
        <f aca="false">ModeloDatosModificados!AO179-ModeloDatosMinisterio!AO179</f>
        <v>0</v>
      </c>
      <c r="AP179" s="63" t="n">
        <f aca="false">ModeloDatosModificados!AP179-ModeloDatosMinisterio!AP179</f>
        <v>0</v>
      </c>
      <c r="AQ179" s="64" t="n">
        <f aca="false">ModeloDatosModificados!AQ179-ModeloDatosMinisterio!AQ179</f>
        <v>0</v>
      </c>
      <c r="AR179" s="63" t="n">
        <f aca="false">ModeloDatosModificados!AR179-ModeloDatosMinisterio!AR179</f>
        <v>0</v>
      </c>
      <c r="AS179" s="64" t="n">
        <f aca="false">ModeloDatosModificados!AS179-ModeloDatosMinisterio!AS179</f>
        <v>0</v>
      </c>
      <c r="AT179" s="63" t="n">
        <f aca="false">ModeloDatosModificados!AT179-ModeloDatosMinisterio!AT179</f>
        <v>0</v>
      </c>
      <c r="AU179" s="64" t="n">
        <f aca="false">ModeloDatosModificados!AU179-ModeloDatosMinisterio!AU179</f>
        <v>0</v>
      </c>
      <c r="AV179" s="63" t="n">
        <f aca="false">ModeloDatosModificados!AV179-ModeloDatosMinisterio!AV179</f>
        <v>0</v>
      </c>
      <c r="AW179" s="64" t="n">
        <f aca="false">ModeloDatosModificados!AW179-ModeloDatosMinisterio!AW179</f>
        <v>0</v>
      </c>
      <c r="AX179" s="63" t="n">
        <f aca="false">ModeloDatosModificados!AX179-ModeloDatosMinisterio!AX179</f>
        <v>0</v>
      </c>
    </row>
    <row r="180" customFormat="false" ht="13.8" hidden="false" customHeight="false" outlineLevel="0" collapsed="false">
      <c r="A180" s="81" t="s">
        <v>49</v>
      </c>
      <c r="B180" s="84" t="n">
        <f aca="false">ModeloDatosModificados!B180-ModeloDatosMinisterio!B180</f>
        <v>0</v>
      </c>
      <c r="C180" s="84" t="n">
        <f aca="false">ModeloDatosModificados!C180-ModeloDatosMinisterio!C180</f>
        <v>0</v>
      </c>
      <c r="D180" s="84" t="n">
        <f aca="false">ModeloDatosModificados!D180-ModeloDatosMinisterio!D180</f>
        <v>0</v>
      </c>
      <c r="E180" s="84" t="n">
        <f aca="false">ModeloDatosModificados!E180-ModeloDatosMinisterio!E180</f>
        <v>0</v>
      </c>
      <c r="F180" s="84" t="n">
        <f aca="false">ModeloDatosModificados!F180-ModeloDatosMinisterio!F180</f>
        <v>0</v>
      </c>
      <c r="G180" s="84" t="n">
        <f aca="false">ModeloDatosModificados!G180-ModeloDatosMinisterio!G180</f>
        <v>0</v>
      </c>
      <c r="H180" s="84" t="n">
        <f aca="false">ModeloDatosModificados!H180-ModeloDatosMinisterio!H180</f>
        <v>0</v>
      </c>
      <c r="I180" s="82" t="n">
        <f aca="false">ModeloDatosModificados!I180-ModeloDatosMinisterio!I180</f>
        <v>0</v>
      </c>
      <c r="J180" s="84" t="n">
        <f aca="false">ModeloDatosModificados!J180-ModeloDatosMinisterio!J180</f>
        <v>0</v>
      </c>
      <c r="K180" s="82" t="n">
        <f aca="false">ModeloDatosModificados!K180-ModeloDatosMinisterio!K180</f>
        <v>0</v>
      </c>
      <c r="L180" s="84" t="n">
        <f aca="false">ModeloDatosModificados!L180-ModeloDatosMinisterio!L180</f>
        <v>0</v>
      </c>
      <c r="M180" s="82" t="n">
        <f aca="false">ModeloDatosModificados!M180-ModeloDatosMinisterio!M180</f>
        <v>0</v>
      </c>
      <c r="N180" s="84" t="n">
        <f aca="false">ModeloDatosModificados!N180-ModeloDatosMinisterio!N180</f>
        <v>0</v>
      </c>
      <c r="O180" s="84" t="n">
        <f aca="false">ModeloDatosModificados!O180-ModeloDatosMinisterio!O180</f>
        <v>0</v>
      </c>
      <c r="P180" s="84" t="n">
        <f aca="false">ModeloDatosModificados!P180-ModeloDatosMinisterio!P180</f>
        <v>0</v>
      </c>
      <c r="Q180" s="84" t="n">
        <f aca="false">ModeloDatosModificados!Q180-ModeloDatosMinisterio!Q180</f>
        <v>0</v>
      </c>
      <c r="S180" s="84" t="n">
        <f aca="false">ModeloDatosModificados!S180-ModeloDatosMinisterio!S180</f>
        <v>0</v>
      </c>
      <c r="T180" s="84" t="n">
        <f aca="false">ModeloDatosModificados!T180-ModeloDatosMinisterio!T180</f>
        <v>0</v>
      </c>
      <c r="U180" s="84" t="n">
        <f aca="false">ModeloDatosModificados!U180-ModeloDatosMinisterio!U180</f>
        <v>0</v>
      </c>
      <c r="V180" s="84" t="n">
        <f aca="false">ModeloDatosModificados!V180-ModeloDatosMinisterio!V180</f>
        <v>0</v>
      </c>
      <c r="W180" s="84" t="n">
        <f aca="false">ModeloDatosModificados!W180-ModeloDatosMinisterio!W180</f>
        <v>0</v>
      </c>
      <c r="X180" s="84" t="n">
        <f aca="false">ModeloDatosModificados!X180-ModeloDatosMinisterio!X180</f>
        <v>0</v>
      </c>
      <c r="Y180" s="84" t="n">
        <f aca="false">ModeloDatosModificados!Y180-ModeloDatosMinisterio!Y180</f>
        <v>0</v>
      </c>
      <c r="Z180" s="84" t="n">
        <f aca="false">ModeloDatosModificados!Z180-ModeloDatosMinisterio!Z180</f>
        <v>0</v>
      </c>
      <c r="AB180" s="87" t="s">
        <v>232</v>
      </c>
      <c r="AC180" s="87" t="n">
        <f aca="false">ModeloDatosModificados!AC180-ModeloDatosMinisterio!AC180</f>
        <v>0</v>
      </c>
      <c r="AD180" s="86"/>
      <c r="AE180" s="88" t="n">
        <f aca="false">ModeloDatosModificados!AE180-ModeloDatosMinisterio!AE180</f>
        <v>0</v>
      </c>
      <c r="AF180" s="86"/>
      <c r="AG180" s="89" t="n">
        <f aca="false">ModeloDatosModificados!AG180-ModeloDatosMinisterio!AG180</f>
        <v>0</v>
      </c>
      <c r="AH180" s="86"/>
      <c r="AI180" s="89" t="n">
        <f aca="false">ModeloDatosModificados!AI180-ModeloDatosMinisterio!AI180</f>
        <v>0</v>
      </c>
      <c r="AJ180" s="86"/>
      <c r="AK180" s="89" t="n">
        <f aca="false">ModeloDatosModificados!AK180-ModeloDatosMinisterio!AK180</f>
        <v>0</v>
      </c>
      <c r="AL180" s="90"/>
      <c r="AM180" s="89" t="n">
        <f aca="false">ModeloDatosModificados!AM180-ModeloDatosMinisterio!AM180</f>
        <v>0</v>
      </c>
      <c r="AO180" s="82" t="n">
        <f aca="false">ModeloDatosModificados!AO180-ModeloDatosMinisterio!AO180</f>
        <v>0</v>
      </c>
      <c r="AP180" s="84" t="n">
        <f aca="false">ModeloDatosModificados!AP180-ModeloDatosMinisterio!AP180</f>
        <v>0</v>
      </c>
      <c r="AQ180" s="82" t="n">
        <f aca="false">ModeloDatosModificados!AQ180-ModeloDatosMinisterio!AQ180</f>
        <v>0</v>
      </c>
      <c r="AR180" s="84" t="n">
        <f aca="false">ModeloDatosModificados!AR180-ModeloDatosMinisterio!AR180</f>
        <v>0</v>
      </c>
      <c r="AS180" s="82" t="n">
        <f aca="false">ModeloDatosModificados!AS180-ModeloDatosMinisterio!AS180</f>
        <v>0</v>
      </c>
      <c r="AT180" s="84" t="n">
        <f aca="false">ModeloDatosModificados!AT180-ModeloDatosMinisterio!AT180</f>
        <v>0</v>
      </c>
      <c r="AU180" s="82" t="n">
        <f aca="false">ModeloDatosModificados!AU180-ModeloDatosMinisterio!AU180</f>
        <v>0</v>
      </c>
      <c r="AV180" s="84" t="n">
        <f aca="false">ModeloDatosModificados!AV180-ModeloDatosMinisterio!AV180</f>
        <v>0</v>
      </c>
      <c r="AW180" s="82" t="n">
        <f aca="false">ModeloDatosModificados!AW180-ModeloDatosMinisterio!AW180</f>
        <v>0</v>
      </c>
      <c r="AX180" s="84" t="n">
        <f aca="false">ModeloDatosModificados!AX180-ModeloDatosMinisterio!AX180</f>
        <v>0</v>
      </c>
    </row>
    <row r="181" customFormat="false" ht="13.8" hidden="false" customHeight="false" outlineLevel="0" collapsed="false">
      <c r="A181" s="31" t="s">
        <v>50</v>
      </c>
      <c r="AB181" s="87" t="s">
        <v>233</v>
      </c>
      <c r="AC181" s="87" t="n">
        <f aca="false">ModeloDatosModificados!AC181-ModeloDatosMinisterio!AC181</f>
        <v>0</v>
      </c>
      <c r="AD181" s="86"/>
      <c r="AE181" s="88" t="n">
        <f aca="false">ModeloDatosModificados!AE181-ModeloDatosMinisterio!AE181</f>
        <v>0</v>
      </c>
      <c r="AF181" s="86"/>
      <c r="AG181" s="89" t="n">
        <f aca="false">ModeloDatosModificados!AG181-ModeloDatosMinisterio!AG181</f>
        <v>0</v>
      </c>
      <c r="AH181" s="86"/>
      <c r="AI181" s="89" t="n">
        <f aca="false">ModeloDatosModificados!AI181-ModeloDatosMinisterio!AI181</f>
        <v>0</v>
      </c>
      <c r="AJ181" s="86"/>
      <c r="AK181" s="89" t="n">
        <f aca="false">ModeloDatosModificados!AK181-ModeloDatosMinisterio!AK181</f>
        <v>0</v>
      </c>
      <c r="AL181" s="86"/>
      <c r="AM181" s="89"/>
    </row>
    <row r="182" s="30" customFormat="true" ht="13.8" hidden="false" customHeight="false" outlineLevel="0" collapsed="false">
      <c r="A182" s="31" t="s">
        <v>51</v>
      </c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S182" s="92"/>
      <c r="T182" s="92"/>
      <c r="U182" s="92"/>
      <c r="V182" s="92"/>
      <c r="W182" s="92"/>
      <c r="X182" s="92"/>
      <c r="Y182" s="92"/>
      <c r="Z182" s="92"/>
      <c r="AZ182" s="92"/>
      <c r="BA182" s="92"/>
      <c r="BB182" s="92"/>
      <c r="BC182" s="92"/>
      <c r="BD182" s="92"/>
      <c r="BE182" s="92"/>
      <c r="AME182" s="106"/>
      <c r="AMF182" s="106"/>
      <c r="AMG182" s="106"/>
      <c r="AMH182" s="106"/>
      <c r="AMI182" s="106"/>
      <c r="AMJ182" s="106"/>
    </row>
    <row r="183" customFormat="false" ht="13.8" hidden="false" customHeight="false" outlineLevel="0" collapsed="false">
      <c r="A183" s="94"/>
    </row>
    <row r="184" customFormat="false" ht="13.8" hidden="false" customHeight="false" outlineLevel="0" collapsed="false">
      <c r="A184" s="94"/>
    </row>
    <row r="185" customFormat="false" ht="13.8" hidden="false" customHeight="false" outlineLevel="0" collapsed="false">
      <c r="A185" s="94"/>
    </row>
    <row r="186" customFormat="false" ht="13.8" hidden="false" customHeight="false" outlineLevel="0" collapsed="false">
      <c r="A186" s="50" t="str">
        <f aca="false">"Tabla " &amp; TEXT((ROW()+24) / 35, "0")</f>
        <v>Tabla 6</v>
      </c>
      <c r="B186" s="50"/>
      <c r="C186" s="50"/>
      <c r="D186" s="50"/>
      <c r="E186" s="50"/>
      <c r="F186" s="50"/>
      <c r="G186" s="50"/>
      <c r="H186" s="50"/>
      <c r="I186" s="50"/>
      <c r="J186" s="50"/>
      <c r="S186" s="100"/>
      <c r="T186" s="100"/>
      <c r="U186" s="100"/>
      <c r="V186" s="100"/>
      <c r="W186" s="100"/>
      <c r="X186" s="100"/>
      <c r="Y186" s="100"/>
      <c r="Z186" s="100"/>
    </row>
    <row r="187" customFormat="false" ht="12.75" hidden="false" customHeight="true" outlineLevel="0" collapsed="false">
      <c r="A187" s="50" t="s">
        <v>114</v>
      </c>
      <c r="B187" s="50"/>
      <c r="C187" s="50"/>
      <c r="D187" s="50"/>
      <c r="E187" s="50"/>
      <c r="F187" s="50"/>
      <c r="G187" s="50"/>
      <c r="H187" s="50"/>
      <c r="I187" s="50"/>
      <c r="J187" s="50"/>
      <c r="S187" s="100"/>
      <c r="T187" s="100"/>
      <c r="U187" s="100"/>
      <c r="V187" s="100"/>
      <c r="W187" s="100"/>
      <c r="X187" s="100"/>
      <c r="Y187" s="100"/>
      <c r="Z187" s="100"/>
    </row>
    <row r="188" customFormat="false" ht="15.8" hidden="false" customHeight="true" outlineLevel="0" collapsed="false">
      <c r="A188" s="51" t="s">
        <v>8</v>
      </c>
      <c r="B188" s="101" t="s">
        <v>213</v>
      </c>
      <c r="C188" s="101"/>
      <c r="D188" s="101"/>
      <c r="E188" s="101"/>
      <c r="F188" s="101"/>
      <c r="G188" s="101"/>
      <c r="H188" s="101"/>
      <c r="I188" s="53" t="s">
        <v>10</v>
      </c>
      <c r="J188" s="53" t="s">
        <v>11</v>
      </c>
      <c r="K188" s="53" t="s">
        <v>214</v>
      </c>
      <c r="L188" s="53" t="s">
        <v>215</v>
      </c>
      <c r="M188" s="53" t="s">
        <v>216</v>
      </c>
      <c r="N188" s="53" t="s">
        <v>12</v>
      </c>
      <c r="O188" s="53" t="s">
        <v>217</v>
      </c>
      <c r="P188" s="53" t="s">
        <v>218</v>
      </c>
      <c r="Q188" s="53" t="s">
        <v>219</v>
      </c>
      <c r="S188" s="101" t="s">
        <v>213</v>
      </c>
      <c r="T188" s="101"/>
      <c r="U188" s="101"/>
      <c r="V188" s="101"/>
      <c r="W188" s="101"/>
      <c r="X188" s="101"/>
      <c r="Y188" s="101"/>
      <c r="Z188" s="101"/>
      <c r="AC188" s="56" t="s">
        <v>221</v>
      </c>
      <c r="AD188" s="56"/>
      <c r="AE188" s="56" t="s">
        <v>222</v>
      </c>
      <c r="AF188" s="56"/>
      <c r="AG188" s="56" t="s">
        <v>223</v>
      </c>
      <c r="AH188" s="56"/>
      <c r="AI188" s="56" t="s">
        <v>224</v>
      </c>
      <c r="AJ188" s="56"/>
      <c r="AK188" s="56" t="s">
        <v>225</v>
      </c>
      <c r="AL188" s="56"/>
      <c r="AM188" s="57" t="s">
        <v>226</v>
      </c>
      <c r="AO188" s="56" t="s">
        <v>221</v>
      </c>
      <c r="AP188" s="56"/>
      <c r="AQ188" s="56" t="s">
        <v>222</v>
      </c>
      <c r="AR188" s="56"/>
      <c r="AS188" s="56" t="s">
        <v>223</v>
      </c>
      <c r="AT188" s="56"/>
      <c r="AU188" s="56" t="s">
        <v>224</v>
      </c>
      <c r="AV188" s="56"/>
      <c r="AW188" s="57" t="s">
        <v>225</v>
      </c>
      <c r="AX188" s="57"/>
    </row>
    <row r="189" customFormat="false" ht="55.8" hidden="false" customHeight="false" outlineLevel="0" collapsed="false">
      <c r="A189" s="51"/>
      <c r="B189" s="102" t="s">
        <v>115</v>
      </c>
      <c r="C189" s="102" t="s">
        <v>116</v>
      </c>
      <c r="D189" s="102" t="s">
        <v>117</v>
      </c>
      <c r="E189" s="102" t="s">
        <v>118</v>
      </c>
      <c r="F189" s="102" t="s">
        <v>119</v>
      </c>
      <c r="G189" s="102" t="s">
        <v>120</v>
      </c>
      <c r="H189" s="102" t="s">
        <v>121</v>
      </c>
      <c r="I189" s="53"/>
      <c r="J189" s="53"/>
      <c r="K189" s="53"/>
      <c r="L189" s="53"/>
      <c r="M189" s="53"/>
      <c r="N189" s="53"/>
      <c r="O189" s="53"/>
      <c r="P189" s="53"/>
      <c r="Q189" s="53"/>
      <c r="S189" s="102" t="s">
        <v>115</v>
      </c>
      <c r="T189" s="102" t="s">
        <v>116</v>
      </c>
      <c r="U189" s="102" t="s">
        <v>117</v>
      </c>
      <c r="V189" s="102" t="s">
        <v>118</v>
      </c>
      <c r="W189" s="102" t="s">
        <v>119</v>
      </c>
      <c r="X189" s="102" t="s">
        <v>120</v>
      </c>
      <c r="Y189" s="102" t="s">
        <v>121</v>
      </c>
      <c r="Z189" s="53" t="s">
        <v>21</v>
      </c>
      <c r="AC189" s="56" t="s">
        <v>227</v>
      </c>
      <c r="AD189" s="56" t="s">
        <v>228</v>
      </c>
      <c r="AE189" s="56" t="s">
        <v>227</v>
      </c>
      <c r="AF189" s="56" t="s">
        <v>228</v>
      </c>
      <c r="AG189" s="56" t="s">
        <v>227</v>
      </c>
      <c r="AH189" s="56" t="s">
        <v>228</v>
      </c>
      <c r="AI189" s="56" t="s">
        <v>227</v>
      </c>
      <c r="AJ189" s="56" t="s">
        <v>228</v>
      </c>
      <c r="AK189" s="56" t="s">
        <v>227</v>
      </c>
      <c r="AL189" s="56" t="s">
        <v>228</v>
      </c>
      <c r="AM189" s="58" t="s">
        <v>229</v>
      </c>
      <c r="AO189" s="56" t="s">
        <v>230</v>
      </c>
      <c r="AP189" s="56" t="s">
        <v>231</v>
      </c>
      <c r="AQ189" s="56" t="s">
        <v>230</v>
      </c>
      <c r="AR189" s="56" t="s">
        <v>231</v>
      </c>
      <c r="AS189" s="56" t="s">
        <v>230</v>
      </c>
      <c r="AT189" s="56" t="s">
        <v>231</v>
      </c>
      <c r="AU189" s="56" t="s">
        <v>230</v>
      </c>
      <c r="AV189" s="56" t="s">
        <v>231</v>
      </c>
      <c r="AW189" s="56" t="s">
        <v>230</v>
      </c>
      <c r="AX189" s="58" t="s">
        <v>231</v>
      </c>
    </row>
    <row r="190" customFormat="false" ht="13.8" hidden="false" customHeight="false" outlineLevel="0" collapsed="false">
      <c r="A190" s="59" t="s">
        <v>22</v>
      </c>
      <c r="B190" s="62" t="n">
        <f aca="false">ModeloDatosModificados!B190-ModeloDatosMinisterio!B190</f>
        <v>0</v>
      </c>
      <c r="C190" s="62" t="n">
        <f aca="false">ModeloDatosModificados!C190-ModeloDatosMinisterio!C190</f>
        <v>0</v>
      </c>
      <c r="D190" s="62" t="n">
        <f aca="false">ModeloDatosModificados!D190-ModeloDatosMinisterio!D190</f>
        <v>0</v>
      </c>
      <c r="E190" s="62" t="n">
        <f aca="false">ModeloDatosModificados!E190-ModeloDatosMinisterio!E190</f>
        <v>0</v>
      </c>
      <c r="F190" s="62" t="n">
        <f aca="false">ModeloDatosModificados!F190-ModeloDatosMinisterio!F190</f>
        <v>0</v>
      </c>
      <c r="G190" s="62" t="n">
        <f aca="false">ModeloDatosModificados!G190-ModeloDatosMinisterio!G190</f>
        <v>0</v>
      </c>
      <c r="H190" s="62" t="n">
        <f aca="false">ModeloDatosModificados!H190-ModeloDatosMinisterio!H190</f>
        <v>0</v>
      </c>
      <c r="I190" s="61" t="n">
        <f aca="false">ModeloDatosModificados!I190-ModeloDatosMinisterio!I190</f>
        <v>0</v>
      </c>
      <c r="J190" s="62" t="n">
        <f aca="false">ModeloDatosModificados!J190-ModeloDatosMinisterio!J190</f>
        <v>0</v>
      </c>
      <c r="K190" s="61" t="n">
        <f aca="false">ModeloDatosModificados!K190-ModeloDatosMinisterio!K190</f>
        <v>0</v>
      </c>
      <c r="L190" s="63" t="n">
        <f aca="false">ModeloDatosModificados!L190-ModeloDatosMinisterio!L190</f>
        <v>0</v>
      </c>
      <c r="M190" s="64" t="n">
        <f aca="false">ModeloDatosModificados!M190-ModeloDatosMinisterio!M190</f>
        <v>8.90636554173874E-007</v>
      </c>
      <c r="N190" s="63" t="n">
        <f aca="false">ModeloDatosModificados!N190-ModeloDatosMinisterio!N190</f>
        <v>176</v>
      </c>
      <c r="O190" s="63" t="n">
        <f aca="false">ModeloDatosModificados!O190-ModeloDatosMinisterio!O190</f>
        <v>176</v>
      </c>
      <c r="P190" s="63" t="n">
        <f aca="false">ModeloDatosModificados!P190-ModeloDatosMinisterio!P190</f>
        <v>176</v>
      </c>
      <c r="Q190" s="63" t="n">
        <f aca="false">ModeloDatosModificados!Q190-ModeloDatosMinisterio!Q190</f>
        <v>176</v>
      </c>
      <c r="S190" s="62" t="n">
        <f aca="false">ModeloDatosModificados!S190-ModeloDatosMinisterio!S190</f>
        <v>0</v>
      </c>
      <c r="T190" s="62" t="n">
        <f aca="false">ModeloDatosModificados!T190-ModeloDatosMinisterio!T190</f>
        <v>0</v>
      </c>
      <c r="U190" s="62" t="n">
        <f aca="false">ModeloDatosModificados!U190-ModeloDatosMinisterio!U190</f>
        <v>0</v>
      </c>
      <c r="V190" s="62" t="n">
        <f aca="false">ModeloDatosModificados!V190-ModeloDatosMinisterio!V190</f>
        <v>0</v>
      </c>
      <c r="W190" s="62" t="n">
        <f aca="false">ModeloDatosModificados!W190-ModeloDatosMinisterio!W190</f>
        <v>0</v>
      </c>
      <c r="X190" s="62" t="n">
        <f aca="false">ModeloDatosModificados!X190-ModeloDatosMinisterio!X190</f>
        <v>0</v>
      </c>
      <c r="Y190" s="62" t="n">
        <f aca="false">ModeloDatosModificados!Y190-ModeloDatosMinisterio!Y190</f>
        <v>0</v>
      </c>
      <c r="Z190" s="62" t="n">
        <f aca="false">ModeloDatosModificados!Z190-ModeloDatosMinisterio!Z190</f>
        <v>0</v>
      </c>
      <c r="AC190" s="67" t="n">
        <f aca="false">ModeloDatosModificados!AC190-ModeloDatosMinisterio!AC190</f>
        <v>0</v>
      </c>
      <c r="AD190" s="68" t="n">
        <f aca="false">ModeloDatosModificados!AD190-ModeloDatosMinisterio!AD190</f>
        <v>0</v>
      </c>
      <c r="AE190" s="69" t="n">
        <f aca="false">ModeloDatosModificados!AE190-ModeloDatosMinisterio!AE190</f>
        <v>0</v>
      </c>
      <c r="AF190" s="68" t="n">
        <f aca="false">ModeloDatosModificados!AF190-ModeloDatosMinisterio!AF190</f>
        <v>0</v>
      </c>
      <c r="AG190" s="68" t="n">
        <f aca="false">ModeloDatosModificados!AG190-ModeloDatosMinisterio!AG190</f>
        <v>0</v>
      </c>
      <c r="AH190" s="68" t="n">
        <f aca="false">ModeloDatosModificados!AH190-ModeloDatosMinisterio!AH190</f>
        <v>0</v>
      </c>
      <c r="AI190" s="68" t="n">
        <f aca="false">ModeloDatosModificados!AI190-ModeloDatosMinisterio!AI190</f>
        <v>0</v>
      </c>
      <c r="AJ190" s="68" t="n">
        <f aca="false">ModeloDatosModificados!AJ190-ModeloDatosMinisterio!AJ190</f>
        <v>0</v>
      </c>
      <c r="AK190" s="68" t="n">
        <f aca="false">ModeloDatosModificados!AK190-ModeloDatosMinisterio!AK190</f>
        <v>0</v>
      </c>
      <c r="AL190" s="68" t="n">
        <f aca="false">ModeloDatosModificados!AL190-ModeloDatosMinisterio!AL190</f>
        <v>0</v>
      </c>
      <c r="AM190" s="68" t="n">
        <f aca="false">ModeloDatosModificados!AM190-ModeloDatosMinisterio!AM190</f>
        <v>0</v>
      </c>
      <c r="AO190" s="61" t="n">
        <f aca="false">ModeloDatosModificados!AO190-ModeloDatosMinisterio!AO190</f>
        <v>0</v>
      </c>
      <c r="AP190" s="62" t="n">
        <f aca="false">ModeloDatosModificados!AP190-ModeloDatosMinisterio!AP190</f>
        <v>0</v>
      </c>
      <c r="AQ190" s="61" t="n">
        <f aca="false">ModeloDatosModificados!AQ190-ModeloDatosMinisterio!AQ190</f>
        <v>0</v>
      </c>
      <c r="AR190" s="62" t="n">
        <f aca="false">ModeloDatosModificados!AR190-ModeloDatosMinisterio!AR190</f>
        <v>0</v>
      </c>
      <c r="AS190" s="61" t="n">
        <f aca="false">ModeloDatosModificados!AS190-ModeloDatosMinisterio!AS190</f>
        <v>0</v>
      </c>
      <c r="AT190" s="62" t="n">
        <f aca="false">ModeloDatosModificados!AT190-ModeloDatosMinisterio!AT190</f>
        <v>0</v>
      </c>
      <c r="AU190" s="61" t="n">
        <f aca="false">ModeloDatosModificados!AU190-ModeloDatosMinisterio!AU190</f>
        <v>0</v>
      </c>
      <c r="AV190" s="62" t="n">
        <f aca="false">ModeloDatosModificados!AV190-ModeloDatosMinisterio!AV190</f>
        <v>0</v>
      </c>
      <c r="AW190" s="61" t="n">
        <f aca="false">ModeloDatosModificados!AW190-ModeloDatosMinisterio!AW190</f>
        <v>0</v>
      </c>
      <c r="AX190" s="62" t="n">
        <f aca="false">ModeloDatosModificados!AX190-ModeloDatosMinisterio!AX190</f>
        <v>0</v>
      </c>
    </row>
    <row r="191" customFormat="false" ht="13.8" hidden="false" customHeight="false" outlineLevel="0" collapsed="false">
      <c r="A191" s="70" t="s">
        <v>23</v>
      </c>
      <c r="B191" s="63" t="n">
        <f aca="false">ModeloDatosModificados!B191-ModeloDatosMinisterio!B191</f>
        <v>0</v>
      </c>
      <c r="C191" s="63" t="n">
        <f aca="false">ModeloDatosModificados!C191-ModeloDatosMinisterio!C191</f>
        <v>0</v>
      </c>
      <c r="D191" s="63" t="n">
        <f aca="false">ModeloDatosModificados!D191-ModeloDatosMinisterio!D191</f>
        <v>0</v>
      </c>
      <c r="E191" s="63" t="n">
        <f aca="false">ModeloDatosModificados!E191-ModeloDatosMinisterio!E191</f>
        <v>0</v>
      </c>
      <c r="F191" s="63" t="n">
        <f aca="false">ModeloDatosModificados!F191-ModeloDatosMinisterio!F191</f>
        <v>0</v>
      </c>
      <c r="G191" s="63" t="n">
        <f aca="false">ModeloDatosModificados!G191-ModeloDatosMinisterio!G191</f>
        <v>0</v>
      </c>
      <c r="H191" s="63" t="n">
        <f aca="false">ModeloDatosModificados!H191-ModeloDatosMinisterio!H191</f>
        <v>0</v>
      </c>
      <c r="I191" s="64" t="n">
        <f aca="false">ModeloDatosModificados!I191-ModeloDatosMinisterio!I191</f>
        <v>0</v>
      </c>
      <c r="J191" s="63" t="n">
        <f aca="false">ModeloDatosModificados!J191-ModeloDatosMinisterio!J191</f>
        <v>0</v>
      </c>
      <c r="K191" s="64" t="n">
        <f aca="false">ModeloDatosModificados!K191-ModeloDatosMinisterio!K191</f>
        <v>0</v>
      </c>
      <c r="L191" s="63" t="n">
        <f aca="false">ModeloDatosModificados!L191-ModeloDatosMinisterio!L191</f>
        <v>0</v>
      </c>
      <c r="M191" s="64" t="n">
        <f aca="false">ModeloDatosModificados!M191-ModeloDatosMinisterio!M191</f>
        <v>-3.1045045602307E-007</v>
      </c>
      <c r="N191" s="63" t="n">
        <f aca="false">ModeloDatosModificados!N191-ModeloDatosMinisterio!N191</f>
        <v>-61</v>
      </c>
      <c r="O191" s="63" t="n">
        <f aca="false">ModeloDatosModificados!O191-ModeloDatosMinisterio!O191</f>
        <v>-61</v>
      </c>
      <c r="P191" s="63" t="n">
        <f aca="false">ModeloDatosModificados!P191-ModeloDatosMinisterio!P191</f>
        <v>-61</v>
      </c>
      <c r="Q191" s="63" t="n">
        <f aca="false">ModeloDatosModificados!Q191-ModeloDatosMinisterio!Q191</f>
        <v>-61</v>
      </c>
      <c r="S191" s="63" t="n">
        <f aca="false">ModeloDatosModificados!S191-ModeloDatosMinisterio!S191</f>
        <v>0</v>
      </c>
      <c r="T191" s="63" t="n">
        <f aca="false">ModeloDatosModificados!T191-ModeloDatosMinisterio!T191</f>
        <v>0</v>
      </c>
      <c r="U191" s="63" t="n">
        <f aca="false">ModeloDatosModificados!U191-ModeloDatosMinisterio!U191</f>
        <v>0</v>
      </c>
      <c r="V191" s="63" t="n">
        <f aca="false">ModeloDatosModificados!V191-ModeloDatosMinisterio!V191</f>
        <v>0</v>
      </c>
      <c r="W191" s="63" t="n">
        <f aca="false">ModeloDatosModificados!W191-ModeloDatosMinisterio!W191</f>
        <v>0</v>
      </c>
      <c r="X191" s="63" t="n">
        <f aca="false">ModeloDatosModificados!X191-ModeloDatosMinisterio!X191</f>
        <v>0</v>
      </c>
      <c r="Y191" s="63" t="n">
        <f aca="false">ModeloDatosModificados!Y191-ModeloDatosMinisterio!Y191</f>
        <v>0</v>
      </c>
      <c r="Z191" s="63" t="n">
        <f aca="false">ModeloDatosModificados!Z191-ModeloDatosMinisterio!Z191</f>
        <v>0</v>
      </c>
      <c r="AC191" s="71" t="n">
        <f aca="false">ModeloDatosModificados!AC191-ModeloDatosMinisterio!AC191</f>
        <v>0</v>
      </c>
      <c r="AD191" s="72" t="n">
        <f aca="false">ModeloDatosModificados!AD191-ModeloDatosMinisterio!AD191</f>
        <v>0</v>
      </c>
      <c r="AE191" s="73" t="n">
        <f aca="false">ModeloDatosModificados!AE191-ModeloDatosMinisterio!AE191</f>
        <v>0</v>
      </c>
      <c r="AF191" s="72" t="n">
        <f aca="false">ModeloDatosModificados!AF191-ModeloDatosMinisterio!AF191</f>
        <v>0</v>
      </c>
      <c r="AG191" s="72" t="n">
        <f aca="false">ModeloDatosModificados!AG191-ModeloDatosMinisterio!AG191</f>
        <v>0</v>
      </c>
      <c r="AH191" s="72" t="n">
        <f aca="false">ModeloDatosModificados!AH191-ModeloDatosMinisterio!AH191</f>
        <v>0</v>
      </c>
      <c r="AI191" s="72" t="n">
        <f aca="false">ModeloDatosModificados!AI191-ModeloDatosMinisterio!AI191</f>
        <v>0</v>
      </c>
      <c r="AJ191" s="72" t="n">
        <f aca="false">ModeloDatosModificados!AJ191-ModeloDatosMinisterio!AJ191</f>
        <v>0</v>
      </c>
      <c r="AK191" s="72" t="n">
        <f aca="false">ModeloDatosModificados!AK191-ModeloDatosMinisterio!AK191</f>
        <v>0</v>
      </c>
      <c r="AL191" s="72" t="n">
        <f aca="false">ModeloDatosModificados!AL191-ModeloDatosMinisterio!AL191</f>
        <v>0</v>
      </c>
      <c r="AM191" s="72" t="n">
        <f aca="false">ModeloDatosModificados!AM191-ModeloDatosMinisterio!AM191</f>
        <v>0</v>
      </c>
      <c r="AO191" s="64" t="n">
        <f aca="false">ModeloDatosModificados!AO191-ModeloDatosMinisterio!AO191</f>
        <v>0</v>
      </c>
      <c r="AP191" s="63" t="n">
        <f aca="false">ModeloDatosModificados!AP191-ModeloDatosMinisterio!AP191</f>
        <v>0</v>
      </c>
      <c r="AQ191" s="64" t="n">
        <f aca="false">ModeloDatosModificados!AQ191-ModeloDatosMinisterio!AQ191</f>
        <v>0</v>
      </c>
      <c r="AR191" s="63" t="n">
        <f aca="false">ModeloDatosModificados!AR191-ModeloDatosMinisterio!AR191</f>
        <v>0</v>
      </c>
      <c r="AS191" s="64" t="n">
        <f aca="false">ModeloDatosModificados!AS191-ModeloDatosMinisterio!AS191</f>
        <v>0</v>
      </c>
      <c r="AT191" s="63" t="n">
        <f aca="false">ModeloDatosModificados!AT191-ModeloDatosMinisterio!AT191</f>
        <v>0</v>
      </c>
      <c r="AU191" s="64" t="n">
        <f aca="false">ModeloDatosModificados!AU191-ModeloDatosMinisterio!AU191</f>
        <v>0</v>
      </c>
      <c r="AV191" s="63" t="n">
        <f aca="false">ModeloDatosModificados!AV191-ModeloDatosMinisterio!AV191</f>
        <v>0</v>
      </c>
      <c r="AW191" s="64" t="n">
        <f aca="false">ModeloDatosModificados!AW191-ModeloDatosMinisterio!AW191</f>
        <v>0</v>
      </c>
      <c r="AX191" s="63" t="n">
        <f aca="false">ModeloDatosModificados!AX191-ModeloDatosMinisterio!AX191</f>
        <v>0</v>
      </c>
    </row>
    <row r="192" customFormat="false" ht="13.8" hidden="false" customHeight="false" outlineLevel="0" collapsed="false">
      <c r="A192" s="70" t="s">
        <v>24</v>
      </c>
      <c r="B192" s="63" t="n">
        <f aca="false">ModeloDatosModificados!B192-ModeloDatosMinisterio!B192</f>
        <v>0</v>
      </c>
      <c r="C192" s="63" t="n">
        <f aca="false">ModeloDatosModificados!C192-ModeloDatosMinisterio!C192</f>
        <v>0</v>
      </c>
      <c r="D192" s="63" t="n">
        <f aca="false">ModeloDatosModificados!D192-ModeloDatosMinisterio!D192</f>
        <v>0</v>
      </c>
      <c r="E192" s="63" t="n">
        <f aca="false">ModeloDatosModificados!E192-ModeloDatosMinisterio!E192</f>
        <v>0</v>
      </c>
      <c r="F192" s="63" t="n">
        <f aca="false">ModeloDatosModificados!F192-ModeloDatosMinisterio!F192</f>
        <v>0</v>
      </c>
      <c r="G192" s="63" t="n">
        <f aca="false">ModeloDatosModificados!G192-ModeloDatosMinisterio!G192</f>
        <v>0</v>
      </c>
      <c r="H192" s="63" t="n">
        <f aca="false">ModeloDatosModificados!H192-ModeloDatosMinisterio!H192</f>
        <v>0</v>
      </c>
      <c r="I192" s="64" t="n">
        <f aca="false">ModeloDatosModificados!I192-ModeloDatosMinisterio!I192</f>
        <v>0</v>
      </c>
      <c r="J192" s="63" t="n">
        <f aca="false">ModeloDatosModificados!J192-ModeloDatosMinisterio!J192</f>
        <v>0</v>
      </c>
      <c r="K192" s="64" t="n">
        <f aca="false">ModeloDatosModificados!K192-ModeloDatosMinisterio!K192</f>
        <v>0</v>
      </c>
      <c r="L192" s="63" t="n">
        <f aca="false">ModeloDatosModificados!L192-ModeloDatosMinisterio!L192</f>
        <v>0</v>
      </c>
      <c r="M192" s="64" t="n">
        <f aca="false">ModeloDatosModificados!M192-ModeloDatosMinisterio!M192</f>
        <v>-2.39199531695822E-007</v>
      </c>
      <c r="N192" s="63" t="n">
        <f aca="false">ModeloDatosModificados!N192-ModeloDatosMinisterio!N192</f>
        <v>-47</v>
      </c>
      <c r="O192" s="63" t="n">
        <f aca="false">ModeloDatosModificados!O192-ModeloDatosMinisterio!O192</f>
        <v>-47</v>
      </c>
      <c r="P192" s="63" t="n">
        <f aca="false">ModeloDatosModificados!P192-ModeloDatosMinisterio!P192</f>
        <v>-47</v>
      </c>
      <c r="Q192" s="63" t="n">
        <f aca="false">ModeloDatosModificados!Q192-ModeloDatosMinisterio!Q192</f>
        <v>-47</v>
      </c>
      <c r="S192" s="63" t="n">
        <f aca="false">ModeloDatosModificados!S192-ModeloDatosMinisterio!S192</f>
        <v>0</v>
      </c>
      <c r="T192" s="63" t="n">
        <f aca="false">ModeloDatosModificados!T192-ModeloDatosMinisterio!T192</f>
        <v>0</v>
      </c>
      <c r="U192" s="63" t="n">
        <f aca="false">ModeloDatosModificados!U192-ModeloDatosMinisterio!U192</f>
        <v>0</v>
      </c>
      <c r="V192" s="63" t="n">
        <f aca="false">ModeloDatosModificados!V192-ModeloDatosMinisterio!V192</f>
        <v>0</v>
      </c>
      <c r="W192" s="63" t="n">
        <f aca="false">ModeloDatosModificados!W192-ModeloDatosMinisterio!W192</f>
        <v>0</v>
      </c>
      <c r="X192" s="63" t="n">
        <f aca="false">ModeloDatosModificados!X192-ModeloDatosMinisterio!X192</f>
        <v>0</v>
      </c>
      <c r="Y192" s="63" t="n">
        <f aca="false">ModeloDatosModificados!Y192-ModeloDatosMinisterio!Y192</f>
        <v>0</v>
      </c>
      <c r="Z192" s="63" t="n">
        <f aca="false">ModeloDatosModificados!Z192-ModeloDatosMinisterio!Z192</f>
        <v>0</v>
      </c>
      <c r="AC192" s="71" t="n">
        <f aca="false">ModeloDatosModificados!AC192-ModeloDatosMinisterio!AC192</f>
        <v>0</v>
      </c>
      <c r="AD192" s="72" t="n">
        <f aca="false">ModeloDatosModificados!AD192-ModeloDatosMinisterio!AD192</f>
        <v>0</v>
      </c>
      <c r="AE192" s="73" t="n">
        <f aca="false">ModeloDatosModificados!AE192-ModeloDatosMinisterio!AE192</f>
        <v>0</v>
      </c>
      <c r="AF192" s="72" t="n">
        <f aca="false">ModeloDatosModificados!AF192-ModeloDatosMinisterio!AF192</f>
        <v>0</v>
      </c>
      <c r="AG192" s="72" t="n">
        <f aca="false">ModeloDatosModificados!AG192-ModeloDatosMinisterio!AG192</f>
        <v>0</v>
      </c>
      <c r="AH192" s="72" t="n">
        <f aca="false">ModeloDatosModificados!AH192-ModeloDatosMinisterio!AH192</f>
        <v>0</v>
      </c>
      <c r="AI192" s="72" t="n">
        <f aca="false">ModeloDatosModificados!AI192-ModeloDatosMinisterio!AI192</f>
        <v>0</v>
      </c>
      <c r="AJ192" s="72" t="n">
        <f aca="false">ModeloDatosModificados!AJ192-ModeloDatosMinisterio!AJ192</f>
        <v>0</v>
      </c>
      <c r="AK192" s="72" t="n">
        <f aca="false">ModeloDatosModificados!AK192-ModeloDatosMinisterio!AK192</f>
        <v>0</v>
      </c>
      <c r="AL192" s="72" t="n">
        <f aca="false">ModeloDatosModificados!AL192-ModeloDatosMinisterio!AL192</f>
        <v>0</v>
      </c>
      <c r="AM192" s="72" t="n">
        <f aca="false">ModeloDatosModificados!AM192-ModeloDatosMinisterio!AM192</f>
        <v>0</v>
      </c>
      <c r="AO192" s="64" t="n">
        <f aca="false">ModeloDatosModificados!AO192-ModeloDatosMinisterio!AO192</f>
        <v>0</v>
      </c>
      <c r="AP192" s="63" t="n">
        <f aca="false">ModeloDatosModificados!AP192-ModeloDatosMinisterio!AP192</f>
        <v>0</v>
      </c>
      <c r="AQ192" s="64" t="n">
        <f aca="false">ModeloDatosModificados!AQ192-ModeloDatosMinisterio!AQ192</f>
        <v>0</v>
      </c>
      <c r="AR192" s="63" t="n">
        <f aca="false">ModeloDatosModificados!AR192-ModeloDatosMinisterio!AR192</f>
        <v>0</v>
      </c>
      <c r="AS192" s="64" t="n">
        <f aca="false">ModeloDatosModificados!AS192-ModeloDatosMinisterio!AS192</f>
        <v>0</v>
      </c>
      <c r="AT192" s="63" t="n">
        <f aca="false">ModeloDatosModificados!AT192-ModeloDatosMinisterio!AT192</f>
        <v>0</v>
      </c>
      <c r="AU192" s="64" t="n">
        <f aca="false">ModeloDatosModificados!AU192-ModeloDatosMinisterio!AU192</f>
        <v>0</v>
      </c>
      <c r="AV192" s="63" t="n">
        <f aca="false">ModeloDatosModificados!AV192-ModeloDatosMinisterio!AV192</f>
        <v>0</v>
      </c>
      <c r="AW192" s="64" t="n">
        <f aca="false">ModeloDatosModificados!AW192-ModeloDatosMinisterio!AW192</f>
        <v>0</v>
      </c>
      <c r="AX192" s="63" t="n">
        <f aca="false">ModeloDatosModificados!AX192-ModeloDatosMinisterio!AX192</f>
        <v>0</v>
      </c>
    </row>
    <row r="193" customFormat="false" ht="13.8" hidden="false" customHeight="false" outlineLevel="0" collapsed="false">
      <c r="A193" s="70" t="s">
        <v>25</v>
      </c>
      <c r="B193" s="63" t="n">
        <f aca="false">ModeloDatosModificados!B193-ModeloDatosMinisterio!B193</f>
        <v>0</v>
      </c>
      <c r="C193" s="63" t="n">
        <f aca="false">ModeloDatosModificados!C193-ModeloDatosMinisterio!C193</f>
        <v>0</v>
      </c>
      <c r="D193" s="63" t="n">
        <f aca="false">ModeloDatosModificados!D193-ModeloDatosMinisterio!D193</f>
        <v>0</v>
      </c>
      <c r="E193" s="63" t="n">
        <f aca="false">ModeloDatosModificados!E193-ModeloDatosMinisterio!E193</f>
        <v>0</v>
      </c>
      <c r="F193" s="63" t="n">
        <f aca="false">ModeloDatosModificados!F193-ModeloDatosMinisterio!F193</f>
        <v>0</v>
      </c>
      <c r="G193" s="63" t="n">
        <f aca="false">ModeloDatosModificados!G193-ModeloDatosMinisterio!G193</f>
        <v>0</v>
      </c>
      <c r="H193" s="63" t="n">
        <f aca="false">ModeloDatosModificados!H193-ModeloDatosMinisterio!H193</f>
        <v>0</v>
      </c>
      <c r="I193" s="64" t="n">
        <f aca="false">ModeloDatosModificados!I193-ModeloDatosMinisterio!I193</f>
        <v>0</v>
      </c>
      <c r="J193" s="63" t="n">
        <f aca="false">ModeloDatosModificados!J193-ModeloDatosMinisterio!J193</f>
        <v>0</v>
      </c>
      <c r="K193" s="64" t="n">
        <f aca="false">ModeloDatosModificados!K193-ModeloDatosMinisterio!K193</f>
        <v>0</v>
      </c>
      <c r="L193" s="63" t="n">
        <f aca="false">ModeloDatosModificados!L193-ModeloDatosMinisterio!L193</f>
        <v>0</v>
      </c>
      <c r="M193" s="64" t="n">
        <f aca="false">ModeloDatosModificados!M193-ModeloDatosMinisterio!M193</f>
        <v>1.01787034703649E-008</v>
      </c>
      <c r="N193" s="63" t="n">
        <f aca="false">ModeloDatosModificados!N193-ModeloDatosMinisterio!N193</f>
        <v>2</v>
      </c>
      <c r="O193" s="63" t="n">
        <f aca="false">ModeloDatosModificados!O193-ModeloDatosMinisterio!O193</f>
        <v>2</v>
      </c>
      <c r="P193" s="63" t="n">
        <f aca="false">ModeloDatosModificados!P193-ModeloDatosMinisterio!P193</f>
        <v>2</v>
      </c>
      <c r="Q193" s="63" t="n">
        <f aca="false">ModeloDatosModificados!Q193-ModeloDatosMinisterio!Q193</f>
        <v>2</v>
      </c>
      <c r="S193" s="63" t="n">
        <f aca="false">ModeloDatosModificados!S193-ModeloDatosMinisterio!S193</f>
        <v>0</v>
      </c>
      <c r="T193" s="63" t="n">
        <f aca="false">ModeloDatosModificados!T193-ModeloDatosMinisterio!T193</f>
        <v>0</v>
      </c>
      <c r="U193" s="63" t="n">
        <f aca="false">ModeloDatosModificados!U193-ModeloDatosMinisterio!U193</f>
        <v>0</v>
      </c>
      <c r="V193" s="63" t="n">
        <f aca="false">ModeloDatosModificados!V193-ModeloDatosMinisterio!V193</f>
        <v>0</v>
      </c>
      <c r="W193" s="63" t="n">
        <f aca="false">ModeloDatosModificados!W193-ModeloDatosMinisterio!W193</f>
        <v>0</v>
      </c>
      <c r="X193" s="63" t="n">
        <f aca="false">ModeloDatosModificados!X193-ModeloDatosMinisterio!X193</f>
        <v>0</v>
      </c>
      <c r="Y193" s="63" t="n">
        <f aca="false">ModeloDatosModificados!Y193-ModeloDatosMinisterio!Y193</f>
        <v>0</v>
      </c>
      <c r="Z193" s="63" t="n">
        <f aca="false">ModeloDatosModificados!Z193-ModeloDatosMinisterio!Z193</f>
        <v>0</v>
      </c>
      <c r="AC193" s="71" t="n">
        <f aca="false">ModeloDatosModificados!AC193-ModeloDatosMinisterio!AC193</f>
        <v>0</v>
      </c>
      <c r="AD193" s="72" t="n">
        <f aca="false">ModeloDatosModificados!AD193-ModeloDatosMinisterio!AD193</f>
        <v>0</v>
      </c>
      <c r="AE193" s="73" t="n">
        <f aca="false">ModeloDatosModificados!AE193-ModeloDatosMinisterio!AE193</f>
        <v>0</v>
      </c>
      <c r="AF193" s="72" t="n">
        <f aca="false">ModeloDatosModificados!AF193-ModeloDatosMinisterio!AF193</f>
        <v>0</v>
      </c>
      <c r="AG193" s="72" t="n">
        <f aca="false">ModeloDatosModificados!AG193-ModeloDatosMinisterio!AG193</f>
        <v>0</v>
      </c>
      <c r="AH193" s="72" t="n">
        <f aca="false">ModeloDatosModificados!AH193-ModeloDatosMinisterio!AH193</f>
        <v>0</v>
      </c>
      <c r="AI193" s="72" t="n">
        <f aca="false">ModeloDatosModificados!AI193-ModeloDatosMinisterio!AI193</f>
        <v>0</v>
      </c>
      <c r="AJ193" s="72" t="n">
        <f aca="false">ModeloDatosModificados!AJ193-ModeloDatosMinisterio!AJ193</f>
        <v>0</v>
      </c>
      <c r="AK193" s="72" t="n">
        <f aca="false">ModeloDatosModificados!AK193-ModeloDatosMinisterio!AK193</f>
        <v>0</v>
      </c>
      <c r="AL193" s="72" t="n">
        <f aca="false">ModeloDatosModificados!AL193-ModeloDatosMinisterio!AL193</f>
        <v>0</v>
      </c>
      <c r="AM193" s="72" t="n">
        <f aca="false">ModeloDatosModificados!AM193-ModeloDatosMinisterio!AM193</f>
        <v>0</v>
      </c>
      <c r="AO193" s="64" t="n">
        <f aca="false">ModeloDatosModificados!AO193-ModeloDatosMinisterio!AO193</f>
        <v>0</v>
      </c>
      <c r="AP193" s="63" t="n">
        <f aca="false">ModeloDatosModificados!AP193-ModeloDatosMinisterio!AP193</f>
        <v>0</v>
      </c>
      <c r="AQ193" s="64" t="n">
        <f aca="false">ModeloDatosModificados!AQ193-ModeloDatosMinisterio!AQ193</f>
        <v>0</v>
      </c>
      <c r="AR193" s="63" t="n">
        <f aca="false">ModeloDatosModificados!AR193-ModeloDatosMinisterio!AR193</f>
        <v>0</v>
      </c>
      <c r="AS193" s="64" t="n">
        <f aca="false">ModeloDatosModificados!AS193-ModeloDatosMinisterio!AS193</f>
        <v>0</v>
      </c>
      <c r="AT193" s="63" t="n">
        <f aca="false">ModeloDatosModificados!AT193-ModeloDatosMinisterio!AT193</f>
        <v>0</v>
      </c>
      <c r="AU193" s="64" t="n">
        <f aca="false">ModeloDatosModificados!AU193-ModeloDatosMinisterio!AU193</f>
        <v>0</v>
      </c>
      <c r="AV193" s="63" t="n">
        <f aca="false">ModeloDatosModificados!AV193-ModeloDatosMinisterio!AV193</f>
        <v>0</v>
      </c>
      <c r="AW193" s="64" t="n">
        <f aca="false">ModeloDatosModificados!AW193-ModeloDatosMinisterio!AW193</f>
        <v>0</v>
      </c>
      <c r="AX193" s="63" t="n">
        <f aca="false">ModeloDatosModificados!AX193-ModeloDatosMinisterio!AX193</f>
        <v>0</v>
      </c>
    </row>
    <row r="194" customFormat="false" ht="13.8" hidden="false" customHeight="false" outlineLevel="0" collapsed="false">
      <c r="A194" s="70" t="s">
        <v>26</v>
      </c>
      <c r="B194" s="63" t="n">
        <f aca="false">ModeloDatosModificados!B194-ModeloDatosMinisterio!B194</f>
        <v>0</v>
      </c>
      <c r="C194" s="63" t="n">
        <f aca="false">ModeloDatosModificados!C194-ModeloDatosMinisterio!C194</f>
        <v>0</v>
      </c>
      <c r="D194" s="63" t="n">
        <f aca="false">ModeloDatosModificados!D194-ModeloDatosMinisterio!D194</f>
        <v>0</v>
      </c>
      <c r="E194" s="63" t="n">
        <f aca="false">ModeloDatosModificados!E194-ModeloDatosMinisterio!E194</f>
        <v>0</v>
      </c>
      <c r="F194" s="63" t="n">
        <f aca="false">ModeloDatosModificados!F194-ModeloDatosMinisterio!F194</f>
        <v>0</v>
      </c>
      <c r="G194" s="63" t="n">
        <f aca="false">ModeloDatosModificados!G194-ModeloDatosMinisterio!G194</f>
        <v>0</v>
      </c>
      <c r="H194" s="63" t="n">
        <f aca="false">ModeloDatosModificados!H194-ModeloDatosMinisterio!H194</f>
        <v>0</v>
      </c>
      <c r="I194" s="64" t="n">
        <f aca="false">ModeloDatosModificados!I194-ModeloDatosMinisterio!I194</f>
        <v>0</v>
      </c>
      <c r="J194" s="63" t="n">
        <f aca="false">ModeloDatosModificados!J194-ModeloDatosMinisterio!J194</f>
        <v>0</v>
      </c>
      <c r="K194" s="64" t="n">
        <f aca="false">ModeloDatosModificados!K194-ModeloDatosMinisterio!K194</f>
        <v>0</v>
      </c>
      <c r="L194" s="63" t="n">
        <f aca="false">ModeloDatosModificados!L194-ModeloDatosMinisterio!L194</f>
        <v>0</v>
      </c>
      <c r="M194" s="64" t="n">
        <f aca="false">ModeloDatosModificados!M194-ModeloDatosMinisterio!M194</f>
        <v>-1.78127310831999E-007</v>
      </c>
      <c r="N194" s="63" t="n">
        <f aca="false">ModeloDatosModificados!N194-ModeloDatosMinisterio!N194</f>
        <v>-35</v>
      </c>
      <c r="O194" s="63" t="n">
        <f aca="false">ModeloDatosModificados!O194-ModeloDatosMinisterio!O194</f>
        <v>-35</v>
      </c>
      <c r="P194" s="63" t="n">
        <f aca="false">ModeloDatosModificados!P194-ModeloDatosMinisterio!P194</f>
        <v>-35</v>
      </c>
      <c r="Q194" s="63" t="n">
        <f aca="false">ModeloDatosModificados!Q194-ModeloDatosMinisterio!Q194</f>
        <v>-35</v>
      </c>
      <c r="S194" s="63" t="n">
        <f aca="false">ModeloDatosModificados!S194-ModeloDatosMinisterio!S194</f>
        <v>0</v>
      </c>
      <c r="T194" s="63" t="n">
        <f aca="false">ModeloDatosModificados!T194-ModeloDatosMinisterio!T194</f>
        <v>0</v>
      </c>
      <c r="U194" s="63" t="n">
        <f aca="false">ModeloDatosModificados!U194-ModeloDatosMinisterio!U194</f>
        <v>0</v>
      </c>
      <c r="V194" s="63" t="n">
        <f aca="false">ModeloDatosModificados!V194-ModeloDatosMinisterio!V194</f>
        <v>0</v>
      </c>
      <c r="W194" s="63" t="n">
        <f aca="false">ModeloDatosModificados!W194-ModeloDatosMinisterio!W194</f>
        <v>0</v>
      </c>
      <c r="X194" s="63" t="n">
        <f aca="false">ModeloDatosModificados!X194-ModeloDatosMinisterio!X194</f>
        <v>0</v>
      </c>
      <c r="Y194" s="63" t="n">
        <f aca="false">ModeloDatosModificados!Y194-ModeloDatosMinisterio!Y194</f>
        <v>0</v>
      </c>
      <c r="Z194" s="63" t="n">
        <f aca="false">ModeloDatosModificados!Z194-ModeloDatosMinisterio!Z194</f>
        <v>0</v>
      </c>
      <c r="AC194" s="71" t="n">
        <f aca="false">ModeloDatosModificados!AC194-ModeloDatosMinisterio!AC194</f>
        <v>0</v>
      </c>
      <c r="AD194" s="72" t="n">
        <f aca="false">ModeloDatosModificados!AD194-ModeloDatosMinisterio!AD194</f>
        <v>0</v>
      </c>
      <c r="AE194" s="73" t="n">
        <f aca="false">ModeloDatosModificados!AE194-ModeloDatosMinisterio!AE194</f>
        <v>0</v>
      </c>
      <c r="AF194" s="72" t="n">
        <f aca="false">ModeloDatosModificados!AF194-ModeloDatosMinisterio!AF194</f>
        <v>0</v>
      </c>
      <c r="AG194" s="72" t="n">
        <f aca="false">ModeloDatosModificados!AG194-ModeloDatosMinisterio!AG194</f>
        <v>0</v>
      </c>
      <c r="AH194" s="72" t="n">
        <f aca="false">ModeloDatosModificados!AH194-ModeloDatosMinisterio!AH194</f>
        <v>0</v>
      </c>
      <c r="AI194" s="72" t="n">
        <f aca="false">ModeloDatosModificados!AI194-ModeloDatosMinisterio!AI194</f>
        <v>0</v>
      </c>
      <c r="AJ194" s="72" t="n">
        <f aca="false">ModeloDatosModificados!AJ194-ModeloDatosMinisterio!AJ194</f>
        <v>0</v>
      </c>
      <c r="AK194" s="72" t="n">
        <f aca="false">ModeloDatosModificados!AK194-ModeloDatosMinisterio!AK194</f>
        <v>0</v>
      </c>
      <c r="AL194" s="72" t="n">
        <f aca="false">ModeloDatosModificados!AL194-ModeloDatosMinisterio!AL194</f>
        <v>0</v>
      </c>
      <c r="AM194" s="72" t="n">
        <f aca="false">ModeloDatosModificados!AM194-ModeloDatosMinisterio!AM194</f>
        <v>0</v>
      </c>
      <c r="AO194" s="64" t="n">
        <f aca="false">ModeloDatosModificados!AO194-ModeloDatosMinisterio!AO194</f>
        <v>0</v>
      </c>
      <c r="AP194" s="63" t="n">
        <f aca="false">ModeloDatosModificados!AP194-ModeloDatosMinisterio!AP194</f>
        <v>0</v>
      </c>
      <c r="AQ194" s="64" t="n">
        <f aca="false">ModeloDatosModificados!AQ194-ModeloDatosMinisterio!AQ194</f>
        <v>0</v>
      </c>
      <c r="AR194" s="63" t="n">
        <f aca="false">ModeloDatosModificados!AR194-ModeloDatosMinisterio!AR194</f>
        <v>0</v>
      </c>
      <c r="AS194" s="64" t="n">
        <f aca="false">ModeloDatosModificados!AS194-ModeloDatosMinisterio!AS194</f>
        <v>0</v>
      </c>
      <c r="AT194" s="63" t="n">
        <f aca="false">ModeloDatosModificados!AT194-ModeloDatosMinisterio!AT194</f>
        <v>0</v>
      </c>
      <c r="AU194" s="64" t="n">
        <f aca="false">ModeloDatosModificados!AU194-ModeloDatosMinisterio!AU194</f>
        <v>0</v>
      </c>
      <c r="AV194" s="63" t="n">
        <f aca="false">ModeloDatosModificados!AV194-ModeloDatosMinisterio!AV194</f>
        <v>0</v>
      </c>
      <c r="AW194" s="64" t="n">
        <f aca="false">ModeloDatosModificados!AW194-ModeloDatosMinisterio!AW194</f>
        <v>0</v>
      </c>
      <c r="AX194" s="63" t="n">
        <f aca="false">ModeloDatosModificados!AX194-ModeloDatosMinisterio!AX194</f>
        <v>0</v>
      </c>
    </row>
    <row r="195" customFormat="false" ht="13.8" hidden="false" customHeight="false" outlineLevel="0" collapsed="false">
      <c r="A195" s="70" t="s">
        <v>27</v>
      </c>
      <c r="B195" s="63" t="n">
        <f aca="false">ModeloDatosModificados!B195-ModeloDatosMinisterio!B195</f>
        <v>0</v>
      </c>
      <c r="C195" s="63" t="n">
        <f aca="false">ModeloDatosModificados!C195-ModeloDatosMinisterio!C195</f>
        <v>0</v>
      </c>
      <c r="D195" s="63" t="n">
        <f aca="false">ModeloDatosModificados!D195-ModeloDatosMinisterio!D195</f>
        <v>0</v>
      </c>
      <c r="E195" s="63" t="n">
        <f aca="false">ModeloDatosModificados!E195-ModeloDatosMinisterio!E195</f>
        <v>0</v>
      </c>
      <c r="F195" s="63" t="n">
        <f aca="false">ModeloDatosModificados!F195-ModeloDatosMinisterio!F195</f>
        <v>0</v>
      </c>
      <c r="G195" s="63" t="n">
        <f aca="false">ModeloDatosModificados!G195-ModeloDatosMinisterio!G195</f>
        <v>0</v>
      </c>
      <c r="H195" s="63" t="n">
        <f aca="false">ModeloDatosModificados!H195-ModeloDatosMinisterio!H195</f>
        <v>0</v>
      </c>
      <c r="I195" s="64" t="n">
        <f aca="false">ModeloDatosModificados!I195-ModeloDatosMinisterio!I195</f>
        <v>0</v>
      </c>
      <c r="J195" s="63" t="n">
        <f aca="false">ModeloDatosModificados!J195-ModeloDatosMinisterio!J195</f>
        <v>0</v>
      </c>
      <c r="K195" s="64" t="n">
        <f aca="false">ModeloDatosModificados!K195-ModeloDatosMinisterio!K195</f>
        <v>0</v>
      </c>
      <c r="L195" s="63" t="n">
        <f aca="false">ModeloDatosModificados!L195-ModeloDatosMinisterio!L195</f>
        <v>0</v>
      </c>
      <c r="M195" s="64" t="n">
        <f aca="false">ModeloDatosModificados!M195-ModeloDatosMinisterio!M195</f>
        <v>-1.52680552159556E-008</v>
      </c>
      <c r="N195" s="63" t="n">
        <f aca="false">ModeloDatosModificados!N195-ModeloDatosMinisterio!N195</f>
        <v>-3</v>
      </c>
      <c r="O195" s="63" t="n">
        <f aca="false">ModeloDatosModificados!O195-ModeloDatosMinisterio!O195</f>
        <v>-3</v>
      </c>
      <c r="P195" s="63" t="n">
        <f aca="false">ModeloDatosModificados!P195-ModeloDatosMinisterio!P195</f>
        <v>-3</v>
      </c>
      <c r="Q195" s="63" t="n">
        <f aca="false">ModeloDatosModificados!Q195-ModeloDatosMinisterio!Q195</f>
        <v>-3</v>
      </c>
      <c r="S195" s="63" t="n">
        <f aca="false">ModeloDatosModificados!S195-ModeloDatosMinisterio!S195</f>
        <v>0</v>
      </c>
      <c r="T195" s="63" t="n">
        <f aca="false">ModeloDatosModificados!T195-ModeloDatosMinisterio!T195</f>
        <v>0</v>
      </c>
      <c r="U195" s="63" t="n">
        <f aca="false">ModeloDatosModificados!U195-ModeloDatosMinisterio!U195</f>
        <v>0</v>
      </c>
      <c r="V195" s="63" t="n">
        <f aca="false">ModeloDatosModificados!V195-ModeloDatosMinisterio!V195</f>
        <v>0</v>
      </c>
      <c r="W195" s="63" t="n">
        <f aca="false">ModeloDatosModificados!W195-ModeloDatosMinisterio!W195</f>
        <v>0</v>
      </c>
      <c r="X195" s="63" t="n">
        <f aca="false">ModeloDatosModificados!X195-ModeloDatosMinisterio!X195</f>
        <v>0</v>
      </c>
      <c r="Y195" s="63" t="n">
        <f aca="false">ModeloDatosModificados!Y195-ModeloDatosMinisterio!Y195</f>
        <v>0</v>
      </c>
      <c r="Z195" s="63" t="n">
        <f aca="false">ModeloDatosModificados!Z195-ModeloDatosMinisterio!Z195</f>
        <v>0</v>
      </c>
      <c r="AC195" s="71" t="n">
        <f aca="false">ModeloDatosModificados!AC195-ModeloDatosMinisterio!AC195</f>
        <v>0</v>
      </c>
      <c r="AD195" s="72" t="n">
        <f aca="false">ModeloDatosModificados!AD195-ModeloDatosMinisterio!AD195</f>
        <v>0</v>
      </c>
      <c r="AE195" s="73" t="n">
        <f aca="false">ModeloDatosModificados!AE195-ModeloDatosMinisterio!AE195</f>
        <v>0</v>
      </c>
      <c r="AF195" s="72" t="n">
        <f aca="false">ModeloDatosModificados!AF195-ModeloDatosMinisterio!AF195</f>
        <v>0</v>
      </c>
      <c r="AG195" s="72" t="n">
        <f aca="false">ModeloDatosModificados!AG195-ModeloDatosMinisterio!AG195</f>
        <v>0</v>
      </c>
      <c r="AH195" s="72" t="n">
        <f aca="false">ModeloDatosModificados!AH195-ModeloDatosMinisterio!AH195</f>
        <v>0</v>
      </c>
      <c r="AI195" s="72" t="n">
        <f aca="false">ModeloDatosModificados!AI195-ModeloDatosMinisterio!AI195</f>
        <v>0</v>
      </c>
      <c r="AJ195" s="72" t="n">
        <f aca="false">ModeloDatosModificados!AJ195-ModeloDatosMinisterio!AJ195</f>
        <v>0</v>
      </c>
      <c r="AK195" s="72" t="n">
        <f aca="false">ModeloDatosModificados!AK195-ModeloDatosMinisterio!AK195</f>
        <v>0</v>
      </c>
      <c r="AL195" s="72" t="n">
        <f aca="false">ModeloDatosModificados!AL195-ModeloDatosMinisterio!AL195</f>
        <v>0</v>
      </c>
      <c r="AM195" s="72" t="n">
        <f aca="false">ModeloDatosModificados!AM195-ModeloDatosMinisterio!AM195</f>
        <v>0</v>
      </c>
      <c r="AO195" s="64" t="n">
        <f aca="false">ModeloDatosModificados!AO195-ModeloDatosMinisterio!AO195</f>
        <v>0</v>
      </c>
      <c r="AP195" s="63" t="n">
        <f aca="false">ModeloDatosModificados!AP195-ModeloDatosMinisterio!AP195</f>
        <v>0</v>
      </c>
      <c r="AQ195" s="64" t="n">
        <f aca="false">ModeloDatosModificados!AQ195-ModeloDatosMinisterio!AQ195</f>
        <v>0</v>
      </c>
      <c r="AR195" s="63" t="n">
        <f aca="false">ModeloDatosModificados!AR195-ModeloDatosMinisterio!AR195</f>
        <v>0</v>
      </c>
      <c r="AS195" s="64" t="n">
        <f aca="false">ModeloDatosModificados!AS195-ModeloDatosMinisterio!AS195</f>
        <v>0</v>
      </c>
      <c r="AT195" s="63" t="n">
        <f aca="false">ModeloDatosModificados!AT195-ModeloDatosMinisterio!AT195</f>
        <v>0</v>
      </c>
      <c r="AU195" s="64" t="n">
        <f aca="false">ModeloDatosModificados!AU195-ModeloDatosMinisterio!AU195</f>
        <v>0</v>
      </c>
      <c r="AV195" s="63" t="n">
        <f aca="false">ModeloDatosModificados!AV195-ModeloDatosMinisterio!AV195</f>
        <v>0</v>
      </c>
      <c r="AW195" s="64" t="n">
        <f aca="false">ModeloDatosModificados!AW195-ModeloDatosMinisterio!AW195</f>
        <v>0</v>
      </c>
      <c r="AX195" s="63" t="n">
        <f aca="false">ModeloDatosModificados!AX195-ModeloDatosMinisterio!AX195</f>
        <v>0</v>
      </c>
    </row>
    <row r="196" customFormat="false" ht="13.8" hidden="false" customHeight="false" outlineLevel="0" collapsed="false">
      <c r="A196" s="70" t="s">
        <v>28</v>
      </c>
      <c r="B196" s="63" t="n">
        <f aca="false">ModeloDatosModificados!B196-ModeloDatosMinisterio!B196</f>
        <v>0</v>
      </c>
      <c r="C196" s="63" t="n">
        <f aca="false">ModeloDatosModificados!C196-ModeloDatosMinisterio!C196</f>
        <v>0</v>
      </c>
      <c r="D196" s="63" t="n">
        <f aca="false">ModeloDatosModificados!D196-ModeloDatosMinisterio!D196</f>
        <v>0</v>
      </c>
      <c r="E196" s="63" t="n">
        <f aca="false">ModeloDatosModificados!E196-ModeloDatosMinisterio!E196</f>
        <v>0</v>
      </c>
      <c r="F196" s="63" t="n">
        <f aca="false">ModeloDatosModificados!F196-ModeloDatosMinisterio!F196</f>
        <v>0</v>
      </c>
      <c r="G196" s="63" t="n">
        <f aca="false">ModeloDatosModificados!G196-ModeloDatosMinisterio!G196</f>
        <v>0</v>
      </c>
      <c r="H196" s="63" t="n">
        <f aca="false">ModeloDatosModificados!H196-ModeloDatosMinisterio!H196</f>
        <v>0</v>
      </c>
      <c r="I196" s="64" t="n">
        <f aca="false">ModeloDatosModificados!I196-ModeloDatosMinisterio!I196</f>
        <v>0</v>
      </c>
      <c r="J196" s="63" t="n">
        <f aca="false">ModeloDatosModificados!J196-ModeloDatosMinisterio!J196</f>
        <v>0</v>
      </c>
      <c r="K196" s="64" t="n">
        <f aca="false">ModeloDatosModificados!K196-ModeloDatosMinisterio!K196</f>
        <v>0</v>
      </c>
      <c r="L196" s="63" t="n">
        <f aca="false">ModeloDatosModificados!L196-ModeloDatosMinisterio!L196</f>
        <v>0</v>
      </c>
      <c r="M196" s="64" t="n">
        <f aca="false">ModeloDatosModificados!M196-ModeloDatosMinisterio!M196</f>
        <v>-9.66976830274469E-008</v>
      </c>
      <c r="N196" s="63" t="n">
        <f aca="false">ModeloDatosModificados!N196-ModeloDatosMinisterio!N196</f>
        <v>-19</v>
      </c>
      <c r="O196" s="63" t="n">
        <f aca="false">ModeloDatosModificados!O196-ModeloDatosMinisterio!O196</f>
        <v>-19</v>
      </c>
      <c r="P196" s="63" t="n">
        <f aca="false">ModeloDatosModificados!P196-ModeloDatosMinisterio!P196</f>
        <v>-19</v>
      </c>
      <c r="Q196" s="63" t="n">
        <f aca="false">ModeloDatosModificados!Q196-ModeloDatosMinisterio!Q196</f>
        <v>-19</v>
      </c>
      <c r="S196" s="63" t="n">
        <f aca="false">ModeloDatosModificados!S196-ModeloDatosMinisterio!S196</f>
        <v>0</v>
      </c>
      <c r="T196" s="63" t="n">
        <f aca="false">ModeloDatosModificados!T196-ModeloDatosMinisterio!T196</f>
        <v>0</v>
      </c>
      <c r="U196" s="63" t="n">
        <f aca="false">ModeloDatosModificados!U196-ModeloDatosMinisterio!U196</f>
        <v>0</v>
      </c>
      <c r="V196" s="63" t="n">
        <f aca="false">ModeloDatosModificados!V196-ModeloDatosMinisterio!V196</f>
        <v>0</v>
      </c>
      <c r="W196" s="63" t="n">
        <f aca="false">ModeloDatosModificados!W196-ModeloDatosMinisterio!W196</f>
        <v>0</v>
      </c>
      <c r="X196" s="63" t="n">
        <f aca="false">ModeloDatosModificados!X196-ModeloDatosMinisterio!X196</f>
        <v>0</v>
      </c>
      <c r="Y196" s="63" t="n">
        <f aca="false">ModeloDatosModificados!Y196-ModeloDatosMinisterio!Y196</f>
        <v>0</v>
      </c>
      <c r="Z196" s="63" t="n">
        <f aca="false">ModeloDatosModificados!Z196-ModeloDatosMinisterio!Z196</f>
        <v>0</v>
      </c>
      <c r="AC196" s="71" t="n">
        <f aca="false">ModeloDatosModificados!AC196-ModeloDatosMinisterio!AC196</f>
        <v>0</v>
      </c>
      <c r="AD196" s="72" t="n">
        <f aca="false">ModeloDatosModificados!AD196-ModeloDatosMinisterio!AD196</f>
        <v>0</v>
      </c>
      <c r="AE196" s="73" t="n">
        <f aca="false">ModeloDatosModificados!AE196-ModeloDatosMinisterio!AE196</f>
        <v>0</v>
      </c>
      <c r="AF196" s="72" t="n">
        <f aca="false">ModeloDatosModificados!AF196-ModeloDatosMinisterio!AF196</f>
        <v>0</v>
      </c>
      <c r="AG196" s="72" t="n">
        <f aca="false">ModeloDatosModificados!AG196-ModeloDatosMinisterio!AG196</f>
        <v>0</v>
      </c>
      <c r="AH196" s="72" t="n">
        <f aca="false">ModeloDatosModificados!AH196-ModeloDatosMinisterio!AH196</f>
        <v>0</v>
      </c>
      <c r="AI196" s="72" t="n">
        <f aca="false">ModeloDatosModificados!AI196-ModeloDatosMinisterio!AI196</f>
        <v>0</v>
      </c>
      <c r="AJ196" s="72" t="n">
        <f aca="false">ModeloDatosModificados!AJ196-ModeloDatosMinisterio!AJ196</f>
        <v>0</v>
      </c>
      <c r="AK196" s="72" t="n">
        <f aca="false">ModeloDatosModificados!AK196-ModeloDatosMinisterio!AK196</f>
        <v>0</v>
      </c>
      <c r="AL196" s="72" t="n">
        <f aca="false">ModeloDatosModificados!AL196-ModeloDatosMinisterio!AL196</f>
        <v>0</v>
      </c>
      <c r="AM196" s="72" t="n">
        <f aca="false">ModeloDatosModificados!AM196-ModeloDatosMinisterio!AM196</f>
        <v>0</v>
      </c>
      <c r="AO196" s="64" t="n">
        <f aca="false">ModeloDatosModificados!AO196-ModeloDatosMinisterio!AO196</f>
        <v>0</v>
      </c>
      <c r="AP196" s="63" t="n">
        <f aca="false">ModeloDatosModificados!AP196-ModeloDatosMinisterio!AP196</f>
        <v>0</v>
      </c>
      <c r="AQ196" s="64" t="n">
        <f aca="false">ModeloDatosModificados!AQ196-ModeloDatosMinisterio!AQ196</f>
        <v>0</v>
      </c>
      <c r="AR196" s="63" t="n">
        <f aca="false">ModeloDatosModificados!AR196-ModeloDatosMinisterio!AR196</f>
        <v>0</v>
      </c>
      <c r="AS196" s="64" t="n">
        <f aca="false">ModeloDatosModificados!AS196-ModeloDatosMinisterio!AS196</f>
        <v>0</v>
      </c>
      <c r="AT196" s="63" t="n">
        <f aca="false">ModeloDatosModificados!AT196-ModeloDatosMinisterio!AT196</f>
        <v>0</v>
      </c>
      <c r="AU196" s="64" t="n">
        <f aca="false">ModeloDatosModificados!AU196-ModeloDatosMinisterio!AU196</f>
        <v>0</v>
      </c>
      <c r="AV196" s="63" t="n">
        <f aca="false">ModeloDatosModificados!AV196-ModeloDatosMinisterio!AV196</f>
        <v>0</v>
      </c>
      <c r="AW196" s="64" t="n">
        <f aca="false">ModeloDatosModificados!AW196-ModeloDatosMinisterio!AW196</f>
        <v>0</v>
      </c>
      <c r="AX196" s="63" t="n">
        <f aca="false">ModeloDatosModificados!AX196-ModeloDatosMinisterio!AX196</f>
        <v>0</v>
      </c>
    </row>
    <row r="197" customFormat="false" ht="13.8" hidden="false" customHeight="false" outlineLevel="0" collapsed="false">
      <c r="A197" s="70" t="s">
        <v>29</v>
      </c>
      <c r="B197" s="63" t="n">
        <f aca="false">ModeloDatosModificados!B197-ModeloDatosMinisterio!B197</f>
        <v>0</v>
      </c>
      <c r="C197" s="63" t="n">
        <f aca="false">ModeloDatosModificados!C197-ModeloDatosMinisterio!C197</f>
        <v>0</v>
      </c>
      <c r="D197" s="63" t="n">
        <f aca="false">ModeloDatosModificados!D197-ModeloDatosMinisterio!D197</f>
        <v>0</v>
      </c>
      <c r="E197" s="63" t="n">
        <f aca="false">ModeloDatosModificados!E197-ModeloDatosMinisterio!E197</f>
        <v>0</v>
      </c>
      <c r="F197" s="63" t="n">
        <f aca="false">ModeloDatosModificados!F197-ModeloDatosMinisterio!F197</f>
        <v>0</v>
      </c>
      <c r="G197" s="63" t="n">
        <f aca="false">ModeloDatosModificados!G197-ModeloDatosMinisterio!G197</f>
        <v>0</v>
      </c>
      <c r="H197" s="63" t="n">
        <f aca="false">ModeloDatosModificados!H197-ModeloDatosMinisterio!H197</f>
        <v>0</v>
      </c>
      <c r="I197" s="64" t="n">
        <f aca="false">ModeloDatosModificados!I197-ModeloDatosMinisterio!I197</f>
        <v>0</v>
      </c>
      <c r="J197" s="63" t="n">
        <f aca="false">ModeloDatosModificados!J197-ModeloDatosMinisterio!J197</f>
        <v>0</v>
      </c>
      <c r="K197" s="64" t="n">
        <f aca="false">ModeloDatosModificados!K197-ModeloDatosMinisterio!K197</f>
        <v>0</v>
      </c>
      <c r="L197" s="63" t="n">
        <f aca="false">ModeloDatosModificados!L197-ModeloDatosMinisterio!L197</f>
        <v>0</v>
      </c>
      <c r="M197" s="64" t="n">
        <f aca="false">ModeloDatosModificados!M197-ModeloDatosMinisterio!M197</f>
        <v>-5.59828691182318E-008</v>
      </c>
      <c r="N197" s="63" t="n">
        <f aca="false">ModeloDatosModificados!N197-ModeloDatosMinisterio!N197</f>
        <v>-11</v>
      </c>
      <c r="O197" s="63" t="n">
        <f aca="false">ModeloDatosModificados!O197-ModeloDatosMinisterio!O197</f>
        <v>-11</v>
      </c>
      <c r="P197" s="63" t="n">
        <f aca="false">ModeloDatosModificados!P197-ModeloDatosMinisterio!P197</f>
        <v>-11</v>
      </c>
      <c r="Q197" s="63" t="n">
        <f aca="false">ModeloDatosModificados!Q197-ModeloDatosMinisterio!Q197</f>
        <v>-11</v>
      </c>
      <c r="S197" s="63" t="n">
        <f aca="false">ModeloDatosModificados!S197-ModeloDatosMinisterio!S197</f>
        <v>0</v>
      </c>
      <c r="T197" s="63" t="n">
        <f aca="false">ModeloDatosModificados!T197-ModeloDatosMinisterio!T197</f>
        <v>0</v>
      </c>
      <c r="U197" s="63" t="n">
        <f aca="false">ModeloDatosModificados!U197-ModeloDatosMinisterio!U197</f>
        <v>0</v>
      </c>
      <c r="V197" s="63" t="n">
        <f aca="false">ModeloDatosModificados!V197-ModeloDatosMinisterio!V197</f>
        <v>0</v>
      </c>
      <c r="W197" s="63" t="n">
        <f aca="false">ModeloDatosModificados!W197-ModeloDatosMinisterio!W197</f>
        <v>0</v>
      </c>
      <c r="X197" s="63" t="n">
        <f aca="false">ModeloDatosModificados!X197-ModeloDatosMinisterio!X197</f>
        <v>0</v>
      </c>
      <c r="Y197" s="63" t="n">
        <f aca="false">ModeloDatosModificados!Y197-ModeloDatosMinisterio!Y197</f>
        <v>0</v>
      </c>
      <c r="Z197" s="63" t="n">
        <f aca="false">ModeloDatosModificados!Z197-ModeloDatosMinisterio!Z197</f>
        <v>0</v>
      </c>
      <c r="AC197" s="71" t="n">
        <f aca="false">ModeloDatosModificados!AC197-ModeloDatosMinisterio!AC197</f>
        <v>0</v>
      </c>
      <c r="AD197" s="72" t="n">
        <f aca="false">ModeloDatosModificados!AD197-ModeloDatosMinisterio!AD197</f>
        <v>0</v>
      </c>
      <c r="AE197" s="73" t="n">
        <f aca="false">ModeloDatosModificados!AE197-ModeloDatosMinisterio!AE197</f>
        <v>0</v>
      </c>
      <c r="AF197" s="72" t="n">
        <f aca="false">ModeloDatosModificados!AF197-ModeloDatosMinisterio!AF197</f>
        <v>0</v>
      </c>
      <c r="AG197" s="72" t="n">
        <f aca="false">ModeloDatosModificados!AG197-ModeloDatosMinisterio!AG197</f>
        <v>0</v>
      </c>
      <c r="AH197" s="72" t="n">
        <f aca="false">ModeloDatosModificados!AH197-ModeloDatosMinisterio!AH197</f>
        <v>0</v>
      </c>
      <c r="AI197" s="72" t="n">
        <f aca="false">ModeloDatosModificados!AI197-ModeloDatosMinisterio!AI197</f>
        <v>0</v>
      </c>
      <c r="AJ197" s="72" t="n">
        <f aca="false">ModeloDatosModificados!AJ197-ModeloDatosMinisterio!AJ197</f>
        <v>0</v>
      </c>
      <c r="AK197" s="72" t="n">
        <f aca="false">ModeloDatosModificados!AK197-ModeloDatosMinisterio!AK197</f>
        <v>0</v>
      </c>
      <c r="AL197" s="72" t="n">
        <f aca="false">ModeloDatosModificados!AL197-ModeloDatosMinisterio!AL197</f>
        <v>0</v>
      </c>
      <c r="AM197" s="72" t="n">
        <f aca="false">ModeloDatosModificados!AM197-ModeloDatosMinisterio!AM197</f>
        <v>0</v>
      </c>
      <c r="AO197" s="64" t="n">
        <f aca="false">ModeloDatosModificados!AO197-ModeloDatosMinisterio!AO197</f>
        <v>0</v>
      </c>
      <c r="AP197" s="63" t="n">
        <f aca="false">ModeloDatosModificados!AP197-ModeloDatosMinisterio!AP197</f>
        <v>0</v>
      </c>
      <c r="AQ197" s="64" t="n">
        <f aca="false">ModeloDatosModificados!AQ197-ModeloDatosMinisterio!AQ197</f>
        <v>0</v>
      </c>
      <c r="AR197" s="63" t="n">
        <f aca="false">ModeloDatosModificados!AR197-ModeloDatosMinisterio!AR197</f>
        <v>0</v>
      </c>
      <c r="AS197" s="64" t="n">
        <f aca="false">ModeloDatosModificados!AS197-ModeloDatosMinisterio!AS197</f>
        <v>0</v>
      </c>
      <c r="AT197" s="63" t="n">
        <f aca="false">ModeloDatosModificados!AT197-ModeloDatosMinisterio!AT197</f>
        <v>0</v>
      </c>
      <c r="AU197" s="64" t="n">
        <f aca="false">ModeloDatosModificados!AU197-ModeloDatosMinisterio!AU197</f>
        <v>0</v>
      </c>
      <c r="AV197" s="63" t="n">
        <f aca="false">ModeloDatosModificados!AV197-ModeloDatosMinisterio!AV197</f>
        <v>0</v>
      </c>
      <c r="AW197" s="64" t="n">
        <f aca="false">ModeloDatosModificados!AW197-ModeloDatosMinisterio!AW197</f>
        <v>0</v>
      </c>
      <c r="AX197" s="63" t="n">
        <f aca="false">ModeloDatosModificados!AX197-ModeloDatosMinisterio!AX197</f>
        <v>0</v>
      </c>
    </row>
    <row r="198" customFormat="false" ht="13.8" hidden="false" customHeight="false" outlineLevel="0" collapsed="false">
      <c r="A198" s="70" t="s">
        <v>30</v>
      </c>
      <c r="B198" s="63" t="n">
        <f aca="false">ModeloDatosModificados!B198-ModeloDatosMinisterio!B198</f>
        <v>0</v>
      </c>
      <c r="C198" s="63" t="n">
        <f aca="false">ModeloDatosModificados!C198-ModeloDatosMinisterio!C198</f>
        <v>0</v>
      </c>
      <c r="D198" s="63" t="n">
        <f aca="false">ModeloDatosModificados!D198-ModeloDatosMinisterio!D198</f>
        <v>0</v>
      </c>
      <c r="E198" s="63" t="n">
        <f aca="false">ModeloDatosModificados!E198-ModeloDatosMinisterio!E198</f>
        <v>0</v>
      </c>
      <c r="F198" s="63" t="n">
        <f aca="false">ModeloDatosModificados!F198-ModeloDatosMinisterio!F198</f>
        <v>0</v>
      </c>
      <c r="G198" s="63" t="n">
        <f aca="false">ModeloDatosModificados!G198-ModeloDatosMinisterio!G198</f>
        <v>0</v>
      </c>
      <c r="H198" s="63" t="n">
        <f aca="false">ModeloDatosModificados!H198-ModeloDatosMinisterio!H198</f>
        <v>0</v>
      </c>
      <c r="I198" s="64" t="n">
        <f aca="false">ModeloDatosModificados!I198-ModeloDatosMinisterio!I198</f>
        <v>0</v>
      </c>
      <c r="J198" s="63" t="n">
        <f aca="false">ModeloDatosModificados!J198-ModeloDatosMinisterio!J198</f>
        <v>0</v>
      </c>
      <c r="K198" s="64" t="n">
        <f aca="false">ModeloDatosModificados!K198-ModeloDatosMinisterio!K198</f>
        <v>0</v>
      </c>
      <c r="L198" s="63" t="n">
        <f aca="false">ModeloDatosModificados!L198-ModeloDatosMinisterio!L198</f>
        <v>0</v>
      </c>
      <c r="M198" s="64" t="n">
        <f aca="false">ModeloDatosModificados!M198-ModeloDatosMinisterio!M198</f>
        <v>5.08935173518243E-009</v>
      </c>
      <c r="N198" s="63" t="n">
        <f aca="false">ModeloDatosModificados!N198-ModeloDatosMinisterio!N198</f>
        <v>1</v>
      </c>
      <c r="O198" s="63" t="n">
        <f aca="false">ModeloDatosModificados!O198-ModeloDatosMinisterio!O198</f>
        <v>1</v>
      </c>
      <c r="P198" s="63" t="n">
        <f aca="false">ModeloDatosModificados!P198-ModeloDatosMinisterio!P198</f>
        <v>1</v>
      </c>
      <c r="Q198" s="63" t="n">
        <f aca="false">ModeloDatosModificados!Q198-ModeloDatosMinisterio!Q198</f>
        <v>1</v>
      </c>
      <c r="S198" s="63" t="n">
        <f aca="false">ModeloDatosModificados!S198-ModeloDatosMinisterio!S198</f>
        <v>0</v>
      </c>
      <c r="T198" s="63" t="n">
        <f aca="false">ModeloDatosModificados!T198-ModeloDatosMinisterio!T198</f>
        <v>0</v>
      </c>
      <c r="U198" s="63" t="n">
        <f aca="false">ModeloDatosModificados!U198-ModeloDatosMinisterio!U198</f>
        <v>0</v>
      </c>
      <c r="V198" s="63" t="n">
        <f aca="false">ModeloDatosModificados!V198-ModeloDatosMinisterio!V198</f>
        <v>0</v>
      </c>
      <c r="W198" s="63" t="n">
        <f aca="false">ModeloDatosModificados!W198-ModeloDatosMinisterio!W198</f>
        <v>0</v>
      </c>
      <c r="X198" s="63" t="n">
        <f aca="false">ModeloDatosModificados!X198-ModeloDatosMinisterio!X198</f>
        <v>0</v>
      </c>
      <c r="Y198" s="63" t="n">
        <f aca="false">ModeloDatosModificados!Y198-ModeloDatosMinisterio!Y198</f>
        <v>0</v>
      </c>
      <c r="Z198" s="63" t="n">
        <f aca="false">ModeloDatosModificados!Z198-ModeloDatosMinisterio!Z198</f>
        <v>0</v>
      </c>
      <c r="AC198" s="71" t="n">
        <f aca="false">ModeloDatosModificados!AC198-ModeloDatosMinisterio!AC198</f>
        <v>0</v>
      </c>
      <c r="AD198" s="72" t="n">
        <f aca="false">ModeloDatosModificados!AD198-ModeloDatosMinisterio!AD198</f>
        <v>0</v>
      </c>
      <c r="AE198" s="73" t="n">
        <f aca="false">ModeloDatosModificados!AE198-ModeloDatosMinisterio!AE198</f>
        <v>0</v>
      </c>
      <c r="AF198" s="72" t="n">
        <f aca="false">ModeloDatosModificados!AF198-ModeloDatosMinisterio!AF198</f>
        <v>0</v>
      </c>
      <c r="AG198" s="72" t="n">
        <f aca="false">ModeloDatosModificados!AG198-ModeloDatosMinisterio!AG198</f>
        <v>0</v>
      </c>
      <c r="AH198" s="72" t="n">
        <f aca="false">ModeloDatosModificados!AH198-ModeloDatosMinisterio!AH198</f>
        <v>0</v>
      </c>
      <c r="AI198" s="72" t="n">
        <f aca="false">ModeloDatosModificados!AI198-ModeloDatosMinisterio!AI198</f>
        <v>0</v>
      </c>
      <c r="AJ198" s="72" t="n">
        <f aca="false">ModeloDatosModificados!AJ198-ModeloDatosMinisterio!AJ198</f>
        <v>0</v>
      </c>
      <c r="AK198" s="72" t="n">
        <f aca="false">ModeloDatosModificados!AK198-ModeloDatosMinisterio!AK198</f>
        <v>0</v>
      </c>
      <c r="AL198" s="72" t="n">
        <f aca="false">ModeloDatosModificados!AL198-ModeloDatosMinisterio!AL198</f>
        <v>0</v>
      </c>
      <c r="AM198" s="72" t="n">
        <f aca="false">ModeloDatosModificados!AM198-ModeloDatosMinisterio!AM198</f>
        <v>0</v>
      </c>
      <c r="AO198" s="64" t="n">
        <f aca="false">ModeloDatosModificados!AO198-ModeloDatosMinisterio!AO198</f>
        <v>0</v>
      </c>
      <c r="AP198" s="63" t="n">
        <f aca="false">ModeloDatosModificados!AP198-ModeloDatosMinisterio!AP198</f>
        <v>0</v>
      </c>
      <c r="AQ198" s="64" t="n">
        <f aca="false">ModeloDatosModificados!AQ198-ModeloDatosMinisterio!AQ198</f>
        <v>0</v>
      </c>
      <c r="AR198" s="63" t="n">
        <f aca="false">ModeloDatosModificados!AR198-ModeloDatosMinisterio!AR198</f>
        <v>0</v>
      </c>
      <c r="AS198" s="64" t="n">
        <f aca="false">ModeloDatosModificados!AS198-ModeloDatosMinisterio!AS198</f>
        <v>0</v>
      </c>
      <c r="AT198" s="63" t="n">
        <f aca="false">ModeloDatosModificados!AT198-ModeloDatosMinisterio!AT198</f>
        <v>0</v>
      </c>
      <c r="AU198" s="64" t="n">
        <f aca="false">ModeloDatosModificados!AU198-ModeloDatosMinisterio!AU198</f>
        <v>0</v>
      </c>
      <c r="AV198" s="63" t="n">
        <f aca="false">ModeloDatosModificados!AV198-ModeloDatosMinisterio!AV198</f>
        <v>0</v>
      </c>
      <c r="AW198" s="64" t="n">
        <f aca="false">ModeloDatosModificados!AW198-ModeloDatosMinisterio!AW198</f>
        <v>0</v>
      </c>
      <c r="AX198" s="63" t="n">
        <f aca="false">ModeloDatosModificados!AX198-ModeloDatosMinisterio!AX198</f>
        <v>0</v>
      </c>
    </row>
    <row r="199" customFormat="false" ht="13.8" hidden="false" customHeight="false" outlineLevel="0" collapsed="false">
      <c r="A199" s="70" t="s">
        <v>31</v>
      </c>
      <c r="B199" s="63" t="n">
        <f aca="false">ModeloDatosModificados!B199-ModeloDatosMinisterio!B199</f>
        <v>0</v>
      </c>
      <c r="C199" s="63" t="n">
        <f aca="false">ModeloDatosModificados!C199-ModeloDatosMinisterio!C199</f>
        <v>0</v>
      </c>
      <c r="D199" s="63" t="n">
        <f aca="false">ModeloDatosModificados!D199-ModeloDatosMinisterio!D199</f>
        <v>0</v>
      </c>
      <c r="E199" s="63" t="n">
        <f aca="false">ModeloDatosModificados!E199-ModeloDatosMinisterio!E199</f>
        <v>0</v>
      </c>
      <c r="F199" s="63" t="n">
        <f aca="false">ModeloDatosModificados!F199-ModeloDatosMinisterio!F199</f>
        <v>0</v>
      </c>
      <c r="G199" s="63" t="n">
        <f aca="false">ModeloDatosModificados!G199-ModeloDatosMinisterio!G199</f>
        <v>0</v>
      </c>
      <c r="H199" s="63" t="n">
        <f aca="false">ModeloDatosModificados!H199-ModeloDatosMinisterio!H199</f>
        <v>0</v>
      </c>
      <c r="I199" s="64" t="n">
        <f aca="false">ModeloDatosModificados!I199-ModeloDatosMinisterio!I199</f>
        <v>0</v>
      </c>
      <c r="J199" s="63" t="n">
        <f aca="false">ModeloDatosModificados!J199-ModeloDatosMinisterio!J199</f>
        <v>0</v>
      </c>
      <c r="K199" s="64" t="n">
        <f aca="false">ModeloDatosModificados!K199-ModeloDatosMinisterio!K199</f>
        <v>0</v>
      </c>
      <c r="L199" s="63" t="n">
        <f aca="false">ModeloDatosModificados!L199-ModeloDatosMinisterio!L199</f>
        <v>0</v>
      </c>
      <c r="M199" s="64" t="n">
        <f aca="false">ModeloDatosModificados!M199-ModeloDatosMinisterio!M199</f>
        <v>5.08935173865188E-009</v>
      </c>
      <c r="N199" s="63" t="n">
        <f aca="false">ModeloDatosModificados!N199-ModeloDatosMinisterio!N199</f>
        <v>1</v>
      </c>
      <c r="O199" s="63" t="n">
        <f aca="false">ModeloDatosModificados!O199-ModeloDatosMinisterio!O199</f>
        <v>1</v>
      </c>
      <c r="P199" s="63" t="n">
        <f aca="false">ModeloDatosModificados!P199-ModeloDatosMinisterio!P199</f>
        <v>1</v>
      </c>
      <c r="Q199" s="63" t="n">
        <f aca="false">ModeloDatosModificados!Q199-ModeloDatosMinisterio!Q199</f>
        <v>1</v>
      </c>
      <c r="S199" s="63" t="n">
        <f aca="false">ModeloDatosModificados!S199-ModeloDatosMinisterio!S199</f>
        <v>0</v>
      </c>
      <c r="T199" s="63" t="n">
        <f aca="false">ModeloDatosModificados!T199-ModeloDatosMinisterio!T199</f>
        <v>0</v>
      </c>
      <c r="U199" s="63" t="n">
        <f aca="false">ModeloDatosModificados!U199-ModeloDatosMinisterio!U199</f>
        <v>0</v>
      </c>
      <c r="V199" s="63" t="n">
        <f aca="false">ModeloDatosModificados!V199-ModeloDatosMinisterio!V199</f>
        <v>0</v>
      </c>
      <c r="W199" s="63" t="n">
        <f aca="false">ModeloDatosModificados!W199-ModeloDatosMinisterio!W199</f>
        <v>0</v>
      </c>
      <c r="X199" s="63" t="n">
        <f aca="false">ModeloDatosModificados!X199-ModeloDatosMinisterio!X199</f>
        <v>0</v>
      </c>
      <c r="Y199" s="63" t="n">
        <f aca="false">ModeloDatosModificados!Y199-ModeloDatosMinisterio!Y199</f>
        <v>0</v>
      </c>
      <c r="Z199" s="63" t="n">
        <f aca="false">ModeloDatosModificados!Z199-ModeloDatosMinisterio!Z199</f>
        <v>0</v>
      </c>
      <c r="AC199" s="71" t="n">
        <f aca="false">ModeloDatosModificados!AC199-ModeloDatosMinisterio!AC199</f>
        <v>0</v>
      </c>
      <c r="AD199" s="72" t="n">
        <f aca="false">ModeloDatosModificados!AD199-ModeloDatosMinisterio!AD199</f>
        <v>0</v>
      </c>
      <c r="AE199" s="73" t="n">
        <f aca="false">ModeloDatosModificados!AE199-ModeloDatosMinisterio!AE199</f>
        <v>0</v>
      </c>
      <c r="AF199" s="72" t="n">
        <f aca="false">ModeloDatosModificados!AF199-ModeloDatosMinisterio!AF199</f>
        <v>0</v>
      </c>
      <c r="AG199" s="72" t="n">
        <f aca="false">ModeloDatosModificados!AG199-ModeloDatosMinisterio!AG199</f>
        <v>0</v>
      </c>
      <c r="AH199" s="72" t="n">
        <f aca="false">ModeloDatosModificados!AH199-ModeloDatosMinisterio!AH199</f>
        <v>0</v>
      </c>
      <c r="AI199" s="72" t="n">
        <f aca="false">ModeloDatosModificados!AI199-ModeloDatosMinisterio!AI199</f>
        <v>0</v>
      </c>
      <c r="AJ199" s="72" t="n">
        <f aca="false">ModeloDatosModificados!AJ199-ModeloDatosMinisterio!AJ199</f>
        <v>0</v>
      </c>
      <c r="AK199" s="72" t="n">
        <f aca="false">ModeloDatosModificados!AK199-ModeloDatosMinisterio!AK199</f>
        <v>0</v>
      </c>
      <c r="AL199" s="72" t="n">
        <f aca="false">ModeloDatosModificados!AL199-ModeloDatosMinisterio!AL199</f>
        <v>0</v>
      </c>
      <c r="AM199" s="72" t="n">
        <f aca="false">ModeloDatosModificados!AM199-ModeloDatosMinisterio!AM199</f>
        <v>0</v>
      </c>
      <c r="AO199" s="64" t="n">
        <f aca="false">ModeloDatosModificados!AO199-ModeloDatosMinisterio!AO199</f>
        <v>0</v>
      </c>
      <c r="AP199" s="63" t="n">
        <f aca="false">ModeloDatosModificados!AP199-ModeloDatosMinisterio!AP199</f>
        <v>0</v>
      </c>
      <c r="AQ199" s="64" t="n">
        <f aca="false">ModeloDatosModificados!AQ199-ModeloDatosMinisterio!AQ199</f>
        <v>0</v>
      </c>
      <c r="AR199" s="63" t="n">
        <f aca="false">ModeloDatosModificados!AR199-ModeloDatosMinisterio!AR199</f>
        <v>0</v>
      </c>
      <c r="AS199" s="64" t="n">
        <f aca="false">ModeloDatosModificados!AS199-ModeloDatosMinisterio!AS199</f>
        <v>0</v>
      </c>
      <c r="AT199" s="63" t="n">
        <f aca="false">ModeloDatosModificados!AT199-ModeloDatosMinisterio!AT199</f>
        <v>0</v>
      </c>
      <c r="AU199" s="64" t="n">
        <f aca="false">ModeloDatosModificados!AU199-ModeloDatosMinisterio!AU199</f>
        <v>0</v>
      </c>
      <c r="AV199" s="63" t="n">
        <f aca="false">ModeloDatosModificados!AV199-ModeloDatosMinisterio!AV199</f>
        <v>0</v>
      </c>
      <c r="AW199" s="64" t="n">
        <f aca="false">ModeloDatosModificados!AW199-ModeloDatosMinisterio!AW199</f>
        <v>0</v>
      </c>
      <c r="AX199" s="63" t="n">
        <f aca="false">ModeloDatosModificados!AX199-ModeloDatosMinisterio!AX199</f>
        <v>0</v>
      </c>
    </row>
    <row r="200" customFormat="false" ht="13.8" hidden="false" customHeight="false" outlineLevel="0" collapsed="false">
      <c r="A200" s="70" t="s">
        <v>32</v>
      </c>
      <c r="B200" s="63" t="n">
        <f aca="false">ModeloDatosModificados!B200-ModeloDatosMinisterio!B200</f>
        <v>0</v>
      </c>
      <c r="C200" s="63" t="n">
        <f aca="false">ModeloDatosModificados!C200-ModeloDatosMinisterio!C200</f>
        <v>0</v>
      </c>
      <c r="D200" s="63" t="n">
        <f aca="false">ModeloDatosModificados!D200-ModeloDatosMinisterio!D200</f>
        <v>0</v>
      </c>
      <c r="E200" s="63" t="n">
        <f aca="false">ModeloDatosModificados!E200-ModeloDatosMinisterio!E200</f>
        <v>0</v>
      </c>
      <c r="F200" s="63" t="n">
        <f aca="false">ModeloDatosModificados!F200-ModeloDatosMinisterio!F200</f>
        <v>0</v>
      </c>
      <c r="G200" s="63" t="n">
        <f aca="false">ModeloDatosModificados!G200-ModeloDatosMinisterio!G200</f>
        <v>0</v>
      </c>
      <c r="H200" s="63" t="n">
        <f aca="false">ModeloDatosModificados!H200-ModeloDatosMinisterio!H200</f>
        <v>0</v>
      </c>
      <c r="I200" s="64" t="n">
        <f aca="false">ModeloDatosModificados!I200-ModeloDatosMinisterio!I200</f>
        <v>0</v>
      </c>
      <c r="J200" s="63" t="n">
        <f aca="false">ModeloDatosModificados!J200-ModeloDatosMinisterio!J200</f>
        <v>0</v>
      </c>
      <c r="K200" s="64" t="n">
        <f aca="false">ModeloDatosModificados!K200-ModeloDatosMinisterio!K200</f>
        <v>0</v>
      </c>
      <c r="L200" s="63" t="n">
        <f aca="false">ModeloDatosModificados!L200-ModeloDatosMinisterio!L200</f>
        <v>0</v>
      </c>
      <c r="M200" s="64" t="n">
        <f aca="false">ModeloDatosModificados!M200-ModeloDatosMinisterio!M200</f>
        <v>1.01787034773038E-008</v>
      </c>
      <c r="N200" s="63" t="n">
        <f aca="false">ModeloDatosModificados!N200-ModeloDatosMinisterio!N200</f>
        <v>2</v>
      </c>
      <c r="O200" s="63" t="n">
        <f aca="false">ModeloDatosModificados!O200-ModeloDatosMinisterio!O200</f>
        <v>2</v>
      </c>
      <c r="P200" s="63" t="n">
        <f aca="false">ModeloDatosModificados!P200-ModeloDatosMinisterio!P200</f>
        <v>2</v>
      </c>
      <c r="Q200" s="63" t="n">
        <f aca="false">ModeloDatosModificados!Q200-ModeloDatosMinisterio!Q200</f>
        <v>2</v>
      </c>
      <c r="S200" s="63" t="n">
        <f aca="false">ModeloDatosModificados!S200-ModeloDatosMinisterio!S200</f>
        <v>0</v>
      </c>
      <c r="T200" s="63" t="n">
        <f aca="false">ModeloDatosModificados!T200-ModeloDatosMinisterio!T200</f>
        <v>0</v>
      </c>
      <c r="U200" s="63" t="n">
        <f aca="false">ModeloDatosModificados!U200-ModeloDatosMinisterio!U200</f>
        <v>0</v>
      </c>
      <c r="V200" s="63" t="n">
        <f aca="false">ModeloDatosModificados!V200-ModeloDatosMinisterio!V200</f>
        <v>0</v>
      </c>
      <c r="W200" s="63" t="n">
        <f aca="false">ModeloDatosModificados!W200-ModeloDatosMinisterio!W200</f>
        <v>0</v>
      </c>
      <c r="X200" s="63" t="n">
        <f aca="false">ModeloDatosModificados!X200-ModeloDatosMinisterio!X200</f>
        <v>0</v>
      </c>
      <c r="Y200" s="63" t="n">
        <f aca="false">ModeloDatosModificados!Y200-ModeloDatosMinisterio!Y200</f>
        <v>0</v>
      </c>
      <c r="Z200" s="63" t="n">
        <f aca="false">ModeloDatosModificados!Z200-ModeloDatosMinisterio!Z200</f>
        <v>0</v>
      </c>
      <c r="AC200" s="71" t="n">
        <f aca="false">ModeloDatosModificados!AC200-ModeloDatosMinisterio!AC200</f>
        <v>0</v>
      </c>
      <c r="AD200" s="72" t="n">
        <f aca="false">ModeloDatosModificados!AD200-ModeloDatosMinisterio!AD200</f>
        <v>0</v>
      </c>
      <c r="AE200" s="73" t="n">
        <f aca="false">ModeloDatosModificados!AE200-ModeloDatosMinisterio!AE200</f>
        <v>0</v>
      </c>
      <c r="AF200" s="72" t="n">
        <f aca="false">ModeloDatosModificados!AF200-ModeloDatosMinisterio!AF200</f>
        <v>0</v>
      </c>
      <c r="AG200" s="72" t="n">
        <f aca="false">ModeloDatosModificados!AG200-ModeloDatosMinisterio!AG200</f>
        <v>0</v>
      </c>
      <c r="AH200" s="72" t="n">
        <f aca="false">ModeloDatosModificados!AH200-ModeloDatosMinisterio!AH200</f>
        <v>0</v>
      </c>
      <c r="AI200" s="72" t="n">
        <f aca="false">ModeloDatosModificados!AI200-ModeloDatosMinisterio!AI200</f>
        <v>0</v>
      </c>
      <c r="AJ200" s="72" t="n">
        <f aca="false">ModeloDatosModificados!AJ200-ModeloDatosMinisterio!AJ200</f>
        <v>0</v>
      </c>
      <c r="AK200" s="72" t="n">
        <f aca="false">ModeloDatosModificados!AK200-ModeloDatosMinisterio!AK200</f>
        <v>0</v>
      </c>
      <c r="AL200" s="72" t="n">
        <f aca="false">ModeloDatosModificados!AL200-ModeloDatosMinisterio!AL200</f>
        <v>0</v>
      </c>
      <c r="AM200" s="72" t="n">
        <f aca="false">ModeloDatosModificados!AM200-ModeloDatosMinisterio!AM200</f>
        <v>0</v>
      </c>
      <c r="AO200" s="64" t="n">
        <f aca="false">ModeloDatosModificados!AO200-ModeloDatosMinisterio!AO200</f>
        <v>0</v>
      </c>
      <c r="AP200" s="63" t="n">
        <f aca="false">ModeloDatosModificados!AP200-ModeloDatosMinisterio!AP200</f>
        <v>0</v>
      </c>
      <c r="AQ200" s="64" t="n">
        <f aca="false">ModeloDatosModificados!AQ200-ModeloDatosMinisterio!AQ200</f>
        <v>0</v>
      </c>
      <c r="AR200" s="63" t="n">
        <f aca="false">ModeloDatosModificados!AR200-ModeloDatosMinisterio!AR200</f>
        <v>0</v>
      </c>
      <c r="AS200" s="64" t="n">
        <f aca="false">ModeloDatosModificados!AS200-ModeloDatosMinisterio!AS200</f>
        <v>0</v>
      </c>
      <c r="AT200" s="63" t="n">
        <f aca="false">ModeloDatosModificados!AT200-ModeloDatosMinisterio!AT200</f>
        <v>0</v>
      </c>
      <c r="AU200" s="64" t="n">
        <f aca="false">ModeloDatosModificados!AU200-ModeloDatosMinisterio!AU200</f>
        <v>0</v>
      </c>
      <c r="AV200" s="63" t="n">
        <f aca="false">ModeloDatosModificados!AV200-ModeloDatosMinisterio!AV200</f>
        <v>0</v>
      </c>
      <c r="AW200" s="64" t="n">
        <f aca="false">ModeloDatosModificados!AW200-ModeloDatosMinisterio!AW200</f>
        <v>0</v>
      </c>
      <c r="AX200" s="63" t="n">
        <f aca="false">ModeloDatosModificados!AX200-ModeloDatosMinisterio!AX200</f>
        <v>0</v>
      </c>
    </row>
    <row r="201" customFormat="false" ht="13.8" hidden="false" customHeight="false" outlineLevel="0" collapsed="false">
      <c r="A201" s="70" t="s">
        <v>33</v>
      </c>
      <c r="B201" s="63" t="n">
        <f aca="false">ModeloDatosModificados!B201-ModeloDatosMinisterio!B201</f>
        <v>0</v>
      </c>
      <c r="C201" s="63" t="n">
        <f aca="false">ModeloDatosModificados!C201-ModeloDatosMinisterio!C201</f>
        <v>0</v>
      </c>
      <c r="D201" s="63" t="n">
        <f aca="false">ModeloDatosModificados!D201-ModeloDatosMinisterio!D201</f>
        <v>0</v>
      </c>
      <c r="E201" s="63" t="n">
        <f aca="false">ModeloDatosModificados!E201-ModeloDatosMinisterio!E201</f>
        <v>0</v>
      </c>
      <c r="F201" s="63" t="n">
        <f aca="false">ModeloDatosModificados!F201-ModeloDatosMinisterio!F201</f>
        <v>0</v>
      </c>
      <c r="G201" s="63" t="n">
        <f aca="false">ModeloDatosModificados!G201-ModeloDatosMinisterio!G201</f>
        <v>0</v>
      </c>
      <c r="H201" s="63" t="n">
        <f aca="false">ModeloDatosModificados!H201-ModeloDatosMinisterio!H201</f>
        <v>0</v>
      </c>
      <c r="I201" s="64" t="n">
        <f aca="false">ModeloDatosModificados!I201-ModeloDatosMinisterio!I201</f>
        <v>0</v>
      </c>
      <c r="J201" s="63" t="n">
        <f aca="false">ModeloDatosModificados!J201-ModeloDatosMinisterio!J201</f>
        <v>0</v>
      </c>
      <c r="K201" s="64" t="n">
        <f aca="false">ModeloDatosModificados!K201-ModeloDatosMinisterio!K201</f>
        <v>0</v>
      </c>
      <c r="L201" s="63" t="n">
        <f aca="false">ModeloDatosModificados!L201-ModeloDatosMinisterio!L201</f>
        <v>0</v>
      </c>
      <c r="M201" s="64" t="n">
        <f aca="false">ModeloDatosModificados!M201-ModeloDatosMinisterio!M201</f>
        <v>1.52680552159556E-008</v>
      </c>
      <c r="N201" s="63" t="n">
        <f aca="false">ModeloDatosModificados!N201-ModeloDatosMinisterio!N201</f>
        <v>3</v>
      </c>
      <c r="O201" s="63" t="n">
        <f aca="false">ModeloDatosModificados!O201-ModeloDatosMinisterio!O201</f>
        <v>3</v>
      </c>
      <c r="P201" s="63" t="n">
        <f aca="false">ModeloDatosModificados!P201-ModeloDatosMinisterio!P201</f>
        <v>3</v>
      </c>
      <c r="Q201" s="63" t="n">
        <f aca="false">ModeloDatosModificados!Q201-ModeloDatosMinisterio!Q201</f>
        <v>3</v>
      </c>
      <c r="S201" s="63" t="n">
        <f aca="false">ModeloDatosModificados!S201-ModeloDatosMinisterio!S201</f>
        <v>0</v>
      </c>
      <c r="T201" s="63" t="n">
        <f aca="false">ModeloDatosModificados!T201-ModeloDatosMinisterio!T201</f>
        <v>0</v>
      </c>
      <c r="U201" s="63" t="n">
        <f aca="false">ModeloDatosModificados!U201-ModeloDatosMinisterio!U201</f>
        <v>0</v>
      </c>
      <c r="V201" s="63" t="n">
        <f aca="false">ModeloDatosModificados!V201-ModeloDatosMinisterio!V201</f>
        <v>0</v>
      </c>
      <c r="W201" s="63" t="n">
        <f aca="false">ModeloDatosModificados!W201-ModeloDatosMinisterio!W201</f>
        <v>0</v>
      </c>
      <c r="X201" s="63" t="n">
        <f aca="false">ModeloDatosModificados!X201-ModeloDatosMinisterio!X201</f>
        <v>0</v>
      </c>
      <c r="Y201" s="63" t="n">
        <f aca="false">ModeloDatosModificados!Y201-ModeloDatosMinisterio!Y201</f>
        <v>0</v>
      </c>
      <c r="Z201" s="63" t="n">
        <f aca="false">ModeloDatosModificados!Z201-ModeloDatosMinisterio!Z201</f>
        <v>0</v>
      </c>
      <c r="AC201" s="71" t="n">
        <f aca="false">ModeloDatosModificados!AC201-ModeloDatosMinisterio!AC201</f>
        <v>0</v>
      </c>
      <c r="AD201" s="72" t="n">
        <f aca="false">ModeloDatosModificados!AD201-ModeloDatosMinisterio!AD201</f>
        <v>0</v>
      </c>
      <c r="AE201" s="73" t="n">
        <f aca="false">ModeloDatosModificados!AE201-ModeloDatosMinisterio!AE201</f>
        <v>0</v>
      </c>
      <c r="AF201" s="72" t="n">
        <f aca="false">ModeloDatosModificados!AF201-ModeloDatosMinisterio!AF201</f>
        <v>0</v>
      </c>
      <c r="AG201" s="72" t="n">
        <f aca="false">ModeloDatosModificados!AG201-ModeloDatosMinisterio!AG201</f>
        <v>0</v>
      </c>
      <c r="AH201" s="72" t="n">
        <f aca="false">ModeloDatosModificados!AH201-ModeloDatosMinisterio!AH201</f>
        <v>0</v>
      </c>
      <c r="AI201" s="72" t="n">
        <f aca="false">ModeloDatosModificados!AI201-ModeloDatosMinisterio!AI201</f>
        <v>0</v>
      </c>
      <c r="AJ201" s="72" t="n">
        <f aca="false">ModeloDatosModificados!AJ201-ModeloDatosMinisterio!AJ201</f>
        <v>0</v>
      </c>
      <c r="AK201" s="72" t="n">
        <f aca="false">ModeloDatosModificados!AK201-ModeloDatosMinisterio!AK201</f>
        <v>0</v>
      </c>
      <c r="AL201" s="72" t="n">
        <f aca="false">ModeloDatosModificados!AL201-ModeloDatosMinisterio!AL201</f>
        <v>0</v>
      </c>
      <c r="AM201" s="72" t="n">
        <f aca="false">ModeloDatosModificados!AM201-ModeloDatosMinisterio!AM201</f>
        <v>0</v>
      </c>
      <c r="AO201" s="64" t="n">
        <f aca="false">ModeloDatosModificados!AO201-ModeloDatosMinisterio!AO201</f>
        <v>0</v>
      </c>
      <c r="AP201" s="63" t="n">
        <f aca="false">ModeloDatosModificados!AP201-ModeloDatosMinisterio!AP201</f>
        <v>0</v>
      </c>
      <c r="AQ201" s="64" t="n">
        <f aca="false">ModeloDatosModificados!AQ201-ModeloDatosMinisterio!AQ201</f>
        <v>0</v>
      </c>
      <c r="AR201" s="63" t="n">
        <f aca="false">ModeloDatosModificados!AR201-ModeloDatosMinisterio!AR201</f>
        <v>0</v>
      </c>
      <c r="AS201" s="64" t="n">
        <f aca="false">ModeloDatosModificados!AS201-ModeloDatosMinisterio!AS201</f>
        <v>0</v>
      </c>
      <c r="AT201" s="63" t="n">
        <f aca="false">ModeloDatosModificados!AT201-ModeloDatosMinisterio!AT201</f>
        <v>0</v>
      </c>
      <c r="AU201" s="64" t="n">
        <f aca="false">ModeloDatosModificados!AU201-ModeloDatosMinisterio!AU201</f>
        <v>0</v>
      </c>
      <c r="AV201" s="63" t="n">
        <f aca="false">ModeloDatosModificados!AV201-ModeloDatosMinisterio!AV201</f>
        <v>0</v>
      </c>
      <c r="AW201" s="64" t="n">
        <f aca="false">ModeloDatosModificados!AW201-ModeloDatosMinisterio!AW201</f>
        <v>0</v>
      </c>
      <c r="AX201" s="63" t="n">
        <f aca="false">ModeloDatosModificados!AX201-ModeloDatosMinisterio!AX201</f>
        <v>0</v>
      </c>
    </row>
    <row r="202" customFormat="false" ht="13.8" hidden="false" customHeight="false" outlineLevel="0" collapsed="false">
      <c r="A202" s="70" t="s">
        <v>34</v>
      </c>
      <c r="B202" s="63" t="n">
        <f aca="false">ModeloDatosModificados!B202-ModeloDatosMinisterio!B202</f>
        <v>0</v>
      </c>
      <c r="C202" s="63" t="n">
        <f aca="false">ModeloDatosModificados!C202-ModeloDatosMinisterio!C202</f>
        <v>0</v>
      </c>
      <c r="D202" s="63" t="n">
        <f aca="false">ModeloDatosModificados!D202-ModeloDatosMinisterio!D202</f>
        <v>0</v>
      </c>
      <c r="E202" s="63" t="n">
        <f aca="false">ModeloDatosModificados!E202-ModeloDatosMinisterio!E202</f>
        <v>0</v>
      </c>
      <c r="F202" s="63" t="n">
        <f aca="false">ModeloDatosModificados!F202-ModeloDatosMinisterio!F202</f>
        <v>0</v>
      </c>
      <c r="G202" s="63" t="n">
        <f aca="false">ModeloDatosModificados!G202-ModeloDatosMinisterio!G202</f>
        <v>0</v>
      </c>
      <c r="H202" s="63" t="n">
        <f aca="false">ModeloDatosModificados!H202-ModeloDatosMinisterio!H202</f>
        <v>0</v>
      </c>
      <c r="I202" s="64" t="n">
        <f aca="false">ModeloDatosModificados!I202-ModeloDatosMinisterio!I202</f>
        <v>0</v>
      </c>
      <c r="J202" s="63" t="n">
        <f aca="false">ModeloDatosModificados!J202-ModeloDatosMinisterio!J202</f>
        <v>0</v>
      </c>
      <c r="K202" s="64" t="n">
        <f aca="false">ModeloDatosModificados!K202-ModeloDatosMinisterio!K202</f>
        <v>0</v>
      </c>
      <c r="L202" s="63" t="n">
        <f aca="false">ModeloDatosModificados!L202-ModeloDatosMinisterio!L202</f>
        <v>0</v>
      </c>
      <c r="M202" s="64" t="n">
        <f aca="false">ModeloDatosModificados!M202-ModeloDatosMinisterio!M202</f>
        <v>-5.08935173865188E-009</v>
      </c>
      <c r="N202" s="63" t="n">
        <f aca="false">ModeloDatosModificados!N202-ModeloDatosMinisterio!N202</f>
        <v>-1</v>
      </c>
      <c r="O202" s="63" t="n">
        <f aca="false">ModeloDatosModificados!O202-ModeloDatosMinisterio!O202</f>
        <v>-1</v>
      </c>
      <c r="P202" s="63" t="n">
        <f aca="false">ModeloDatosModificados!P202-ModeloDatosMinisterio!P202</f>
        <v>-1</v>
      </c>
      <c r="Q202" s="63" t="n">
        <f aca="false">ModeloDatosModificados!Q202-ModeloDatosMinisterio!Q202</f>
        <v>-1</v>
      </c>
      <c r="S202" s="63" t="n">
        <f aca="false">ModeloDatosModificados!S202-ModeloDatosMinisterio!S202</f>
        <v>0</v>
      </c>
      <c r="T202" s="63" t="n">
        <f aca="false">ModeloDatosModificados!T202-ModeloDatosMinisterio!T202</f>
        <v>0</v>
      </c>
      <c r="U202" s="63" t="n">
        <f aca="false">ModeloDatosModificados!U202-ModeloDatosMinisterio!U202</f>
        <v>0</v>
      </c>
      <c r="V202" s="63" t="n">
        <f aca="false">ModeloDatosModificados!V202-ModeloDatosMinisterio!V202</f>
        <v>0</v>
      </c>
      <c r="W202" s="63" t="n">
        <f aca="false">ModeloDatosModificados!W202-ModeloDatosMinisterio!W202</f>
        <v>0</v>
      </c>
      <c r="X202" s="63" t="n">
        <f aca="false">ModeloDatosModificados!X202-ModeloDatosMinisterio!X202</f>
        <v>0</v>
      </c>
      <c r="Y202" s="63" t="n">
        <f aca="false">ModeloDatosModificados!Y202-ModeloDatosMinisterio!Y202</f>
        <v>0</v>
      </c>
      <c r="Z202" s="63" t="n">
        <f aca="false">ModeloDatosModificados!Z202-ModeloDatosMinisterio!Z202</f>
        <v>0</v>
      </c>
      <c r="AC202" s="71" t="n">
        <f aca="false">ModeloDatosModificados!AC202-ModeloDatosMinisterio!AC202</f>
        <v>0</v>
      </c>
      <c r="AD202" s="72" t="n">
        <f aca="false">ModeloDatosModificados!AD202-ModeloDatosMinisterio!AD202</f>
        <v>0</v>
      </c>
      <c r="AE202" s="73" t="n">
        <f aca="false">ModeloDatosModificados!AE202-ModeloDatosMinisterio!AE202</f>
        <v>0</v>
      </c>
      <c r="AF202" s="72" t="n">
        <f aca="false">ModeloDatosModificados!AF202-ModeloDatosMinisterio!AF202</f>
        <v>0</v>
      </c>
      <c r="AG202" s="72" t="n">
        <f aca="false">ModeloDatosModificados!AG202-ModeloDatosMinisterio!AG202</f>
        <v>0</v>
      </c>
      <c r="AH202" s="72" t="n">
        <f aca="false">ModeloDatosModificados!AH202-ModeloDatosMinisterio!AH202</f>
        <v>0</v>
      </c>
      <c r="AI202" s="72" t="n">
        <f aca="false">ModeloDatosModificados!AI202-ModeloDatosMinisterio!AI202</f>
        <v>0</v>
      </c>
      <c r="AJ202" s="72" t="n">
        <f aca="false">ModeloDatosModificados!AJ202-ModeloDatosMinisterio!AJ202</f>
        <v>0</v>
      </c>
      <c r="AK202" s="72" t="n">
        <f aca="false">ModeloDatosModificados!AK202-ModeloDatosMinisterio!AK202</f>
        <v>0</v>
      </c>
      <c r="AL202" s="72" t="n">
        <f aca="false">ModeloDatosModificados!AL202-ModeloDatosMinisterio!AL202</f>
        <v>0</v>
      </c>
      <c r="AM202" s="72" t="n">
        <f aca="false">ModeloDatosModificados!AM202-ModeloDatosMinisterio!AM202</f>
        <v>0</v>
      </c>
      <c r="AO202" s="64" t="n">
        <f aca="false">ModeloDatosModificados!AO202-ModeloDatosMinisterio!AO202</f>
        <v>0</v>
      </c>
      <c r="AP202" s="63" t="n">
        <f aca="false">ModeloDatosModificados!AP202-ModeloDatosMinisterio!AP202</f>
        <v>0</v>
      </c>
      <c r="AQ202" s="64" t="n">
        <f aca="false">ModeloDatosModificados!AQ202-ModeloDatosMinisterio!AQ202</f>
        <v>0</v>
      </c>
      <c r="AR202" s="63" t="n">
        <f aca="false">ModeloDatosModificados!AR202-ModeloDatosMinisterio!AR202</f>
        <v>0</v>
      </c>
      <c r="AS202" s="64" t="n">
        <f aca="false">ModeloDatosModificados!AS202-ModeloDatosMinisterio!AS202</f>
        <v>0</v>
      </c>
      <c r="AT202" s="63" t="n">
        <f aca="false">ModeloDatosModificados!AT202-ModeloDatosMinisterio!AT202</f>
        <v>0</v>
      </c>
      <c r="AU202" s="64" t="n">
        <f aca="false">ModeloDatosModificados!AU202-ModeloDatosMinisterio!AU202</f>
        <v>0</v>
      </c>
      <c r="AV202" s="63" t="n">
        <f aca="false">ModeloDatosModificados!AV202-ModeloDatosMinisterio!AV202</f>
        <v>0</v>
      </c>
      <c r="AW202" s="64" t="n">
        <f aca="false">ModeloDatosModificados!AW202-ModeloDatosMinisterio!AW202</f>
        <v>0</v>
      </c>
      <c r="AX202" s="63" t="n">
        <f aca="false">ModeloDatosModificados!AX202-ModeloDatosMinisterio!AX202</f>
        <v>0</v>
      </c>
    </row>
    <row r="203" customFormat="false" ht="13.8" hidden="false" customHeight="false" outlineLevel="0" collapsed="false">
      <c r="A203" s="70" t="s">
        <v>35</v>
      </c>
      <c r="B203" s="63" t="n">
        <f aca="false">ModeloDatosModificados!B203-ModeloDatosMinisterio!B203</f>
        <v>0</v>
      </c>
      <c r="C203" s="63" t="n">
        <f aca="false">ModeloDatosModificados!C203-ModeloDatosMinisterio!C203</f>
        <v>0</v>
      </c>
      <c r="D203" s="63" t="n">
        <f aca="false">ModeloDatosModificados!D203-ModeloDatosMinisterio!D203</f>
        <v>0</v>
      </c>
      <c r="E203" s="63" t="n">
        <f aca="false">ModeloDatosModificados!E203-ModeloDatosMinisterio!E203</f>
        <v>0</v>
      </c>
      <c r="F203" s="63" t="n">
        <f aca="false">ModeloDatosModificados!F203-ModeloDatosMinisterio!F203</f>
        <v>0</v>
      </c>
      <c r="G203" s="63" t="n">
        <f aca="false">ModeloDatosModificados!G203-ModeloDatosMinisterio!G203</f>
        <v>0</v>
      </c>
      <c r="H203" s="63" t="n">
        <f aca="false">ModeloDatosModificados!H203-ModeloDatosMinisterio!H203</f>
        <v>0</v>
      </c>
      <c r="I203" s="64" t="n">
        <f aca="false">ModeloDatosModificados!I203-ModeloDatosMinisterio!I203</f>
        <v>0</v>
      </c>
      <c r="J203" s="63" t="n">
        <f aca="false">ModeloDatosModificados!J203-ModeloDatosMinisterio!J203</f>
        <v>0</v>
      </c>
      <c r="K203" s="64" t="n">
        <f aca="false">ModeloDatosModificados!K203-ModeloDatosMinisterio!K203</f>
        <v>0</v>
      </c>
      <c r="L203" s="63" t="n">
        <f aca="false">ModeloDatosModificados!L203-ModeloDatosMinisterio!L203</f>
        <v>0</v>
      </c>
      <c r="M203" s="64" t="n">
        <f aca="false">ModeloDatosModificados!M203-ModeloDatosMinisterio!M203</f>
        <v>5.08935173865188E-009</v>
      </c>
      <c r="N203" s="63" t="n">
        <f aca="false">ModeloDatosModificados!N203-ModeloDatosMinisterio!N203</f>
        <v>1</v>
      </c>
      <c r="O203" s="63" t="n">
        <f aca="false">ModeloDatosModificados!O203-ModeloDatosMinisterio!O203</f>
        <v>1</v>
      </c>
      <c r="P203" s="63" t="n">
        <f aca="false">ModeloDatosModificados!P203-ModeloDatosMinisterio!P203</f>
        <v>1</v>
      </c>
      <c r="Q203" s="63" t="n">
        <f aca="false">ModeloDatosModificados!Q203-ModeloDatosMinisterio!Q203</f>
        <v>1</v>
      </c>
      <c r="S203" s="63" t="n">
        <f aca="false">ModeloDatosModificados!S203-ModeloDatosMinisterio!S203</f>
        <v>0</v>
      </c>
      <c r="T203" s="63" t="n">
        <f aca="false">ModeloDatosModificados!T203-ModeloDatosMinisterio!T203</f>
        <v>0</v>
      </c>
      <c r="U203" s="63" t="n">
        <f aca="false">ModeloDatosModificados!U203-ModeloDatosMinisterio!U203</f>
        <v>0</v>
      </c>
      <c r="V203" s="63" t="n">
        <f aca="false">ModeloDatosModificados!V203-ModeloDatosMinisterio!V203</f>
        <v>0</v>
      </c>
      <c r="W203" s="63" t="n">
        <f aca="false">ModeloDatosModificados!W203-ModeloDatosMinisterio!W203</f>
        <v>0</v>
      </c>
      <c r="X203" s="63" t="n">
        <f aca="false">ModeloDatosModificados!X203-ModeloDatosMinisterio!X203</f>
        <v>0</v>
      </c>
      <c r="Y203" s="63" t="n">
        <f aca="false">ModeloDatosModificados!Y203-ModeloDatosMinisterio!Y203</f>
        <v>0</v>
      </c>
      <c r="Z203" s="63" t="n">
        <f aca="false">ModeloDatosModificados!Z203-ModeloDatosMinisterio!Z203</f>
        <v>0</v>
      </c>
      <c r="AC203" s="71" t="n">
        <f aca="false">ModeloDatosModificados!AC203-ModeloDatosMinisterio!AC203</f>
        <v>0</v>
      </c>
      <c r="AD203" s="72" t="n">
        <f aca="false">ModeloDatosModificados!AD203-ModeloDatosMinisterio!AD203</f>
        <v>0</v>
      </c>
      <c r="AE203" s="73" t="n">
        <f aca="false">ModeloDatosModificados!AE203-ModeloDatosMinisterio!AE203</f>
        <v>0</v>
      </c>
      <c r="AF203" s="72" t="n">
        <f aca="false">ModeloDatosModificados!AF203-ModeloDatosMinisterio!AF203</f>
        <v>0</v>
      </c>
      <c r="AG203" s="72" t="n">
        <f aca="false">ModeloDatosModificados!AG203-ModeloDatosMinisterio!AG203</f>
        <v>0</v>
      </c>
      <c r="AH203" s="72" t="n">
        <f aca="false">ModeloDatosModificados!AH203-ModeloDatosMinisterio!AH203</f>
        <v>0</v>
      </c>
      <c r="AI203" s="72" t="n">
        <f aca="false">ModeloDatosModificados!AI203-ModeloDatosMinisterio!AI203</f>
        <v>0</v>
      </c>
      <c r="AJ203" s="72" t="n">
        <f aca="false">ModeloDatosModificados!AJ203-ModeloDatosMinisterio!AJ203</f>
        <v>0</v>
      </c>
      <c r="AK203" s="72" t="n">
        <f aca="false">ModeloDatosModificados!AK203-ModeloDatosMinisterio!AK203</f>
        <v>0</v>
      </c>
      <c r="AL203" s="72" t="n">
        <f aca="false">ModeloDatosModificados!AL203-ModeloDatosMinisterio!AL203</f>
        <v>0</v>
      </c>
      <c r="AM203" s="72" t="n">
        <f aca="false">ModeloDatosModificados!AM203-ModeloDatosMinisterio!AM203</f>
        <v>0</v>
      </c>
      <c r="AO203" s="64" t="n">
        <f aca="false">ModeloDatosModificados!AO203-ModeloDatosMinisterio!AO203</f>
        <v>0</v>
      </c>
      <c r="AP203" s="63" t="n">
        <f aca="false">ModeloDatosModificados!AP203-ModeloDatosMinisterio!AP203</f>
        <v>0</v>
      </c>
      <c r="AQ203" s="64" t="n">
        <f aca="false">ModeloDatosModificados!AQ203-ModeloDatosMinisterio!AQ203</f>
        <v>0</v>
      </c>
      <c r="AR203" s="63" t="n">
        <f aca="false">ModeloDatosModificados!AR203-ModeloDatosMinisterio!AR203</f>
        <v>0</v>
      </c>
      <c r="AS203" s="64" t="n">
        <f aca="false">ModeloDatosModificados!AS203-ModeloDatosMinisterio!AS203</f>
        <v>0</v>
      </c>
      <c r="AT203" s="63" t="n">
        <f aca="false">ModeloDatosModificados!AT203-ModeloDatosMinisterio!AT203</f>
        <v>0</v>
      </c>
      <c r="AU203" s="64" t="n">
        <f aca="false">ModeloDatosModificados!AU203-ModeloDatosMinisterio!AU203</f>
        <v>0</v>
      </c>
      <c r="AV203" s="63" t="n">
        <f aca="false">ModeloDatosModificados!AV203-ModeloDatosMinisterio!AV203</f>
        <v>0</v>
      </c>
      <c r="AW203" s="64" t="n">
        <f aca="false">ModeloDatosModificados!AW203-ModeloDatosMinisterio!AW203</f>
        <v>0</v>
      </c>
      <c r="AX203" s="63" t="n">
        <f aca="false">ModeloDatosModificados!AX203-ModeloDatosMinisterio!AX203</f>
        <v>0</v>
      </c>
    </row>
    <row r="204" customFormat="false" ht="13.8" hidden="false" customHeight="false" outlineLevel="0" collapsed="false">
      <c r="A204" s="70" t="s">
        <v>36</v>
      </c>
      <c r="B204" s="63" t="n">
        <f aca="false">ModeloDatosModificados!B204-ModeloDatosMinisterio!B204</f>
        <v>0</v>
      </c>
      <c r="C204" s="63" t="n">
        <f aca="false">ModeloDatosModificados!C204-ModeloDatosMinisterio!C204</f>
        <v>0</v>
      </c>
      <c r="D204" s="63" t="n">
        <f aca="false">ModeloDatosModificados!D204-ModeloDatosMinisterio!D204</f>
        <v>0</v>
      </c>
      <c r="E204" s="63" t="n">
        <f aca="false">ModeloDatosModificados!E204-ModeloDatosMinisterio!E204</f>
        <v>0</v>
      </c>
      <c r="F204" s="63" t="n">
        <f aca="false">ModeloDatosModificados!F204-ModeloDatosMinisterio!F204</f>
        <v>0</v>
      </c>
      <c r="G204" s="63" t="n">
        <f aca="false">ModeloDatosModificados!G204-ModeloDatosMinisterio!G204</f>
        <v>0</v>
      </c>
      <c r="H204" s="63" t="n">
        <f aca="false">ModeloDatosModificados!H204-ModeloDatosMinisterio!H204</f>
        <v>0</v>
      </c>
      <c r="I204" s="64" t="n">
        <f aca="false">ModeloDatosModificados!I204-ModeloDatosMinisterio!I204</f>
        <v>0</v>
      </c>
      <c r="J204" s="63" t="n">
        <f aca="false">ModeloDatosModificados!J204-ModeloDatosMinisterio!J204</f>
        <v>0</v>
      </c>
      <c r="K204" s="64" t="n">
        <f aca="false">ModeloDatosModificados!K204-ModeloDatosMinisterio!K204</f>
        <v>0</v>
      </c>
      <c r="L204" s="63" t="n">
        <f aca="false">ModeloDatosModificados!L204-ModeloDatosMinisterio!L204</f>
        <v>0</v>
      </c>
      <c r="M204" s="64" t="n">
        <f aca="false">ModeloDatosModificados!M204-ModeloDatosMinisterio!M204</f>
        <v>-1.0178703475916E-007</v>
      </c>
      <c r="N204" s="63" t="n">
        <f aca="false">ModeloDatosModificados!N204-ModeloDatosMinisterio!N204</f>
        <v>-20</v>
      </c>
      <c r="O204" s="63" t="n">
        <f aca="false">ModeloDatosModificados!O204-ModeloDatosMinisterio!O204</f>
        <v>-20</v>
      </c>
      <c r="P204" s="63" t="n">
        <f aca="false">ModeloDatosModificados!P204-ModeloDatosMinisterio!P204</f>
        <v>-20</v>
      </c>
      <c r="Q204" s="63" t="n">
        <f aca="false">ModeloDatosModificados!Q204-ModeloDatosMinisterio!Q204</f>
        <v>-20</v>
      </c>
      <c r="S204" s="63" t="n">
        <f aca="false">ModeloDatosModificados!S204-ModeloDatosMinisterio!S204</f>
        <v>0</v>
      </c>
      <c r="T204" s="63" t="n">
        <f aca="false">ModeloDatosModificados!T204-ModeloDatosMinisterio!T204</f>
        <v>0</v>
      </c>
      <c r="U204" s="63" t="n">
        <f aca="false">ModeloDatosModificados!U204-ModeloDatosMinisterio!U204</f>
        <v>0</v>
      </c>
      <c r="V204" s="63" t="n">
        <f aca="false">ModeloDatosModificados!V204-ModeloDatosMinisterio!V204</f>
        <v>0</v>
      </c>
      <c r="W204" s="63" t="n">
        <f aca="false">ModeloDatosModificados!W204-ModeloDatosMinisterio!W204</f>
        <v>0</v>
      </c>
      <c r="X204" s="63" t="n">
        <f aca="false">ModeloDatosModificados!X204-ModeloDatosMinisterio!X204</f>
        <v>0</v>
      </c>
      <c r="Y204" s="63" t="n">
        <f aca="false">ModeloDatosModificados!Y204-ModeloDatosMinisterio!Y204</f>
        <v>0</v>
      </c>
      <c r="Z204" s="63" t="n">
        <f aca="false">ModeloDatosModificados!Z204-ModeloDatosMinisterio!Z204</f>
        <v>0</v>
      </c>
      <c r="AC204" s="71" t="n">
        <f aca="false">ModeloDatosModificados!AC204-ModeloDatosMinisterio!AC204</f>
        <v>0</v>
      </c>
      <c r="AD204" s="72" t="n">
        <f aca="false">ModeloDatosModificados!AD204-ModeloDatosMinisterio!AD204</f>
        <v>0</v>
      </c>
      <c r="AE204" s="73" t="n">
        <f aca="false">ModeloDatosModificados!AE204-ModeloDatosMinisterio!AE204</f>
        <v>0</v>
      </c>
      <c r="AF204" s="72" t="n">
        <f aca="false">ModeloDatosModificados!AF204-ModeloDatosMinisterio!AF204</f>
        <v>0</v>
      </c>
      <c r="AG204" s="72" t="n">
        <f aca="false">ModeloDatosModificados!AG204-ModeloDatosMinisterio!AG204</f>
        <v>0</v>
      </c>
      <c r="AH204" s="72" t="n">
        <f aca="false">ModeloDatosModificados!AH204-ModeloDatosMinisterio!AH204</f>
        <v>0</v>
      </c>
      <c r="AI204" s="72" t="n">
        <f aca="false">ModeloDatosModificados!AI204-ModeloDatosMinisterio!AI204</f>
        <v>0</v>
      </c>
      <c r="AJ204" s="72" t="n">
        <f aca="false">ModeloDatosModificados!AJ204-ModeloDatosMinisterio!AJ204</f>
        <v>0</v>
      </c>
      <c r="AK204" s="72" t="n">
        <f aca="false">ModeloDatosModificados!AK204-ModeloDatosMinisterio!AK204</f>
        <v>0</v>
      </c>
      <c r="AL204" s="72" t="n">
        <f aca="false">ModeloDatosModificados!AL204-ModeloDatosMinisterio!AL204</f>
        <v>0</v>
      </c>
      <c r="AM204" s="72" t="n">
        <f aca="false">ModeloDatosModificados!AM204-ModeloDatosMinisterio!AM204</f>
        <v>0</v>
      </c>
      <c r="AO204" s="64" t="n">
        <f aca="false">ModeloDatosModificados!AO204-ModeloDatosMinisterio!AO204</f>
        <v>0</v>
      </c>
      <c r="AP204" s="63" t="n">
        <f aca="false">ModeloDatosModificados!AP204-ModeloDatosMinisterio!AP204</f>
        <v>0</v>
      </c>
      <c r="AQ204" s="64" t="n">
        <f aca="false">ModeloDatosModificados!AQ204-ModeloDatosMinisterio!AQ204</f>
        <v>0</v>
      </c>
      <c r="AR204" s="63" t="n">
        <f aca="false">ModeloDatosModificados!AR204-ModeloDatosMinisterio!AR204</f>
        <v>0</v>
      </c>
      <c r="AS204" s="64" t="n">
        <f aca="false">ModeloDatosModificados!AS204-ModeloDatosMinisterio!AS204</f>
        <v>0</v>
      </c>
      <c r="AT204" s="63" t="n">
        <f aca="false">ModeloDatosModificados!AT204-ModeloDatosMinisterio!AT204</f>
        <v>0</v>
      </c>
      <c r="AU204" s="64" t="n">
        <f aca="false">ModeloDatosModificados!AU204-ModeloDatosMinisterio!AU204</f>
        <v>0</v>
      </c>
      <c r="AV204" s="63" t="n">
        <f aca="false">ModeloDatosModificados!AV204-ModeloDatosMinisterio!AV204</f>
        <v>0</v>
      </c>
      <c r="AW204" s="64" t="n">
        <f aca="false">ModeloDatosModificados!AW204-ModeloDatosMinisterio!AW204</f>
        <v>0</v>
      </c>
      <c r="AX204" s="63" t="n">
        <f aca="false">ModeloDatosModificados!AX204-ModeloDatosMinisterio!AX204</f>
        <v>0</v>
      </c>
    </row>
    <row r="205" customFormat="false" ht="13.8" hidden="false" customHeight="false" outlineLevel="0" collapsed="false">
      <c r="A205" s="70" t="s">
        <v>37</v>
      </c>
      <c r="B205" s="63" t="n">
        <f aca="false">ModeloDatosModificados!B205-ModeloDatosMinisterio!B205</f>
        <v>0</v>
      </c>
      <c r="C205" s="63" t="n">
        <f aca="false">ModeloDatosModificados!C205-ModeloDatosMinisterio!C205</f>
        <v>0</v>
      </c>
      <c r="D205" s="63" t="n">
        <f aca="false">ModeloDatosModificados!D205-ModeloDatosMinisterio!D205</f>
        <v>0</v>
      </c>
      <c r="E205" s="63" t="n">
        <f aca="false">ModeloDatosModificados!E205-ModeloDatosMinisterio!E205</f>
        <v>0</v>
      </c>
      <c r="F205" s="63" t="n">
        <f aca="false">ModeloDatosModificados!F205-ModeloDatosMinisterio!F205</f>
        <v>0</v>
      </c>
      <c r="G205" s="63" t="n">
        <f aca="false">ModeloDatosModificados!G205-ModeloDatosMinisterio!G205</f>
        <v>0</v>
      </c>
      <c r="H205" s="63" t="n">
        <f aca="false">ModeloDatosModificados!H205-ModeloDatosMinisterio!H205</f>
        <v>0</v>
      </c>
      <c r="I205" s="64" t="n">
        <f aca="false">ModeloDatosModificados!I205-ModeloDatosMinisterio!I205</f>
        <v>0</v>
      </c>
      <c r="J205" s="63" t="n">
        <f aca="false">ModeloDatosModificados!J205-ModeloDatosMinisterio!J205</f>
        <v>0</v>
      </c>
      <c r="K205" s="64" t="n">
        <f aca="false">ModeloDatosModificados!K205-ModeloDatosMinisterio!K205</f>
        <v>0</v>
      </c>
      <c r="L205" s="63" t="n">
        <f aca="false">ModeloDatosModificados!L205-ModeloDatosMinisterio!L205</f>
        <v>0</v>
      </c>
      <c r="M205" s="64" t="n">
        <f aca="false">ModeloDatosModificados!M205-ModeloDatosMinisterio!M205</f>
        <v>5.08935173865188E-009</v>
      </c>
      <c r="N205" s="63" t="n">
        <f aca="false">ModeloDatosModificados!N205-ModeloDatosMinisterio!N205</f>
        <v>1</v>
      </c>
      <c r="O205" s="63" t="n">
        <f aca="false">ModeloDatosModificados!O205-ModeloDatosMinisterio!O205</f>
        <v>1</v>
      </c>
      <c r="P205" s="63" t="n">
        <f aca="false">ModeloDatosModificados!P205-ModeloDatosMinisterio!P205</f>
        <v>1</v>
      </c>
      <c r="Q205" s="63" t="n">
        <f aca="false">ModeloDatosModificados!Q205-ModeloDatosMinisterio!Q205</f>
        <v>1</v>
      </c>
      <c r="S205" s="63" t="n">
        <f aca="false">ModeloDatosModificados!S205-ModeloDatosMinisterio!S205</f>
        <v>0</v>
      </c>
      <c r="T205" s="63" t="n">
        <f aca="false">ModeloDatosModificados!T205-ModeloDatosMinisterio!T205</f>
        <v>0</v>
      </c>
      <c r="U205" s="63" t="n">
        <f aca="false">ModeloDatosModificados!U205-ModeloDatosMinisterio!U205</f>
        <v>0</v>
      </c>
      <c r="V205" s="63" t="n">
        <f aca="false">ModeloDatosModificados!V205-ModeloDatosMinisterio!V205</f>
        <v>0</v>
      </c>
      <c r="W205" s="63" t="n">
        <f aca="false">ModeloDatosModificados!W205-ModeloDatosMinisterio!W205</f>
        <v>0</v>
      </c>
      <c r="X205" s="63" t="n">
        <f aca="false">ModeloDatosModificados!X205-ModeloDatosMinisterio!X205</f>
        <v>0</v>
      </c>
      <c r="Y205" s="63" t="n">
        <f aca="false">ModeloDatosModificados!Y205-ModeloDatosMinisterio!Y205</f>
        <v>0</v>
      </c>
      <c r="Z205" s="63" t="n">
        <f aca="false">ModeloDatosModificados!Z205-ModeloDatosMinisterio!Z205</f>
        <v>0</v>
      </c>
      <c r="AC205" s="71" t="n">
        <f aca="false">ModeloDatosModificados!AC205-ModeloDatosMinisterio!AC205</f>
        <v>0</v>
      </c>
      <c r="AD205" s="72" t="n">
        <f aca="false">ModeloDatosModificados!AD205-ModeloDatosMinisterio!AD205</f>
        <v>0</v>
      </c>
      <c r="AE205" s="73" t="n">
        <f aca="false">ModeloDatosModificados!AE205-ModeloDatosMinisterio!AE205</f>
        <v>0</v>
      </c>
      <c r="AF205" s="72" t="n">
        <f aca="false">ModeloDatosModificados!AF205-ModeloDatosMinisterio!AF205</f>
        <v>0</v>
      </c>
      <c r="AG205" s="72" t="n">
        <f aca="false">ModeloDatosModificados!AG205-ModeloDatosMinisterio!AG205</f>
        <v>0</v>
      </c>
      <c r="AH205" s="72" t="n">
        <f aca="false">ModeloDatosModificados!AH205-ModeloDatosMinisterio!AH205</f>
        <v>0</v>
      </c>
      <c r="AI205" s="72" t="n">
        <f aca="false">ModeloDatosModificados!AI205-ModeloDatosMinisterio!AI205</f>
        <v>0</v>
      </c>
      <c r="AJ205" s="72" t="n">
        <f aca="false">ModeloDatosModificados!AJ205-ModeloDatosMinisterio!AJ205</f>
        <v>0</v>
      </c>
      <c r="AK205" s="72" t="n">
        <f aca="false">ModeloDatosModificados!AK205-ModeloDatosMinisterio!AK205</f>
        <v>0</v>
      </c>
      <c r="AL205" s="72" t="n">
        <f aca="false">ModeloDatosModificados!AL205-ModeloDatosMinisterio!AL205</f>
        <v>0</v>
      </c>
      <c r="AM205" s="72" t="n">
        <f aca="false">ModeloDatosModificados!AM205-ModeloDatosMinisterio!AM205</f>
        <v>0</v>
      </c>
      <c r="AO205" s="64" t="n">
        <f aca="false">ModeloDatosModificados!AO205-ModeloDatosMinisterio!AO205</f>
        <v>0</v>
      </c>
      <c r="AP205" s="63" t="n">
        <f aca="false">ModeloDatosModificados!AP205-ModeloDatosMinisterio!AP205</f>
        <v>0</v>
      </c>
      <c r="AQ205" s="64" t="n">
        <f aca="false">ModeloDatosModificados!AQ205-ModeloDatosMinisterio!AQ205</f>
        <v>0</v>
      </c>
      <c r="AR205" s="63" t="n">
        <f aca="false">ModeloDatosModificados!AR205-ModeloDatosMinisterio!AR205</f>
        <v>0</v>
      </c>
      <c r="AS205" s="64" t="n">
        <f aca="false">ModeloDatosModificados!AS205-ModeloDatosMinisterio!AS205</f>
        <v>0</v>
      </c>
      <c r="AT205" s="63" t="n">
        <f aca="false">ModeloDatosModificados!AT205-ModeloDatosMinisterio!AT205</f>
        <v>0</v>
      </c>
      <c r="AU205" s="64" t="n">
        <f aca="false">ModeloDatosModificados!AU205-ModeloDatosMinisterio!AU205</f>
        <v>0</v>
      </c>
      <c r="AV205" s="63" t="n">
        <f aca="false">ModeloDatosModificados!AV205-ModeloDatosMinisterio!AV205</f>
        <v>0</v>
      </c>
      <c r="AW205" s="64" t="n">
        <f aca="false">ModeloDatosModificados!AW205-ModeloDatosMinisterio!AW205</f>
        <v>0</v>
      </c>
      <c r="AX205" s="63" t="n">
        <f aca="false">ModeloDatosModificados!AX205-ModeloDatosMinisterio!AX205</f>
        <v>0</v>
      </c>
    </row>
    <row r="206" customFormat="false" ht="13.8" hidden="false" customHeight="false" outlineLevel="0" collapsed="false">
      <c r="A206" s="70" t="s">
        <v>38</v>
      </c>
      <c r="B206" s="63" t="n">
        <f aca="false">ModeloDatosModificados!B206-ModeloDatosMinisterio!B206</f>
        <v>0</v>
      </c>
      <c r="C206" s="63" t="n">
        <f aca="false">ModeloDatosModificados!C206-ModeloDatosMinisterio!C206</f>
        <v>0</v>
      </c>
      <c r="D206" s="63" t="n">
        <f aca="false">ModeloDatosModificados!D206-ModeloDatosMinisterio!D206</f>
        <v>0</v>
      </c>
      <c r="E206" s="63" t="n">
        <f aca="false">ModeloDatosModificados!E206-ModeloDatosMinisterio!E206</f>
        <v>0</v>
      </c>
      <c r="F206" s="63" t="n">
        <f aca="false">ModeloDatosModificados!F206-ModeloDatosMinisterio!F206</f>
        <v>0</v>
      </c>
      <c r="G206" s="63" t="n">
        <f aca="false">ModeloDatosModificados!G206-ModeloDatosMinisterio!G206</f>
        <v>0</v>
      </c>
      <c r="H206" s="63" t="n">
        <f aca="false">ModeloDatosModificados!H206-ModeloDatosMinisterio!H206</f>
        <v>0</v>
      </c>
      <c r="I206" s="64" t="n">
        <f aca="false">ModeloDatosModificados!I206-ModeloDatosMinisterio!I206</f>
        <v>0</v>
      </c>
      <c r="J206" s="63" t="n">
        <f aca="false">ModeloDatosModificados!J206-ModeloDatosMinisterio!J206</f>
        <v>0</v>
      </c>
      <c r="K206" s="64" t="n">
        <f aca="false">ModeloDatosModificados!K206-ModeloDatosMinisterio!K206</f>
        <v>0</v>
      </c>
      <c r="L206" s="63" t="n">
        <f aca="false">ModeloDatosModificados!L206-ModeloDatosMinisterio!L206</f>
        <v>0</v>
      </c>
      <c r="M206" s="64" t="n">
        <f aca="false">ModeloDatosModificados!M206-ModeloDatosMinisterio!M206</f>
        <v>-5.08935173865188E-009</v>
      </c>
      <c r="N206" s="63" t="n">
        <f aca="false">ModeloDatosModificados!N206-ModeloDatosMinisterio!N206</f>
        <v>-1</v>
      </c>
      <c r="O206" s="63" t="n">
        <f aca="false">ModeloDatosModificados!O206-ModeloDatosMinisterio!O206</f>
        <v>-1</v>
      </c>
      <c r="P206" s="63" t="n">
        <f aca="false">ModeloDatosModificados!P206-ModeloDatosMinisterio!P206</f>
        <v>-1</v>
      </c>
      <c r="Q206" s="63" t="n">
        <f aca="false">ModeloDatosModificados!Q206-ModeloDatosMinisterio!Q206</f>
        <v>-1</v>
      </c>
      <c r="S206" s="63" t="n">
        <f aca="false">ModeloDatosModificados!S206-ModeloDatosMinisterio!S206</f>
        <v>0</v>
      </c>
      <c r="T206" s="63" t="n">
        <f aca="false">ModeloDatosModificados!T206-ModeloDatosMinisterio!T206</f>
        <v>0</v>
      </c>
      <c r="U206" s="63" t="n">
        <f aca="false">ModeloDatosModificados!U206-ModeloDatosMinisterio!U206</f>
        <v>0</v>
      </c>
      <c r="V206" s="63" t="n">
        <f aca="false">ModeloDatosModificados!V206-ModeloDatosMinisterio!V206</f>
        <v>0</v>
      </c>
      <c r="W206" s="63" t="n">
        <f aca="false">ModeloDatosModificados!W206-ModeloDatosMinisterio!W206</f>
        <v>0</v>
      </c>
      <c r="X206" s="63" t="n">
        <f aca="false">ModeloDatosModificados!X206-ModeloDatosMinisterio!X206</f>
        <v>0</v>
      </c>
      <c r="Y206" s="63" t="n">
        <f aca="false">ModeloDatosModificados!Y206-ModeloDatosMinisterio!Y206</f>
        <v>0</v>
      </c>
      <c r="Z206" s="63" t="n">
        <f aca="false">ModeloDatosModificados!Z206-ModeloDatosMinisterio!Z206</f>
        <v>0</v>
      </c>
      <c r="AC206" s="71" t="n">
        <f aca="false">ModeloDatosModificados!AC206-ModeloDatosMinisterio!AC206</f>
        <v>0</v>
      </c>
      <c r="AD206" s="72" t="n">
        <f aca="false">ModeloDatosModificados!AD206-ModeloDatosMinisterio!AD206</f>
        <v>0</v>
      </c>
      <c r="AE206" s="73" t="n">
        <f aca="false">ModeloDatosModificados!AE206-ModeloDatosMinisterio!AE206</f>
        <v>0</v>
      </c>
      <c r="AF206" s="72" t="n">
        <f aca="false">ModeloDatosModificados!AF206-ModeloDatosMinisterio!AF206</f>
        <v>0</v>
      </c>
      <c r="AG206" s="72" t="n">
        <f aca="false">ModeloDatosModificados!AG206-ModeloDatosMinisterio!AG206</f>
        <v>0</v>
      </c>
      <c r="AH206" s="72" t="n">
        <f aca="false">ModeloDatosModificados!AH206-ModeloDatosMinisterio!AH206</f>
        <v>0</v>
      </c>
      <c r="AI206" s="72" t="n">
        <f aca="false">ModeloDatosModificados!AI206-ModeloDatosMinisterio!AI206</f>
        <v>0</v>
      </c>
      <c r="AJ206" s="72" t="n">
        <f aca="false">ModeloDatosModificados!AJ206-ModeloDatosMinisterio!AJ206</f>
        <v>0</v>
      </c>
      <c r="AK206" s="72" t="n">
        <f aca="false">ModeloDatosModificados!AK206-ModeloDatosMinisterio!AK206</f>
        <v>0</v>
      </c>
      <c r="AL206" s="72" t="n">
        <f aca="false">ModeloDatosModificados!AL206-ModeloDatosMinisterio!AL206</f>
        <v>0</v>
      </c>
      <c r="AM206" s="72" t="n">
        <f aca="false">ModeloDatosModificados!AM206-ModeloDatosMinisterio!AM206</f>
        <v>0</v>
      </c>
      <c r="AO206" s="64" t="n">
        <f aca="false">ModeloDatosModificados!AO206-ModeloDatosMinisterio!AO206</f>
        <v>0</v>
      </c>
      <c r="AP206" s="63" t="n">
        <f aca="false">ModeloDatosModificados!AP206-ModeloDatosMinisterio!AP206</f>
        <v>0</v>
      </c>
      <c r="AQ206" s="64" t="n">
        <f aca="false">ModeloDatosModificados!AQ206-ModeloDatosMinisterio!AQ206</f>
        <v>0</v>
      </c>
      <c r="AR206" s="63" t="n">
        <f aca="false">ModeloDatosModificados!AR206-ModeloDatosMinisterio!AR206</f>
        <v>0</v>
      </c>
      <c r="AS206" s="64" t="n">
        <f aca="false">ModeloDatosModificados!AS206-ModeloDatosMinisterio!AS206</f>
        <v>0</v>
      </c>
      <c r="AT206" s="63" t="n">
        <f aca="false">ModeloDatosModificados!AT206-ModeloDatosMinisterio!AT206</f>
        <v>0</v>
      </c>
      <c r="AU206" s="64" t="n">
        <f aca="false">ModeloDatosModificados!AU206-ModeloDatosMinisterio!AU206</f>
        <v>0</v>
      </c>
      <c r="AV206" s="63" t="n">
        <f aca="false">ModeloDatosModificados!AV206-ModeloDatosMinisterio!AV206</f>
        <v>0</v>
      </c>
      <c r="AW206" s="64" t="n">
        <f aca="false">ModeloDatosModificados!AW206-ModeloDatosMinisterio!AW206</f>
        <v>0</v>
      </c>
      <c r="AX206" s="63" t="n">
        <f aca="false">ModeloDatosModificados!AX206-ModeloDatosMinisterio!AX206</f>
        <v>0</v>
      </c>
    </row>
    <row r="207" customFormat="false" ht="13.8" hidden="false" customHeight="false" outlineLevel="0" collapsed="false">
      <c r="A207" s="70" t="s">
        <v>39</v>
      </c>
      <c r="B207" s="63" t="n">
        <f aca="false">ModeloDatosModificados!B207-ModeloDatosMinisterio!B207</f>
        <v>0</v>
      </c>
      <c r="C207" s="63" t="n">
        <f aca="false">ModeloDatosModificados!C207-ModeloDatosMinisterio!C207</f>
        <v>0</v>
      </c>
      <c r="D207" s="63" t="n">
        <f aca="false">ModeloDatosModificados!D207-ModeloDatosMinisterio!D207</f>
        <v>0</v>
      </c>
      <c r="E207" s="63" t="n">
        <f aca="false">ModeloDatosModificados!E207-ModeloDatosMinisterio!E207</f>
        <v>0</v>
      </c>
      <c r="F207" s="63" t="n">
        <f aca="false">ModeloDatosModificados!F207-ModeloDatosMinisterio!F207</f>
        <v>0</v>
      </c>
      <c r="G207" s="63" t="n">
        <f aca="false">ModeloDatosModificados!G207-ModeloDatosMinisterio!G207</f>
        <v>0</v>
      </c>
      <c r="H207" s="63" t="n">
        <f aca="false">ModeloDatosModificados!H207-ModeloDatosMinisterio!H207</f>
        <v>0</v>
      </c>
      <c r="I207" s="64" t="n">
        <f aca="false">ModeloDatosModificados!I207-ModeloDatosMinisterio!I207</f>
        <v>0</v>
      </c>
      <c r="J207" s="63" t="n">
        <f aca="false">ModeloDatosModificados!J207-ModeloDatosMinisterio!J207</f>
        <v>0</v>
      </c>
      <c r="K207" s="64" t="n">
        <f aca="false">ModeloDatosModificados!K207-ModeloDatosMinisterio!K207</f>
        <v>0</v>
      </c>
      <c r="L207" s="63" t="n">
        <f aca="false">ModeloDatosModificados!L207-ModeloDatosMinisterio!L207</f>
        <v>0</v>
      </c>
      <c r="M207" s="64" t="n">
        <f aca="false">ModeloDatosModificados!M207-ModeloDatosMinisterio!M207</f>
        <v>1.01787034773038E-008</v>
      </c>
      <c r="N207" s="63" t="n">
        <f aca="false">ModeloDatosModificados!N207-ModeloDatosMinisterio!N207</f>
        <v>2</v>
      </c>
      <c r="O207" s="63" t="n">
        <f aca="false">ModeloDatosModificados!O207-ModeloDatosMinisterio!O207</f>
        <v>2</v>
      </c>
      <c r="P207" s="63" t="n">
        <f aca="false">ModeloDatosModificados!P207-ModeloDatosMinisterio!P207</f>
        <v>2</v>
      </c>
      <c r="Q207" s="63" t="n">
        <f aca="false">ModeloDatosModificados!Q207-ModeloDatosMinisterio!Q207</f>
        <v>2</v>
      </c>
      <c r="S207" s="63" t="n">
        <f aca="false">ModeloDatosModificados!S207-ModeloDatosMinisterio!S207</f>
        <v>0</v>
      </c>
      <c r="T207" s="63" t="n">
        <f aca="false">ModeloDatosModificados!T207-ModeloDatosMinisterio!T207</f>
        <v>0</v>
      </c>
      <c r="U207" s="63" t="n">
        <f aca="false">ModeloDatosModificados!U207-ModeloDatosMinisterio!U207</f>
        <v>0</v>
      </c>
      <c r="V207" s="63" t="n">
        <f aca="false">ModeloDatosModificados!V207-ModeloDatosMinisterio!V207</f>
        <v>0</v>
      </c>
      <c r="W207" s="63" t="n">
        <f aca="false">ModeloDatosModificados!W207-ModeloDatosMinisterio!W207</f>
        <v>0</v>
      </c>
      <c r="X207" s="63" t="n">
        <f aca="false">ModeloDatosModificados!X207-ModeloDatosMinisterio!X207</f>
        <v>0</v>
      </c>
      <c r="Y207" s="63" t="n">
        <f aca="false">ModeloDatosModificados!Y207-ModeloDatosMinisterio!Y207</f>
        <v>0</v>
      </c>
      <c r="Z207" s="63" t="n">
        <f aca="false">ModeloDatosModificados!Z207-ModeloDatosMinisterio!Z207</f>
        <v>0</v>
      </c>
      <c r="AC207" s="71" t="n">
        <f aca="false">ModeloDatosModificados!AC207-ModeloDatosMinisterio!AC207</f>
        <v>0</v>
      </c>
      <c r="AD207" s="72" t="n">
        <f aca="false">ModeloDatosModificados!AD207-ModeloDatosMinisterio!AD207</f>
        <v>0</v>
      </c>
      <c r="AE207" s="73" t="n">
        <f aca="false">ModeloDatosModificados!AE207-ModeloDatosMinisterio!AE207</f>
        <v>0</v>
      </c>
      <c r="AF207" s="72" t="n">
        <f aca="false">ModeloDatosModificados!AF207-ModeloDatosMinisterio!AF207</f>
        <v>0</v>
      </c>
      <c r="AG207" s="72" t="n">
        <f aca="false">ModeloDatosModificados!AG207-ModeloDatosMinisterio!AG207</f>
        <v>0</v>
      </c>
      <c r="AH207" s="72" t="n">
        <f aca="false">ModeloDatosModificados!AH207-ModeloDatosMinisterio!AH207</f>
        <v>0</v>
      </c>
      <c r="AI207" s="72" t="n">
        <f aca="false">ModeloDatosModificados!AI207-ModeloDatosMinisterio!AI207</f>
        <v>0</v>
      </c>
      <c r="AJ207" s="72" t="n">
        <f aca="false">ModeloDatosModificados!AJ207-ModeloDatosMinisterio!AJ207</f>
        <v>0</v>
      </c>
      <c r="AK207" s="72" t="n">
        <f aca="false">ModeloDatosModificados!AK207-ModeloDatosMinisterio!AK207</f>
        <v>0</v>
      </c>
      <c r="AL207" s="72" t="n">
        <f aca="false">ModeloDatosModificados!AL207-ModeloDatosMinisterio!AL207</f>
        <v>0</v>
      </c>
      <c r="AM207" s="72" t="n">
        <f aca="false">ModeloDatosModificados!AM207-ModeloDatosMinisterio!AM207</f>
        <v>0</v>
      </c>
      <c r="AO207" s="64" t="n">
        <f aca="false">ModeloDatosModificados!AO207-ModeloDatosMinisterio!AO207</f>
        <v>0</v>
      </c>
      <c r="AP207" s="63" t="n">
        <f aca="false">ModeloDatosModificados!AP207-ModeloDatosMinisterio!AP207</f>
        <v>0</v>
      </c>
      <c r="AQ207" s="64" t="n">
        <f aca="false">ModeloDatosModificados!AQ207-ModeloDatosMinisterio!AQ207</f>
        <v>0</v>
      </c>
      <c r="AR207" s="63" t="n">
        <f aca="false">ModeloDatosModificados!AR207-ModeloDatosMinisterio!AR207</f>
        <v>0</v>
      </c>
      <c r="AS207" s="64" t="n">
        <f aca="false">ModeloDatosModificados!AS207-ModeloDatosMinisterio!AS207</f>
        <v>0</v>
      </c>
      <c r="AT207" s="63" t="n">
        <f aca="false">ModeloDatosModificados!AT207-ModeloDatosMinisterio!AT207</f>
        <v>0</v>
      </c>
      <c r="AU207" s="64" t="n">
        <f aca="false">ModeloDatosModificados!AU207-ModeloDatosMinisterio!AU207</f>
        <v>0</v>
      </c>
      <c r="AV207" s="63" t="n">
        <f aca="false">ModeloDatosModificados!AV207-ModeloDatosMinisterio!AV207</f>
        <v>0</v>
      </c>
      <c r="AW207" s="64" t="n">
        <f aca="false">ModeloDatosModificados!AW207-ModeloDatosMinisterio!AW207</f>
        <v>0</v>
      </c>
      <c r="AX207" s="63" t="n">
        <f aca="false">ModeloDatosModificados!AX207-ModeloDatosMinisterio!AX207</f>
        <v>0</v>
      </c>
    </row>
    <row r="208" customFormat="false" ht="13.8" hidden="false" customHeight="false" outlineLevel="0" collapsed="false">
      <c r="A208" s="70" t="s">
        <v>40</v>
      </c>
      <c r="B208" s="63" t="n">
        <f aca="false">ModeloDatosModificados!B208-ModeloDatosMinisterio!B208</f>
        <v>0</v>
      </c>
      <c r="C208" s="63" t="n">
        <f aca="false">ModeloDatosModificados!C208-ModeloDatosMinisterio!C208</f>
        <v>0</v>
      </c>
      <c r="D208" s="63" t="n">
        <f aca="false">ModeloDatosModificados!D208-ModeloDatosMinisterio!D208</f>
        <v>0</v>
      </c>
      <c r="E208" s="63" t="n">
        <f aca="false">ModeloDatosModificados!E208-ModeloDatosMinisterio!E208</f>
        <v>0</v>
      </c>
      <c r="F208" s="63" t="n">
        <f aca="false">ModeloDatosModificados!F208-ModeloDatosMinisterio!F208</f>
        <v>0</v>
      </c>
      <c r="G208" s="63" t="n">
        <f aca="false">ModeloDatosModificados!G208-ModeloDatosMinisterio!G208</f>
        <v>0</v>
      </c>
      <c r="H208" s="63" t="n">
        <f aca="false">ModeloDatosModificados!H208-ModeloDatosMinisterio!H208</f>
        <v>0</v>
      </c>
      <c r="I208" s="64" t="n">
        <f aca="false">ModeloDatosModificados!I208-ModeloDatosMinisterio!I208</f>
        <v>0</v>
      </c>
      <c r="J208" s="63" t="n">
        <f aca="false">ModeloDatosModificados!J208-ModeloDatosMinisterio!J208</f>
        <v>0</v>
      </c>
      <c r="K208" s="64" t="n">
        <f aca="false">ModeloDatosModificados!K208-ModeloDatosMinisterio!K208</f>
        <v>0</v>
      </c>
      <c r="L208" s="63" t="n">
        <f aca="false">ModeloDatosModificados!L208-ModeloDatosMinisterio!L208</f>
        <v>0</v>
      </c>
      <c r="M208" s="64" t="n">
        <f aca="false">ModeloDatosModificados!M208-ModeloDatosMinisterio!M208</f>
        <v>1.01787034738343E-008</v>
      </c>
      <c r="N208" s="63" t="n">
        <f aca="false">ModeloDatosModificados!N208-ModeloDatosMinisterio!N208</f>
        <v>2</v>
      </c>
      <c r="O208" s="63" t="n">
        <f aca="false">ModeloDatosModificados!O208-ModeloDatosMinisterio!O208</f>
        <v>2</v>
      </c>
      <c r="P208" s="63" t="n">
        <f aca="false">ModeloDatosModificados!P208-ModeloDatosMinisterio!P208</f>
        <v>2</v>
      </c>
      <c r="Q208" s="63" t="n">
        <f aca="false">ModeloDatosModificados!Q208-ModeloDatosMinisterio!Q208</f>
        <v>2</v>
      </c>
      <c r="S208" s="63" t="n">
        <f aca="false">ModeloDatosModificados!S208-ModeloDatosMinisterio!S208</f>
        <v>0</v>
      </c>
      <c r="T208" s="63" t="n">
        <f aca="false">ModeloDatosModificados!T208-ModeloDatosMinisterio!T208</f>
        <v>0</v>
      </c>
      <c r="U208" s="63" t="n">
        <f aca="false">ModeloDatosModificados!U208-ModeloDatosMinisterio!U208</f>
        <v>0</v>
      </c>
      <c r="V208" s="63" t="n">
        <f aca="false">ModeloDatosModificados!V208-ModeloDatosMinisterio!V208</f>
        <v>0</v>
      </c>
      <c r="W208" s="63" t="n">
        <f aca="false">ModeloDatosModificados!W208-ModeloDatosMinisterio!W208</f>
        <v>0</v>
      </c>
      <c r="X208" s="63" t="n">
        <f aca="false">ModeloDatosModificados!X208-ModeloDatosMinisterio!X208</f>
        <v>0</v>
      </c>
      <c r="Y208" s="63" t="n">
        <f aca="false">ModeloDatosModificados!Y208-ModeloDatosMinisterio!Y208</f>
        <v>0</v>
      </c>
      <c r="Z208" s="63" t="n">
        <f aca="false">ModeloDatosModificados!Z208-ModeloDatosMinisterio!Z208</f>
        <v>0</v>
      </c>
      <c r="AC208" s="71" t="n">
        <f aca="false">ModeloDatosModificados!AC208-ModeloDatosMinisterio!AC208</f>
        <v>0</v>
      </c>
      <c r="AD208" s="72" t="n">
        <f aca="false">ModeloDatosModificados!AD208-ModeloDatosMinisterio!AD208</f>
        <v>0</v>
      </c>
      <c r="AE208" s="73" t="n">
        <f aca="false">ModeloDatosModificados!AE208-ModeloDatosMinisterio!AE208</f>
        <v>0</v>
      </c>
      <c r="AF208" s="72" t="n">
        <f aca="false">ModeloDatosModificados!AF208-ModeloDatosMinisterio!AF208</f>
        <v>0</v>
      </c>
      <c r="AG208" s="72" t="n">
        <f aca="false">ModeloDatosModificados!AG208-ModeloDatosMinisterio!AG208</f>
        <v>0</v>
      </c>
      <c r="AH208" s="72" t="n">
        <f aca="false">ModeloDatosModificados!AH208-ModeloDatosMinisterio!AH208</f>
        <v>0</v>
      </c>
      <c r="AI208" s="72" t="n">
        <f aca="false">ModeloDatosModificados!AI208-ModeloDatosMinisterio!AI208</f>
        <v>0</v>
      </c>
      <c r="AJ208" s="72" t="n">
        <f aca="false">ModeloDatosModificados!AJ208-ModeloDatosMinisterio!AJ208</f>
        <v>0</v>
      </c>
      <c r="AK208" s="72" t="n">
        <f aca="false">ModeloDatosModificados!AK208-ModeloDatosMinisterio!AK208</f>
        <v>0</v>
      </c>
      <c r="AL208" s="72" t="n">
        <f aca="false">ModeloDatosModificados!AL208-ModeloDatosMinisterio!AL208</f>
        <v>0</v>
      </c>
      <c r="AM208" s="72" t="n">
        <f aca="false">ModeloDatosModificados!AM208-ModeloDatosMinisterio!AM208</f>
        <v>0</v>
      </c>
      <c r="AO208" s="64" t="n">
        <f aca="false">ModeloDatosModificados!AO208-ModeloDatosMinisterio!AO208</f>
        <v>0</v>
      </c>
      <c r="AP208" s="63" t="n">
        <f aca="false">ModeloDatosModificados!AP208-ModeloDatosMinisterio!AP208</f>
        <v>0</v>
      </c>
      <c r="AQ208" s="64" t="n">
        <f aca="false">ModeloDatosModificados!AQ208-ModeloDatosMinisterio!AQ208</f>
        <v>0</v>
      </c>
      <c r="AR208" s="63" t="n">
        <f aca="false">ModeloDatosModificados!AR208-ModeloDatosMinisterio!AR208</f>
        <v>0</v>
      </c>
      <c r="AS208" s="64" t="n">
        <f aca="false">ModeloDatosModificados!AS208-ModeloDatosMinisterio!AS208</f>
        <v>0</v>
      </c>
      <c r="AT208" s="63" t="n">
        <f aca="false">ModeloDatosModificados!AT208-ModeloDatosMinisterio!AT208</f>
        <v>0</v>
      </c>
      <c r="AU208" s="64" t="n">
        <f aca="false">ModeloDatosModificados!AU208-ModeloDatosMinisterio!AU208</f>
        <v>0</v>
      </c>
      <c r="AV208" s="63" t="n">
        <f aca="false">ModeloDatosModificados!AV208-ModeloDatosMinisterio!AV208</f>
        <v>0</v>
      </c>
      <c r="AW208" s="64" t="n">
        <f aca="false">ModeloDatosModificados!AW208-ModeloDatosMinisterio!AW208</f>
        <v>0</v>
      </c>
      <c r="AX208" s="63" t="n">
        <f aca="false">ModeloDatosModificados!AX208-ModeloDatosMinisterio!AX208</f>
        <v>0</v>
      </c>
    </row>
    <row r="209" customFormat="false" ht="13.8" hidden="false" customHeight="false" outlineLevel="0" collapsed="false">
      <c r="A209" s="70" t="s">
        <v>41</v>
      </c>
      <c r="B209" s="63" t="n">
        <f aca="false">ModeloDatosModificados!B209-ModeloDatosMinisterio!B209</f>
        <v>0</v>
      </c>
      <c r="C209" s="63" t="n">
        <f aca="false">ModeloDatosModificados!C209-ModeloDatosMinisterio!C209</f>
        <v>0</v>
      </c>
      <c r="D209" s="63" t="n">
        <f aca="false">ModeloDatosModificados!D209-ModeloDatosMinisterio!D209</f>
        <v>0</v>
      </c>
      <c r="E209" s="63" t="n">
        <f aca="false">ModeloDatosModificados!E209-ModeloDatosMinisterio!E209</f>
        <v>0</v>
      </c>
      <c r="F209" s="63" t="n">
        <f aca="false">ModeloDatosModificados!F209-ModeloDatosMinisterio!F209</f>
        <v>0</v>
      </c>
      <c r="G209" s="63" t="n">
        <f aca="false">ModeloDatosModificados!G209-ModeloDatosMinisterio!G209</f>
        <v>0</v>
      </c>
      <c r="H209" s="63" t="n">
        <f aca="false">ModeloDatosModificados!H209-ModeloDatosMinisterio!H209</f>
        <v>0</v>
      </c>
      <c r="I209" s="64" t="n">
        <f aca="false">ModeloDatosModificados!I209-ModeloDatosMinisterio!I209</f>
        <v>0</v>
      </c>
      <c r="J209" s="63" t="n">
        <f aca="false">ModeloDatosModificados!J209-ModeloDatosMinisterio!J209</f>
        <v>0</v>
      </c>
      <c r="K209" s="64" t="n">
        <f aca="false">ModeloDatosModificados!K209-ModeloDatosMinisterio!K209</f>
        <v>0</v>
      </c>
      <c r="L209" s="63" t="n">
        <f aca="false">ModeloDatosModificados!L209-ModeloDatosMinisterio!L209</f>
        <v>0</v>
      </c>
      <c r="M209" s="64" t="n">
        <f aca="false">ModeloDatosModificados!M209-ModeloDatosMinisterio!M209</f>
        <v>1.01787034773038E-008</v>
      </c>
      <c r="N209" s="63" t="n">
        <f aca="false">ModeloDatosModificados!N209-ModeloDatosMinisterio!N209</f>
        <v>2</v>
      </c>
      <c r="O209" s="63" t="n">
        <f aca="false">ModeloDatosModificados!O209-ModeloDatosMinisterio!O209</f>
        <v>2</v>
      </c>
      <c r="P209" s="63" t="n">
        <f aca="false">ModeloDatosModificados!P209-ModeloDatosMinisterio!P209</f>
        <v>2</v>
      </c>
      <c r="Q209" s="63" t="n">
        <f aca="false">ModeloDatosModificados!Q209-ModeloDatosMinisterio!Q209</f>
        <v>2</v>
      </c>
      <c r="S209" s="63" t="n">
        <f aca="false">ModeloDatosModificados!S209-ModeloDatosMinisterio!S209</f>
        <v>0</v>
      </c>
      <c r="T209" s="63" t="n">
        <f aca="false">ModeloDatosModificados!T209-ModeloDatosMinisterio!T209</f>
        <v>0</v>
      </c>
      <c r="U209" s="63" t="n">
        <f aca="false">ModeloDatosModificados!U209-ModeloDatosMinisterio!U209</f>
        <v>0</v>
      </c>
      <c r="V209" s="63" t="n">
        <f aca="false">ModeloDatosModificados!V209-ModeloDatosMinisterio!V209</f>
        <v>0</v>
      </c>
      <c r="W209" s="63" t="n">
        <f aca="false">ModeloDatosModificados!W209-ModeloDatosMinisterio!W209</f>
        <v>0</v>
      </c>
      <c r="X209" s="63" t="n">
        <f aca="false">ModeloDatosModificados!X209-ModeloDatosMinisterio!X209</f>
        <v>0</v>
      </c>
      <c r="Y209" s="63" t="n">
        <f aca="false">ModeloDatosModificados!Y209-ModeloDatosMinisterio!Y209</f>
        <v>0</v>
      </c>
      <c r="Z209" s="63" t="n">
        <f aca="false">ModeloDatosModificados!Z209-ModeloDatosMinisterio!Z209</f>
        <v>0</v>
      </c>
      <c r="AC209" s="71" t="n">
        <f aca="false">ModeloDatosModificados!AC209-ModeloDatosMinisterio!AC209</f>
        <v>0</v>
      </c>
      <c r="AD209" s="72" t="n">
        <f aca="false">ModeloDatosModificados!AD209-ModeloDatosMinisterio!AD209</f>
        <v>0</v>
      </c>
      <c r="AE209" s="73" t="n">
        <f aca="false">ModeloDatosModificados!AE209-ModeloDatosMinisterio!AE209</f>
        <v>0</v>
      </c>
      <c r="AF209" s="72" t="n">
        <f aca="false">ModeloDatosModificados!AF209-ModeloDatosMinisterio!AF209</f>
        <v>0</v>
      </c>
      <c r="AG209" s="72" t="n">
        <f aca="false">ModeloDatosModificados!AG209-ModeloDatosMinisterio!AG209</f>
        <v>0</v>
      </c>
      <c r="AH209" s="72" t="n">
        <f aca="false">ModeloDatosModificados!AH209-ModeloDatosMinisterio!AH209</f>
        <v>0</v>
      </c>
      <c r="AI209" s="72" t="n">
        <f aca="false">ModeloDatosModificados!AI209-ModeloDatosMinisterio!AI209</f>
        <v>0</v>
      </c>
      <c r="AJ209" s="72" t="n">
        <f aca="false">ModeloDatosModificados!AJ209-ModeloDatosMinisterio!AJ209</f>
        <v>0</v>
      </c>
      <c r="AK209" s="72" t="n">
        <f aca="false">ModeloDatosModificados!AK209-ModeloDatosMinisterio!AK209</f>
        <v>0</v>
      </c>
      <c r="AL209" s="72" t="n">
        <f aca="false">ModeloDatosModificados!AL209-ModeloDatosMinisterio!AL209</f>
        <v>0</v>
      </c>
      <c r="AM209" s="72" t="n">
        <f aca="false">ModeloDatosModificados!AM209-ModeloDatosMinisterio!AM209</f>
        <v>0</v>
      </c>
      <c r="AO209" s="64" t="n">
        <f aca="false">ModeloDatosModificados!AO209-ModeloDatosMinisterio!AO209</f>
        <v>0</v>
      </c>
      <c r="AP209" s="63" t="n">
        <f aca="false">ModeloDatosModificados!AP209-ModeloDatosMinisterio!AP209</f>
        <v>0</v>
      </c>
      <c r="AQ209" s="64" t="n">
        <f aca="false">ModeloDatosModificados!AQ209-ModeloDatosMinisterio!AQ209</f>
        <v>0</v>
      </c>
      <c r="AR209" s="63" t="n">
        <f aca="false">ModeloDatosModificados!AR209-ModeloDatosMinisterio!AR209</f>
        <v>0</v>
      </c>
      <c r="AS209" s="64" t="n">
        <f aca="false">ModeloDatosModificados!AS209-ModeloDatosMinisterio!AS209</f>
        <v>0</v>
      </c>
      <c r="AT209" s="63" t="n">
        <f aca="false">ModeloDatosModificados!AT209-ModeloDatosMinisterio!AT209</f>
        <v>0</v>
      </c>
      <c r="AU209" s="64" t="n">
        <f aca="false">ModeloDatosModificados!AU209-ModeloDatosMinisterio!AU209</f>
        <v>0</v>
      </c>
      <c r="AV209" s="63" t="n">
        <f aca="false">ModeloDatosModificados!AV209-ModeloDatosMinisterio!AV209</f>
        <v>0</v>
      </c>
      <c r="AW209" s="64" t="n">
        <f aca="false">ModeloDatosModificados!AW209-ModeloDatosMinisterio!AW209</f>
        <v>0</v>
      </c>
      <c r="AX209" s="63" t="n">
        <f aca="false">ModeloDatosModificados!AX209-ModeloDatosMinisterio!AX209</f>
        <v>0</v>
      </c>
    </row>
    <row r="210" customFormat="false" ht="13.8" hidden="false" customHeight="false" outlineLevel="0" collapsed="false">
      <c r="A210" s="70" t="s">
        <v>42</v>
      </c>
      <c r="B210" s="63" t="n">
        <f aca="false">ModeloDatosModificados!B210-ModeloDatosMinisterio!B210</f>
        <v>0</v>
      </c>
      <c r="C210" s="63" t="n">
        <f aca="false">ModeloDatosModificados!C210-ModeloDatosMinisterio!C210</f>
        <v>0</v>
      </c>
      <c r="D210" s="63" t="n">
        <f aca="false">ModeloDatosModificados!D210-ModeloDatosMinisterio!D210</f>
        <v>0</v>
      </c>
      <c r="E210" s="63" t="n">
        <f aca="false">ModeloDatosModificados!E210-ModeloDatosMinisterio!E210</f>
        <v>0</v>
      </c>
      <c r="F210" s="63" t="n">
        <f aca="false">ModeloDatosModificados!F210-ModeloDatosMinisterio!F210</f>
        <v>0</v>
      </c>
      <c r="G210" s="63" t="n">
        <f aca="false">ModeloDatosModificados!G210-ModeloDatosMinisterio!G210</f>
        <v>0</v>
      </c>
      <c r="H210" s="63" t="n">
        <f aca="false">ModeloDatosModificados!H210-ModeloDatosMinisterio!H210</f>
        <v>0</v>
      </c>
      <c r="I210" s="64" t="n">
        <f aca="false">ModeloDatosModificados!I210-ModeloDatosMinisterio!I210</f>
        <v>0</v>
      </c>
      <c r="J210" s="63" t="n">
        <f aca="false">ModeloDatosModificados!J210-ModeloDatosMinisterio!J210</f>
        <v>0</v>
      </c>
      <c r="K210" s="64" t="n">
        <f aca="false">ModeloDatosModificados!K210-ModeloDatosMinisterio!K210</f>
        <v>0</v>
      </c>
      <c r="L210" s="63" t="n">
        <f aca="false">ModeloDatosModificados!L210-ModeloDatosMinisterio!L210</f>
        <v>0</v>
      </c>
      <c r="M210" s="64" t="n">
        <f aca="false">ModeloDatosModificados!M210-ModeloDatosMinisterio!M210</f>
        <v>5.08935173865188E-009</v>
      </c>
      <c r="N210" s="63" t="n">
        <f aca="false">ModeloDatosModificados!N210-ModeloDatosMinisterio!N210</f>
        <v>1</v>
      </c>
      <c r="O210" s="63" t="n">
        <f aca="false">ModeloDatosModificados!O210-ModeloDatosMinisterio!O210</f>
        <v>1</v>
      </c>
      <c r="P210" s="63" t="n">
        <f aca="false">ModeloDatosModificados!P210-ModeloDatosMinisterio!P210</f>
        <v>1</v>
      </c>
      <c r="Q210" s="63" t="n">
        <f aca="false">ModeloDatosModificados!Q210-ModeloDatosMinisterio!Q210</f>
        <v>1</v>
      </c>
      <c r="S210" s="63" t="n">
        <f aca="false">ModeloDatosModificados!S210-ModeloDatosMinisterio!S210</f>
        <v>0</v>
      </c>
      <c r="T210" s="63" t="n">
        <f aca="false">ModeloDatosModificados!T210-ModeloDatosMinisterio!T210</f>
        <v>0</v>
      </c>
      <c r="U210" s="63" t="n">
        <f aca="false">ModeloDatosModificados!U210-ModeloDatosMinisterio!U210</f>
        <v>0</v>
      </c>
      <c r="V210" s="63" t="n">
        <f aca="false">ModeloDatosModificados!V210-ModeloDatosMinisterio!V210</f>
        <v>0</v>
      </c>
      <c r="W210" s="63" t="n">
        <f aca="false">ModeloDatosModificados!W210-ModeloDatosMinisterio!W210</f>
        <v>0</v>
      </c>
      <c r="X210" s="63" t="n">
        <f aca="false">ModeloDatosModificados!X210-ModeloDatosMinisterio!X210</f>
        <v>0</v>
      </c>
      <c r="Y210" s="63" t="n">
        <f aca="false">ModeloDatosModificados!Y210-ModeloDatosMinisterio!Y210</f>
        <v>0</v>
      </c>
      <c r="Z210" s="63" t="n">
        <f aca="false">ModeloDatosModificados!Z210-ModeloDatosMinisterio!Z210</f>
        <v>0</v>
      </c>
      <c r="AC210" s="71" t="n">
        <f aca="false">ModeloDatosModificados!AC210-ModeloDatosMinisterio!AC210</f>
        <v>0</v>
      </c>
      <c r="AD210" s="72" t="n">
        <f aca="false">ModeloDatosModificados!AD210-ModeloDatosMinisterio!AD210</f>
        <v>0</v>
      </c>
      <c r="AE210" s="73" t="n">
        <f aca="false">ModeloDatosModificados!AE210-ModeloDatosMinisterio!AE210</f>
        <v>0</v>
      </c>
      <c r="AF210" s="72" t="n">
        <f aca="false">ModeloDatosModificados!AF210-ModeloDatosMinisterio!AF210</f>
        <v>0</v>
      </c>
      <c r="AG210" s="72" t="n">
        <f aca="false">ModeloDatosModificados!AG210-ModeloDatosMinisterio!AG210</f>
        <v>0</v>
      </c>
      <c r="AH210" s="72" t="n">
        <f aca="false">ModeloDatosModificados!AH210-ModeloDatosMinisterio!AH210</f>
        <v>0</v>
      </c>
      <c r="AI210" s="72" t="n">
        <f aca="false">ModeloDatosModificados!AI210-ModeloDatosMinisterio!AI210</f>
        <v>0</v>
      </c>
      <c r="AJ210" s="72" t="n">
        <f aca="false">ModeloDatosModificados!AJ210-ModeloDatosMinisterio!AJ210</f>
        <v>0</v>
      </c>
      <c r="AK210" s="72" t="n">
        <f aca="false">ModeloDatosModificados!AK210-ModeloDatosMinisterio!AK210</f>
        <v>0</v>
      </c>
      <c r="AL210" s="72" t="n">
        <f aca="false">ModeloDatosModificados!AL210-ModeloDatosMinisterio!AL210</f>
        <v>0</v>
      </c>
      <c r="AM210" s="72" t="n">
        <f aca="false">ModeloDatosModificados!AM210-ModeloDatosMinisterio!AM210</f>
        <v>0</v>
      </c>
      <c r="AO210" s="64" t="n">
        <f aca="false">ModeloDatosModificados!AO210-ModeloDatosMinisterio!AO210</f>
        <v>0</v>
      </c>
      <c r="AP210" s="63" t="n">
        <f aca="false">ModeloDatosModificados!AP210-ModeloDatosMinisterio!AP210</f>
        <v>0</v>
      </c>
      <c r="AQ210" s="64" t="n">
        <f aca="false">ModeloDatosModificados!AQ210-ModeloDatosMinisterio!AQ210</f>
        <v>0</v>
      </c>
      <c r="AR210" s="63" t="n">
        <f aca="false">ModeloDatosModificados!AR210-ModeloDatosMinisterio!AR210</f>
        <v>0</v>
      </c>
      <c r="AS210" s="64" t="n">
        <f aca="false">ModeloDatosModificados!AS210-ModeloDatosMinisterio!AS210</f>
        <v>0</v>
      </c>
      <c r="AT210" s="63" t="n">
        <f aca="false">ModeloDatosModificados!AT210-ModeloDatosMinisterio!AT210</f>
        <v>0</v>
      </c>
      <c r="AU210" s="64" t="n">
        <f aca="false">ModeloDatosModificados!AU210-ModeloDatosMinisterio!AU210</f>
        <v>0</v>
      </c>
      <c r="AV210" s="63" t="n">
        <f aca="false">ModeloDatosModificados!AV210-ModeloDatosMinisterio!AV210</f>
        <v>0</v>
      </c>
      <c r="AW210" s="64" t="n">
        <f aca="false">ModeloDatosModificados!AW210-ModeloDatosMinisterio!AW210</f>
        <v>0</v>
      </c>
      <c r="AX210" s="63" t="n">
        <f aca="false">ModeloDatosModificados!AX210-ModeloDatosMinisterio!AX210</f>
        <v>0</v>
      </c>
    </row>
    <row r="211" customFormat="false" ht="13.8" hidden="false" customHeight="false" outlineLevel="0" collapsed="false">
      <c r="A211" s="70" t="s">
        <v>43</v>
      </c>
      <c r="B211" s="63" t="n">
        <f aca="false">ModeloDatosModificados!B211-ModeloDatosMinisterio!B211</f>
        <v>0</v>
      </c>
      <c r="C211" s="63" t="n">
        <f aca="false">ModeloDatosModificados!C211-ModeloDatosMinisterio!C211</f>
        <v>0</v>
      </c>
      <c r="D211" s="63" t="n">
        <f aca="false">ModeloDatosModificados!D211-ModeloDatosMinisterio!D211</f>
        <v>0</v>
      </c>
      <c r="E211" s="63" t="n">
        <f aca="false">ModeloDatosModificados!E211-ModeloDatosMinisterio!E211</f>
        <v>0</v>
      </c>
      <c r="F211" s="63" t="n">
        <f aca="false">ModeloDatosModificados!F211-ModeloDatosMinisterio!F211</f>
        <v>0</v>
      </c>
      <c r="G211" s="63" t="n">
        <f aca="false">ModeloDatosModificados!G211-ModeloDatosMinisterio!G211</f>
        <v>0</v>
      </c>
      <c r="H211" s="63" t="n">
        <f aca="false">ModeloDatosModificados!H211-ModeloDatosMinisterio!H211</f>
        <v>0</v>
      </c>
      <c r="I211" s="64" t="n">
        <f aca="false">ModeloDatosModificados!I211-ModeloDatosMinisterio!I211</f>
        <v>0</v>
      </c>
      <c r="J211" s="63" t="n">
        <f aca="false">ModeloDatosModificados!J211-ModeloDatosMinisterio!J211</f>
        <v>0</v>
      </c>
      <c r="K211" s="64" t="n">
        <f aca="false">ModeloDatosModificados!K211-ModeloDatosMinisterio!K211</f>
        <v>0</v>
      </c>
      <c r="L211" s="63" t="n">
        <f aca="false">ModeloDatosModificados!L211-ModeloDatosMinisterio!L211</f>
        <v>0</v>
      </c>
      <c r="M211" s="64" t="n">
        <f aca="false">ModeloDatosModificados!M211-ModeloDatosMinisterio!M211</f>
        <v>1.01787034773038E-008</v>
      </c>
      <c r="N211" s="63" t="n">
        <f aca="false">ModeloDatosModificados!N211-ModeloDatosMinisterio!N211</f>
        <v>2</v>
      </c>
      <c r="O211" s="63" t="n">
        <f aca="false">ModeloDatosModificados!O211-ModeloDatosMinisterio!O211</f>
        <v>2</v>
      </c>
      <c r="P211" s="63" t="n">
        <f aca="false">ModeloDatosModificados!P211-ModeloDatosMinisterio!P211</f>
        <v>2</v>
      </c>
      <c r="Q211" s="63" t="n">
        <f aca="false">ModeloDatosModificados!Q211-ModeloDatosMinisterio!Q211</f>
        <v>2</v>
      </c>
      <c r="S211" s="63" t="n">
        <f aca="false">ModeloDatosModificados!S211-ModeloDatosMinisterio!S211</f>
        <v>0</v>
      </c>
      <c r="T211" s="63" t="n">
        <f aca="false">ModeloDatosModificados!T211-ModeloDatosMinisterio!T211</f>
        <v>0</v>
      </c>
      <c r="U211" s="63" t="n">
        <f aca="false">ModeloDatosModificados!U211-ModeloDatosMinisterio!U211</f>
        <v>0</v>
      </c>
      <c r="V211" s="63" t="n">
        <f aca="false">ModeloDatosModificados!V211-ModeloDatosMinisterio!V211</f>
        <v>0</v>
      </c>
      <c r="W211" s="63" t="n">
        <f aca="false">ModeloDatosModificados!W211-ModeloDatosMinisterio!W211</f>
        <v>0</v>
      </c>
      <c r="X211" s="63" t="n">
        <f aca="false">ModeloDatosModificados!X211-ModeloDatosMinisterio!X211</f>
        <v>0</v>
      </c>
      <c r="Y211" s="63" t="n">
        <f aca="false">ModeloDatosModificados!Y211-ModeloDatosMinisterio!Y211</f>
        <v>0</v>
      </c>
      <c r="Z211" s="63" t="n">
        <f aca="false">ModeloDatosModificados!Z211-ModeloDatosMinisterio!Z211</f>
        <v>0</v>
      </c>
      <c r="AC211" s="71" t="n">
        <f aca="false">ModeloDatosModificados!AC211-ModeloDatosMinisterio!AC211</f>
        <v>0</v>
      </c>
      <c r="AD211" s="72" t="n">
        <f aca="false">ModeloDatosModificados!AD211-ModeloDatosMinisterio!AD211</f>
        <v>0</v>
      </c>
      <c r="AE211" s="73" t="n">
        <f aca="false">ModeloDatosModificados!AE211-ModeloDatosMinisterio!AE211</f>
        <v>0</v>
      </c>
      <c r="AF211" s="72" t="n">
        <f aca="false">ModeloDatosModificados!AF211-ModeloDatosMinisterio!AF211</f>
        <v>0</v>
      </c>
      <c r="AG211" s="72" t="n">
        <f aca="false">ModeloDatosModificados!AG211-ModeloDatosMinisterio!AG211</f>
        <v>0</v>
      </c>
      <c r="AH211" s="72" t="n">
        <f aca="false">ModeloDatosModificados!AH211-ModeloDatosMinisterio!AH211</f>
        <v>0</v>
      </c>
      <c r="AI211" s="72" t="n">
        <f aca="false">ModeloDatosModificados!AI211-ModeloDatosMinisterio!AI211</f>
        <v>0</v>
      </c>
      <c r="AJ211" s="72" t="n">
        <f aca="false">ModeloDatosModificados!AJ211-ModeloDatosMinisterio!AJ211</f>
        <v>0</v>
      </c>
      <c r="AK211" s="72" t="n">
        <f aca="false">ModeloDatosModificados!AK211-ModeloDatosMinisterio!AK211</f>
        <v>0</v>
      </c>
      <c r="AL211" s="72" t="n">
        <f aca="false">ModeloDatosModificados!AL211-ModeloDatosMinisterio!AL211</f>
        <v>0</v>
      </c>
      <c r="AM211" s="72" t="n">
        <f aca="false">ModeloDatosModificados!AM211-ModeloDatosMinisterio!AM211</f>
        <v>0</v>
      </c>
      <c r="AO211" s="64" t="n">
        <f aca="false">ModeloDatosModificados!AO211-ModeloDatosMinisterio!AO211</f>
        <v>0</v>
      </c>
      <c r="AP211" s="63" t="n">
        <f aca="false">ModeloDatosModificados!AP211-ModeloDatosMinisterio!AP211</f>
        <v>0</v>
      </c>
      <c r="AQ211" s="64" t="n">
        <f aca="false">ModeloDatosModificados!AQ211-ModeloDatosMinisterio!AQ211</f>
        <v>0</v>
      </c>
      <c r="AR211" s="63" t="n">
        <f aca="false">ModeloDatosModificados!AR211-ModeloDatosMinisterio!AR211</f>
        <v>0</v>
      </c>
      <c r="AS211" s="64" t="n">
        <f aca="false">ModeloDatosModificados!AS211-ModeloDatosMinisterio!AS211</f>
        <v>0</v>
      </c>
      <c r="AT211" s="63" t="n">
        <f aca="false">ModeloDatosModificados!AT211-ModeloDatosMinisterio!AT211</f>
        <v>0</v>
      </c>
      <c r="AU211" s="64" t="n">
        <f aca="false">ModeloDatosModificados!AU211-ModeloDatosMinisterio!AU211</f>
        <v>0</v>
      </c>
      <c r="AV211" s="63" t="n">
        <f aca="false">ModeloDatosModificados!AV211-ModeloDatosMinisterio!AV211</f>
        <v>0</v>
      </c>
      <c r="AW211" s="64" t="n">
        <f aca="false">ModeloDatosModificados!AW211-ModeloDatosMinisterio!AW211</f>
        <v>0</v>
      </c>
      <c r="AX211" s="63" t="n">
        <f aca="false">ModeloDatosModificados!AX211-ModeloDatosMinisterio!AX211</f>
        <v>0</v>
      </c>
    </row>
    <row r="212" customFormat="false" ht="13.8" hidden="false" customHeight="false" outlineLevel="0" collapsed="false">
      <c r="A212" s="70" t="s">
        <v>44</v>
      </c>
      <c r="B212" s="63" t="n">
        <f aca="false">ModeloDatosModificados!B212-ModeloDatosMinisterio!B212</f>
        <v>0</v>
      </c>
      <c r="C212" s="63" t="n">
        <f aca="false">ModeloDatosModificados!C212-ModeloDatosMinisterio!C212</f>
        <v>0</v>
      </c>
      <c r="D212" s="63" t="n">
        <f aca="false">ModeloDatosModificados!D212-ModeloDatosMinisterio!D212</f>
        <v>0</v>
      </c>
      <c r="E212" s="63" t="n">
        <f aca="false">ModeloDatosModificados!E212-ModeloDatosMinisterio!E212</f>
        <v>0</v>
      </c>
      <c r="F212" s="63" t="n">
        <f aca="false">ModeloDatosModificados!F212-ModeloDatosMinisterio!F212</f>
        <v>0</v>
      </c>
      <c r="G212" s="63" t="n">
        <f aca="false">ModeloDatosModificados!G212-ModeloDatosMinisterio!G212</f>
        <v>0</v>
      </c>
      <c r="H212" s="63" t="n">
        <f aca="false">ModeloDatosModificados!H212-ModeloDatosMinisterio!H212</f>
        <v>0</v>
      </c>
      <c r="I212" s="64" t="n">
        <f aca="false">ModeloDatosModificados!I212-ModeloDatosMinisterio!I212</f>
        <v>0</v>
      </c>
      <c r="J212" s="63" t="n">
        <f aca="false">ModeloDatosModificados!J212-ModeloDatosMinisterio!J212</f>
        <v>0</v>
      </c>
      <c r="K212" s="64" t="n">
        <f aca="false">ModeloDatosModificados!K212-ModeloDatosMinisterio!K212</f>
        <v>0</v>
      </c>
      <c r="L212" s="63" t="n">
        <f aca="false">ModeloDatosModificados!L212-ModeloDatosMinisterio!L212</f>
        <v>0</v>
      </c>
      <c r="M212" s="64" t="n">
        <f aca="false">ModeloDatosModificados!M212-ModeloDatosMinisterio!M212</f>
        <v>2.03574069528728E-008</v>
      </c>
      <c r="N212" s="63" t="n">
        <f aca="false">ModeloDatosModificados!N212-ModeloDatosMinisterio!N212</f>
        <v>4</v>
      </c>
      <c r="O212" s="63" t="n">
        <f aca="false">ModeloDatosModificados!O212-ModeloDatosMinisterio!O212</f>
        <v>4</v>
      </c>
      <c r="P212" s="63" t="n">
        <f aca="false">ModeloDatosModificados!P212-ModeloDatosMinisterio!P212</f>
        <v>4</v>
      </c>
      <c r="Q212" s="63" t="n">
        <f aca="false">ModeloDatosModificados!Q212-ModeloDatosMinisterio!Q212</f>
        <v>4</v>
      </c>
      <c r="S212" s="63" t="n">
        <f aca="false">ModeloDatosModificados!S212-ModeloDatosMinisterio!S212</f>
        <v>0</v>
      </c>
      <c r="T212" s="63" t="n">
        <f aca="false">ModeloDatosModificados!T212-ModeloDatosMinisterio!T212</f>
        <v>0</v>
      </c>
      <c r="U212" s="63" t="n">
        <f aca="false">ModeloDatosModificados!U212-ModeloDatosMinisterio!U212</f>
        <v>0</v>
      </c>
      <c r="V212" s="63" t="n">
        <f aca="false">ModeloDatosModificados!V212-ModeloDatosMinisterio!V212</f>
        <v>0</v>
      </c>
      <c r="W212" s="63" t="n">
        <f aca="false">ModeloDatosModificados!W212-ModeloDatosMinisterio!W212</f>
        <v>0</v>
      </c>
      <c r="X212" s="63" t="n">
        <f aca="false">ModeloDatosModificados!X212-ModeloDatosMinisterio!X212</f>
        <v>0</v>
      </c>
      <c r="Y212" s="63" t="n">
        <f aca="false">ModeloDatosModificados!Y212-ModeloDatosMinisterio!Y212</f>
        <v>0</v>
      </c>
      <c r="Z212" s="63" t="n">
        <f aca="false">ModeloDatosModificados!Z212-ModeloDatosMinisterio!Z212</f>
        <v>0</v>
      </c>
      <c r="AC212" s="71" t="n">
        <f aca="false">ModeloDatosModificados!AC212-ModeloDatosMinisterio!AC212</f>
        <v>0</v>
      </c>
      <c r="AD212" s="72" t="n">
        <f aca="false">ModeloDatosModificados!AD212-ModeloDatosMinisterio!AD212</f>
        <v>0</v>
      </c>
      <c r="AE212" s="73" t="n">
        <f aca="false">ModeloDatosModificados!AE212-ModeloDatosMinisterio!AE212</f>
        <v>0</v>
      </c>
      <c r="AF212" s="72" t="n">
        <f aca="false">ModeloDatosModificados!AF212-ModeloDatosMinisterio!AF212</f>
        <v>0</v>
      </c>
      <c r="AG212" s="72" t="n">
        <f aca="false">ModeloDatosModificados!AG212-ModeloDatosMinisterio!AG212</f>
        <v>0</v>
      </c>
      <c r="AH212" s="72" t="n">
        <f aca="false">ModeloDatosModificados!AH212-ModeloDatosMinisterio!AH212</f>
        <v>0</v>
      </c>
      <c r="AI212" s="72" t="n">
        <f aca="false">ModeloDatosModificados!AI212-ModeloDatosMinisterio!AI212</f>
        <v>0</v>
      </c>
      <c r="AJ212" s="72" t="n">
        <f aca="false">ModeloDatosModificados!AJ212-ModeloDatosMinisterio!AJ212</f>
        <v>0</v>
      </c>
      <c r="AK212" s="72" t="n">
        <f aca="false">ModeloDatosModificados!AK212-ModeloDatosMinisterio!AK212</f>
        <v>0</v>
      </c>
      <c r="AL212" s="72" t="n">
        <f aca="false">ModeloDatosModificados!AL212-ModeloDatosMinisterio!AL212</f>
        <v>0</v>
      </c>
      <c r="AM212" s="72" t="n">
        <f aca="false">ModeloDatosModificados!AM212-ModeloDatosMinisterio!AM212</f>
        <v>0</v>
      </c>
      <c r="AO212" s="64" t="n">
        <f aca="false">ModeloDatosModificados!AO212-ModeloDatosMinisterio!AO212</f>
        <v>0</v>
      </c>
      <c r="AP212" s="63" t="n">
        <f aca="false">ModeloDatosModificados!AP212-ModeloDatosMinisterio!AP212</f>
        <v>0</v>
      </c>
      <c r="AQ212" s="64" t="n">
        <f aca="false">ModeloDatosModificados!AQ212-ModeloDatosMinisterio!AQ212</f>
        <v>0</v>
      </c>
      <c r="AR212" s="63" t="n">
        <f aca="false">ModeloDatosModificados!AR212-ModeloDatosMinisterio!AR212</f>
        <v>0</v>
      </c>
      <c r="AS212" s="64" t="n">
        <f aca="false">ModeloDatosModificados!AS212-ModeloDatosMinisterio!AS212</f>
        <v>0</v>
      </c>
      <c r="AT212" s="63" t="n">
        <f aca="false">ModeloDatosModificados!AT212-ModeloDatosMinisterio!AT212</f>
        <v>0</v>
      </c>
      <c r="AU212" s="64" t="n">
        <f aca="false">ModeloDatosModificados!AU212-ModeloDatosMinisterio!AU212</f>
        <v>0</v>
      </c>
      <c r="AV212" s="63" t="n">
        <f aca="false">ModeloDatosModificados!AV212-ModeloDatosMinisterio!AV212</f>
        <v>0</v>
      </c>
      <c r="AW212" s="64" t="n">
        <f aca="false">ModeloDatosModificados!AW212-ModeloDatosMinisterio!AW212</f>
        <v>0</v>
      </c>
      <c r="AX212" s="63" t="n">
        <f aca="false">ModeloDatosModificados!AX212-ModeloDatosMinisterio!AX212</f>
        <v>0</v>
      </c>
    </row>
    <row r="213" customFormat="false" ht="13.8" hidden="false" customHeight="false" outlineLevel="0" collapsed="false">
      <c r="A213" s="70" t="s">
        <v>45</v>
      </c>
      <c r="B213" s="63" t="n">
        <f aca="false">ModeloDatosModificados!B213-ModeloDatosMinisterio!B213</f>
        <v>0</v>
      </c>
      <c r="C213" s="63" t="n">
        <f aca="false">ModeloDatosModificados!C213-ModeloDatosMinisterio!C213</f>
        <v>0</v>
      </c>
      <c r="D213" s="63" t="n">
        <f aca="false">ModeloDatosModificados!D213-ModeloDatosMinisterio!D213</f>
        <v>0</v>
      </c>
      <c r="E213" s="63" t="n">
        <f aca="false">ModeloDatosModificados!E213-ModeloDatosMinisterio!E213</f>
        <v>0</v>
      </c>
      <c r="F213" s="63" t="n">
        <f aca="false">ModeloDatosModificados!F213-ModeloDatosMinisterio!F213</f>
        <v>0</v>
      </c>
      <c r="G213" s="63" t="n">
        <f aca="false">ModeloDatosModificados!G213-ModeloDatosMinisterio!G213</f>
        <v>0</v>
      </c>
      <c r="H213" s="63" t="n">
        <f aca="false">ModeloDatosModificados!H213-ModeloDatosMinisterio!H213</f>
        <v>0</v>
      </c>
      <c r="I213" s="64" t="n">
        <f aca="false">ModeloDatosModificados!I213-ModeloDatosMinisterio!I213</f>
        <v>0</v>
      </c>
      <c r="J213" s="63" t="n">
        <f aca="false">ModeloDatosModificados!J213-ModeloDatosMinisterio!J213</f>
        <v>0</v>
      </c>
      <c r="K213" s="64" t="n">
        <f aca="false">ModeloDatosModificados!K213-ModeloDatosMinisterio!K213</f>
        <v>0</v>
      </c>
      <c r="L213" s="63" t="n">
        <f aca="false">ModeloDatosModificados!L213-ModeloDatosMinisterio!L213</f>
        <v>0</v>
      </c>
      <c r="M213" s="64" t="n">
        <f aca="false">ModeloDatosModificados!M213-ModeloDatosMinisterio!M213</f>
        <v>1.01787034764364E-008</v>
      </c>
      <c r="N213" s="63" t="n">
        <f aca="false">ModeloDatosModificados!N213-ModeloDatosMinisterio!N213</f>
        <v>2</v>
      </c>
      <c r="O213" s="63" t="n">
        <f aca="false">ModeloDatosModificados!O213-ModeloDatosMinisterio!O213</f>
        <v>2</v>
      </c>
      <c r="P213" s="63" t="n">
        <f aca="false">ModeloDatosModificados!P213-ModeloDatosMinisterio!P213</f>
        <v>2</v>
      </c>
      <c r="Q213" s="63" t="n">
        <f aca="false">ModeloDatosModificados!Q213-ModeloDatosMinisterio!Q213</f>
        <v>2</v>
      </c>
      <c r="S213" s="63" t="n">
        <f aca="false">ModeloDatosModificados!S213-ModeloDatosMinisterio!S213</f>
        <v>0</v>
      </c>
      <c r="T213" s="63" t="n">
        <f aca="false">ModeloDatosModificados!T213-ModeloDatosMinisterio!T213</f>
        <v>0</v>
      </c>
      <c r="U213" s="63" t="n">
        <f aca="false">ModeloDatosModificados!U213-ModeloDatosMinisterio!U213</f>
        <v>0</v>
      </c>
      <c r="V213" s="63" t="n">
        <f aca="false">ModeloDatosModificados!V213-ModeloDatosMinisterio!V213</f>
        <v>0</v>
      </c>
      <c r="W213" s="63" t="n">
        <f aca="false">ModeloDatosModificados!W213-ModeloDatosMinisterio!W213</f>
        <v>0</v>
      </c>
      <c r="X213" s="63" t="n">
        <f aca="false">ModeloDatosModificados!X213-ModeloDatosMinisterio!X213</f>
        <v>0</v>
      </c>
      <c r="Y213" s="63" t="n">
        <f aca="false">ModeloDatosModificados!Y213-ModeloDatosMinisterio!Y213</f>
        <v>0</v>
      </c>
      <c r="Z213" s="63" t="n">
        <f aca="false">ModeloDatosModificados!Z213-ModeloDatosMinisterio!Z213</f>
        <v>0</v>
      </c>
      <c r="AC213" s="71" t="n">
        <f aca="false">ModeloDatosModificados!AC213-ModeloDatosMinisterio!AC213</f>
        <v>0</v>
      </c>
      <c r="AD213" s="72" t="n">
        <f aca="false">ModeloDatosModificados!AD213-ModeloDatosMinisterio!AD213</f>
        <v>0</v>
      </c>
      <c r="AE213" s="73" t="n">
        <f aca="false">ModeloDatosModificados!AE213-ModeloDatosMinisterio!AE213</f>
        <v>0</v>
      </c>
      <c r="AF213" s="72" t="n">
        <f aca="false">ModeloDatosModificados!AF213-ModeloDatosMinisterio!AF213</f>
        <v>0</v>
      </c>
      <c r="AG213" s="72" t="n">
        <f aca="false">ModeloDatosModificados!AG213-ModeloDatosMinisterio!AG213</f>
        <v>0</v>
      </c>
      <c r="AH213" s="72" t="n">
        <f aca="false">ModeloDatosModificados!AH213-ModeloDatosMinisterio!AH213</f>
        <v>0</v>
      </c>
      <c r="AI213" s="72" t="n">
        <f aca="false">ModeloDatosModificados!AI213-ModeloDatosMinisterio!AI213</f>
        <v>0</v>
      </c>
      <c r="AJ213" s="72" t="n">
        <f aca="false">ModeloDatosModificados!AJ213-ModeloDatosMinisterio!AJ213</f>
        <v>0</v>
      </c>
      <c r="AK213" s="72" t="n">
        <f aca="false">ModeloDatosModificados!AK213-ModeloDatosMinisterio!AK213</f>
        <v>0</v>
      </c>
      <c r="AL213" s="72" t="n">
        <f aca="false">ModeloDatosModificados!AL213-ModeloDatosMinisterio!AL213</f>
        <v>0</v>
      </c>
      <c r="AM213" s="72" t="n">
        <f aca="false">ModeloDatosModificados!AM213-ModeloDatosMinisterio!AM213</f>
        <v>0</v>
      </c>
      <c r="AO213" s="64" t="n">
        <f aca="false">ModeloDatosModificados!AO213-ModeloDatosMinisterio!AO213</f>
        <v>0</v>
      </c>
      <c r="AP213" s="63" t="n">
        <f aca="false">ModeloDatosModificados!AP213-ModeloDatosMinisterio!AP213</f>
        <v>0</v>
      </c>
      <c r="AQ213" s="64" t="n">
        <f aca="false">ModeloDatosModificados!AQ213-ModeloDatosMinisterio!AQ213</f>
        <v>0</v>
      </c>
      <c r="AR213" s="63" t="n">
        <f aca="false">ModeloDatosModificados!AR213-ModeloDatosMinisterio!AR213</f>
        <v>0</v>
      </c>
      <c r="AS213" s="64" t="n">
        <f aca="false">ModeloDatosModificados!AS213-ModeloDatosMinisterio!AS213</f>
        <v>0</v>
      </c>
      <c r="AT213" s="63" t="n">
        <f aca="false">ModeloDatosModificados!AT213-ModeloDatosMinisterio!AT213</f>
        <v>0</v>
      </c>
      <c r="AU213" s="64" t="n">
        <f aca="false">ModeloDatosModificados!AU213-ModeloDatosMinisterio!AU213</f>
        <v>0</v>
      </c>
      <c r="AV213" s="63" t="n">
        <f aca="false">ModeloDatosModificados!AV213-ModeloDatosMinisterio!AV213</f>
        <v>0</v>
      </c>
      <c r="AW213" s="64" t="n">
        <f aca="false">ModeloDatosModificados!AW213-ModeloDatosMinisterio!AW213</f>
        <v>0</v>
      </c>
      <c r="AX213" s="63" t="n">
        <f aca="false">ModeloDatosModificados!AX213-ModeloDatosMinisterio!AX213</f>
        <v>0</v>
      </c>
    </row>
    <row r="214" customFormat="false" ht="13.8" hidden="false" customHeight="false" outlineLevel="0" collapsed="false">
      <c r="A214" s="70" t="s">
        <v>46</v>
      </c>
      <c r="B214" s="63" t="n">
        <f aca="false">ModeloDatosModificados!B214-ModeloDatosMinisterio!B214</f>
        <v>0</v>
      </c>
      <c r="C214" s="63" t="n">
        <f aca="false">ModeloDatosModificados!C214-ModeloDatosMinisterio!C214</f>
        <v>0</v>
      </c>
      <c r="D214" s="63" t="n">
        <f aca="false">ModeloDatosModificados!D214-ModeloDatosMinisterio!D214</f>
        <v>0</v>
      </c>
      <c r="E214" s="63" t="n">
        <f aca="false">ModeloDatosModificados!E214-ModeloDatosMinisterio!E214</f>
        <v>0</v>
      </c>
      <c r="F214" s="63" t="n">
        <f aca="false">ModeloDatosModificados!F214-ModeloDatosMinisterio!F214</f>
        <v>0</v>
      </c>
      <c r="G214" s="63" t="n">
        <f aca="false">ModeloDatosModificados!G214-ModeloDatosMinisterio!G214</f>
        <v>0</v>
      </c>
      <c r="H214" s="63" t="n">
        <f aca="false">ModeloDatosModificados!H214-ModeloDatosMinisterio!H214</f>
        <v>0</v>
      </c>
      <c r="I214" s="64" t="n">
        <f aca="false">ModeloDatosModificados!I214-ModeloDatosMinisterio!I214</f>
        <v>0</v>
      </c>
      <c r="J214" s="63" t="n">
        <f aca="false">ModeloDatosModificados!J214-ModeloDatosMinisterio!J214</f>
        <v>0</v>
      </c>
      <c r="K214" s="64" t="n">
        <f aca="false">ModeloDatosModificados!K214-ModeloDatosMinisterio!K214</f>
        <v>0</v>
      </c>
      <c r="L214" s="63" t="n">
        <f aca="false">ModeloDatosModificados!L214-ModeloDatosMinisterio!L214</f>
        <v>0</v>
      </c>
      <c r="M214" s="64" t="n">
        <f aca="false">ModeloDatosModificados!M214-ModeloDatosMinisterio!M214</f>
        <v>5.08935173778452E-009</v>
      </c>
      <c r="N214" s="63" t="n">
        <f aca="false">ModeloDatosModificados!N214-ModeloDatosMinisterio!N214</f>
        <v>1</v>
      </c>
      <c r="O214" s="63" t="n">
        <f aca="false">ModeloDatosModificados!O214-ModeloDatosMinisterio!O214</f>
        <v>1</v>
      </c>
      <c r="P214" s="63" t="n">
        <f aca="false">ModeloDatosModificados!P214-ModeloDatosMinisterio!P214</f>
        <v>1</v>
      </c>
      <c r="Q214" s="63" t="n">
        <f aca="false">ModeloDatosModificados!Q214-ModeloDatosMinisterio!Q214</f>
        <v>1</v>
      </c>
      <c r="S214" s="63" t="n">
        <f aca="false">ModeloDatosModificados!S214-ModeloDatosMinisterio!S214</f>
        <v>0</v>
      </c>
      <c r="T214" s="63" t="n">
        <f aca="false">ModeloDatosModificados!T214-ModeloDatosMinisterio!T214</f>
        <v>0</v>
      </c>
      <c r="U214" s="63" t="n">
        <f aca="false">ModeloDatosModificados!U214-ModeloDatosMinisterio!U214</f>
        <v>0</v>
      </c>
      <c r="V214" s="63" t="n">
        <f aca="false">ModeloDatosModificados!V214-ModeloDatosMinisterio!V214</f>
        <v>0</v>
      </c>
      <c r="W214" s="63" t="n">
        <f aca="false">ModeloDatosModificados!W214-ModeloDatosMinisterio!W214</f>
        <v>0</v>
      </c>
      <c r="X214" s="63" t="n">
        <f aca="false">ModeloDatosModificados!X214-ModeloDatosMinisterio!X214</f>
        <v>0</v>
      </c>
      <c r="Y214" s="63" t="n">
        <f aca="false">ModeloDatosModificados!Y214-ModeloDatosMinisterio!Y214</f>
        <v>0</v>
      </c>
      <c r="Z214" s="63" t="n">
        <f aca="false">ModeloDatosModificados!Z214-ModeloDatosMinisterio!Z214</f>
        <v>0</v>
      </c>
      <c r="AC214" s="71" t="n">
        <f aca="false">ModeloDatosModificados!AC214-ModeloDatosMinisterio!AC214</f>
        <v>0</v>
      </c>
      <c r="AD214" s="72" t="n">
        <f aca="false">ModeloDatosModificados!AD214-ModeloDatosMinisterio!AD214</f>
        <v>0</v>
      </c>
      <c r="AE214" s="73" t="n">
        <f aca="false">ModeloDatosModificados!AE214-ModeloDatosMinisterio!AE214</f>
        <v>0</v>
      </c>
      <c r="AF214" s="72" t="n">
        <f aca="false">ModeloDatosModificados!AF214-ModeloDatosMinisterio!AF214</f>
        <v>0</v>
      </c>
      <c r="AG214" s="72" t="n">
        <f aca="false">ModeloDatosModificados!AG214-ModeloDatosMinisterio!AG214</f>
        <v>0</v>
      </c>
      <c r="AH214" s="72" t="n">
        <f aca="false">ModeloDatosModificados!AH214-ModeloDatosMinisterio!AH214</f>
        <v>0</v>
      </c>
      <c r="AI214" s="72" t="n">
        <f aca="false">ModeloDatosModificados!AI214-ModeloDatosMinisterio!AI214</f>
        <v>0</v>
      </c>
      <c r="AJ214" s="72" t="n">
        <f aca="false">ModeloDatosModificados!AJ214-ModeloDatosMinisterio!AJ214</f>
        <v>0</v>
      </c>
      <c r="AK214" s="72" t="n">
        <f aca="false">ModeloDatosModificados!AK214-ModeloDatosMinisterio!AK214</f>
        <v>0</v>
      </c>
      <c r="AL214" s="72" t="n">
        <f aca="false">ModeloDatosModificados!AL214-ModeloDatosMinisterio!AL214</f>
        <v>0</v>
      </c>
      <c r="AM214" s="72" t="n">
        <f aca="false">ModeloDatosModificados!AM214-ModeloDatosMinisterio!AM214</f>
        <v>0</v>
      </c>
      <c r="AO214" s="64" t="n">
        <f aca="false">ModeloDatosModificados!AO214-ModeloDatosMinisterio!AO214</f>
        <v>0</v>
      </c>
      <c r="AP214" s="63" t="n">
        <f aca="false">ModeloDatosModificados!AP214-ModeloDatosMinisterio!AP214</f>
        <v>0</v>
      </c>
      <c r="AQ214" s="64" t="n">
        <f aca="false">ModeloDatosModificados!AQ214-ModeloDatosMinisterio!AQ214</f>
        <v>0</v>
      </c>
      <c r="AR214" s="63" t="n">
        <f aca="false">ModeloDatosModificados!AR214-ModeloDatosMinisterio!AR214</f>
        <v>0</v>
      </c>
      <c r="AS214" s="64" t="n">
        <f aca="false">ModeloDatosModificados!AS214-ModeloDatosMinisterio!AS214</f>
        <v>0</v>
      </c>
      <c r="AT214" s="63" t="n">
        <f aca="false">ModeloDatosModificados!AT214-ModeloDatosMinisterio!AT214</f>
        <v>0</v>
      </c>
      <c r="AU214" s="64" t="n">
        <f aca="false">ModeloDatosModificados!AU214-ModeloDatosMinisterio!AU214</f>
        <v>0</v>
      </c>
      <c r="AV214" s="63" t="n">
        <f aca="false">ModeloDatosModificados!AV214-ModeloDatosMinisterio!AV214</f>
        <v>0</v>
      </c>
      <c r="AW214" s="64" t="n">
        <f aca="false">ModeloDatosModificados!AW214-ModeloDatosMinisterio!AW214</f>
        <v>0</v>
      </c>
      <c r="AX214" s="63" t="n">
        <f aca="false">ModeloDatosModificados!AX214-ModeloDatosMinisterio!AX214</f>
        <v>0</v>
      </c>
    </row>
    <row r="215" customFormat="false" ht="13.8" hidden="false" customHeight="false" outlineLevel="0" collapsed="false">
      <c r="A215" s="81" t="s">
        <v>49</v>
      </c>
      <c r="B215" s="84" t="n">
        <f aca="false">ModeloDatosModificados!B215-ModeloDatosMinisterio!B215</f>
        <v>0</v>
      </c>
      <c r="C215" s="84" t="n">
        <f aca="false">ModeloDatosModificados!C215-ModeloDatosMinisterio!C215</f>
        <v>0</v>
      </c>
      <c r="D215" s="84" t="n">
        <f aca="false">ModeloDatosModificados!D215-ModeloDatosMinisterio!D215</f>
        <v>0</v>
      </c>
      <c r="E215" s="84" t="n">
        <f aca="false">ModeloDatosModificados!E215-ModeloDatosMinisterio!E215</f>
        <v>0</v>
      </c>
      <c r="F215" s="84" t="n">
        <f aca="false">ModeloDatosModificados!F215-ModeloDatosMinisterio!F215</f>
        <v>0</v>
      </c>
      <c r="G215" s="84" t="n">
        <f aca="false">ModeloDatosModificados!G215-ModeloDatosMinisterio!G215</f>
        <v>0</v>
      </c>
      <c r="H215" s="84" t="n">
        <f aca="false">ModeloDatosModificados!H215-ModeloDatosMinisterio!H215</f>
        <v>0</v>
      </c>
      <c r="I215" s="82" t="n">
        <f aca="false">ModeloDatosModificados!I215-ModeloDatosMinisterio!I215</f>
        <v>0</v>
      </c>
      <c r="J215" s="84" t="n">
        <f aca="false">ModeloDatosModificados!J215-ModeloDatosMinisterio!J215</f>
        <v>0</v>
      </c>
      <c r="K215" s="82" t="n">
        <f aca="false">ModeloDatosModificados!K215-ModeloDatosMinisterio!K215</f>
        <v>0</v>
      </c>
      <c r="L215" s="84" t="n">
        <f aca="false">ModeloDatosModificados!L215-ModeloDatosMinisterio!L215</f>
        <v>0</v>
      </c>
      <c r="M215" s="82" t="n">
        <f aca="false">ModeloDatosModificados!M215-ModeloDatosMinisterio!M215</f>
        <v>0</v>
      </c>
      <c r="N215" s="84" t="n">
        <f aca="false">ModeloDatosModificados!N215-ModeloDatosMinisterio!N215</f>
        <v>0</v>
      </c>
      <c r="O215" s="84" t="n">
        <f aca="false">ModeloDatosModificados!O215-ModeloDatosMinisterio!O215</f>
        <v>0</v>
      </c>
      <c r="P215" s="84" t="n">
        <f aca="false">ModeloDatosModificados!P215-ModeloDatosMinisterio!P215</f>
        <v>0</v>
      </c>
      <c r="Q215" s="84" t="n">
        <f aca="false">ModeloDatosModificados!Q215-ModeloDatosMinisterio!Q215</f>
        <v>0</v>
      </c>
      <c r="S215" s="84" t="n">
        <f aca="false">ModeloDatosModificados!S215-ModeloDatosMinisterio!S215</f>
        <v>0</v>
      </c>
      <c r="T215" s="84" t="n">
        <f aca="false">ModeloDatosModificados!T215-ModeloDatosMinisterio!T215</f>
        <v>0</v>
      </c>
      <c r="U215" s="84" t="n">
        <f aca="false">ModeloDatosModificados!U215-ModeloDatosMinisterio!U215</f>
        <v>0</v>
      </c>
      <c r="V215" s="84" t="n">
        <f aca="false">ModeloDatosModificados!V215-ModeloDatosMinisterio!V215</f>
        <v>0</v>
      </c>
      <c r="W215" s="84" t="n">
        <f aca="false">ModeloDatosModificados!W215-ModeloDatosMinisterio!W215</f>
        <v>0</v>
      </c>
      <c r="X215" s="84" t="n">
        <f aca="false">ModeloDatosModificados!X215-ModeloDatosMinisterio!X215</f>
        <v>0</v>
      </c>
      <c r="Y215" s="84" t="n">
        <f aca="false">ModeloDatosModificados!Y215-ModeloDatosMinisterio!Y215</f>
        <v>0</v>
      </c>
      <c r="Z215" s="84" t="n">
        <f aca="false">ModeloDatosModificados!Z215-ModeloDatosMinisterio!Z215</f>
        <v>0</v>
      </c>
      <c r="AB215" s="87" t="s">
        <v>232</v>
      </c>
      <c r="AC215" s="87" t="n">
        <f aca="false">ModeloDatosModificados!AC215-ModeloDatosMinisterio!AC215</f>
        <v>0</v>
      </c>
      <c r="AD215" s="86"/>
      <c r="AE215" s="88" t="n">
        <f aca="false">ModeloDatosModificados!AE215-ModeloDatosMinisterio!AE215</f>
        <v>0</v>
      </c>
      <c r="AF215" s="86"/>
      <c r="AG215" s="89" t="n">
        <f aca="false">ModeloDatosModificados!AG215-ModeloDatosMinisterio!AG215</f>
        <v>0</v>
      </c>
      <c r="AH215" s="86"/>
      <c r="AI215" s="89" t="n">
        <f aca="false">ModeloDatosModificados!AI215-ModeloDatosMinisterio!AI215</f>
        <v>0</v>
      </c>
      <c r="AJ215" s="86"/>
      <c r="AK215" s="89" t="n">
        <f aca="false">ModeloDatosModificados!AK215-ModeloDatosMinisterio!AK215</f>
        <v>0</v>
      </c>
      <c r="AL215" s="90"/>
      <c r="AM215" s="89" t="n">
        <f aca="false">ModeloDatosModificados!AM215-ModeloDatosMinisterio!AM215</f>
        <v>0</v>
      </c>
      <c r="AO215" s="82" t="n">
        <f aca="false">ModeloDatosModificados!AO215-ModeloDatosMinisterio!AO215</f>
        <v>0</v>
      </c>
      <c r="AP215" s="84" t="n">
        <f aca="false">ModeloDatosModificados!AP215-ModeloDatosMinisterio!AP215</f>
        <v>0</v>
      </c>
      <c r="AQ215" s="82" t="n">
        <f aca="false">ModeloDatosModificados!AQ215-ModeloDatosMinisterio!AQ215</f>
        <v>0</v>
      </c>
      <c r="AR215" s="84" t="n">
        <f aca="false">ModeloDatosModificados!AR215-ModeloDatosMinisterio!AR215</f>
        <v>0</v>
      </c>
      <c r="AS215" s="82" t="n">
        <f aca="false">ModeloDatosModificados!AS215-ModeloDatosMinisterio!AS215</f>
        <v>0</v>
      </c>
      <c r="AT215" s="84" t="n">
        <f aca="false">ModeloDatosModificados!AT215-ModeloDatosMinisterio!AT215</f>
        <v>0</v>
      </c>
      <c r="AU215" s="82" t="n">
        <f aca="false">ModeloDatosModificados!AU215-ModeloDatosMinisterio!AU215</f>
        <v>0</v>
      </c>
      <c r="AV215" s="84" t="n">
        <f aca="false">ModeloDatosModificados!AV215-ModeloDatosMinisterio!AV215</f>
        <v>0</v>
      </c>
      <c r="AW215" s="82" t="n">
        <f aca="false">ModeloDatosModificados!AW215-ModeloDatosMinisterio!AW215</f>
        <v>0</v>
      </c>
      <c r="AX215" s="84" t="n">
        <f aca="false">ModeloDatosModificados!AX215-ModeloDatosMinisterio!AX215</f>
        <v>0</v>
      </c>
    </row>
    <row r="216" customFormat="false" ht="13.8" hidden="false" customHeight="false" outlineLevel="0" collapsed="false">
      <c r="A216" s="31" t="s">
        <v>50</v>
      </c>
      <c r="AB216" s="87" t="s">
        <v>233</v>
      </c>
      <c r="AC216" s="87" t="n">
        <f aca="false">ModeloDatosModificados!AC216-ModeloDatosMinisterio!AC216</f>
        <v>0</v>
      </c>
      <c r="AD216" s="86"/>
      <c r="AE216" s="88" t="n">
        <f aca="false">ModeloDatosModificados!AE216-ModeloDatosMinisterio!AE216</f>
        <v>0</v>
      </c>
      <c r="AF216" s="86"/>
      <c r="AG216" s="89" t="n">
        <f aca="false">ModeloDatosModificados!AG216-ModeloDatosMinisterio!AG216</f>
        <v>0</v>
      </c>
      <c r="AH216" s="86"/>
      <c r="AI216" s="89" t="n">
        <f aca="false">ModeloDatosModificados!AI216-ModeloDatosMinisterio!AI216</f>
        <v>0</v>
      </c>
      <c r="AJ216" s="86"/>
      <c r="AK216" s="89" t="n">
        <f aca="false">ModeloDatosModificados!AK216-ModeloDatosMinisterio!AK216</f>
        <v>0</v>
      </c>
      <c r="AL216" s="86"/>
      <c r="AM216" s="89"/>
    </row>
    <row r="217" customFormat="false" ht="13.8" hidden="false" customHeight="false" outlineLevel="0" collapsed="false">
      <c r="A217" s="31" t="s">
        <v>51</v>
      </c>
    </row>
    <row r="221" customFormat="false" ht="13.8" hidden="false" customHeight="false" outlineLevel="0" collapsed="false">
      <c r="A221" s="50" t="str">
        <f aca="false">"Tabla " &amp; TEXT((ROW()+24) / 35, "0")</f>
        <v>Tabla 7</v>
      </c>
      <c r="B221" s="50"/>
      <c r="C221" s="50"/>
      <c r="D221" s="50"/>
      <c r="E221" s="50"/>
      <c r="F221" s="50"/>
      <c r="G221" s="50"/>
      <c r="H221" s="50"/>
      <c r="I221" s="50"/>
      <c r="J221" s="50"/>
      <c r="S221" s="100"/>
      <c r="T221" s="100"/>
      <c r="U221" s="100"/>
      <c r="V221" s="100"/>
      <c r="W221" s="100"/>
      <c r="X221" s="100"/>
      <c r="Y221" s="100"/>
      <c r="Z221" s="100"/>
    </row>
    <row r="222" customFormat="false" ht="12.75" hidden="false" customHeight="true" outlineLevel="0" collapsed="false">
      <c r="A222" s="50" t="s">
        <v>123</v>
      </c>
      <c r="B222" s="50"/>
      <c r="C222" s="50"/>
      <c r="D222" s="50"/>
      <c r="E222" s="50"/>
      <c r="F222" s="50"/>
      <c r="G222" s="50"/>
      <c r="H222" s="50"/>
      <c r="I222" s="50"/>
      <c r="J222" s="50"/>
      <c r="S222" s="100"/>
      <c r="T222" s="100"/>
      <c r="U222" s="100"/>
      <c r="V222" s="100"/>
      <c r="W222" s="100"/>
      <c r="X222" s="100"/>
      <c r="Y222" s="100"/>
      <c r="Z222" s="100"/>
    </row>
    <row r="223" customFormat="false" ht="15.8" hidden="false" customHeight="true" outlineLevel="0" collapsed="false">
      <c r="A223" s="51" t="s">
        <v>8</v>
      </c>
      <c r="B223" s="101" t="s">
        <v>213</v>
      </c>
      <c r="C223" s="101"/>
      <c r="D223" s="101"/>
      <c r="E223" s="101"/>
      <c r="F223" s="101"/>
      <c r="G223" s="101"/>
      <c r="H223" s="101"/>
      <c r="I223" s="53" t="s">
        <v>10</v>
      </c>
      <c r="J223" s="53" t="s">
        <v>11</v>
      </c>
      <c r="K223" s="53" t="s">
        <v>214</v>
      </c>
      <c r="L223" s="53" t="s">
        <v>215</v>
      </c>
      <c r="M223" s="53" t="s">
        <v>216</v>
      </c>
      <c r="N223" s="53" t="s">
        <v>12</v>
      </c>
      <c r="O223" s="53" t="s">
        <v>217</v>
      </c>
      <c r="P223" s="53" t="s">
        <v>218</v>
      </c>
      <c r="Q223" s="53" t="s">
        <v>219</v>
      </c>
      <c r="S223" s="101" t="s">
        <v>213</v>
      </c>
      <c r="T223" s="101"/>
      <c r="U223" s="101"/>
      <c r="V223" s="101"/>
      <c r="W223" s="101"/>
      <c r="X223" s="101"/>
      <c r="Y223" s="101"/>
      <c r="Z223" s="101"/>
      <c r="AC223" s="56" t="s">
        <v>221</v>
      </c>
      <c r="AD223" s="56"/>
      <c r="AE223" s="56" t="s">
        <v>222</v>
      </c>
      <c r="AF223" s="56"/>
      <c r="AG223" s="56" t="s">
        <v>223</v>
      </c>
      <c r="AH223" s="56"/>
      <c r="AI223" s="56" t="s">
        <v>224</v>
      </c>
      <c r="AJ223" s="56"/>
      <c r="AK223" s="56" t="s">
        <v>225</v>
      </c>
      <c r="AL223" s="56"/>
      <c r="AM223" s="57" t="s">
        <v>226</v>
      </c>
      <c r="AO223" s="56" t="s">
        <v>221</v>
      </c>
      <c r="AP223" s="56"/>
      <c r="AQ223" s="56" t="s">
        <v>222</v>
      </c>
      <c r="AR223" s="56"/>
      <c r="AS223" s="56" t="s">
        <v>223</v>
      </c>
      <c r="AT223" s="56"/>
      <c r="AU223" s="56" t="s">
        <v>224</v>
      </c>
      <c r="AV223" s="56"/>
      <c r="AW223" s="57" t="s">
        <v>225</v>
      </c>
      <c r="AX223" s="57"/>
    </row>
    <row r="224" customFormat="false" ht="55.8" hidden="false" customHeight="false" outlineLevel="0" collapsed="false">
      <c r="A224" s="51"/>
      <c r="B224" s="102" t="s">
        <v>124</v>
      </c>
      <c r="C224" s="102" t="s">
        <v>125</v>
      </c>
      <c r="D224" s="102" t="s">
        <v>126</v>
      </c>
      <c r="E224" s="102" t="s">
        <v>127</v>
      </c>
      <c r="F224" s="102" t="s">
        <v>128</v>
      </c>
      <c r="G224" s="102" t="s">
        <v>129</v>
      </c>
      <c r="H224" s="102" t="s">
        <v>130</v>
      </c>
      <c r="I224" s="53"/>
      <c r="J224" s="53"/>
      <c r="K224" s="53"/>
      <c r="L224" s="53"/>
      <c r="M224" s="53"/>
      <c r="N224" s="53"/>
      <c r="O224" s="53"/>
      <c r="P224" s="53"/>
      <c r="Q224" s="53"/>
      <c r="S224" s="102" t="s">
        <v>124</v>
      </c>
      <c r="T224" s="102" t="s">
        <v>125</v>
      </c>
      <c r="U224" s="102" t="s">
        <v>126</v>
      </c>
      <c r="V224" s="102" t="s">
        <v>127</v>
      </c>
      <c r="W224" s="102" t="s">
        <v>128</v>
      </c>
      <c r="X224" s="102" t="s">
        <v>129</v>
      </c>
      <c r="Y224" s="102" t="s">
        <v>130</v>
      </c>
      <c r="Z224" s="53" t="s">
        <v>21</v>
      </c>
      <c r="AC224" s="56" t="s">
        <v>227</v>
      </c>
      <c r="AD224" s="56" t="s">
        <v>228</v>
      </c>
      <c r="AE224" s="56" t="s">
        <v>227</v>
      </c>
      <c r="AF224" s="56" t="s">
        <v>228</v>
      </c>
      <c r="AG224" s="56" t="s">
        <v>227</v>
      </c>
      <c r="AH224" s="56" t="s">
        <v>228</v>
      </c>
      <c r="AI224" s="56" t="s">
        <v>227</v>
      </c>
      <c r="AJ224" s="56" t="s">
        <v>228</v>
      </c>
      <c r="AK224" s="56" t="s">
        <v>227</v>
      </c>
      <c r="AL224" s="56" t="s">
        <v>228</v>
      </c>
      <c r="AM224" s="58" t="s">
        <v>229</v>
      </c>
      <c r="AO224" s="56" t="s">
        <v>230</v>
      </c>
      <c r="AP224" s="56" t="s">
        <v>231</v>
      </c>
      <c r="AQ224" s="56" t="s">
        <v>230</v>
      </c>
      <c r="AR224" s="56" t="s">
        <v>231</v>
      </c>
      <c r="AS224" s="56" t="s">
        <v>230</v>
      </c>
      <c r="AT224" s="56" t="s">
        <v>231</v>
      </c>
      <c r="AU224" s="56" t="s">
        <v>230</v>
      </c>
      <c r="AV224" s="56" t="s">
        <v>231</v>
      </c>
      <c r="AW224" s="56" t="s">
        <v>230</v>
      </c>
      <c r="AX224" s="58" t="s">
        <v>231</v>
      </c>
    </row>
    <row r="225" customFormat="false" ht="13.8" hidden="false" customHeight="false" outlineLevel="0" collapsed="false">
      <c r="A225" s="59" t="s">
        <v>22</v>
      </c>
      <c r="B225" s="62" t="n">
        <f aca="false">ModeloDatosModificados!B225-ModeloDatosMinisterio!B225</f>
        <v>0</v>
      </c>
      <c r="C225" s="62" t="n">
        <f aca="false">ModeloDatosModificados!C225-ModeloDatosMinisterio!C225</f>
        <v>0</v>
      </c>
      <c r="D225" s="62" t="n">
        <f aca="false">ModeloDatosModificados!D225-ModeloDatosMinisterio!D225</f>
        <v>0</v>
      </c>
      <c r="E225" s="62" t="n">
        <f aca="false">ModeloDatosModificados!E225-ModeloDatosMinisterio!E225</f>
        <v>0</v>
      </c>
      <c r="F225" s="62" t="n">
        <f aca="false">ModeloDatosModificados!F225-ModeloDatosMinisterio!F225</f>
        <v>0</v>
      </c>
      <c r="G225" s="62" t="n">
        <f aca="false">ModeloDatosModificados!G225-ModeloDatosMinisterio!G225</f>
        <v>0</v>
      </c>
      <c r="H225" s="62" t="n">
        <f aca="false">ModeloDatosModificados!H225-ModeloDatosMinisterio!H225</f>
        <v>0</v>
      </c>
      <c r="I225" s="61" t="n">
        <f aca="false">ModeloDatosModificados!I225-ModeloDatosMinisterio!I225</f>
        <v>0</v>
      </c>
      <c r="J225" s="62" t="n">
        <f aca="false">ModeloDatosModificados!J225-ModeloDatosMinisterio!J225</f>
        <v>0</v>
      </c>
      <c r="K225" s="61" t="n">
        <f aca="false">ModeloDatosModificados!K225-ModeloDatosMinisterio!K225</f>
        <v>0</v>
      </c>
      <c r="L225" s="63" t="n">
        <f aca="false">ModeloDatosModificados!L225-ModeloDatosMinisterio!L225</f>
        <v>0</v>
      </c>
      <c r="M225" s="64" t="n">
        <f aca="false">ModeloDatosModificados!M225-ModeloDatosMinisterio!M225</f>
        <v>9.35702760940238E-007</v>
      </c>
      <c r="N225" s="63" t="n">
        <f aca="false">ModeloDatosModificados!N225-ModeloDatosMinisterio!N225</f>
        <v>175</v>
      </c>
      <c r="O225" s="63" t="n">
        <f aca="false">ModeloDatosModificados!O225-ModeloDatosMinisterio!O225</f>
        <v>175</v>
      </c>
      <c r="P225" s="63" t="n">
        <f aca="false">ModeloDatosModificados!P225-ModeloDatosMinisterio!P225</f>
        <v>175</v>
      </c>
      <c r="Q225" s="63" t="n">
        <f aca="false">ModeloDatosModificados!Q225-ModeloDatosMinisterio!Q225</f>
        <v>175</v>
      </c>
      <c r="S225" s="62" t="n">
        <f aca="false">ModeloDatosModificados!S225-ModeloDatosMinisterio!S225</f>
        <v>0</v>
      </c>
      <c r="T225" s="62" t="n">
        <f aca="false">ModeloDatosModificados!T225-ModeloDatosMinisterio!T225</f>
        <v>0</v>
      </c>
      <c r="U225" s="62" t="n">
        <f aca="false">ModeloDatosModificados!U225-ModeloDatosMinisterio!U225</f>
        <v>0</v>
      </c>
      <c r="V225" s="62" t="n">
        <f aca="false">ModeloDatosModificados!V225-ModeloDatosMinisterio!V225</f>
        <v>0</v>
      </c>
      <c r="W225" s="62" t="n">
        <f aca="false">ModeloDatosModificados!W225-ModeloDatosMinisterio!W225</f>
        <v>0</v>
      </c>
      <c r="X225" s="62" t="n">
        <f aca="false">ModeloDatosModificados!X225-ModeloDatosMinisterio!X225</f>
        <v>0</v>
      </c>
      <c r="Y225" s="62" t="n">
        <f aca="false">ModeloDatosModificados!Y225-ModeloDatosMinisterio!Y225</f>
        <v>0</v>
      </c>
      <c r="Z225" s="62" t="n">
        <f aca="false">ModeloDatosModificados!Z225-ModeloDatosMinisterio!Z225</f>
        <v>0</v>
      </c>
      <c r="AC225" s="67" t="n">
        <f aca="false">ModeloDatosModificados!AC225-ModeloDatosMinisterio!AC225</f>
        <v>0</v>
      </c>
      <c r="AD225" s="68" t="n">
        <f aca="false">ModeloDatosModificados!AD225-ModeloDatosMinisterio!AD225</f>
        <v>0</v>
      </c>
      <c r="AE225" s="69" t="n">
        <f aca="false">ModeloDatosModificados!AE225-ModeloDatosMinisterio!AE225</f>
        <v>0</v>
      </c>
      <c r="AF225" s="68" t="n">
        <f aca="false">ModeloDatosModificados!AF225-ModeloDatosMinisterio!AF225</f>
        <v>0</v>
      </c>
      <c r="AG225" s="68" t="n">
        <f aca="false">ModeloDatosModificados!AG225-ModeloDatosMinisterio!AG225</f>
        <v>0</v>
      </c>
      <c r="AH225" s="68" t="n">
        <f aca="false">ModeloDatosModificados!AH225-ModeloDatosMinisterio!AH225</f>
        <v>0</v>
      </c>
      <c r="AI225" s="68" t="n">
        <f aca="false">ModeloDatosModificados!AI225-ModeloDatosMinisterio!AI225</f>
        <v>0</v>
      </c>
      <c r="AJ225" s="68" t="n">
        <f aca="false">ModeloDatosModificados!AJ225-ModeloDatosMinisterio!AJ225</f>
        <v>0</v>
      </c>
      <c r="AK225" s="68" t="n">
        <f aca="false">ModeloDatosModificados!AK225-ModeloDatosMinisterio!AK225</f>
        <v>0</v>
      </c>
      <c r="AL225" s="68" t="n">
        <f aca="false">ModeloDatosModificados!AL225-ModeloDatosMinisterio!AL225</f>
        <v>0</v>
      </c>
      <c r="AM225" s="68" t="n">
        <f aca="false">ModeloDatosModificados!AM225-ModeloDatosMinisterio!AM225</f>
        <v>0</v>
      </c>
      <c r="AO225" s="61" t="n">
        <f aca="false">ModeloDatosModificados!AO225-ModeloDatosMinisterio!AO225</f>
        <v>0</v>
      </c>
      <c r="AP225" s="62" t="n">
        <f aca="false">ModeloDatosModificados!AP225-ModeloDatosMinisterio!AP225</f>
        <v>0</v>
      </c>
      <c r="AQ225" s="61" t="n">
        <f aca="false">ModeloDatosModificados!AQ225-ModeloDatosMinisterio!AQ225</f>
        <v>0</v>
      </c>
      <c r="AR225" s="62" t="n">
        <f aca="false">ModeloDatosModificados!AR225-ModeloDatosMinisterio!AR225</f>
        <v>0</v>
      </c>
      <c r="AS225" s="61" t="n">
        <f aca="false">ModeloDatosModificados!AS225-ModeloDatosMinisterio!AS225</f>
        <v>0</v>
      </c>
      <c r="AT225" s="62" t="n">
        <f aca="false">ModeloDatosModificados!AT225-ModeloDatosMinisterio!AT225</f>
        <v>0</v>
      </c>
      <c r="AU225" s="61" t="n">
        <f aca="false">ModeloDatosModificados!AU225-ModeloDatosMinisterio!AU225</f>
        <v>0</v>
      </c>
      <c r="AV225" s="62" t="n">
        <f aca="false">ModeloDatosModificados!AV225-ModeloDatosMinisterio!AV225</f>
        <v>0</v>
      </c>
      <c r="AW225" s="61" t="n">
        <f aca="false">ModeloDatosModificados!AW225-ModeloDatosMinisterio!AW225</f>
        <v>0</v>
      </c>
      <c r="AX225" s="62" t="n">
        <f aca="false">ModeloDatosModificados!AX225-ModeloDatosMinisterio!AX225</f>
        <v>0</v>
      </c>
    </row>
    <row r="226" customFormat="false" ht="13.8" hidden="false" customHeight="false" outlineLevel="0" collapsed="false">
      <c r="A226" s="70" t="s">
        <v>23</v>
      </c>
      <c r="B226" s="63" t="n">
        <f aca="false">ModeloDatosModificados!B226-ModeloDatosMinisterio!B226</f>
        <v>0</v>
      </c>
      <c r="C226" s="63" t="n">
        <f aca="false">ModeloDatosModificados!C226-ModeloDatosMinisterio!C226</f>
        <v>0</v>
      </c>
      <c r="D226" s="63" t="n">
        <f aca="false">ModeloDatosModificados!D226-ModeloDatosMinisterio!D226</f>
        <v>0</v>
      </c>
      <c r="E226" s="63" t="n">
        <f aca="false">ModeloDatosModificados!E226-ModeloDatosMinisterio!E226</f>
        <v>0</v>
      </c>
      <c r="F226" s="63" t="n">
        <f aca="false">ModeloDatosModificados!F226-ModeloDatosMinisterio!F226</f>
        <v>0</v>
      </c>
      <c r="G226" s="63" t="n">
        <f aca="false">ModeloDatosModificados!G226-ModeloDatosMinisterio!G226</f>
        <v>0</v>
      </c>
      <c r="H226" s="63" t="n">
        <f aca="false">ModeloDatosModificados!H226-ModeloDatosMinisterio!H226</f>
        <v>0</v>
      </c>
      <c r="I226" s="64" t="n">
        <f aca="false">ModeloDatosModificados!I226-ModeloDatosMinisterio!I226</f>
        <v>0</v>
      </c>
      <c r="J226" s="63" t="n">
        <f aca="false">ModeloDatosModificados!J226-ModeloDatosMinisterio!J226</f>
        <v>0</v>
      </c>
      <c r="K226" s="64" t="n">
        <f aca="false">ModeloDatosModificados!K226-ModeloDatosMinisterio!K226</f>
        <v>0</v>
      </c>
      <c r="L226" s="63" t="n">
        <f aca="false">ModeloDatosModificados!L226-ModeloDatosMinisterio!L226</f>
        <v>0</v>
      </c>
      <c r="M226" s="64" t="n">
        <f aca="false">ModeloDatosModificados!M226-ModeloDatosMinisterio!M226</f>
        <v>-3.30248033281189E-007</v>
      </c>
      <c r="N226" s="63" t="n">
        <f aca="false">ModeloDatosModificados!N226-ModeloDatosMinisterio!N226</f>
        <v>-61</v>
      </c>
      <c r="O226" s="63" t="n">
        <f aca="false">ModeloDatosModificados!O226-ModeloDatosMinisterio!O226</f>
        <v>-61</v>
      </c>
      <c r="P226" s="63" t="n">
        <f aca="false">ModeloDatosModificados!P226-ModeloDatosMinisterio!P226</f>
        <v>-61</v>
      </c>
      <c r="Q226" s="63" t="n">
        <f aca="false">ModeloDatosModificados!Q226-ModeloDatosMinisterio!Q226</f>
        <v>-61</v>
      </c>
      <c r="S226" s="63" t="n">
        <f aca="false">ModeloDatosModificados!S226-ModeloDatosMinisterio!S226</f>
        <v>0</v>
      </c>
      <c r="T226" s="63" t="n">
        <f aca="false">ModeloDatosModificados!T226-ModeloDatosMinisterio!T226</f>
        <v>0</v>
      </c>
      <c r="U226" s="63" t="n">
        <f aca="false">ModeloDatosModificados!U226-ModeloDatosMinisterio!U226</f>
        <v>0</v>
      </c>
      <c r="V226" s="63" t="n">
        <f aca="false">ModeloDatosModificados!V226-ModeloDatosMinisterio!V226</f>
        <v>0</v>
      </c>
      <c r="W226" s="63" t="n">
        <f aca="false">ModeloDatosModificados!W226-ModeloDatosMinisterio!W226</f>
        <v>0</v>
      </c>
      <c r="X226" s="63" t="n">
        <f aca="false">ModeloDatosModificados!X226-ModeloDatosMinisterio!X226</f>
        <v>0</v>
      </c>
      <c r="Y226" s="63" t="n">
        <f aca="false">ModeloDatosModificados!Y226-ModeloDatosMinisterio!Y226</f>
        <v>0</v>
      </c>
      <c r="Z226" s="63" t="n">
        <f aca="false">ModeloDatosModificados!Z226-ModeloDatosMinisterio!Z226</f>
        <v>0</v>
      </c>
      <c r="AC226" s="71" t="n">
        <f aca="false">ModeloDatosModificados!AC226-ModeloDatosMinisterio!AC226</f>
        <v>0</v>
      </c>
      <c r="AD226" s="72" t="n">
        <f aca="false">ModeloDatosModificados!AD226-ModeloDatosMinisterio!AD226</f>
        <v>0</v>
      </c>
      <c r="AE226" s="73" t="n">
        <f aca="false">ModeloDatosModificados!AE226-ModeloDatosMinisterio!AE226</f>
        <v>0</v>
      </c>
      <c r="AF226" s="72" t="n">
        <f aca="false">ModeloDatosModificados!AF226-ModeloDatosMinisterio!AF226</f>
        <v>0</v>
      </c>
      <c r="AG226" s="72" t="n">
        <f aca="false">ModeloDatosModificados!AG226-ModeloDatosMinisterio!AG226</f>
        <v>0</v>
      </c>
      <c r="AH226" s="72" t="n">
        <f aca="false">ModeloDatosModificados!AH226-ModeloDatosMinisterio!AH226</f>
        <v>0</v>
      </c>
      <c r="AI226" s="72" t="n">
        <f aca="false">ModeloDatosModificados!AI226-ModeloDatosMinisterio!AI226</f>
        <v>0</v>
      </c>
      <c r="AJ226" s="72" t="n">
        <f aca="false">ModeloDatosModificados!AJ226-ModeloDatosMinisterio!AJ226</f>
        <v>0</v>
      </c>
      <c r="AK226" s="72" t="n">
        <f aca="false">ModeloDatosModificados!AK226-ModeloDatosMinisterio!AK226</f>
        <v>0</v>
      </c>
      <c r="AL226" s="72" t="n">
        <f aca="false">ModeloDatosModificados!AL226-ModeloDatosMinisterio!AL226</f>
        <v>0</v>
      </c>
      <c r="AM226" s="72" t="n">
        <f aca="false">ModeloDatosModificados!AM226-ModeloDatosMinisterio!AM226</f>
        <v>0</v>
      </c>
      <c r="AO226" s="64" t="n">
        <f aca="false">ModeloDatosModificados!AO226-ModeloDatosMinisterio!AO226</f>
        <v>0</v>
      </c>
      <c r="AP226" s="63" t="n">
        <f aca="false">ModeloDatosModificados!AP226-ModeloDatosMinisterio!AP226</f>
        <v>0</v>
      </c>
      <c r="AQ226" s="64" t="n">
        <f aca="false">ModeloDatosModificados!AQ226-ModeloDatosMinisterio!AQ226</f>
        <v>0</v>
      </c>
      <c r="AR226" s="63" t="n">
        <f aca="false">ModeloDatosModificados!AR226-ModeloDatosMinisterio!AR226</f>
        <v>0</v>
      </c>
      <c r="AS226" s="64" t="n">
        <f aca="false">ModeloDatosModificados!AS226-ModeloDatosMinisterio!AS226</f>
        <v>0</v>
      </c>
      <c r="AT226" s="63" t="n">
        <f aca="false">ModeloDatosModificados!AT226-ModeloDatosMinisterio!AT226</f>
        <v>0</v>
      </c>
      <c r="AU226" s="64" t="n">
        <f aca="false">ModeloDatosModificados!AU226-ModeloDatosMinisterio!AU226</f>
        <v>0</v>
      </c>
      <c r="AV226" s="63" t="n">
        <f aca="false">ModeloDatosModificados!AV226-ModeloDatosMinisterio!AV226</f>
        <v>0</v>
      </c>
      <c r="AW226" s="64" t="n">
        <f aca="false">ModeloDatosModificados!AW226-ModeloDatosMinisterio!AW226</f>
        <v>0</v>
      </c>
      <c r="AX226" s="63" t="n">
        <f aca="false">ModeloDatosModificados!AX226-ModeloDatosMinisterio!AX226</f>
        <v>0</v>
      </c>
    </row>
    <row r="227" customFormat="false" ht="13.8" hidden="false" customHeight="false" outlineLevel="0" collapsed="false">
      <c r="A227" s="70" t="s">
        <v>24</v>
      </c>
      <c r="B227" s="63" t="n">
        <f aca="false">ModeloDatosModificados!B227-ModeloDatosMinisterio!B227</f>
        <v>0</v>
      </c>
      <c r="C227" s="63" t="n">
        <f aca="false">ModeloDatosModificados!C227-ModeloDatosMinisterio!C227</f>
        <v>0</v>
      </c>
      <c r="D227" s="63" t="n">
        <f aca="false">ModeloDatosModificados!D227-ModeloDatosMinisterio!D227</f>
        <v>0</v>
      </c>
      <c r="E227" s="63" t="n">
        <f aca="false">ModeloDatosModificados!E227-ModeloDatosMinisterio!E227</f>
        <v>0</v>
      </c>
      <c r="F227" s="63" t="n">
        <f aca="false">ModeloDatosModificados!F227-ModeloDatosMinisterio!F227</f>
        <v>0</v>
      </c>
      <c r="G227" s="63" t="n">
        <f aca="false">ModeloDatosModificados!G227-ModeloDatosMinisterio!G227</f>
        <v>0</v>
      </c>
      <c r="H227" s="63" t="n">
        <f aca="false">ModeloDatosModificados!H227-ModeloDatosMinisterio!H227</f>
        <v>0</v>
      </c>
      <c r="I227" s="64" t="n">
        <f aca="false">ModeloDatosModificados!I227-ModeloDatosMinisterio!I227</f>
        <v>0</v>
      </c>
      <c r="J227" s="63" t="n">
        <f aca="false">ModeloDatosModificados!J227-ModeloDatosMinisterio!J227</f>
        <v>0</v>
      </c>
      <c r="K227" s="64" t="n">
        <f aca="false">ModeloDatosModificados!K227-ModeloDatosMinisterio!K227</f>
        <v>0</v>
      </c>
      <c r="L227" s="63" t="n">
        <f aca="false">ModeloDatosModificados!L227-ModeloDatosMinisterio!L227</f>
        <v>0</v>
      </c>
      <c r="M227" s="64" t="n">
        <f aca="false">ModeloDatosModificados!M227-ModeloDatosMinisterio!M227</f>
        <v>-2.47686024953953E-007</v>
      </c>
      <c r="N227" s="63" t="n">
        <f aca="false">ModeloDatosModificados!N227-ModeloDatosMinisterio!N227</f>
        <v>-47</v>
      </c>
      <c r="O227" s="63" t="n">
        <f aca="false">ModeloDatosModificados!O227-ModeloDatosMinisterio!O227</f>
        <v>-47</v>
      </c>
      <c r="P227" s="63" t="n">
        <f aca="false">ModeloDatosModificados!P227-ModeloDatosMinisterio!P227</f>
        <v>-47</v>
      </c>
      <c r="Q227" s="63" t="n">
        <f aca="false">ModeloDatosModificados!Q227-ModeloDatosMinisterio!Q227</f>
        <v>-47</v>
      </c>
      <c r="S227" s="63" t="n">
        <f aca="false">ModeloDatosModificados!S227-ModeloDatosMinisterio!S227</f>
        <v>0</v>
      </c>
      <c r="T227" s="63" t="n">
        <f aca="false">ModeloDatosModificados!T227-ModeloDatosMinisterio!T227</f>
        <v>0</v>
      </c>
      <c r="U227" s="63" t="n">
        <f aca="false">ModeloDatosModificados!U227-ModeloDatosMinisterio!U227</f>
        <v>0</v>
      </c>
      <c r="V227" s="63" t="n">
        <f aca="false">ModeloDatosModificados!V227-ModeloDatosMinisterio!V227</f>
        <v>0</v>
      </c>
      <c r="W227" s="63" t="n">
        <f aca="false">ModeloDatosModificados!W227-ModeloDatosMinisterio!W227</f>
        <v>0</v>
      </c>
      <c r="X227" s="63" t="n">
        <f aca="false">ModeloDatosModificados!X227-ModeloDatosMinisterio!X227</f>
        <v>0</v>
      </c>
      <c r="Y227" s="63" t="n">
        <f aca="false">ModeloDatosModificados!Y227-ModeloDatosMinisterio!Y227</f>
        <v>0</v>
      </c>
      <c r="Z227" s="63" t="n">
        <f aca="false">ModeloDatosModificados!Z227-ModeloDatosMinisterio!Z227</f>
        <v>0</v>
      </c>
      <c r="AC227" s="71" t="n">
        <f aca="false">ModeloDatosModificados!AC227-ModeloDatosMinisterio!AC227</f>
        <v>0</v>
      </c>
      <c r="AD227" s="72" t="n">
        <f aca="false">ModeloDatosModificados!AD227-ModeloDatosMinisterio!AD227</f>
        <v>0</v>
      </c>
      <c r="AE227" s="73" t="n">
        <f aca="false">ModeloDatosModificados!AE227-ModeloDatosMinisterio!AE227</f>
        <v>0</v>
      </c>
      <c r="AF227" s="72" t="n">
        <f aca="false">ModeloDatosModificados!AF227-ModeloDatosMinisterio!AF227</f>
        <v>0</v>
      </c>
      <c r="AG227" s="72" t="n">
        <f aca="false">ModeloDatosModificados!AG227-ModeloDatosMinisterio!AG227</f>
        <v>0</v>
      </c>
      <c r="AH227" s="72" t="n">
        <f aca="false">ModeloDatosModificados!AH227-ModeloDatosMinisterio!AH227</f>
        <v>0</v>
      </c>
      <c r="AI227" s="72" t="n">
        <f aca="false">ModeloDatosModificados!AI227-ModeloDatosMinisterio!AI227</f>
        <v>0</v>
      </c>
      <c r="AJ227" s="72" t="n">
        <f aca="false">ModeloDatosModificados!AJ227-ModeloDatosMinisterio!AJ227</f>
        <v>0</v>
      </c>
      <c r="AK227" s="72" t="n">
        <f aca="false">ModeloDatosModificados!AK227-ModeloDatosMinisterio!AK227</f>
        <v>0</v>
      </c>
      <c r="AL227" s="72" t="n">
        <f aca="false">ModeloDatosModificados!AL227-ModeloDatosMinisterio!AL227</f>
        <v>0</v>
      </c>
      <c r="AM227" s="72" t="n">
        <f aca="false">ModeloDatosModificados!AM227-ModeloDatosMinisterio!AM227</f>
        <v>0</v>
      </c>
      <c r="AO227" s="64" t="n">
        <f aca="false">ModeloDatosModificados!AO227-ModeloDatosMinisterio!AO227</f>
        <v>0</v>
      </c>
      <c r="AP227" s="63" t="n">
        <f aca="false">ModeloDatosModificados!AP227-ModeloDatosMinisterio!AP227</f>
        <v>0</v>
      </c>
      <c r="AQ227" s="64" t="n">
        <f aca="false">ModeloDatosModificados!AQ227-ModeloDatosMinisterio!AQ227</f>
        <v>0</v>
      </c>
      <c r="AR227" s="63" t="n">
        <f aca="false">ModeloDatosModificados!AR227-ModeloDatosMinisterio!AR227</f>
        <v>0</v>
      </c>
      <c r="AS227" s="64" t="n">
        <f aca="false">ModeloDatosModificados!AS227-ModeloDatosMinisterio!AS227</f>
        <v>0</v>
      </c>
      <c r="AT227" s="63" t="n">
        <f aca="false">ModeloDatosModificados!AT227-ModeloDatosMinisterio!AT227</f>
        <v>0</v>
      </c>
      <c r="AU227" s="64" t="n">
        <f aca="false">ModeloDatosModificados!AU227-ModeloDatosMinisterio!AU227</f>
        <v>0</v>
      </c>
      <c r="AV227" s="63" t="n">
        <f aca="false">ModeloDatosModificados!AV227-ModeloDatosMinisterio!AV227</f>
        <v>0</v>
      </c>
      <c r="AW227" s="64" t="n">
        <f aca="false">ModeloDatosModificados!AW227-ModeloDatosMinisterio!AW227</f>
        <v>0</v>
      </c>
      <c r="AX227" s="63" t="n">
        <f aca="false">ModeloDatosModificados!AX227-ModeloDatosMinisterio!AX227</f>
        <v>0</v>
      </c>
    </row>
    <row r="228" customFormat="false" ht="13.8" hidden="false" customHeight="false" outlineLevel="0" collapsed="false">
      <c r="A228" s="70" t="s">
        <v>25</v>
      </c>
      <c r="B228" s="63" t="n">
        <f aca="false">ModeloDatosModificados!B228-ModeloDatosMinisterio!B228</f>
        <v>0</v>
      </c>
      <c r="C228" s="63" t="n">
        <f aca="false">ModeloDatosModificados!C228-ModeloDatosMinisterio!C228</f>
        <v>0</v>
      </c>
      <c r="D228" s="63" t="n">
        <f aca="false">ModeloDatosModificados!D228-ModeloDatosMinisterio!D228</f>
        <v>0</v>
      </c>
      <c r="E228" s="63" t="n">
        <f aca="false">ModeloDatosModificados!E228-ModeloDatosMinisterio!E228</f>
        <v>0</v>
      </c>
      <c r="F228" s="63" t="n">
        <f aca="false">ModeloDatosModificados!F228-ModeloDatosMinisterio!F228</f>
        <v>0</v>
      </c>
      <c r="G228" s="63" t="n">
        <f aca="false">ModeloDatosModificados!G228-ModeloDatosMinisterio!G228</f>
        <v>0</v>
      </c>
      <c r="H228" s="63" t="n">
        <f aca="false">ModeloDatosModificados!H228-ModeloDatosMinisterio!H228</f>
        <v>0</v>
      </c>
      <c r="I228" s="64" t="n">
        <f aca="false">ModeloDatosModificados!I228-ModeloDatosMinisterio!I228</f>
        <v>0</v>
      </c>
      <c r="J228" s="63" t="n">
        <f aca="false">ModeloDatosModificados!J228-ModeloDatosMinisterio!J228</f>
        <v>0</v>
      </c>
      <c r="K228" s="64" t="n">
        <f aca="false">ModeloDatosModificados!K228-ModeloDatosMinisterio!K228</f>
        <v>0</v>
      </c>
      <c r="L228" s="63" t="n">
        <f aca="false">ModeloDatosModificados!L228-ModeloDatosMinisterio!L228</f>
        <v>0</v>
      </c>
      <c r="M228" s="64" t="n">
        <f aca="false">ModeloDatosModificados!M228-ModeloDatosMinisterio!M228</f>
        <v>5.50413388478166E-009</v>
      </c>
      <c r="N228" s="63" t="n">
        <f aca="false">ModeloDatosModificados!N228-ModeloDatosMinisterio!N228</f>
        <v>2</v>
      </c>
      <c r="O228" s="63" t="n">
        <f aca="false">ModeloDatosModificados!O228-ModeloDatosMinisterio!O228</f>
        <v>2</v>
      </c>
      <c r="P228" s="63" t="n">
        <f aca="false">ModeloDatosModificados!P228-ModeloDatosMinisterio!P228</f>
        <v>2</v>
      </c>
      <c r="Q228" s="63" t="n">
        <f aca="false">ModeloDatosModificados!Q228-ModeloDatosMinisterio!Q228</f>
        <v>2</v>
      </c>
      <c r="S228" s="63" t="n">
        <f aca="false">ModeloDatosModificados!S228-ModeloDatosMinisterio!S228</f>
        <v>0</v>
      </c>
      <c r="T228" s="63" t="n">
        <f aca="false">ModeloDatosModificados!T228-ModeloDatosMinisterio!T228</f>
        <v>0</v>
      </c>
      <c r="U228" s="63" t="n">
        <f aca="false">ModeloDatosModificados!U228-ModeloDatosMinisterio!U228</f>
        <v>0</v>
      </c>
      <c r="V228" s="63" t="n">
        <f aca="false">ModeloDatosModificados!V228-ModeloDatosMinisterio!V228</f>
        <v>0</v>
      </c>
      <c r="W228" s="63" t="n">
        <f aca="false">ModeloDatosModificados!W228-ModeloDatosMinisterio!W228</f>
        <v>0</v>
      </c>
      <c r="X228" s="63" t="n">
        <f aca="false">ModeloDatosModificados!X228-ModeloDatosMinisterio!X228</f>
        <v>0</v>
      </c>
      <c r="Y228" s="63" t="n">
        <f aca="false">ModeloDatosModificados!Y228-ModeloDatosMinisterio!Y228</f>
        <v>0</v>
      </c>
      <c r="Z228" s="63" t="n">
        <f aca="false">ModeloDatosModificados!Z228-ModeloDatosMinisterio!Z228</f>
        <v>0</v>
      </c>
      <c r="AC228" s="71" t="n">
        <f aca="false">ModeloDatosModificados!AC228-ModeloDatosMinisterio!AC228</f>
        <v>0</v>
      </c>
      <c r="AD228" s="72" t="n">
        <f aca="false">ModeloDatosModificados!AD228-ModeloDatosMinisterio!AD228</f>
        <v>0</v>
      </c>
      <c r="AE228" s="73" t="n">
        <f aca="false">ModeloDatosModificados!AE228-ModeloDatosMinisterio!AE228</f>
        <v>0</v>
      </c>
      <c r="AF228" s="72" t="n">
        <f aca="false">ModeloDatosModificados!AF228-ModeloDatosMinisterio!AF228</f>
        <v>0</v>
      </c>
      <c r="AG228" s="72" t="n">
        <f aca="false">ModeloDatosModificados!AG228-ModeloDatosMinisterio!AG228</f>
        <v>0</v>
      </c>
      <c r="AH228" s="72" t="n">
        <f aca="false">ModeloDatosModificados!AH228-ModeloDatosMinisterio!AH228</f>
        <v>0</v>
      </c>
      <c r="AI228" s="72" t="n">
        <f aca="false">ModeloDatosModificados!AI228-ModeloDatosMinisterio!AI228</f>
        <v>0</v>
      </c>
      <c r="AJ228" s="72" t="n">
        <f aca="false">ModeloDatosModificados!AJ228-ModeloDatosMinisterio!AJ228</f>
        <v>0</v>
      </c>
      <c r="AK228" s="72" t="n">
        <f aca="false">ModeloDatosModificados!AK228-ModeloDatosMinisterio!AK228</f>
        <v>0</v>
      </c>
      <c r="AL228" s="72" t="n">
        <f aca="false">ModeloDatosModificados!AL228-ModeloDatosMinisterio!AL228</f>
        <v>0</v>
      </c>
      <c r="AM228" s="72" t="n">
        <f aca="false">ModeloDatosModificados!AM228-ModeloDatosMinisterio!AM228</f>
        <v>0</v>
      </c>
      <c r="AO228" s="64" t="n">
        <f aca="false">ModeloDatosModificados!AO228-ModeloDatosMinisterio!AO228</f>
        <v>0</v>
      </c>
      <c r="AP228" s="63" t="n">
        <f aca="false">ModeloDatosModificados!AP228-ModeloDatosMinisterio!AP228</f>
        <v>0</v>
      </c>
      <c r="AQ228" s="64" t="n">
        <f aca="false">ModeloDatosModificados!AQ228-ModeloDatosMinisterio!AQ228</f>
        <v>0</v>
      </c>
      <c r="AR228" s="63" t="n">
        <f aca="false">ModeloDatosModificados!AR228-ModeloDatosMinisterio!AR228</f>
        <v>0</v>
      </c>
      <c r="AS228" s="64" t="n">
        <f aca="false">ModeloDatosModificados!AS228-ModeloDatosMinisterio!AS228</f>
        <v>0</v>
      </c>
      <c r="AT228" s="63" t="n">
        <f aca="false">ModeloDatosModificados!AT228-ModeloDatosMinisterio!AT228</f>
        <v>0</v>
      </c>
      <c r="AU228" s="64" t="n">
        <f aca="false">ModeloDatosModificados!AU228-ModeloDatosMinisterio!AU228</f>
        <v>0</v>
      </c>
      <c r="AV228" s="63" t="n">
        <f aca="false">ModeloDatosModificados!AV228-ModeloDatosMinisterio!AV228</f>
        <v>0</v>
      </c>
      <c r="AW228" s="64" t="n">
        <f aca="false">ModeloDatosModificados!AW228-ModeloDatosMinisterio!AW228</f>
        <v>0</v>
      </c>
      <c r="AX228" s="63" t="n">
        <f aca="false">ModeloDatosModificados!AX228-ModeloDatosMinisterio!AX228</f>
        <v>0</v>
      </c>
    </row>
    <row r="229" customFormat="false" ht="13.8" hidden="false" customHeight="false" outlineLevel="0" collapsed="false">
      <c r="A229" s="70" t="s">
        <v>26</v>
      </c>
      <c r="B229" s="63" t="n">
        <f aca="false">ModeloDatosModificados!B229-ModeloDatosMinisterio!B229</f>
        <v>0</v>
      </c>
      <c r="C229" s="63" t="n">
        <f aca="false">ModeloDatosModificados!C229-ModeloDatosMinisterio!C229</f>
        <v>0</v>
      </c>
      <c r="D229" s="63" t="n">
        <f aca="false">ModeloDatosModificados!D229-ModeloDatosMinisterio!D229</f>
        <v>0</v>
      </c>
      <c r="E229" s="63" t="n">
        <f aca="false">ModeloDatosModificados!E229-ModeloDatosMinisterio!E229</f>
        <v>0</v>
      </c>
      <c r="F229" s="63" t="n">
        <f aca="false">ModeloDatosModificados!F229-ModeloDatosMinisterio!F229</f>
        <v>0</v>
      </c>
      <c r="G229" s="63" t="n">
        <f aca="false">ModeloDatosModificados!G229-ModeloDatosMinisterio!G229</f>
        <v>0</v>
      </c>
      <c r="H229" s="63" t="n">
        <f aca="false">ModeloDatosModificados!H229-ModeloDatosMinisterio!H229</f>
        <v>0</v>
      </c>
      <c r="I229" s="64" t="n">
        <f aca="false">ModeloDatosModificados!I229-ModeloDatosMinisterio!I229</f>
        <v>0</v>
      </c>
      <c r="J229" s="63" t="n">
        <f aca="false">ModeloDatosModificados!J229-ModeloDatosMinisterio!J229</f>
        <v>0</v>
      </c>
      <c r="K229" s="64" t="n">
        <f aca="false">ModeloDatosModificados!K229-ModeloDatosMinisterio!K229</f>
        <v>0</v>
      </c>
      <c r="L229" s="63" t="n">
        <f aca="false">ModeloDatosModificados!L229-ModeloDatosMinisterio!L229</f>
        <v>0</v>
      </c>
      <c r="M229" s="64" t="n">
        <f aca="false">ModeloDatosModificados!M229-ModeloDatosMinisterio!M229</f>
        <v>-1.92644686085319E-007</v>
      </c>
      <c r="N229" s="63" t="n">
        <f aca="false">ModeloDatosModificados!N229-ModeloDatosMinisterio!N229</f>
        <v>-35</v>
      </c>
      <c r="O229" s="63" t="n">
        <f aca="false">ModeloDatosModificados!O229-ModeloDatosMinisterio!O229</f>
        <v>-35</v>
      </c>
      <c r="P229" s="63" t="n">
        <f aca="false">ModeloDatosModificados!P229-ModeloDatosMinisterio!P229</f>
        <v>-35</v>
      </c>
      <c r="Q229" s="63" t="n">
        <f aca="false">ModeloDatosModificados!Q229-ModeloDatosMinisterio!Q229</f>
        <v>-35</v>
      </c>
      <c r="S229" s="63" t="n">
        <f aca="false">ModeloDatosModificados!S229-ModeloDatosMinisterio!S229</f>
        <v>0</v>
      </c>
      <c r="T229" s="63" t="n">
        <f aca="false">ModeloDatosModificados!T229-ModeloDatosMinisterio!T229</f>
        <v>0</v>
      </c>
      <c r="U229" s="63" t="n">
        <f aca="false">ModeloDatosModificados!U229-ModeloDatosMinisterio!U229</f>
        <v>0</v>
      </c>
      <c r="V229" s="63" t="n">
        <f aca="false">ModeloDatosModificados!V229-ModeloDatosMinisterio!V229</f>
        <v>0</v>
      </c>
      <c r="W229" s="63" t="n">
        <f aca="false">ModeloDatosModificados!W229-ModeloDatosMinisterio!W229</f>
        <v>0</v>
      </c>
      <c r="X229" s="63" t="n">
        <f aca="false">ModeloDatosModificados!X229-ModeloDatosMinisterio!X229</f>
        <v>0</v>
      </c>
      <c r="Y229" s="63" t="n">
        <f aca="false">ModeloDatosModificados!Y229-ModeloDatosMinisterio!Y229</f>
        <v>0</v>
      </c>
      <c r="Z229" s="63" t="n">
        <f aca="false">ModeloDatosModificados!Z229-ModeloDatosMinisterio!Z229</f>
        <v>0</v>
      </c>
      <c r="AC229" s="71" t="n">
        <f aca="false">ModeloDatosModificados!AC229-ModeloDatosMinisterio!AC229</f>
        <v>0</v>
      </c>
      <c r="AD229" s="72" t="n">
        <f aca="false">ModeloDatosModificados!AD229-ModeloDatosMinisterio!AD229</f>
        <v>0</v>
      </c>
      <c r="AE229" s="73" t="n">
        <f aca="false">ModeloDatosModificados!AE229-ModeloDatosMinisterio!AE229</f>
        <v>0</v>
      </c>
      <c r="AF229" s="72" t="n">
        <f aca="false">ModeloDatosModificados!AF229-ModeloDatosMinisterio!AF229</f>
        <v>0</v>
      </c>
      <c r="AG229" s="72" t="n">
        <f aca="false">ModeloDatosModificados!AG229-ModeloDatosMinisterio!AG229</f>
        <v>0</v>
      </c>
      <c r="AH229" s="72" t="n">
        <f aca="false">ModeloDatosModificados!AH229-ModeloDatosMinisterio!AH229</f>
        <v>0</v>
      </c>
      <c r="AI229" s="72" t="n">
        <f aca="false">ModeloDatosModificados!AI229-ModeloDatosMinisterio!AI229</f>
        <v>0</v>
      </c>
      <c r="AJ229" s="72" t="n">
        <f aca="false">ModeloDatosModificados!AJ229-ModeloDatosMinisterio!AJ229</f>
        <v>0</v>
      </c>
      <c r="AK229" s="72" t="n">
        <f aca="false">ModeloDatosModificados!AK229-ModeloDatosMinisterio!AK229</f>
        <v>0</v>
      </c>
      <c r="AL229" s="72" t="n">
        <f aca="false">ModeloDatosModificados!AL229-ModeloDatosMinisterio!AL229</f>
        <v>0</v>
      </c>
      <c r="AM229" s="72" t="n">
        <f aca="false">ModeloDatosModificados!AM229-ModeloDatosMinisterio!AM229</f>
        <v>0</v>
      </c>
      <c r="AO229" s="64" t="n">
        <f aca="false">ModeloDatosModificados!AO229-ModeloDatosMinisterio!AO229</f>
        <v>0</v>
      </c>
      <c r="AP229" s="63" t="n">
        <f aca="false">ModeloDatosModificados!AP229-ModeloDatosMinisterio!AP229</f>
        <v>0</v>
      </c>
      <c r="AQ229" s="64" t="n">
        <f aca="false">ModeloDatosModificados!AQ229-ModeloDatosMinisterio!AQ229</f>
        <v>0</v>
      </c>
      <c r="AR229" s="63" t="n">
        <f aca="false">ModeloDatosModificados!AR229-ModeloDatosMinisterio!AR229</f>
        <v>0</v>
      </c>
      <c r="AS229" s="64" t="n">
        <f aca="false">ModeloDatosModificados!AS229-ModeloDatosMinisterio!AS229</f>
        <v>0</v>
      </c>
      <c r="AT229" s="63" t="n">
        <f aca="false">ModeloDatosModificados!AT229-ModeloDatosMinisterio!AT229</f>
        <v>0</v>
      </c>
      <c r="AU229" s="64" t="n">
        <f aca="false">ModeloDatosModificados!AU229-ModeloDatosMinisterio!AU229</f>
        <v>0</v>
      </c>
      <c r="AV229" s="63" t="n">
        <f aca="false">ModeloDatosModificados!AV229-ModeloDatosMinisterio!AV229</f>
        <v>0</v>
      </c>
      <c r="AW229" s="64" t="n">
        <f aca="false">ModeloDatosModificados!AW229-ModeloDatosMinisterio!AW229</f>
        <v>0</v>
      </c>
      <c r="AX229" s="63" t="n">
        <f aca="false">ModeloDatosModificados!AX229-ModeloDatosMinisterio!AX229</f>
        <v>0</v>
      </c>
    </row>
    <row r="230" customFormat="false" ht="13.8" hidden="false" customHeight="false" outlineLevel="0" collapsed="false">
      <c r="A230" s="70" t="s">
        <v>27</v>
      </c>
      <c r="B230" s="63" t="n">
        <f aca="false">ModeloDatosModificados!B230-ModeloDatosMinisterio!B230</f>
        <v>0</v>
      </c>
      <c r="C230" s="63" t="n">
        <f aca="false">ModeloDatosModificados!C230-ModeloDatosMinisterio!C230</f>
        <v>0</v>
      </c>
      <c r="D230" s="63" t="n">
        <f aca="false">ModeloDatosModificados!D230-ModeloDatosMinisterio!D230</f>
        <v>0</v>
      </c>
      <c r="E230" s="63" t="n">
        <f aca="false">ModeloDatosModificados!E230-ModeloDatosMinisterio!E230</f>
        <v>0</v>
      </c>
      <c r="F230" s="63" t="n">
        <f aca="false">ModeloDatosModificados!F230-ModeloDatosMinisterio!F230</f>
        <v>0</v>
      </c>
      <c r="G230" s="63" t="n">
        <f aca="false">ModeloDatosModificados!G230-ModeloDatosMinisterio!G230</f>
        <v>0</v>
      </c>
      <c r="H230" s="63" t="n">
        <f aca="false">ModeloDatosModificados!H230-ModeloDatosMinisterio!H230</f>
        <v>0</v>
      </c>
      <c r="I230" s="64" t="n">
        <f aca="false">ModeloDatosModificados!I230-ModeloDatosMinisterio!I230</f>
        <v>0</v>
      </c>
      <c r="J230" s="63" t="n">
        <f aca="false">ModeloDatosModificados!J230-ModeloDatosMinisterio!J230</f>
        <v>0</v>
      </c>
      <c r="K230" s="64" t="n">
        <f aca="false">ModeloDatosModificados!K230-ModeloDatosMinisterio!K230</f>
        <v>0</v>
      </c>
      <c r="L230" s="63" t="n">
        <f aca="false">ModeloDatosModificados!L230-ModeloDatosMinisterio!L230</f>
        <v>0</v>
      </c>
      <c r="M230" s="64" t="n">
        <f aca="false">ModeloDatosModificados!M230-ModeloDatosMinisterio!M230</f>
        <v>-1.65124016682228E-008</v>
      </c>
      <c r="N230" s="63" t="n">
        <f aca="false">ModeloDatosModificados!N230-ModeloDatosMinisterio!N230</f>
        <v>-3</v>
      </c>
      <c r="O230" s="63" t="n">
        <f aca="false">ModeloDatosModificados!O230-ModeloDatosMinisterio!O230</f>
        <v>-3</v>
      </c>
      <c r="P230" s="63" t="n">
        <f aca="false">ModeloDatosModificados!P230-ModeloDatosMinisterio!P230</f>
        <v>-3</v>
      </c>
      <c r="Q230" s="63" t="n">
        <f aca="false">ModeloDatosModificados!Q230-ModeloDatosMinisterio!Q230</f>
        <v>-3</v>
      </c>
      <c r="S230" s="63" t="n">
        <f aca="false">ModeloDatosModificados!S230-ModeloDatosMinisterio!S230</f>
        <v>0</v>
      </c>
      <c r="T230" s="63" t="n">
        <f aca="false">ModeloDatosModificados!T230-ModeloDatosMinisterio!T230</f>
        <v>0</v>
      </c>
      <c r="U230" s="63" t="n">
        <f aca="false">ModeloDatosModificados!U230-ModeloDatosMinisterio!U230</f>
        <v>0</v>
      </c>
      <c r="V230" s="63" t="n">
        <f aca="false">ModeloDatosModificados!V230-ModeloDatosMinisterio!V230</f>
        <v>0</v>
      </c>
      <c r="W230" s="63" t="n">
        <f aca="false">ModeloDatosModificados!W230-ModeloDatosMinisterio!W230</f>
        <v>0</v>
      </c>
      <c r="X230" s="63" t="n">
        <f aca="false">ModeloDatosModificados!X230-ModeloDatosMinisterio!X230</f>
        <v>0</v>
      </c>
      <c r="Y230" s="63" t="n">
        <f aca="false">ModeloDatosModificados!Y230-ModeloDatosMinisterio!Y230</f>
        <v>0</v>
      </c>
      <c r="Z230" s="63" t="n">
        <f aca="false">ModeloDatosModificados!Z230-ModeloDatosMinisterio!Z230</f>
        <v>0</v>
      </c>
      <c r="AC230" s="71" t="n">
        <f aca="false">ModeloDatosModificados!AC230-ModeloDatosMinisterio!AC230</f>
        <v>0</v>
      </c>
      <c r="AD230" s="72" t="n">
        <f aca="false">ModeloDatosModificados!AD230-ModeloDatosMinisterio!AD230</f>
        <v>0</v>
      </c>
      <c r="AE230" s="73" t="n">
        <f aca="false">ModeloDatosModificados!AE230-ModeloDatosMinisterio!AE230</f>
        <v>0</v>
      </c>
      <c r="AF230" s="72" t="n">
        <f aca="false">ModeloDatosModificados!AF230-ModeloDatosMinisterio!AF230</f>
        <v>0</v>
      </c>
      <c r="AG230" s="72" t="n">
        <f aca="false">ModeloDatosModificados!AG230-ModeloDatosMinisterio!AG230</f>
        <v>0</v>
      </c>
      <c r="AH230" s="72" t="n">
        <f aca="false">ModeloDatosModificados!AH230-ModeloDatosMinisterio!AH230</f>
        <v>0</v>
      </c>
      <c r="AI230" s="72" t="n">
        <f aca="false">ModeloDatosModificados!AI230-ModeloDatosMinisterio!AI230</f>
        <v>0</v>
      </c>
      <c r="AJ230" s="72" t="n">
        <f aca="false">ModeloDatosModificados!AJ230-ModeloDatosMinisterio!AJ230</f>
        <v>0</v>
      </c>
      <c r="AK230" s="72" t="n">
        <f aca="false">ModeloDatosModificados!AK230-ModeloDatosMinisterio!AK230</f>
        <v>0</v>
      </c>
      <c r="AL230" s="72" t="n">
        <f aca="false">ModeloDatosModificados!AL230-ModeloDatosMinisterio!AL230</f>
        <v>0</v>
      </c>
      <c r="AM230" s="72" t="n">
        <f aca="false">ModeloDatosModificados!AM230-ModeloDatosMinisterio!AM230</f>
        <v>0</v>
      </c>
      <c r="AO230" s="64" t="n">
        <f aca="false">ModeloDatosModificados!AO230-ModeloDatosMinisterio!AO230</f>
        <v>0</v>
      </c>
      <c r="AP230" s="63" t="n">
        <f aca="false">ModeloDatosModificados!AP230-ModeloDatosMinisterio!AP230</f>
        <v>0</v>
      </c>
      <c r="AQ230" s="64" t="n">
        <f aca="false">ModeloDatosModificados!AQ230-ModeloDatosMinisterio!AQ230</f>
        <v>0</v>
      </c>
      <c r="AR230" s="63" t="n">
        <f aca="false">ModeloDatosModificados!AR230-ModeloDatosMinisterio!AR230</f>
        <v>0</v>
      </c>
      <c r="AS230" s="64" t="n">
        <f aca="false">ModeloDatosModificados!AS230-ModeloDatosMinisterio!AS230</f>
        <v>0</v>
      </c>
      <c r="AT230" s="63" t="n">
        <f aca="false">ModeloDatosModificados!AT230-ModeloDatosMinisterio!AT230</f>
        <v>0</v>
      </c>
      <c r="AU230" s="64" t="n">
        <f aca="false">ModeloDatosModificados!AU230-ModeloDatosMinisterio!AU230</f>
        <v>0</v>
      </c>
      <c r="AV230" s="63" t="n">
        <f aca="false">ModeloDatosModificados!AV230-ModeloDatosMinisterio!AV230</f>
        <v>0</v>
      </c>
      <c r="AW230" s="64" t="n">
        <f aca="false">ModeloDatosModificados!AW230-ModeloDatosMinisterio!AW230</f>
        <v>0</v>
      </c>
      <c r="AX230" s="63" t="n">
        <f aca="false">ModeloDatosModificados!AX230-ModeloDatosMinisterio!AX230</f>
        <v>0</v>
      </c>
    </row>
    <row r="231" customFormat="false" ht="13.8" hidden="false" customHeight="false" outlineLevel="0" collapsed="false">
      <c r="A231" s="70" t="s">
        <v>28</v>
      </c>
      <c r="B231" s="63" t="n">
        <f aca="false">ModeloDatosModificados!B231-ModeloDatosMinisterio!B231</f>
        <v>0</v>
      </c>
      <c r="C231" s="63" t="n">
        <f aca="false">ModeloDatosModificados!C231-ModeloDatosMinisterio!C231</f>
        <v>0</v>
      </c>
      <c r="D231" s="63" t="n">
        <f aca="false">ModeloDatosModificados!D231-ModeloDatosMinisterio!D231</f>
        <v>0</v>
      </c>
      <c r="E231" s="63" t="n">
        <f aca="false">ModeloDatosModificados!E231-ModeloDatosMinisterio!E231</f>
        <v>0</v>
      </c>
      <c r="F231" s="63" t="n">
        <f aca="false">ModeloDatosModificados!F231-ModeloDatosMinisterio!F231</f>
        <v>0</v>
      </c>
      <c r="G231" s="63" t="n">
        <f aca="false">ModeloDatosModificados!G231-ModeloDatosMinisterio!G231</f>
        <v>0</v>
      </c>
      <c r="H231" s="63" t="n">
        <f aca="false">ModeloDatosModificados!H231-ModeloDatosMinisterio!H231</f>
        <v>0</v>
      </c>
      <c r="I231" s="64" t="n">
        <f aca="false">ModeloDatosModificados!I231-ModeloDatosMinisterio!I231</f>
        <v>0</v>
      </c>
      <c r="J231" s="63" t="n">
        <f aca="false">ModeloDatosModificados!J231-ModeloDatosMinisterio!J231</f>
        <v>0</v>
      </c>
      <c r="K231" s="64" t="n">
        <f aca="false">ModeloDatosModificados!K231-ModeloDatosMinisterio!K231</f>
        <v>0</v>
      </c>
      <c r="L231" s="63" t="n">
        <f aca="false">ModeloDatosModificados!L231-ModeloDatosMinisterio!L231</f>
        <v>0</v>
      </c>
      <c r="M231" s="64" t="n">
        <f aca="false">ModeloDatosModificados!M231-ModeloDatosMinisterio!M231</f>
        <v>-1.04578543866363E-007</v>
      </c>
      <c r="N231" s="63" t="n">
        <f aca="false">ModeloDatosModificados!N231-ModeloDatosMinisterio!N231</f>
        <v>-19</v>
      </c>
      <c r="O231" s="63" t="n">
        <f aca="false">ModeloDatosModificados!O231-ModeloDatosMinisterio!O231</f>
        <v>-19</v>
      </c>
      <c r="P231" s="63" t="n">
        <f aca="false">ModeloDatosModificados!P231-ModeloDatosMinisterio!P231</f>
        <v>-19</v>
      </c>
      <c r="Q231" s="63" t="n">
        <f aca="false">ModeloDatosModificados!Q231-ModeloDatosMinisterio!Q231</f>
        <v>-19</v>
      </c>
      <c r="S231" s="63" t="n">
        <f aca="false">ModeloDatosModificados!S231-ModeloDatosMinisterio!S231</f>
        <v>0</v>
      </c>
      <c r="T231" s="63" t="n">
        <f aca="false">ModeloDatosModificados!T231-ModeloDatosMinisterio!T231</f>
        <v>0</v>
      </c>
      <c r="U231" s="63" t="n">
        <f aca="false">ModeloDatosModificados!U231-ModeloDatosMinisterio!U231</f>
        <v>0</v>
      </c>
      <c r="V231" s="63" t="n">
        <f aca="false">ModeloDatosModificados!V231-ModeloDatosMinisterio!V231</f>
        <v>0</v>
      </c>
      <c r="W231" s="63" t="n">
        <f aca="false">ModeloDatosModificados!W231-ModeloDatosMinisterio!W231</f>
        <v>0</v>
      </c>
      <c r="X231" s="63" t="n">
        <f aca="false">ModeloDatosModificados!X231-ModeloDatosMinisterio!X231</f>
        <v>0</v>
      </c>
      <c r="Y231" s="63" t="n">
        <f aca="false">ModeloDatosModificados!Y231-ModeloDatosMinisterio!Y231</f>
        <v>0</v>
      </c>
      <c r="Z231" s="63" t="n">
        <f aca="false">ModeloDatosModificados!Z231-ModeloDatosMinisterio!Z231</f>
        <v>0</v>
      </c>
      <c r="AC231" s="71" t="n">
        <f aca="false">ModeloDatosModificados!AC231-ModeloDatosMinisterio!AC231</f>
        <v>0</v>
      </c>
      <c r="AD231" s="72" t="n">
        <f aca="false">ModeloDatosModificados!AD231-ModeloDatosMinisterio!AD231</f>
        <v>0</v>
      </c>
      <c r="AE231" s="73" t="n">
        <f aca="false">ModeloDatosModificados!AE231-ModeloDatosMinisterio!AE231</f>
        <v>0</v>
      </c>
      <c r="AF231" s="72" t="n">
        <f aca="false">ModeloDatosModificados!AF231-ModeloDatosMinisterio!AF231</f>
        <v>0</v>
      </c>
      <c r="AG231" s="72" t="n">
        <f aca="false">ModeloDatosModificados!AG231-ModeloDatosMinisterio!AG231</f>
        <v>0</v>
      </c>
      <c r="AH231" s="72" t="n">
        <f aca="false">ModeloDatosModificados!AH231-ModeloDatosMinisterio!AH231</f>
        <v>0</v>
      </c>
      <c r="AI231" s="72" t="n">
        <f aca="false">ModeloDatosModificados!AI231-ModeloDatosMinisterio!AI231</f>
        <v>0</v>
      </c>
      <c r="AJ231" s="72" t="n">
        <f aca="false">ModeloDatosModificados!AJ231-ModeloDatosMinisterio!AJ231</f>
        <v>0</v>
      </c>
      <c r="AK231" s="72" t="n">
        <f aca="false">ModeloDatosModificados!AK231-ModeloDatosMinisterio!AK231</f>
        <v>0</v>
      </c>
      <c r="AL231" s="72" t="n">
        <f aca="false">ModeloDatosModificados!AL231-ModeloDatosMinisterio!AL231</f>
        <v>0</v>
      </c>
      <c r="AM231" s="72" t="n">
        <f aca="false">ModeloDatosModificados!AM231-ModeloDatosMinisterio!AM231</f>
        <v>0</v>
      </c>
      <c r="AO231" s="64" t="n">
        <f aca="false">ModeloDatosModificados!AO231-ModeloDatosMinisterio!AO231</f>
        <v>0</v>
      </c>
      <c r="AP231" s="63" t="n">
        <f aca="false">ModeloDatosModificados!AP231-ModeloDatosMinisterio!AP231</f>
        <v>0</v>
      </c>
      <c r="AQ231" s="64" t="n">
        <f aca="false">ModeloDatosModificados!AQ231-ModeloDatosMinisterio!AQ231</f>
        <v>0</v>
      </c>
      <c r="AR231" s="63" t="n">
        <f aca="false">ModeloDatosModificados!AR231-ModeloDatosMinisterio!AR231</f>
        <v>0</v>
      </c>
      <c r="AS231" s="64" t="n">
        <f aca="false">ModeloDatosModificados!AS231-ModeloDatosMinisterio!AS231</f>
        <v>0</v>
      </c>
      <c r="AT231" s="63" t="n">
        <f aca="false">ModeloDatosModificados!AT231-ModeloDatosMinisterio!AT231</f>
        <v>0</v>
      </c>
      <c r="AU231" s="64" t="n">
        <f aca="false">ModeloDatosModificados!AU231-ModeloDatosMinisterio!AU231</f>
        <v>0</v>
      </c>
      <c r="AV231" s="63" t="n">
        <f aca="false">ModeloDatosModificados!AV231-ModeloDatosMinisterio!AV231</f>
        <v>0</v>
      </c>
      <c r="AW231" s="64" t="n">
        <f aca="false">ModeloDatosModificados!AW231-ModeloDatosMinisterio!AW231</f>
        <v>0</v>
      </c>
      <c r="AX231" s="63" t="n">
        <f aca="false">ModeloDatosModificados!AX231-ModeloDatosMinisterio!AX231</f>
        <v>0</v>
      </c>
    </row>
    <row r="232" customFormat="false" ht="13.8" hidden="false" customHeight="false" outlineLevel="0" collapsed="false">
      <c r="A232" s="70" t="s">
        <v>29</v>
      </c>
      <c r="B232" s="63" t="n">
        <f aca="false">ModeloDatosModificados!B232-ModeloDatosMinisterio!B232</f>
        <v>0</v>
      </c>
      <c r="C232" s="63" t="n">
        <f aca="false">ModeloDatosModificados!C232-ModeloDatosMinisterio!C232</f>
        <v>0</v>
      </c>
      <c r="D232" s="63" t="n">
        <f aca="false">ModeloDatosModificados!D232-ModeloDatosMinisterio!D232</f>
        <v>0</v>
      </c>
      <c r="E232" s="63" t="n">
        <f aca="false">ModeloDatosModificados!E232-ModeloDatosMinisterio!E232</f>
        <v>0</v>
      </c>
      <c r="F232" s="63" t="n">
        <f aca="false">ModeloDatosModificados!F232-ModeloDatosMinisterio!F232</f>
        <v>0</v>
      </c>
      <c r="G232" s="63" t="n">
        <f aca="false">ModeloDatosModificados!G232-ModeloDatosMinisterio!G232</f>
        <v>0</v>
      </c>
      <c r="H232" s="63" t="n">
        <f aca="false">ModeloDatosModificados!H232-ModeloDatosMinisterio!H232</f>
        <v>0</v>
      </c>
      <c r="I232" s="64" t="n">
        <f aca="false">ModeloDatosModificados!I232-ModeloDatosMinisterio!I232</f>
        <v>0</v>
      </c>
      <c r="J232" s="63" t="n">
        <f aca="false">ModeloDatosModificados!J232-ModeloDatosMinisterio!J232</f>
        <v>0</v>
      </c>
      <c r="K232" s="64" t="n">
        <f aca="false">ModeloDatosModificados!K232-ModeloDatosMinisterio!K232</f>
        <v>0</v>
      </c>
      <c r="L232" s="63" t="n">
        <f aca="false">ModeloDatosModificados!L232-ModeloDatosMinisterio!L232</f>
        <v>0</v>
      </c>
      <c r="M232" s="64" t="n">
        <f aca="false">ModeloDatosModificados!M232-ModeloDatosMinisterio!M232</f>
        <v>-6.05454727672927E-008</v>
      </c>
      <c r="N232" s="63" t="n">
        <f aca="false">ModeloDatosModificados!N232-ModeloDatosMinisterio!N232</f>
        <v>-11</v>
      </c>
      <c r="O232" s="63" t="n">
        <f aca="false">ModeloDatosModificados!O232-ModeloDatosMinisterio!O232</f>
        <v>-11</v>
      </c>
      <c r="P232" s="63" t="n">
        <f aca="false">ModeloDatosModificados!P232-ModeloDatosMinisterio!P232</f>
        <v>-11</v>
      </c>
      <c r="Q232" s="63" t="n">
        <f aca="false">ModeloDatosModificados!Q232-ModeloDatosMinisterio!Q232</f>
        <v>-11</v>
      </c>
      <c r="S232" s="63" t="n">
        <f aca="false">ModeloDatosModificados!S232-ModeloDatosMinisterio!S232</f>
        <v>0</v>
      </c>
      <c r="T232" s="63" t="n">
        <f aca="false">ModeloDatosModificados!T232-ModeloDatosMinisterio!T232</f>
        <v>0</v>
      </c>
      <c r="U232" s="63" t="n">
        <f aca="false">ModeloDatosModificados!U232-ModeloDatosMinisterio!U232</f>
        <v>0</v>
      </c>
      <c r="V232" s="63" t="n">
        <f aca="false">ModeloDatosModificados!V232-ModeloDatosMinisterio!V232</f>
        <v>0</v>
      </c>
      <c r="W232" s="63" t="n">
        <f aca="false">ModeloDatosModificados!W232-ModeloDatosMinisterio!W232</f>
        <v>0</v>
      </c>
      <c r="X232" s="63" t="n">
        <f aca="false">ModeloDatosModificados!X232-ModeloDatosMinisterio!X232</f>
        <v>0</v>
      </c>
      <c r="Y232" s="63" t="n">
        <f aca="false">ModeloDatosModificados!Y232-ModeloDatosMinisterio!Y232</f>
        <v>0</v>
      </c>
      <c r="Z232" s="63" t="n">
        <f aca="false">ModeloDatosModificados!Z232-ModeloDatosMinisterio!Z232</f>
        <v>0</v>
      </c>
      <c r="AC232" s="71" t="n">
        <f aca="false">ModeloDatosModificados!AC232-ModeloDatosMinisterio!AC232</f>
        <v>0</v>
      </c>
      <c r="AD232" s="72" t="n">
        <f aca="false">ModeloDatosModificados!AD232-ModeloDatosMinisterio!AD232</f>
        <v>0</v>
      </c>
      <c r="AE232" s="73" t="n">
        <f aca="false">ModeloDatosModificados!AE232-ModeloDatosMinisterio!AE232</f>
        <v>0</v>
      </c>
      <c r="AF232" s="72" t="n">
        <f aca="false">ModeloDatosModificados!AF232-ModeloDatosMinisterio!AF232</f>
        <v>0</v>
      </c>
      <c r="AG232" s="72" t="n">
        <f aca="false">ModeloDatosModificados!AG232-ModeloDatosMinisterio!AG232</f>
        <v>0</v>
      </c>
      <c r="AH232" s="72" t="n">
        <f aca="false">ModeloDatosModificados!AH232-ModeloDatosMinisterio!AH232</f>
        <v>0</v>
      </c>
      <c r="AI232" s="72" t="n">
        <f aca="false">ModeloDatosModificados!AI232-ModeloDatosMinisterio!AI232</f>
        <v>0</v>
      </c>
      <c r="AJ232" s="72" t="n">
        <f aca="false">ModeloDatosModificados!AJ232-ModeloDatosMinisterio!AJ232</f>
        <v>0</v>
      </c>
      <c r="AK232" s="72" t="n">
        <f aca="false">ModeloDatosModificados!AK232-ModeloDatosMinisterio!AK232</f>
        <v>0</v>
      </c>
      <c r="AL232" s="72" t="n">
        <f aca="false">ModeloDatosModificados!AL232-ModeloDatosMinisterio!AL232</f>
        <v>0</v>
      </c>
      <c r="AM232" s="72" t="n">
        <f aca="false">ModeloDatosModificados!AM232-ModeloDatosMinisterio!AM232</f>
        <v>0</v>
      </c>
      <c r="AO232" s="64" t="n">
        <f aca="false">ModeloDatosModificados!AO232-ModeloDatosMinisterio!AO232</f>
        <v>0</v>
      </c>
      <c r="AP232" s="63" t="n">
        <f aca="false">ModeloDatosModificados!AP232-ModeloDatosMinisterio!AP232</f>
        <v>0</v>
      </c>
      <c r="AQ232" s="64" t="n">
        <f aca="false">ModeloDatosModificados!AQ232-ModeloDatosMinisterio!AQ232</f>
        <v>0</v>
      </c>
      <c r="AR232" s="63" t="n">
        <f aca="false">ModeloDatosModificados!AR232-ModeloDatosMinisterio!AR232</f>
        <v>0</v>
      </c>
      <c r="AS232" s="64" t="n">
        <f aca="false">ModeloDatosModificados!AS232-ModeloDatosMinisterio!AS232</f>
        <v>0</v>
      </c>
      <c r="AT232" s="63" t="n">
        <f aca="false">ModeloDatosModificados!AT232-ModeloDatosMinisterio!AT232</f>
        <v>0</v>
      </c>
      <c r="AU232" s="64" t="n">
        <f aca="false">ModeloDatosModificados!AU232-ModeloDatosMinisterio!AU232</f>
        <v>0</v>
      </c>
      <c r="AV232" s="63" t="n">
        <f aca="false">ModeloDatosModificados!AV232-ModeloDatosMinisterio!AV232</f>
        <v>0</v>
      </c>
      <c r="AW232" s="64" t="n">
        <f aca="false">ModeloDatosModificados!AW232-ModeloDatosMinisterio!AW232</f>
        <v>0</v>
      </c>
      <c r="AX232" s="63" t="n">
        <f aca="false">ModeloDatosModificados!AX232-ModeloDatosMinisterio!AX232</f>
        <v>0</v>
      </c>
    </row>
    <row r="233" customFormat="false" ht="13.8" hidden="false" customHeight="false" outlineLevel="0" collapsed="false">
      <c r="A233" s="70" t="s">
        <v>30</v>
      </c>
      <c r="B233" s="63" t="n">
        <f aca="false">ModeloDatosModificados!B233-ModeloDatosMinisterio!B233</f>
        <v>0</v>
      </c>
      <c r="C233" s="63" t="n">
        <f aca="false">ModeloDatosModificados!C233-ModeloDatosMinisterio!C233</f>
        <v>0</v>
      </c>
      <c r="D233" s="63" t="n">
        <f aca="false">ModeloDatosModificados!D233-ModeloDatosMinisterio!D233</f>
        <v>0</v>
      </c>
      <c r="E233" s="63" t="n">
        <f aca="false">ModeloDatosModificados!E233-ModeloDatosMinisterio!E233</f>
        <v>0</v>
      </c>
      <c r="F233" s="63" t="n">
        <f aca="false">ModeloDatosModificados!F233-ModeloDatosMinisterio!F233</f>
        <v>0</v>
      </c>
      <c r="G233" s="63" t="n">
        <f aca="false">ModeloDatosModificados!G233-ModeloDatosMinisterio!G233</f>
        <v>0</v>
      </c>
      <c r="H233" s="63" t="n">
        <f aca="false">ModeloDatosModificados!H233-ModeloDatosMinisterio!H233</f>
        <v>0</v>
      </c>
      <c r="I233" s="64" t="n">
        <f aca="false">ModeloDatosModificados!I233-ModeloDatosMinisterio!I233</f>
        <v>0</v>
      </c>
      <c r="J233" s="63" t="n">
        <f aca="false">ModeloDatosModificados!J233-ModeloDatosMinisterio!J233</f>
        <v>0</v>
      </c>
      <c r="K233" s="64" t="n">
        <f aca="false">ModeloDatosModificados!K233-ModeloDatosMinisterio!K233</f>
        <v>0</v>
      </c>
      <c r="L233" s="63" t="n">
        <f aca="false">ModeloDatosModificados!L233-ModeloDatosMinisterio!L233</f>
        <v>0</v>
      </c>
      <c r="M233" s="64" t="n">
        <f aca="false">ModeloDatosModificados!M233-ModeloDatosMinisterio!M233</f>
        <v>5.50413388825111E-009</v>
      </c>
      <c r="N233" s="63" t="n">
        <f aca="false">ModeloDatosModificados!N233-ModeloDatosMinisterio!N233</f>
        <v>1</v>
      </c>
      <c r="O233" s="63" t="n">
        <f aca="false">ModeloDatosModificados!O233-ModeloDatosMinisterio!O233</f>
        <v>1</v>
      </c>
      <c r="P233" s="63" t="n">
        <f aca="false">ModeloDatosModificados!P233-ModeloDatosMinisterio!P233</f>
        <v>1</v>
      </c>
      <c r="Q233" s="63" t="n">
        <f aca="false">ModeloDatosModificados!Q233-ModeloDatosMinisterio!Q233</f>
        <v>1</v>
      </c>
      <c r="S233" s="63" t="n">
        <f aca="false">ModeloDatosModificados!S233-ModeloDatosMinisterio!S233</f>
        <v>0</v>
      </c>
      <c r="T233" s="63" t="n">
        <f aca="false">ModeloDatosModificados!T233-ModeloDatosMinisterio!T233</f>
        <v>0</v>
      </c>
      <c r="U233" s="63" t="n">
        <f aca="false">ModeloDatosModificados!U233-ModeloDatosMinisterio!U233</f>
        <v>0</v>
      </c>
      <c r="V233" s="63" t="n">
        <f aca="false">ModeloDatosModificados!V233-ModeloDatosMinisterio!V233</f>
        <v>0</v>
      </c>
      <c r="W233" s="63" t="n">
        <f aca="false">ModeloDatosModificados!W233-ModeloDatosMinisterio!W233</f>
        <v>0</v>
      </c>
      <c r="X233" s="63" t="n">
        <f aca="false">ModeloDatosModificados!X233-ModeloDatosMinisterio!X233</f>
        <v>0</v>
      </c>
      <c r="Y233" s="63" t="n">
        <f aca="false">ModeloDatosModificados!Y233-ModeloDatosMinisterio!Y233</f>
        <v>0</v>
      </c>
      <c r="Z233" s="63" t="n">
        <f aca="false">ModeloDatosModificados!Z233-ModeloDatosMinisterio!Z233</f>
        <v>0</v>
      </c>
      <c r="AC233" s="71" t="n">
        <f aca="false">ModeloDatosModificados!AC233-ModeloDatosMinisterio!AC233</f>
        <v>0</v>
      </c>
      <c r="AD233" s="72" t="n">
        <f aca="false">ModeloDatosModificados!AD233-ModeloDatosMinisterio!AD233</f>
        <v>0</v>
      </c>
      <c r="AE233" s="73" t="n">
        <f aca="false">ModeloDatosModificados!AE233-ModeloDatosMinisterio!AE233</f>
        <v>0</v>
      </c>
      <c r="AF233" s="72" t="n">
        <f aca="false">ModeloDatosModificados!AF233-ModeloDatosMinisterio!AF233</f>
        <v>0</v>
      </c>
      <c r="AG233" s="72" t="n">
        <f aca="false">ModeloDatosModificados!AG233-ModeloDatosMinisterio!AG233</f>
        <v>0</v>
      </c>
      <c r="AH233" s="72" t="n">
        <f aca="false">ModeloDatosModificados!AH233-ModeloDatosMinisterio!AH233</f>
        <v>0</v>
      </c>
      <c r="AI233" s="72" t="n">
        <f aca="false">ModeloDatosModificados!AI233-ModeloDatosMinisterio!AI233</f>
        <v>0</v>
      </c>
      <c r="AJ233" s="72" t="n">
        <f aca="false">ModeloDatosModificados!AJ233-ModeloDatosMinisterio!AJ233</f>
        <v>0</v>
      </c>
      <c r="AK233" s="72" t="n">
        <f aca="false">ModeloDatosModificados!AK233-ModeloDatosMinisterio!AK233</f>
        <v>0</v>
      </c>
      <c r="AL233" s="72" t="n">
        <f aca="false">ModeloDatosModificados!AL233-ModeloDatosMinisterio!AL233</f>
        <v>0</v>
      </c>
      <c r="AM233" s="72" t="n">
        <f aca="false">ModeloDatosModificados!AM233-ModeloDatosMinisterio!AM233</f>
        <v>0</v>
      </c>
      <c r="AO233" s="64" t="n">
        <f aca="false">ModeloDatosModificados!AO233-ModeloDatosMinisterio!AO233</f>
        <v>0</v>
      </c>
      <c r="AP233" s="63" t="n">
        <f aca="false">ModeloDatosModificados!AP233-ModeloDatosMinisterio!AP233</f>
        <v>0</v>
      </c>
      <c r="AQ233" s="64" t="n">
        <f aca="false">ModeloDatosModificados!AQ233-ModeloDatosMinisterio!AQ233</f>
        <v>0</v>
      </c>
      <c r="AR233" s="63" t="n">
        <f aca="false">ModeloDatosModificados!AR233-ModeloDatosMinisterio!AR233</f>
        <v>0</v>
      </c>
      <c r="AS233" s="64" t="n">
        <f aca="false">ModeloDatosModificados!AS233-ModeloDatosMinisterio!AS233</f>
        <v>0</v>
      </c>
      <c r="AT233" s="63" t="n">
        <f aca="false">ModeloDatosModificados!AT233-ModeloDatosMinisterio!AT233</f>
        <v>0</v>
      </c>
      <c r="AU233" s="64" t="n">
        <f aca="false">ModeloDatosModificados!AU233-ModeloDatosMinisterio!AU233</f>
        <v>0</v>
      </c>
      <c r="AV233" s="63" t="n">
        <f aca="false">ModeloDatosModificados!AV233-ModeloDatosMinisterio!AV233</f>
        <v>0</v>
      </c>
      <c r="AW233" s="64" t="n">
        <f aca="false">ModeloDatosModificados!AW233-ModeloDatosMinisterio!AW233</f>
        <v>0</v>
      </c>
      <c r="AX233" s="63" t="n">
        <f aca="false">ModeloDatosModificados!AX233-ModeloDatosMinisterio!AX233</f>
        <v>0</v>
      </c>
    </row>
    <row r="234" customFormat="false" ht="13.8" hidden="false" customHeight="false" outlineLevel="0" collapsed="false">
      <c r="A234" s="70" t="s">
        <v>31</v>
      </c>
      <c r="B234" s="63" t="n">
        <f aca="false">ModeloDatosModificados!B234-ModeloDatosMinisterio!B234</f>
        <v>0</v>
      </c>
      <c r="C234" s="63" t="n">
        <f aca="false">ModeloDatosModificados!C234-ModeloDatosMinisterio!C234</f>
        <v>0</v>
      </c>
      <c r="D234" s="63" t="n">
        <f aca="false">ModeloDatosModificados!D234-ModeloDatosMinisterio!D234</f>
        <v>0</v>
      </c>
      <c r="E234" s="63" t="n">
        <f aca="false">ModeloDatosModificados!E234-ModeloDatosMinisterio!E234</f>
        <v>0</v>
      </c>
      <c r="F234" s="63" t="n">
        <f aca="false">ModeloDatosModificados!F234-ModeloDatosMinisterio!F234</f>
        <v>0</v>
      </c>
      <c r="G234" s="63" t="n">
        <f aca="false">ModeloDatosModificados!G234-ModeloDatosMinisterio!G234</f>
        <v>0</v>
      </c>
      <c r="H234" s="63" t="n">
        <f aca="false">ModeloDatosModificados!H234-ModeloDatosMinisterio!H234</f>
        <v>0</v>
      </c>
      <c r="I234" s="64" t="n">
        <f aca="false">ModeloDatosModificados!I234-ModeloDatosMinisterio!I234</f>
        <v>0</v>
      </c>
      <c r="J234" s="63" t="n">
        <f aca="false">ModeloDatosModificados!J234-ModeloDatosMinisterio!J234</f>
        <v>0</v>
      </c>
      <c r="K234" s="64" t="n">
        <f aca="false">ModeloDatosModificados!K234-ModeloDatosMinisterio!K234</f>
        <v>0</v>
      </c>
      <c r="L234" s="63" t="n">
        <f aca="false">ModeloDatosModificados!L234-ModeloDatosMinisterio!L234</f>
        <v>0</v>
      </c>
      <c r="M234" s="64" t="n">
        <f aca="false">ModeloDatosModificados!M234-ModeloDatosMinisterio!M234</f>
        <v>5.50413388825111E-009</v>
      </c>
      <c r="N234" s="63" t="n">
        <f aca="false">ModeloDatosModificados!N234-ModeloDatosMinisterio!N234</f>
        <v>1</v>
      </c>
      <c r="O234" s="63" t="n">
        <f aca="false">ModeloDatosModificados!O234-ModeloDatosMinisterio!O234</f>
        <v>1</v>
      </c>
      <c r="P234" s="63" t="n">
        <f aca="false">ModeloDatosModificados!P234-ModeloDatosMinisterio!P234</f>
        <v>1</v>
      </c>
      <c r="Q234" s="63" t="n">
        <f aca="false">ModeloDatosModificados!Q234-ModeloDatosMinisterio!Q234</f>
        <v>1</v>
      </c>
      <c r="S234" s="63" t="n">
        <f aca="false">ModeloDatosModificados!S234-ModeloDatosMinisterio!S234</f>
        <v>0</v>
      </c>
      <c r="T234" s="63" t="n">
        <f aca="false">ModeloDatosModificados!T234-ModeloDatosMinisterio!T234</f>
        <v>0</v>
      </c>
      <c r="U234" s="63" t="n">
        <f aca="false">ModeloDatosModificados!U234-ModeloDatosMinisterio!U234</f>
        <v>0</v>
      </c>
      <c r="V234" s="63" t="n">
        <f aca="false">ModeloDatosModificados!V234-ModeloDatosMinisterio!V234</f>
        <v>0</v>
      </c>
      <c r="W234" s="63" t="n">
        <f aca="false">ModeloDatosModificados!W234-ModeloDatosMinisterio!W234</f>
        <v>0</v>
      </c>
      <c r="X234" s="63" t="n">
        <f aca="false">ModeloDatosModificados!X234-ModeloDatosMinisterio!X234</f>
        <v>0</v>
      </c>
      <c r="Y234" s="63" t="n">
        <f aca="false">ModeloDatosModificados!Y234-ModeloDatosMinisterio!Y234</f>
        <v>0</v>
      </c>
      <c r="Z234" s="63" t="n">
        <f aca="false">ModeloDatosModificados!Z234-ModeloDatosMinisterio!Z234</f>
        <v>0</v>
      </c>
      <c r="AC234" s="71" t="n">
        <f aca="false">ModeloDatosModificados!AC234-ModeloDatosMinisterio!AC234</f>
        <v>0</v>
      </c>
      <c r="AD234" s="72" t="n">
        <f aca="false">ModeloDatosModificados!AD234-ModeloDatosMinisterio!AD234</f>
        <v>0</v>
      </c>
      <c r="AE234" s="73" t="n">
        <f aca="false">ModeloDatosModificados!AE234-ModeloDatosMinisterio!AE234</f>
        <v>0</v>
      </c>
      <c r="AF234" s="72" t="n">
        <f aca="false">ModeloDatosModificados!AF234-ModeloDatosMinisterio!AF234</f>
        <v>0</v>
      </c>
      <c r="AG234" s="72" t="n">
        <f aca="false">ModeloDatosModificados!AG234-ModeloDatosMinisterio!AG234</f>
        <v>0</v>
      </c>
      <c r="AH234" s="72" t="n">
        <f aca="false">ModeloDatosModificados!AH234-ModeloDatosMinisterio!AH234</f>
        <v>0</v>
      </c>
      <c r="AI234" s="72" t="n">
        <f aca="false">ModeloDatosModificados!AI234-ModeloDatosMinisterio!AI234</f>
        <v>0</v>
      </c>
      <c r="AJ234" s="72" t="n">
        <f aca="false">ModeloDatosModificados!AJ234-ModeloDatosMinisterio!AJ234</f>
        <v>0</v>
      </c>
      <c r="AK234" s="72" t="n">
        <f aca="false">ModeloDatosModificados!AK234-ModeloDatosMinisterio!AK234</f>
        <v>0</v>
      </c>
      <c r="AL234" s="72" t="n">
        <f aca="false">ModeloDatosModificados!AL234-ModeloDatosMinisterio!AL234</f>
        <v>0</v>
      </c>
      <c r="AM234" s="72" t="n">
        <f aca="false">ModeloDatosModificados!AM234-ModeloDatosMinisterio!AM234</f>
        <v>0</v>
      </c>
      <c r="AO234" s="64" t="n">
        <f aca="false">ModeloDatosModificados!AO234-ModeloDatosMinisterio!AO234</f>
        <v>0</v>
      </c>
      <c r="AP234" s="63" t="n">
        <f aca="false">ModeloDatosModificados!AP234-ModeloDatosMinisterio!AP234</f>
        <v>0</v>
      </c>
      <c r="AQ234" s="64" t="n">
        <f aca="false">ModeloDatosModificados!AQ234-ModeloDatosMinisterio!AQ234</f>
        <v>0</v>
      </c>
      <c r="AR234" s="63" t="n">
        <f aca="false">ModeloDatosModificados!AR234-ModeloDatosMinisterio!AR234</f>
        <v>0</v>
      </c>
      <c r="AS234" s="64" t="n">
        <f aca="false">ModeloDatosModificados!AS234-ModeloDatosMinisterio!AS234</f>
        <v>0</v>
      </c>
      <c r="AT234" s="63" t="n">
        <f aca="false">ModeloDatosModificados!AT234-ModeloDatosMinisterio!AT234</f>
        <v>0</v>
      </c>
      <c r="AU234" s="64" t="n">
        <f aca="false">ModeloDatosModificados!AU234-ModeloDatosMinisterio!AU234</f>
        <v>0</v>
      </c>
      <c r="AV234" s="63" t="n">
        <f aca="false">ModeloDatosModificados!AV234-ModeloDatosMinisterio!AV234</f>
        <v>0</v>
      </c>
      <c r="AW234" s="64" t="n">
        <f aca="false">ModeloDatosModificados!AW234-ModeloDatosMinisterio!AW234</f>
        <v>0</v>
      </c>
      <c r="AX234" s="63" t="n">
        <f aca="false">ModeloDatosModificados!AX234-ModeloDatosMinisterio!AX234</f>
        <v>0</v>
      </c>
    </row>
    <row r="235" customFormat="false" ht="13.8" hidden="false" customHeight="false" outlineLevel="0" collapsed="false">
      <c r="A235" s="70" t="s">
        <v>32</v>
      </c>
      <c r="B235" s="63" t="n">
        <f aca="false">ModeloDatosModificados!B235-ModeloDatosMinisterio!B235</f>
        <v>0</v>
      </c>
      <c r="C235" s="63" t="n">
        <f aca="false">ModeloDatosModificados!C235-ModeloDatosMinisterio!C235</f>
        <v>0</v>
      </c>
      <c r="D235" s="63" t="n">
        <f aca="false">ModeloDatosModificados!D235-ModeloDatosMinisterio!D235</f>
        <v>0</v>
      </c>
      <c r="E235" s="63" t="n">
        <f aca="false">ModeloDatosModificados!E235-ModeloDatosMinisterio!E235</f>
        <v>0</v>
      </c>
      <c r="F235" s="63" t="n">
        <f aca="false">ModeloDatosModificados!F235-ModeloDatosMinisterio!F235</f>
        <v>0</v>
      </c>
      <c r="G235" s="63" t="n">
        <f aca="false">ModeloDatosModificados!G235-ModeloDatosMinisterio!G235</f>
        <v>0</v>
      </c>
      <c r="H235" s="63" t="n">
        <f aca="false">ModeloDatosModificados!H235-ModeloDatosMinisterio!H235</f>
        <v>0</v>
      </c>
      <c r="I235" s="64" t="n">
        <f aca="false">ModeloDatosModificados!I235-ModeloDatosMinisterio!I235</f>
        <v>0</v>
      </c>
      <c r="J235" s="63" t="n">
        <f aca="false">ModeloDatosModificados!J235-ModeloDatosMinisterio!J235</f>
        <v>0</v>
      </c>
      <c r="K235" s="64" t="n">
        <f aca="false">ModeloDatosModificados!K235-ModeloDatosMinisterio!K235</f>
        <v>0</v>
      </c>
      <c r="L235" s="63" t="n">
        <f aca="false">ModeloDatosModificados!L235-ModeloDatosMinisterio!L235</f>
        <v>0</v>
      </c>
      <c r="M235" s="64" t="n">
        <f aca="false">ModeloDatosModificados!M235-ModeloDatosMinisterio!M235</f>
        <v>1.10082677730328E-008</v>
      </c>
      <c r="N235" s="63" t="n">
        <f aca="false">ModeloDatosModificados!N235-ModeloDatosMinisterio!N235</f>
        <v>2</v>
      </c>
      <c r="O235" s="63" t="n">
        <f aca="false">ModeloDatosModificados!O235-ModeloDatosMinisterio!O235</f>
        <v>2</v>
      </c>
      <c r="P235" s="63" t="n">
        <f aca="false">ModeloDatosModificados!P235-ModeloDatosMinisterio!P235</f>
        <v>2</v>
      </c>
      <c r="Q235" s="63" t="n">
        <f aca="false">ModeloDatosModificados!Q235-ModeloDatosMinisterio!Q235</f>
        <v>2</v>
      </c>
      <c r="S235" s="63" t="n">
        <f aca="false">ModeloDatosModificados!S235-ModeloDatosMinisterio!S235</f>
        <v>0</v>
      </c>
      <c r="T235" s="63" t="n">
        <f aca="false">ModeloDatosModificados!T235-ModeloDatosMinisterio!T235</f>
        <v>0</v>
      </c>
      <c r="U235" s="63" t="n">
        <f aca="false">ModeloDatosModificados!U235-ModeloDatosMinisterio!U235</f>
        <v>0</v>
      </c>
      <c r="V235" s="63" t="n">
        <f aca="false">ModeloDatosModificados!V235-ModeloDatosMinisterio!V235</f>
        <v>0</v>
      </c>
      <c r="W235" s="63" t="n">
        <f aca="false">ModeloDatosModificados!W235-ModeloDatosMinisterio!W235</f>
        <v>0</v>
      </c>
      <c r="X235" s="63" t="n">
        <f aca="false">ModeloDatosModificados!X235-ModeloDatosMinisterio!X235</f>
        <v>0</v>
      </c>
      <c r="Y235" s="63" t="n">
        <f aca="false">ModeloDatosModificados!Y235-ModeloDatosMinisterio!Y235</f>
        <v>0</v>
      </c>
      <c r="Z235" s="63" t="n">
        <f aca="false">ModeloDatosModificados!Z235-ModeloDatosMinisterio!Z235</f>
        <v>0</v>
      </c>
      <c r="AC235" s="71" t="n">
        <f aca="false">ModeloDatosModificados!AC235-ModeloDatosMinisterio!AC235</f>
        <v>0</v>
      </c>
      <c r="AD235" s="72" t="n">
        <f aca="false">ModeloDatosModificados!AD235-ModeloDatosMinisterio!AD235</f>
        <v>0</v>
      </c>
      <c r="AE235" s="73" t="n">
        <f aca="false">ModeloDatosModificados!AE235-ModeloDatosMinisterio!AE235</f>
        <v>0</v>
      </c>
      <c r="AF235" s="72" t="n">
        <f aca="false">ModeloDatosModificados!AF235-ModeloDatosMinisterio!AF235</f>
        <v>0</v>
      </c>
      <c r="AG235" s="72" t="n">
        <f aca="false">ModeloDatosModificados!AG235-ModeloDatosMinisterio!AG235</f>
        <v>0</v>
      </c>
      <c r="AH235" s="72" t="n">
        <f aca="false">ModeloDatosModificados!AH235-ModeloDatosMinisterio!AH235</f>
        <v>0</v>
      </c>
      <c r="AI235" s="72" t="n">
        <f aca="false">ModeloDatosModificados!AI235-ModeloDatosMinisterio!AI235</f>
        <v>0</v>
      </c>
      <c r="AJ235" s="72" t="n">
        <f aca="false">ModeloDatosModificados!AJ235-ModeloDatosMinisterio!AJ235</f>
        <v>0</v>
      </c>
      <c r="AK235" s="72" t="n">
        <f aca="false">ModeloDatosModificados!AK235-ModeloDatosMinisterio!AK235</f>
        <v>0</v>
      </c>
      <c r="AL235" s="72" t="n">
        <f aca="false">ModeloDatosModificados!AL235-ModeloDatosMinisterio!AL235</f>
        <v>0</v>
      </c>
      <c r="AM235" s="72" t="n">
        <f aca="false">ModeloDatosModificados!AM235-ModeloDatosMinisterio!AM235</f>
        <v>0</v>
      </c>
      <c r="AO235" s="64" t="n">
        <f aca="false">ModeloDatosModificados!AO235-ModeloDatosMinisterio!AO235</f>
        <v>0</v>
      </c>
      <c r="AP235" s="63" t="n">
        <f aca="false">ModeloDatosModificados!AP235-ModeloDatosMinisterio!AP235</f>
        <v>0</v>
      </c>
      <c r="AQ235" s="64" t="n">
        <f aca="false">ModeloDatosModificados!AQ235-ModeloDatosMinisterio!AQ235</f>
        <v>0</v>
      </c>
      <c r="AR235" s="63" t="n">
        <f aca="false">ModeloDatosModificados!AR235-ModeloDatosMinisterio!AR235</f>
        <v>0</v>
      </c>
      <c r="AS235" s="64" t="n">
        <f aca="false">ModeloDatosModificados!AS235-ModeloDatosMinisterio!AS235</f>
        <v>0</v>
      </c>
      <c r="AT235" s="63" t="n">
        <f aca="false">ModeloDatosModificados!AT235-ModeloDatosMinisterio!AT235</f>
        <v>0</v>
      </c>
      <c r="AU235" s="64" t="n">
        <f aca="false">ModeloDatosModificados!AU235-ModeloDatosMinisterio!AU235</f>
        <v>0</v>
      </c>
      <c r="AV235" s="63" t="n">
        <f aca="false">ModeloDatosModificados!AV235-ModeloDatosMinisterio!AV235</f>
        <v>0</v>
      </c>
      <c r="AW235" s="64" t="n">
        <f aca="false">ModeloDatosModificados!AW235-ModeloDatosMinisterio!AW235</f>
        <v>0</v>
      </c>
      <c r="AX235" s="63" t="n">
        <f aca="false">ModeloDatosModificados!AX235-ModeloDatosMinisterio!AX235</f>
        <v>0</v>
      </c>
    </row>
    <row r="236" customFormat="false" ht="13.8" hidden="false" customHeight="false" outlineLevel="0" collapsed="false">
      <c r="A236" s="70" t="s">
        <v>33</v>
      </c>
      <c r="B236" s="63" t="n">
        <f aca="false">ModeloDatosModificados!B236-ModeloDatosMinisterio!B236</f>
        <v>0</v>
      </c>
      <c r="C236" s="63" t="n">
        <f aca="false">ModeloDatosModificados!C236-ModeloDatosMinisterio!C236</f>
        <v>0</v>
      </c>
      <c r="D236" s="63" t="n">
        <f aca="false">ModeloDatosModificados!D236-ModeloDatosMinisterio!D236</f>
        <v>0</v>
      </c>
      <c r="E236" s="63" t="n">
        <f aca="false">ModeloDatosModificados!E236-ModeloDatosMinisterio!E236</f>
        <v>0</v>
      </c>
      <c r="F236" s="63" t="n">
        <f aca="false">ModeloDatosModificados!F236-ModeloDatosMinisterio!F236</f>
        <v>0</v>
      </c>
      <c r="G236" s="63" t="n">
        <f aca="false">ModeloDatosModificados!G236-ModeloDatosMinisterio!G236</f>
        <v>0</v>
      </c>
      <c r="H236" s="63" t="n">
        <f aca="false">ModeloDatosModificados!H236-ModeloDatosMinisterio!H236</f>
        <v>0</v>
      </c>
      <c r="I236" s="64" t="n">
        <f aca="false">ModeloDatosModificados!I236-ModeloDatosMinisterio!I236</f>
        <v>0</v>
      </c>
      <c r="J236" s="63" t="n">
        <f aca="false">ModeloDatosModificados!J236-ModeloDatosMinisterio!J236</f>
        <v>0</v>
      </c>
      <c r="K236" s="64" t="n">
        <f aca="false">ModeloDatosModificados!K236-ModeloDatosMinisterio!K236</f>
        <v>0</v>
      </c>
      <c r="L236" s="63" t="n">
        <f aca="false">ModeloDatosModificados!L236-ModeloDatosMinisterio!L236</f>
        <v>0</v>
      </c>
      <c r="M236" s="64" t="n">
        <f aca="false">ModeloDatosModificados!M236-ModeloDatosMinisterio!M236</f>
        <v>1.65124016647533E-008</v>
      </c>
      <c r="N236" s="63" t="n">
        <f aca="false">ModeloDatosModificados!N236-ModeloDatosMinisterio!N236</f>
        <v>3</v>
      </c>
      <c r="O236" s="63" t="n">
        <f aca="false">ModeloDatosModificados!O236-ModeloDatosMinisterio!O236</f>
        <v>3</v>
      </c>
      <c r="P236" s="63" t="n">
        <f aca="false">ModeloDatosModificados!P236-ModeloDatosMinisterio!P236</f>
        <v>3</v>
      </c>
      <c r="Q236" s="63" t="n">
        <f aca="false">ModeloDatosModificados!Q236-ModeloDatosMinisterio!Q236</f>
        <v>3</v>
      </c>
      <c r="S236" s="63" t="n">
        <f aca="false">ModeloDatosModificados!S236-ModeloDatosMinisterio!S236</f>
        <v>0</v>
      </c>
      <c r="T236" s="63" t="n">
        <f aca="false">ModeloDatosModificados!T236-ModeloDatosMinisterio!T236</f>
        <v>0</v>
      </c>
      <c r="U236" s="63" t="n">
        <f aca="false">ModeloDatosModificados!U236-ModeloDatosMinisterio!U236</f>
        <v>0</v>
      </c>
      <c r="V236" s="63" t="n">
        <f aca="false">ModeloDatosModificados!V236-ModeloDatosMinisterio!V236</f>
        <v>0</v>
      </c>
      <c r="W236" s="63" t="n">
        <f aca="false">ModeloDatosModificados!W236-ModeloDatosMinisterio!W236</f>
        <v>0</v>
      </c>
      <c r="X236" s="63" t="n">
        <f aca="false">ModeloDatosModificados!X236-ModeloDatosMinisterio!X236</f>
        <v>0</v>
      </c>
      <c r="Y236" s="63" t="n">
        <f aca="false">ModeloDatosModificados!Y236-ModeloDatosMinisterio!Y236</f>
        <v>0</v>
      </c>
      <c r="Z236" s="63" t="n">
        <f aca="false">ModeloDatosModificados!Z236-ModeloDatosMinisterio!Z236</f>
        <v>0</v>
      </c>
      <c r="AC236" s="71" t="n">
        <f aca="false">ModeloDatosModificados!AC236-ModeloDatosMinisterio!AC236</f>
        <v>0</v>
      </c>
      <c r="AD236" s="72" t="n">
        <f aca="false">ModeloDatosModificados!AD236-ModeloDatosMinisterio!AD236</f>
        <v>0</v>
      </c>
      <c r="AE236" s="73" t="n">
        <f aca="false">ModeloDatosModificados!AE236-ModeloDatosMinisterio!AE236</f>
        <v>0</v>
      </c>
      <c r="AF236" s="72" t="n">
        <f aca="false">ModeloDatosModificados!AF236-ModeloDatosMinisterio!AF236</f>
        <v>0</v>
      </c>
      <c r="AG236" s="72" t="n">
        <f aca="false">ModeloDatosModificados!AG236-ModeloDatosMinisterio!AG236</f>
        <v>0</v>
      </c>
      <c r="AH236" s="72" t="n">
        <f aca="false">ModeloDatosModificados!AH236-ModeloDatosMinisterio!AH236</f>
        <v>0</v>
      </c>
      <c r="AI236" s="72" t="n">
        <f aca="false">ModeloDatosModificados!AI236-ModeloDatosMinisterio!AI236</f>
        <v>0</v>
      </c>
      <c r="AJ236" s="72" t="n">
        <f aca="false">ModeloDatosModificados!AJ236-ModeloDatosMinisterio!AJ236</f>
        <v>0</v>
      </c>
      <c r="AK236" s="72" t="n">
        <f aca="false">ModeloDatosModificados!AK236-ModeloDatosMinisterio!AK236</f>
        <v>0</v>
      </c>
      <c r="AL236" s="72" t="n">
        <f aca="false">ModeloDatosModificados!AL236-ModeloDatosMinisterio!AL236</f>
        <v>0</v>
      </c>
      <c r="AM236" s="72" t="n">
        <f aca="false">ModeloDatosModificados!AM236-ModeloDatosMinisterio!AM236</f>
        <v>0</v>
      </c>
      <c r="AO236" s="64" t="n">
        <f aca="false">ModeloDatosModificados!AO236-ModeloDatosMinisterio!AO236</f>
        <v>0</v>
      </c>
      <c r="AP236" s="63" t="n">
        <f aca="false">ModeloDatosModificados!AP236-ModeloDatosMinisterio!AP236</f>
        <v>0</v>
      </c>
      <c r="AQ236" s="64" t="n">
        <f aca="false">ModeloDatosModificados!AQ236-ModeloDatosMinisterio!AQ236</f>
        <v>0</v>
      </c>
      <c r="AR236" s="63" t="n">
        <f aca="false">ModeloDatosModificados!AR236-ModeloDatosMinisterio!AR236</f>
        <v>0</v>
      </c>
      <c r="AS236" s="64" t="n">
        <f aca="false">ModeloDatosModificados!AS236-ModeloDatosMinisterio!AS236</f>
        <v>0</v>
      </c>
      <c r="AT236" s="63" t="n">
        <f aca="false">ModeloDatosModificados!AT236-ModeloDatosMinisterio!AT236</f>
        <v>0</v>
      </c>
      <c r="AU236" s="64" t="n">
        <f aca="false">ModeloDatosModificados!AU236-ModeloDatosMinisterio!AU236</f>
        <v>0</v>
      </c>
      <c r="AV236" s="63" t="n">
        <f aca="false">ModeloDatosModificados!AV236-ModeloDatosMinisterio!AV236</f>
        <v>0</v>
      </c>
      <c r="AW236" s="64" t="n">
        <f aca="false">ModeloDatosModificados!AW236-ModeloDatosMinisterio!AW236</f>
        <v>0</v>
      </c>
      <c r="AX236" s="63" t="n">
        <f aca="false">ModeloDatosModificados!AX236-ModeloDatosMinisterio!AX236</f>
        <v>0</v>
      </c>
    </row>
    <row r="237" customFormat="false" ht="13.8" hidden="false" customHeight="false" outlineLevel="0" collapsed="false">
      <c r="A237" s="70" t="s">
        <v>34</v>
      </c>
      <c r="B237" s="63" t="n">
        <f aca="false">ModeloDatosModificados!B237-ModeloDatosMinisterio!B237</f>
        <v>0</v>
      </c>
      <c r="C237" s="63" t="n">
        <f aca="false">ModeloDatosModificados!C237-ModeloDatosMinisterio!C237</f>
        <v>0</v>
      </c>
      <c r="D237" s="63" t="n">
        <f aca="false">ModeloDatosModificados!D237-ModeloDatosMinisterio!D237</f>
        <v>0</v>
      </c>
      <c r="E237" s="63" t="n">
        <f aca="false">ModeloDatosModificados!E237-ModeloDatosMinisterio!E237</f>
        <v>0</v>
      </c>
      <c r="F237" s="63" t="n">
        <f aca="false">ModeloDatosModificados!F237-ModeloDatosMinisterio!F237</f>
        <v>0</v>
      </c>
      <c r="G237" s="63" t="n">
        <f aca="false">ModeloDatosModificados!G237-ModeloDatosMinisterio!G237</f>
        <v>0</v>
      </c>
      <c r="H237" s="63" t="n">
        <f aca="false">ModeloDatosModificados!H237-ModeloDatosMinisterio!H237</f>
        <v>0</v>
      </c>
      <c r="I237" s="64" t="n">
        <f aca="false">ModeloDatosModificados!I237-ModeloDatosMinisterio!I237</f>
        <v>0</v>
      </c>
      <c r="J237" s="63" t="n">
        <f aca="false">ModeloDatosModificados!J237-ModeloDatosMinisterio!J237</f>
        <v>0</v>
      </c>
      <c r="K237" s="64" t="n">
        <f aca="false">ModeloDatosModificados!K237-ModeloDatosMinisterio!K237</f>
        <v>0</v>
      </c>
      <c r="L237" s="63" t="n">
        <f aca="false">ModeloDatosModificados!L237-ModeloDatosMinisterio!L237</f>
        <v>0</v>
      </c>
      <c r="M237" s="64" t="n">
        <f aca="false">ModeloDatosModificados!M237-ModeloDatosMinisterio!M237</f>
        <v>-5.50413388478166E-009</v>
      </c>
      <c r="N237" s="63" t="n">
        <f aca="false">ModeloDatosModificados!N237-ModeloDatosMinisterio!N237</f>
        <v>-1</v>
      </c>
      <c r="O237" s="63" t="n">
        <f aca="false">ModeloDatosModificados!O237-ModeloDatosMinisterio!O237</f>
        <v>-1</v>
      </c>
      <c r="P237" s="63" t="n">
        <f aca="false">ModeloDatosModificados!P237-ModeloDatosMinisterio!P237</f>
        <v>-1</v>
      </c>
      <c r="Q237" s="63" t="n">
        <f aca="false">ModeloDatosModificados!Q237-ModeloDatosMinisterio!Q237</f>
        <v>-1</v>
      </c>
      <c r="S237" s="63" t="n">
        <f aca="false">ModeloDatosModificados!S237-ModeloDatosMinisterio!S237</f>
        <v>0</v>
      </c>
      <c r="T237" s="63" t="n">
        <f aca="false">ModeloDatosModificados!T237-ModeloDatosMinisterio!T237</f>
        <v>0</v>
      </c>
      <c r="U237" s="63" t="n">
        <f aca="false">ModeloDatosModificados!U237-ModeloDatosMinisterio!U237</f>
        <v>0</v>
      </c>
      <c r="V237" s="63" t="n">
        <f aca="false">ModeloDatosModificados!V237-ModeloDatosMinisterio!V237</f>
        <v>0</v>
      </c>
      <c r="W237" s="63" t="n">
        <f aca="false">ModeloDatosModificados!W237-ModeloDatosMinisterio!W237</f>
        <v>0</v>
      </c>
      <c r="X237" s="63" t="n">
        <f aca="false">ModeloDatosModificados!X237-ModeloDatosMinisterio!X237</f>
        <v>0</v>
      </c>
      <c r="Y237" s="63" t="n">
        <f aca="false">ModeloDatosModificados!Y237-ModeloDatosMinisterio!Y237</f>
        <v>0</v>
      </c>
      <c r="Z237" s="63" t="n">
        <f aca="false">ModeloDatosModificados!Z237-ModeloDatosMinisterio!Z237</f>
        <v>0</v>
      </c>
      <c r="AC237" s="71" t="n">
        <f aca="false">ModeloDatosModificados!AC237-ModeloDatosMinisterio!AC237</f>
        <v>0</v>
      </c>
      <c r="AD237" s="72" t="n">
        <f aca="false">ModeloDatosModificados!AD237-ModeloDatosMinisterio!AD237</f>
        <v>0</v>
      </c>
      <c r="AE237" s="73" t="n">
        <f aca="false">ModeloDatosModificados!AE237-ModeloDatosMinisterio!AE237</f>
        <v>0</v>
      </c>
      <c r="AF237" s="72" t="n">
        <f aca="false">ModeloDatosModificados!AF237-ModeloDatosMinisterio!AF237</f>
        <v>0</v>
      </c>
      <c r="AG237" s="72" t="n">
        <f aca="false">ModeloDatosModificados!AG237-ModeloDatosMinisterio!AG237</f>
        <v>0</v>
      </c>
      <c r="AH237" s="72" t="n">
        <f aca="false">ModeloDatosModificados!AH237-ModeloDatosMinisterio!AH237</f>
        <v>0</v>
      </c>
      <c r="AI237" s="72" t="n">
        <f aca="false">ModeloDatosModificados!AI237-ModeloDatosMinisterio!AI237</f>
        <v>0</v>
      </c>
      <c r="AJ237" s="72" t="n">
        <f aca="false">ModeloDatosModificados!AJ237-ModeloDatosMinisterio!AJ237</f>
        <v>0</v>
      </c>
      <c r="AK237" s="72" t="n">
        <f aca="false">ModeloDatosModificados!AK237-ModeloDatosMinisterio!AK237</f>
        <v>0</v>
      </c>
      <c r="AL237" s="72" t="n">
        <f aca="false">ModeloDatosModificados!AL237-ModeloDatosMinisterio!AL237</f>
        <v>0</v>
      </c>
      <c r="AM237" s="72" t="n">
        <f aca="false">ModeloDatosModificados!AM237-ModeloDatosMinisterio!AM237</f>
        <v>0</v>
      </c>
      <c r="AO237" s="64" t="n">
        <f aca="false">ModeloDatosModificados!AO237-ModeloDatosMinisterio!AO237</f>
        <v>0</v>
      </c>
      <c r="AP237" s="63" t="n">
        <f aca="false">ModeloDatosModificados!AP237-ModeloDatosMinisterio!AP237</f>
        <v>0</v>
      </c>
      <c r="AQ237" s="64" t="n">
        <f aca="false">ModeloDatosModificados!AQ237-ModeloDatosMinisterio!AQ237</f>
        <v>0</v>
      </c>
      <c r="AR237" s="63" t="n">
        <f aca="false">ModeloDatosModificados!AR237-ModeloDatosMinisterio!AR237</f>
        <v>0</v>
      </c>
      <c r="AS237" s="64" t="n">
        <f aca="false">ModeloDatosModificados!AS237-ModeloDatosMinisterio!AS237</f>
        <v>0</v>
      </c>
      <c r="AT237" s="63" t="n">
        <f aca="false">ModeloDatosModificados!AT237-ModeloDatosMinisterio!AT237</f>
        <v>0</v>
      </c>
      <c r="AU237" s="64" t="n">
        <f aca="false">ModeloDatosModificados!AU237-ModeloDatosMinisterio!AU237</f>
        <v>0</v>
      </c>
      <c r="AV237" s="63" t="n">
        <f aca="false">ModeloDatosModificados!AV237-ModeloDatosMinisterio!AV237</f>
        <v>0</v>
      </c>
      <c r="AW237" s="64" t="n">
        <f aca="false">ModeloDatosModificados!AW237-ModeloDatosMinisterio!AW237</f>
        <v>0</v>
      </c>
      <c r="AX237" s="63" t="n">
        <f aca="false">ModeloDatosModificados!AX237-ModeloDatosMinisterio!AX237</f>
        <v>0</v>
      </c>
    </row>
    <row r="238" customFormat="false" ht="13.8" hidden="false" customHeight="false" outlineLevel="0" collapsed="false">
      <c r="A238" s="70" t="s">
        <v>35</v>
      </c>
      <c r="B238" s="63" t="n">
        <f aca="false">ModeloDatosModificados!B238-ModeloDatosMinisterio!B238</f>
        <v>0</v>
      </c>
      <c r="C238" s="63" t="n">
        <f aca="false">ModeloDatosModificados!C238-ModeloDatosMinisterio!C238</f>
        <v>0</v>
      </c>
      <c r="D238" s="63" t="n">
        <f aca="false">ModeloDatosModificados!D238-ModeloDatosMinisterio!D238</f>
        <v>0</v>
      </c>
      <c r="E238" s="63" t="n">
        <f aca="false">ModeloDatosModificados!E238-ModeloDatosMinisterio!E238</f>
        <v>0</v>
      </c>
      <c r="F238" s="63" t="n">
        <f aca="false">ModeloDatosModificados!F238-ModeloDatosMinisterio!F238</f>
        <v>0</v>
      </c>
      <c r="G238" s="63" t="n">
        <f aca="false">ModeloDatosModificados!G238-ModeloDatosMinisterio!G238</f>
        <v>0</v>
      </c>
      <c r="H238" s="63" t="n">
        <f aca="false">ModeloDatosModificados!H238-ModeloDatosMinisterio!H238</f>
        <v>0</v>
      </c>
      <c r="I238" s="64" t="n">
        <f aca="false">ModeloDatosModificados!I238-ModeloDatosMinisterio!I238</f>
        <v>0</v>
      </c>
      <c r="J238" s="63" t="n">
        <f aca="false">ModeloDatosModificados!J238-ModeloDatosMinisterio!J238</f>
        <v>0</v>
      </c>
      <c r="K238" s="64" t="n">
        <f aca="false">ModeloDatosModificados!K238-ModeloDatosMinisterio!K238</f>
        <v>0</v>
      </c>
      <c r="L238" s="63" t="n">
        <f aca="false">ModeloDatosModificados!L238-ModeloDatosMinisterio!L238</f>
        <v>0</v>
      </c>
      <c r="M238" s="64" t="n">
        <f aca="false">ModeloDatosModificados!M238-ModeloDatosMinisterio!M238</f>
        <v>5.50413388825111E-009</v>
      </c>
      <c r="N238" s="63" t="n">
        <f aca="false">ModeloDatosModificados!N238-ModeloDatosMinisterio!N238</f>
        <v>1</v>
      </c>
      <c r="O238" s="63" t="n">
        <f aca="false">ModeloDatosModificados!O238-ModeloDatosMinisterio!O238</f>
        <v>1</v>
      </c>
      <c r="P238" s="63" t="n">
        <f aca="false">ModeloDatosModificados!P238-ModeloDatosMinisterio!P238</f>
        <v>1</v>
      </c>
      <c r="Q238" s="63" t="n">
        <f aca="false">ModeloDatosModificados!Q238-ModeloDatosMinisterio!Q238</f>
        <v>1</v>
      </c>
      <c r="S238" s="63" t="n">
        <f aca="false">ModeloDatosModificados!S238-ModeloDatosMinisterio!S238</f>
        <v>0</v>
      </c>
      <c r="T238" s="63" t="n">
        <f aca="false">ModeloDatosModificados!T238-ModeloDatosMinisterio!T238</f>
        <v>0</v>
      </c>
      <c r="U238" s="63" t="n">
        <f aca="false">ModeloDatosModificados!U238-ModeloDatosMinisterio!U238</f>
        <v>0</v>
      </c>
      <c r="V238" s="63" t="n">
        <f aca="false">ModeloDatosModificados!V238-ModeloDatosMinisterio!V238</f>
        <v>0</v>
      </c>
      <c r="W238" s="63" t="n">
        <f aca="false">ModeloDatosModificados!W238-ModeloDatosMinisterio!W238</f>
        <v>0</v>
      </c>
      <c r="X238" s="63" t="n">
        <f aca="false">ModeloDatosModificados!X238-ModeloDatosMinisterio!X238</f>
        <v>0</v>
      </c>
      <c r="Y238" s="63" t="n">
        <f aca="false">ModeloDatosModificados!Y238-ModeloDatosMinisterio!Y238</f>
        <v>0</v>
      </c>
      <c r="Z238" s="63" t="n">
        <f aca="false">ModeloDatosModificados!Z238-ModeloDatosMinisterio!Z238</f>
        <v>0</v>
      </c>
      <c r="AC238" s="71" t="n">
        <f aca="false">ModeloDatosModificados!AC238-ModeloDatosMinisterio!AC238</f>
        <v>0</v>
      </c>
      <c r="AD238" s="72" t="n">
        <f aca="false">ModeloDatosModificados!AD238-ModeloDatosMinisterio!AD238</f>
        <v>0</v>
      </c>
      <c r="AE238" s="73" t="n">
        <f aca="false">ModeloDatosModificados!AE238-ModeloDatosMinisterio!AE238</f>
        <v>0</v>
      </c>
      <c r="AF238" s="72" t="n">
        <f aca="false">ModeloDatosModificados!AF238-ModeloDatosMinisterio!AF238</f>
        <v>0</v>
      </c>
      <c r="AG238" s="72" t="n">
        <f aca="false">ModeloDatosModificados!AG238-ModeloDatosMinisterio!AG238</f>
        <v>0</v>
      </c>
      <c r="AH238" s="72" t="n">
        <f aca="false">ModeloDatosModificados!AH238-ModeloDatosMinisterio!AH238</f>
        <v>0</v>
      </c>
      <c r="AI238" s="72" t="n">
        <f aca="false">ModeloDatosModificados!AI238-ModeloDatosMinisterio!AI238</f>
        <v>0</v>
      </c>
      <c r="AJ238" s="72" t="n">
        <f aca="false">ModeloDatosModificados!AJ238-ModeloDatosMinisterio!AJ238</f>
        <v>0</v>
      </c>
      <c r="AK238" s="72" t="n">
        <f aca="false">ModeloDatosModificados!AK238-ModeloDatosMinisterio!AK238</f>
        <v>0</v>
      </c>
      <c r="AL238" s="72" t="n">
        <f aca="false">ModeloDatosModificados!AL238-ModeloDatosMinisterio!AL238</f>
        <v>0</v>
      </c>
      <c r="AM238" s="72" t="n">
        <f aca="false">ModeloDatosModificados!AM238-ModeloDatosMinisterio!AM238</f>
        <v>0</v>
      </c>
      <c r="AO238" s="64" t="n">
        <f aca="false">ModeloDatosModificados!AO238-ModeloDatosMinisterio!AO238</f>
        <v>0</v>
      </c>
      <c r="AP238" s="63" t="n">
        <f aca="false">ModeloDatosModificados!AP238-ModeloDatosMinisterio!AP238</f>
        <v>0</v>
      </c>
      <c r="AQ238" s="64" t="n">
        <f aca="false">ModeloDatosModificados!AQ238-ModeloDatosMinisterio!AQ238</f>
        <v>0</v>
      </c>
      <c r="AR238" s="63" t="n">
        <f aca="false">ModeloDatosModificados!AR238-ModeloDatosMinisterio!AR238</f>
        <v>0</v>
      </c>
      <c r="AS238" s="64" t="n">
        <f aca="false">ModeloDatosModificados!AS238-ModeloDatosMinisterio!AS238</f>
        <v>0</v>
      </c>
      <c r="AT238" s="63" t="n">
        <f aca="false">ModeloDatosModificados!AT238-ModeloDatosMinisterio!AT238</f>
        <v>0</v>
      </c>
      <c r="AU238" s="64" t="n">
        <f aca="false">ModeloDatosModificados!AU238-ModeloDatosMinisterio!AU238</f>
        <v>0</v>
      </c>
      <c r="AV238" s="63" t="n">
        <f aca="false">ModeloDatosModificados!AV238-ModeloDatosMinisterio!AV238</f>
        <v>0</v>
      </c>
      <c r="AW238" s="64" t="n">
        <f aca="false">ModeloDatosModificados!AW238-ModeloDatosMinisterio!AW238</f>
        <v>0</v>
      </c>
      <c r="AX238" s="63" t="n">
        <f aca="false">ModeloDatosModificados!AX238-ModeloDatosMinisterio!AX238</f>
        <v>0</v>
      </c>
    </row>
    <row r="239" customFormat="false" ht="13.8" hidden="false" customHeight="false" outlineLevel="0" collapsed="false">
      <c r="A239" s="70" t="s">
        <v>36</v>
      </c>
      <c r="B239" s="63" t="n">
        <f aca="false">ModeloDatosModificados!B239-ModeloDatosMinisterio!B239</f>
        <v>0</v>
      </c>
      <c r="C239" s="63" t="n">
        <f aca="false">ModeloDatosModificados!C239-ModeloDatosMinisterio!C239</f>
        <v>0</v>
      </c>
      <c r="D239" s="63" t="n">
        <f aca="false">ModeloDatosModificados!D239-ModeloDatosMinisterio!D239</f>
        <v>0</v>
      </c>
      <c r="E239" s="63" t="n">
        <f aca="false">ModeloDatosModificados!E239-ModeloDatosMinisterio!E239</f>
        <v>0</v>
      </c>
      <c r="F239" s="63" t="n">
        <f aca="false">ModeloDatosModificados!F239-ModeloDatosMinisterio!F239</f>
        <v>0</v>
      </c>
      <c r="G239" s="63" t="n">
        <f aca="false">ModeloDatosModificados!G239-ModeloDatosMinisterio!G239</f>
        <v>0</v>
      </c>
      <c r="H239" s="63" t="n">
        <f aca="false">ModeloDatosModificados!H239-ModeloDatosMinisterio!H239</f>
        <v>0</v>
      </c>
      <c r="I239" s="64" t="n">
        <f aca="false">ModeloDatosModificados!I239-ModeloDatosMinisterio!I239</f>
        <v>0</v>
      </c>
      <c r="J239" s="63" t="n">
        <f aca="false">ModeloDatosModificados!J239-ModeloDatosMinisterio!J239</f>
        <v>0</v>
      </c>
      <c r="K239" s="64" t="n">
        <f aca="false">ModeloDatosModificados!K239-ModeloDatosMinisterio!K239</f>
        <v>0</v>
      </c>
      <c r="L239" s="63" t="n">
        <f aca="false">ModeloDatosModificados!L239-ModeloDatosMinisterio!L239</f>
        <v>0</v>
      </c>
      <c r="M239" s="64" t="n">
        <f aca="false">ModeloDatosModificados!M239-ModeloDatosMinisterio!M239</f>
        <v>-1.0457854388024E-007</v>
      </c>
      <c r="N239" s="63" t="n">
        <f aca="false">ModeloDatosModificados!N239-ModeloDatosMinisterio!N239</f>
        <v>-20</v>
      </c>
      <c r="O239" s="63" t="n">
        <f aca="false">ModeloDatosModificados!O239-ModeloDatosMinisterio!O239</f>
        <v>-20</v>
      </c>
      <c r="P239" s="63" t="n">
        <f aca="false">ModeloDatosModificados!P239-ModeloDatosMinisterio!P239</f>
        <v>-20</v>
      </c>
      <c r="Q239" s="63" t="n">
        <f aca="false">ModeloDatosModificados!Q239-ModeloDatosMinisterio!Q239</f>
        <v>-20</v>
      </c>
      <c r="S239" s="63" t="n">
        <f aca="false">ModeloDatosModificados!S239-ModeloDatosMinisterio!S239</f>
        <v>0</v>
      </c>
      <c r="T239" s="63" t="n">
        <f aca="false">ModeloDatosModificados!T239-ModeloDatosMinisterio!T239</f>
        <v>0</v>
      </c>
      <c r="U239" s="63" t="n">
        <f aca="false">ModeloDatosModificados!U239-ModeloDatosMinisterio!U239</f>
        <v>0</v>
      </c>
      <c r="V239" s="63" t="n">
        <f aca="false">ModeloDatosModificados!V239-ModeloDatosMinisterio!V239</f>
        <v>0</v>
      </c>
      <c r="W239" s="63" t="n">
        <f aca="false">ModeloDatosModificados!W239-ModeloDatosMinisterio!W239</f>
        <v>0</v>
      </c>
      <c r="X239" s="63" t="n">
        <f aca="false">ModeloDatosModificados!X239-ModeloDatosMinisterio!X239</f>
        <v>0</v>
      </c>
      <c r="Y239" s="63" t="n">
        <f aca="false">ModeloDatosModificados!Y239-ModeloDatosMinisterio!Y239</f>
        <v>0</v>
      </c>
      <c r="Z239" s="63" t="n">
        <f aca="false">ModeloDatosModificados!Z239-ModeloDatosMinisterio!Z239</f>
        <v>0</v>
      </c>
      <c r="AC239" s="71" t="n">
        <f aca="false">ModeloDatosModificados!AC239-ModeloDatosMinisterio!AC239</f>
        <v>0</v>
      </c>
      <c r="AD239" s="72" t="n">
        <f aca="false">ModeloDatosModificados!AD239-ModeloDatosMinisterio!AD239</f>
        <v>0</v>
      </c>
      <c r="AE239" s="73" t="n">
        <f aca="false">ModeloDatosModificados!AE239-ModeloDatosMinisterio!AE239</f>
        <v>0</v>
      </c>
      <c r="AF239" s="72" t="n">
        <f aca="false">ModeloDatosModificados!AF239-ModeloDatosMinisterio!AF239</f>
        <v>0</v>
      </c>
      <c r="AG239" s="72" t="n">
        <f aca="false">ModeloDatosModificados!AG239-ModeloDatosMinisterio!AG239</f>
        <v>0</v>
      </c>
      <c r="AH239" s="72" t="n">
        <f aca="false">ModeloDatosModificados!AH239-ModeloDatosMinisterio!AH239</f>
        <v>0</v>
      </c>
      <c r="AI239" s="72" t="n">
        <f aca="false">ModeloDatosModificados!AI239-ModeloDatosMinisterio!AI239</f>
        <v>0</v>
      </c>
      <c r="AJ239" s="72" t="n">
        <f aca="false">ModeloDatosModificados!AJ239-ModeloDatosMinisterio!AJ239</f>
        <v>0</v>
      </c>
      <c r="AK239" s="72" t="n">
        <f aca="false">ModeloDatosModificados!AK239-ModeloDatosMinisterio!AK239</f>
        <v>0</v>
      </c>
      <c r="AL239" s="72" t="n">
        <f aca="false">ModeloDatosModificados!AL239-ModeloDatosMinisterio!AL239</f>
        <v>0</v>
      </c>
      <c r="AM239" s="72" t="n">
        <f aca="false">ModeloDatosModificados!AM239-ModeloDatosMinisterio!AM239</f>
        <v>0</v>
      </c>
      <c r="AO239" s="64" t="n">
        <f aca="false">ModeloDatosModificados!AO239-ModeloDatosMinisterio!AO239</f>
        <v>0</v>
      </c>
      <c r="AP239" s="63" t="n">
        <f aca="false">ModeloDatosModificados!AP239-ModeloDatosMinisterio!AP239</f>
        <v>0</v>
      </c>
      <c r="AQ239" s="64" t="n">
        <f aca="false">ModeloDatosModificados!AQ239-ModeloDatosMinisterio!AQ239</f>
        <v>0</v>
      </c>
      <c r="AR239" s="63" t="n">
        <f aca="false">ModeloDatosModificados!AR239-ModeloDatosMinisterio!AR239</f>
        <v>0</v>
      </c>
      <c r="AS239" s="64" t="n">
        <f aca="false">ModeloDatosModificados!AS239-ModeloDatosMinisterio!AS239</f>
        <v>0</v>
      </c>
      <c r="AT239" s="63" t="n">
        <f aca="false">ModeloDatosModificados!AT239-ModeloDatosMinisterio!AT239</f>
        <v>0</v>
      </c>
      <c r="AU239" s="64" t="n">
        <f aca="false">ModeloDatosModificados!AU239-ModeloDatosMinisterio!AU239</f>
        <v>0</v>
      </c>
      <c r="AV239" s="63" t="n">
        <f aca="false">ModeloDatosModificados!AV239-ModeloDatosMinisterio!AV239</f>
        <v>0</v>
      </c>
      <c r="AW239" s="64" t="n">
        <f aca="false">ModeloDatosModificados!AW239-ModeloDatosMinisterio!AW239</f>
        <v>0</v>
      </c>
      <c r="AX239" s="63" t="n">
        <f aca="false">ModeloDatosModificados!AX239-ModeloDatosMinisterio!AX239</f>
        <v>0</v>
      </c>
    </row>
    <row r="240" customFormat="false" ht="13.8" hidden="false" customHeight="false" outlineLevel="0" collapsed="false">
      <c r="A240" s="70" t="s">
        <v>37</v>
      </c>
      <c r="B240" s="63" t="n">
        <f aca="false">ModeloDatosModificados!B240-ModeloDatosMinisterio!B240</f>
        <v>0</v>
      </c>
      <c r="C240" s="63" t="n">
        <f aca="false">ModeloDatosModificados!C240-ModeloDatosMinisterio!C240</f>
        <v>0</v>
      </c>
      <c r="D240" s="63" t="n">
        <f aca="false">ModeloDatosModificados!D240-ModeloDatosMinisterio!D240</f>
        <v>0</v>
      </c>
      <c r="E240" s="63" t="n">
        <f aca="false">ModeloDatosModificados!E240-ModeloDatosMinisterio!E240</f>
        <v>0</v>
      </c>
      <c r="F240" s="63" t="n">
        <f aca="false">ModeloDatosModificados!F240-ModeloDatosMinisterio!F240</f>
        <v>0</v>
      </c>
      <c r="G240" s="63" t="n">
        <f aca="false">ModeloDatosModificados!G240-ModeloDatosMinisterio!G240</f>
        <v>0</v>
      </c>
      <c r="H240" s="63" t="n">
        <f aca="false">ModeloDatosModificados!H240-ModeloDatosMinisterio!H240</f>
        <v>0</v>
      </c>
      <c r="I240" s="64" t="n">
        <f aca="false">ModeloDatosModificados!I240-ModeloDatosMinisterio!I240</f>
        <v>0</v>
      </c>
      <c r="J240" s="63" t="n">
        <f aca="false">ModeloDatosModificados!J240-ModeloDatosMinisterio!J240</f>
        <v>0</v>
      </c>
      <c r="K240" s="64" t="n">
        <f aca="false">ModeloDatosModificados!K240-ModeloDatosMinisterio!K240</f>
        <v>0</v>
      </c>
      <c r="L240" s="63" t="n">
        <f aca="false">ModeloDatosModificados!L240-ModeloDatosMinisterio!L240</f>
        <v>0</v>
      </c>
      <c r="M240" s="64" t="n">
        <f aca="false">ModeloDatosModificados!M240-ModeloDatosMinisterio!M240</f>
        <v>5.50413388825111E-009</v>
      </c>
      <c r="N240" s="63" t="n">
        <f aca="false">ModeloDatosModificados!N240-ModeloDatosMinisterio!N240</f>
        <v>1</v>
      </c>
      <c r="O240" s="63" t="n">
        <f aca="false">ModeloDatosModificados!O240-ModeloDatosMinisterio!O240</f>
        <v>1</v>
      </c>
      <c r="P240" s="63" t="n">
        <f aca="false">ModeloDatosModificados!P240-ModeloDatosMinisterio!P240</f>
        <v>1</v>
      </c>
      <c r="Q240" s="63" t="n">
        <f aca="false">ModeloDatosModificados!Q240-ModeloDatosMinisterio!Q240</f>
        <v>1</v>
      </c>
      <c r="S240" s="63" t="n">
        <f aca="false">ModeloDatosModificados!S240-ModeloDatosMinisterio!S240</f>
        <v>0</v>
      </c>
      <c r="T240" s="63" t="n">
        <f aca="false">ModeloDatosModificados!T240-ModeloDatosMinisterio!T240</f>
        <v>0</v>
      </c>
      <c r="U240" s="63" t="n">
        <f aca="false">ModeloDatosModificados!U240-ModeloDatosMinisterio!U240</f>
        <v>0</v>
      </c>
      <c r="V240" s="63" t="n">
        <f aca="false">ModeloDatosModificados!V240-ModeloDatosMinisterio!V240</f>
        <v>0</v>
      </c>
      <c r="W240" s="63" t="n">
        <f aca="false">ModeloDatosModificados!W240-ModeloDatosMinisterio!W240</f>
        <v>0</v>
      </c>
      <c r="X240" s="63" t="n">
        <f aca="false">ModeloDatosModificados!X240-ModeloDatosMinisterio!X240</f>
        <v>0</v>
      </c>
      <c r="Y240" s="63" t="n">
        <f aca="false">ModeloDatosModificados!Y240-ModeloDatosMinisterio!Y240</f>
        <v>0</v>
      </c>
      <c r="Z240" s="63" t="n">
        <f aca="false">ModeloDatosModificados!Z240-ModeloDatosMinisterio!Z240</f>
        <v>0</v>
      </c>
      <c r="AC240" s="71" t="n">
        <f aca="false">ModeloDatosModificados!AC240-ModeloDatosMinisterio!AC240</f>
        <v>0</v>
      </c>
      <c r="AD240" s="72" t="n">
        <f aca="false">ModeloDatosModificados!AD240-ModeloDatosMinisterio!AD240</f>
        <v>0</v>
      </c>
      <c r="AE240" s="73" t="n">
        <f aca="false">ModeloDatosModificados!AE240-ModeloDatosMinisterio!AE240</f>
        <v>0</v>
      </c>
      <c r="AF240" s="72" t="n">
        <f aca="false">ModeloDatosModificados!AF240-ModeloDatosMinisterio!AF240</f>
        <v>0</v>
      </c>
      <c r="AG240" s="72" t="n">
        <f aca="false">ModeloDatosModificados!AG240-ModeloDatosMinisterio!AG240</f>
        <v>0</v>
      </c>
      <c r="AH240" s="72" t="n">
        <f aca="false">ModeloDatosModificados!AH240-ModeloDatosMinisterio!AH240</f>
        <v>0</v>
      </c>
      <c r="AI240" s="72" t="n">
        <f aca="false">ModeloDatosModificados!AI240-ModeloDatosMinisterio!AI240</f>
        <v>0</v>
      </c>
      <c r="AJ240" s="72" t="n">
        <f aca="false">ModeloDatosModificados!AJ240-ModeloDatosMinisterio!AJ240</f>
        <v>0</v>
      </c>
      <c r="AK240" s="72" t="n">
        <f aca="false">ModeloDatosModificados!AK240-ModeloDatosMinisterio!AK240</f>
        <v>0</v>
      </c>
      <c r="AL240" s="72" t="n">
        <f aca="false">ModeloDatosModificados!AL240-ModeloDatosMinisterio!AL240</f>
        <v>0</v>
      </c>
      <c r="AM240" s="72" t="n">
        <f aca="false">ModeloDatosModificados!AM240-ModeloDatosMinisterio!AM240</f>
        <v>0</v>
      </c>
      <c r="AO240" s="64" t="n">
        <f aca="false">ModeloDatosModificados!AO240-ModeloDatosMinisterio!AO240</f>
        <v>0</v>
      </c>
      <c r="AP240" s="63" t="n">
        <f aca="false">ModeloDatosModificados!AP240-ModeloDatosMinisterio!AP240</f>
        <v>0</v>
      </c>
      <c r="AQ240" s="64" t="n">
        <f aca="false">ModeloDatosModificados!AQ240-ModeloDatosMinisterio!AQ240</f>
        <v>0</v>
      </c>
      <c r="AR240" s="63" t="n">
        <f aca="false">ModeloDatosModificados!AR240-ModeloDatosMinisterio!AR240</f>
        <v>0</v>
      </c>
      <c r="AS240" s="64" t="n">
        <f aca="false">ModeloDatosModificados!AS240-ModeloDatosMinisterio!AS240</f>
        <v>0</v>
      </c>
      <c r="AT240" s="63" t="n">
        <f aca="false">ModeloDatosModificados!AT240-ModeloDatosMinisterio!AT240</f>
        <v>0</v>
      </c>
      <c r="AU240" s="64" t="n">
        <f aca="false">ModeloDatosModificados!AU240-ModeloDatosMinisterio!AU240</f>
        <v>0</v>
      </c>
      <c r="AV240" s="63" t="n">
        <f aca="false">ModeloDatosModificados!AV240-ModeloDatosMinisterio!AV240</f>
        <v>0</v>
      </c>
      <c r="AW240" s="64" t="n">
        <f aca="false">ModeloDatosModificados!AW240-ModeloDatosMinisterio!AW240</f>
        <v>0</v>
      </c>
      <c r="AX240" s="63" t="n">
        <f aca="false">ModeloDatosModificados!AX240-ModeloDatosMinisterio!AX240</f>
        <v>0</v>
      </c>
    </row>
    <row r="241" customFormat="false" ht="13.8" hidden="false" customHeight="false" outlineLevel="0" collapsed="false">
      <c r="A241" s="70" t="s">
        <v>38</v>
      </c>
      <c r="B241" s="63" t="n">
        <f aca="false">ModeloDatosModificados!B241-ModeloDatosMinisterio!B241</f>
        <v>0</v>
      </c>
      <c r="C241" s="63" t="n">
        <f aca="false">ModeloDatosModificados!C241-ModeloDatosMinisterio!C241</f>
        <v>0</v>
      </c>
      <c r="D241" s="63" t="n">
        <f aca="false">ModeloDatosModificados!D241-ModeloDatosMinisterio!D241</f>
        <v>0</v>
      </c>
      <c r="E241" s="63" t="n">
        <f aca="false">ModeloDatosModificados!E241-ModeloDatosMinisterio!E241</f>
        <v>0</v>
      </c>
      <c r="F241" s="63" t="n">
        <f aca="false">ModeloDatosModificados!F241-ModeloDatosMinisterio!F241</f>
        <v>0</v>
      </c>
      <c r="G241" s="63" t="n">
        <f aca="false">ModeloDatosModificados!G241-ModeloDatosMinisterio!G241</f>
        <v>0</v>
      </c>
      <c r="H241" s="63" t="n">
        <f aca="false">ModeloDatosModificados!H241-ModeloDatosMinisterio!H241</f>
        <v>0</v>
      </c>
      <c r="I241" s="64" t="n">
        <f aca="false">ModeloDatosModificados!I241-ModeloDatosMinisterio!I241</f>
        <v>0</v>
      </c>
      <c r="J241" s="63" t="n">
        <f aca="false">ModeloDatosModificados!J241-ModeloDatosMinisterio!J241</f>
        <v>0</v>
      </c>
      <c r="K241" s="64" t="n">
        <f aca="false">ModeloDatosModificados!K241-ModeloDatosMinisterio!K241</f>
        <v>0</v>
      </c>
      <c r="L241" s="63" t="n">
        <f aca="false">ModeloDatosModificados!L241-ModeloDatosMinisterio!L241</f>
        <v>0</v>
      </c>
      <c r="M241" s="64" t="n">
        <f aca="false">ModeloDatosModificados!M241-ModeloDatosMinisterio!M241</f>
        <v>-5.50413388478166E-009</v>
      </c>
      <c r="N241" s="63" t="n">
        <f aca="false">ModeloDatosModificados!N241-ModeloDatosMinisterio!N241</f>
        <v>-1</v>
      </c>
      <c r="O241" s="63" t="n">
        <f aca="false">ModeloDatosModificados!O241-ModeloDatosMinisterio!O241</f>
        <v>-1</v>
      </c>
      <c r="P241" s="63" t="n">
        <f aca="false">ModeloDatosModificados!P241-ModeloDatosMinisterio!P241</f>
        <v>-1</v>
      </c>
      <c r="Q241" s="63" t="n">
        <f aca="false">ModeloDatosModificados!Q241-ModeloDatosMinisterio!Q241</f>
        <v>-1</v>
      </c>
      <c r="S241" s="63" t="n">
        <f aca="false">ModeloDatosModificados!S241-ModeloDatosMinisterio!S241</f>
        <v>0</v>
      </c>
      <c r="T241" s="63" t="n">
        <f aca="false">ModeloDatosModificados!T241-ModeloDatosMinisterio!T241</f>
        <v>0</v>
      </c>
      <c r="U241" s="63" t="n">
        <f aca="false">ModeloDatosModificados!U241-ModeloDatosMinisterio!U241</f>
        <v>0</v>
      </c>
      <c r="V241" s="63" t="n">
        <f aca="false">ModeloDatosModificados!V241-ModeloDatosMinisterio!V241</f>
        <v>0</v>
      </c>
      <c r="W241" s="63" t="n">
        <f aca="false">ModeloDatosModificados!W241-ModeloDatosMinisterio!W241</f>
        <v>0</v>
      </c>
      <c r="X241" s="63" t="n">
        <f aca="false">ModeloDatosModificados!X241-ModeloDatosMinisterio!X241</f>
        <v>0</v>
      </c>
      <c r="Y241" s="63" t="n">
        <f aca="false">ModeloDatosModificados!Y241-ModeloDatosMinisterio!Y241</f>
        <v>0</v>
      </c>
      <c r="Z241" s="63" t="n">
        <f aca="false">ModeloDatosModificados!Z241-ModeloDatosMinisterio!Z241</f>
        <v>0</v>
      </c>
      <c r="AC241" s="71" t="n">
        <f aca="false">ModeloDatosModificados!AC241-ModeloDatosMinisterio!AC241</f>
        <v>0</v>
      </c>
      <c r="AD241" s="72" t="n">
        <f aca="false">ModeloDatosModificados!AD241-ModeloDatosMinisterio!AD241</f>
        <v>0</v>
      </c>
      <c r="AE241" s="73" t="n">
        <f aca="false">ModeloDatosModificados!AE241-ModeloDatosMinisterio!AE241</f>
        <v>0</v>
      </c>
      <c r="AF241" s="72" t="n">
        <f aca="false">ModeloDatosModificados!AF241-ModeloDatosMinisterio!AF241</f>
        <v>0</v>
      </c>
      <c r="AG241" s="72" t="n">
        <f aca="false">ModeloDatosModificados!AG241-ModeloDatosMinisterio!AG241</f>
        <v>0</v>
      </c>
      <c r="AH241" s="72" t="n">
        <f aca="false">ModeloDatosModificados!AH241-ModeloDatosMinisterio!AH241</f>
        <v>0</v>
      </c>
      <c r="AI241" s="72" t="n">
        <f aca="false">ModeloDatosModificados!AI241-ModeloDatosMinisterio!AI241</f>
        <v>0</v>
      </c>
      <c r="AJ241" s="72" t="n">
        <f aca="false">ModeloDatosModificados!AJ241-ModeloDatosMinisterio!AJ241</f>
        <v>0</v>
      </c>
      <c r="AK241" s="72" t="n">
        <f aca="false">ModeloDatosModificados!AK241-ModeloDatosMinisterio!AK241</f>
        <v>0</v>
      </c>
      <c r="AL241" s="72" t="n">
        <f aca="false">ModeloDatosModificados!AL241-ModeloDatosMinisterio!AL241</f>
        <v>0</v>
      </c>
      <c r="AM241" s="72" t="n">
        <f aca="false">ModeloDatosModificados!AM241-ModeloDatosMinisterio!AM241</f>
        <v>0</v>
      </c>
      <c r="AO241" s="64" t="n">
        <f aca="false">ModeloDatosModificados!AO241-ModeloDatosMinisterio!AO241</f>
        <v>0</v>
      </c>
      <c r="AP241" s="63" t="n">
        <f aca="false">ModeloDatosModificados!AP241-ModeloDatosMinisterio!AP241</f>
        <v>0</v>
      </c>
      <c r="AQ241" s="64" t="n">
        <f aca="false">ModeloDatosModificados!AQ241-ModeloDatosMinisterio!AQ241</f>
        <v>0</v>
      </c>
      <c r="AR241" s="63" t="n">
        <f aca="false">ModeloDatosModificados!AR241-ModeloDatosMinisterio!AR241</f>
        <v>0</v>
      </c>
      <c r="AS241" s="64" t="n">
        <f aca="false">ModeloDatosModificados!AS241-ModeloDatosMinisterio!AS241</f>
        <v>0</v>
      </c>
      <c r="AT241" s="63" t="n">
        <f aca="false">ModeloDatosModificados!AT241-ModeloDatosMinisterio!AT241</f>
        <v>0</v>
      </c>
      <c r="AU241" s="64" t="n">
        <f aca="false">ModeloDatosModificados!AU241-ModeloDatosMinisterio!AU241</f>
        <v>0</v>
      </c>
      <c r="AV241" s="63" t="n">
        <f aca="false">ModeloDatosModificados!AV241-ModeloDatosMinisterio!AV241</f>
        <v>0</v>
      </c>
      <c r="AW241" s="64" t="n">
        <f aca="false">ModeloDatosModificados!AW241-ModeloDatosMinisterio!AW241</f>
        <v>0</v>
      </c>
      <c r="AX241" s="63" t="n">
        <f aca="false">ModeloDatosModificados!AX241-ModeloDatosMinisterio!AX241</f>
        <v>0</v>
      </c>
    </row>
    <row r="242" customFormat="false" ht="13.8" hidden="false" customHeight="false" outlineLevel="0" collapsed="false">
      <c r="A242" s="70" t="s">
        <v>39</v>
      </c>
      <c r="B242" s="63" t="n">
        <f aca="false">ModeloDatosModificados!B242-ModeloDatosMinisterio!B242</f>
        <v>0</v>
      </c>
      <c r="C242" s="63" t="n">
        <f aca="false">ModeloDatosModificados!C242-ModeloDatosMinisterio!C242</f>
        <v>0</v>
      </c>
      <c r="D242" s="63" t="n">
        <f aca="false">ModeloDatosModificados!D242-ModeloDatosMinisterio!D242</f>
        <v>0</v>
      </c>
      <c r="E242" s="63" t="n">
        <f aca="false">ModeloDatosModificados!E242-ModeloDatosMinisterio!E242</f>
        <v>0</v>
      </c>
      <c r="F242" s="63" t="n">
        <f aca="false">ModeloDatosModificados!F242-ModeloDatosMinisterio!F242</f>
        <v>0</v>
      </c>
      <c r="G242" s="63" t="n">
        <f aca="false">ModeloDatosModificados!G242-ModeloDatosMinisterio!G242</f>
        <v>0</v>
      </c>
      <c r="H242" s="63" t="n">
        <f aca="false">ModeloDatosModificados!H242-ModeloDatosMinisterio!H242</f>
        <v>0</v>
      </c>
      <c r="I242" s="64" t="n">
        <f aca="false">ModeloDatosModificados!I242-ModeloDatosMinisterio!I242</f>
        <v>0</v>
      </c>
      <c r="J242" s="63" t="n">
        <f aca="false">ModeloDatosModificados!J242-ModeloDatosMinisterio!J242</f>
        <v>0</v>
      </c>
      <c r="K242" s="64" t="n">
        <f aca="false">ModeloDatosModificados!K242-ModeloDatosMinisterio!K242</f>
        <v>0</v>
      </c>
      <c r="L242" s="63" t="n">
        <f aca="false">ModeloDatosModificados!L242-ModeloDatosMinisterio!L242</f>
        <v>0</v>
      </c>
      <c r="M242" s="64" t="n">
        <f aca="false">ModeloDatosModificados!M242-ModeloDatosMinisterio!M242</f>
        <v>1.10082677765022E-008</v>
      </c>
      <c r="N242" s="63" t="n">
        <f aca="false">ModeloDatosModificados!N242-ModeloDatosMinisterio!N242</f>
        <v>2</v>
      </c>
      <c r="O242" s="63" t="n">
        <f aca="false">ModeloDatosModificados!O242-ModeloDatosMinisterio!O242</f>
        <v>2</v>
      </c>
      <c r="P242" s="63" t="n">
        <f aca="false">ModeloDatosModificados!P242-ModeloDatosMinisterio!P242</f>
        <v>2</v>
      </c>
      <c r="Q242" s="63" t="n">
        <f aca="false">ModeloDatosModificados!Q242-ModeloDatosMinisterio!Q242</f>
        <v>2</v>
      </c>
      <c r="S242" s="63" t="n">
        <f aca="false">ModeloDatosModificados!S242-ModeloDatosMinisterio!S242</f>
        <v>0</v>
      </c>
      <c r="T242" s="63" t="n">
        <f aca="false">ModeloDatosModificados!T242-ModeloDatosMinisterio!T242</f>
        <v>0</v>
      </c>
      <c r="U242" s="63" t="n">
        <f aca="false">ModeloDatosModificados!U242-ModeloDatosMinisterio!U242</f>
        <v>0</v>
      </c>
      <c r="V242" s="63" t="n">
        <f aca="false">ModeloDatosModificados!V242-ModeloDatosMinisterio!V242</f>
        <v>0</v>
      </c>
      <c r="W242" s="63" t="n">
        <f aca="false">ModeloDatosModificados!W242-ModeloDatosMinisterio!W242</f>
        <v>0</v>
      </c>
      <c r="X242" s="63" t="n">
        <f aca="false">ModeloDatosModificados!X242-ModeloDatosMinisterio!X242</f>
        <v>0</v>
      </c>
      <c r="Y242" s="63" t="n">
        <f aca="false">ModeloDatosModificados!Y242-ModeloDatosMinisterio!Y242</f>
        <v>0</v>
      </c>
      <c r="Z242" s="63" t="n">
        <f aca="false">ModeloDatosModificados!Z242-ModeloDatosMinisterio!Z242</f>
        <v>0</v>
      </c>
      <c r="AC242" s="71" t="n">
        <f aca="false">ModeloDatosModificados!AC242-ModeloDatosMinisterio!AC242</f>
        <v>0</v>
      </c>
      <c r="AD242" s="72" t="n">
        <f aca="false">ModeloDatosModificados!AD242-ModeloDatosMinisterio!AD242</f>
        <v>0</v>
      </c>
      <c r="AE242" s="73" t="n">
        <f aca="false">ModeloDatosModificados!AE242-ModeloDatosMinisterio!AE242</f>
        <v>0</v>
      </c>
      <c r="AF242" s="72" t="n">
        <f aca="false">ModeloDatosModificados!AF242-ModeloDatosMinisterio!AF242</f>
        <v>0</v>
      </c>
      <c r="AG242" s="72" t="n">
        <f aca="false">ModeloDatosModificados!AG242-ModeloDatosMinisterio!AG242</f>
        <v>0</v>
      </c>
      <c r="AH242" s="72" t="n">
        <f aca="false">ModeloDatosModificados!AH242-ModeloDatosMinisterio!AH242</f>
        <v>0</v>
      </c>
      <c r="AI242" s="72" t="n">
        <f aca="false">ModeloDatosModificados!AI242-ModeloDatosMinisterio!AI242</f>
        <v>0</v>
      </c>
      <c r="AJ242" s="72" t="n">
        <f aca="false">ModeloDatosModificados!AJ242-ModeloDatosMinisterio!AJ242</f>
        <v>0</v>
      </c>
      <c r="AK242" s="72" t="n">
        <f aca="false">ModeloDatosModificados!AK242-ModeloDatosMinisterio!AK242</f>
        <v>0</v>
      </c>
      <c r="AL242" s="72" t="n">
        <f aca="false">ModeloDatosModificados!AL242-ModeloDatosMinisterio!AL242</f>
        <v>0</v>
      </c>
      <c r="AM242" s="72" t="n">
        <f aca="false">ModeloDatosModificados!AM242-ModeloDatosMinisterio!AM242</f>
        <v>0</v>
      </c>
      <c r="AO242" s="64" t="n">
        <f aca="false">ModeloDatosModificados!AO242-ModeloDatosMinisterio!AO242</f>
        <v>0</v>
      </c>
      <c r="AP242" s="63" t="n">
        <f aca="false">ModeloDatosModificados!AP242-ModeloDatosMinisterio!AP242</f>
        <v>0</v>
      </c>
      <c r="AQ242" s="64" t="n">
        <f aca="false">ModeloDatosModificados!AQ242-ModeloDatosMinisterio!AQ242</f>
        <v>0</v>
      </c>
      <c r="AR242" s="63" t="n">
        <f aca="false">ModeloDatosModificados!AR242-ModeloDatosMinisterio!AR242</f>
        <v>0</v>
      </c>
      <c r="AS242" s="64" t="n">
        <f aca="false">ModeloDatosModificados!AS242-ModeloDatosMinisterio!AS242</f>
        <v>0</v>
      </c>
      <c r="AT242" s="63" t="n">
        <f aca="false">ModeloDatosModificados!AT242-ModeloDatosMinisterio!AT242</f>
        <v>0</v>
      </c>
      <c r="AU242" s="64" t="n">
        <f aca="false">ModeloDatosModificados!AU242-ModeloDatosMinisterio!AU242</f>
        <v>0</v>
      </c>
      <c r="AV242" s="63" t="n">
        <f aca="false">ModeloDatosModificados!AV242-ModeloDatosMinisterio!AV242</f>
        <v>0</v>
      </c>
      <c r="AW242" s="64" t="n">
        <f aca="false">ModeloDatosModificados!AW242-ModeloDatosMinisterio!AW242</f>
        <v>0</v>
      </c>
      <c r="AX242" s="63" t="n">
        <f aca="false">ModeloDatosModificados!AX242-ModeloDatosMinisterio!AX242</f>
        <v>0</v>
      </c>
    </row>
    <row r="243" customFormat="false" ht="13.8" hidden="false" customHeight="false" outlineLevel="0" collapsed="false">
      <c r="A243" s="70" t="s">
        <v>40</v>
      </c>
      <c r="B243" s="63" t="n">
        <f aca="false">ModeloDatosModificados!B243-ModeloDatosMinisterio!B243</f>
        <v>0</v>
      </c>
      <c r="C243" s="63" t="n">
        <f aca="false">ModeloDatosModificados!C243-ModeloDatosMinisterio!C243</f>
        <v>0</v>
      </c>
      <c r="D243" s="63" t="n">
        <f aca="false">ModeloDatosModificados!D243-ModeloDatosMinisterio!D243</f>
        <v>0</v>
      </c>
      <c r="E243" s="63" t="n">
        <f aca="false">ModeloDatosModificados!E243-ModeloDatosMinisterio!E243</f>
        <v>0</v>
      </c>
      <c r="F243" s="63" t="n">
        <f aca="false">ModeloDatosModificados!F243-ModeloDatosMinisterio!F243</f>
        <v>0</v>
      </c>
      <c r="G243" s="63" t="n">
        <f aca="false">ModeloDatosModificados!G243-ModeloDatosMinisterio!G243</f>
        <v>0</v>
      </c>
      <c r="H243" s="63" t="n">
        <f aca="false">ModeloDatosModificados!H243-ModeloDatosMinisterio!H243</f>
        <v>0</v>
      </c>
      <c r="I243" s="64" t="n">
        <f aca="false">ModeloDatosModificados!I243-ModeloDatosMinisterio!I243</f>
        <v>0</v>
      </c>
      <c r="J243" s="63" t="n">
        <f aca="false">ModeloDatosModificados!J243-ModeloDatosMinisterio!J243</f>
        <v>0</v>
      </c>
      <c r="K243" s="64" t="n">
        <f aca="false">ModeloDatosModificados!K243-ModeloDatosMinisterio!K243</f>
        <v>0</v>
      </c>
      <c r="L243" s="63" t="n">
        <f aca="false">ModeloDatosModificados!L243-ModeloDatosMinisterio!L243</f>
        <v>0</v>
      </c>
      <c r="M243" s="64" t="n">
        <f aca="false">ModeloDatosModificados!M243-ModeloDatosMinisterio!M243</f>
        <v>1.10082677765022E-008</v>
      </c>
      <c r="N243" s="63" t="n">
        <f aca="false">ModeloDatosModificados!N243-ModeloDatosMinisterio!N243</f>
        <v>2</v>
      </c>
      <c r="O243" s="63" t="n">
        <f aca="false">ModeloDatosModificados!O243-ModeloDatosMinisterio!O243</f>
        <v>2</v>
      </c>
      <c r="P243" s="63" t="n">
        <f aca="false">ModeloDatosModificados!P243-ModeloDatosMinisterio!P243</f>
        <v>2</v>
      </c>
      <c r="Q243" s="63" t="n">
        <f aca="false">ModeloDatosModificados!Q243-ModeloDatosMinisterio!Q243</f>
        <v>2</v>
      </c>
      <c r="S243" s="63" t="n">
        <f aca="false">ModeloDatosModificados!S243-ModeloDatosMinisterio!S243</f>
        <v>0</v>
      </c>
      <c r="T243" s="63" t="n">
        <f aca="false">ModeloDatosModificados!T243-ModeloDatosMinisterio!T243</f>
        <v>0</v>
      </c>
      <c r="U243" s="63" t="n">
        <f aca="false">ModeloDatosModificados!U243-ModeloDatosMinisterio!U243</f>
        <v>0</v>
      </c>
      <c r="V243" s="63" t="n">
        <f aca="false">ModeloDatosModificados!V243-ModeloDatosMinisterio!V243</f>
        <v>0</v>
      </c>
      <c r="W243" s="63" t="n">
        <f aca="false">ModeloDatosModificados!W243-ModeloDatosMinisterio!W243</f>
        <v>0</v>
      </c>
      <c r="X243" s="63" t="n">
        <f aca="false">ModeloDatosModificados!X243-ModeloDatosMinisterio!X243</f>
        <v>0</v>
      </c>
      <c r="Y243" s="63" t="n">
        <f aca="false">ModeloDatosModificados!Y243-ModeloDatosMinisterio!Y243</f>
        <v>0</v>
      </c>
      <c r="Z243" s="63" t="n">
        <f aca="false">ModeloDatosModificados!Z243-ModeloDatosMinisterio!Z243</f>
        <v>0</v>
      </c>
      <c r="AC243" s="71" t="n">
        <f aca="false">ModeloDatosModificados!AC243-ModeloDatosMinisterio!AC243</f>
        <v>0</v>
      </c>
      <c r="AD243" s="72" t="n">
        <f aca="false">ModeloDatosModificados!AD243-ModeloDatosMinisterio!AD243</f>
        <v>0</v>
      </c>
      <c r="AE243" s="73" t="n">
        <f aca="false">ModeloDatosModificados!AE243-ModeloDatosMinisterio!AE243</f>
        <v>0</v>
      </c>
      <c r="AF243" s="72" t="n">
        <f aca="false">ModeloDatosModificados!AF243-ModeloDatosMinisterio!AF243</f>
        <v>0</v>
      </c>
      <c r="AG243" s="72" t="n">
        <f aca="false">ModeloDatosModificados!AG243-ModeloDatosMinisterio!AG243</f>
        <v>0</v>
      </c>
      <c r="AH243" s="72" t="n">
        <f aca="false">ModeloDatosModificados!AH243-ModeloDatosMinisterio!AH243</f>
        <v>0</v>
      </c>
      <c r="AI243" s="72" t="n">
        <f aca="false">ModeloDatosModificados!AI243-ModeloDatosMinisterio!AI243</f>
        <v>0</v>
      </c>
      <c r="AJ243" s="72" t="n">
        <f aca="false">ModeloDatosModificados!AJ243-ModeloDatosMinisterio!AJ243</f>
        <v>0</v>
      </c>
      <c r="AK243" s="72" t="n">
        <f aca="false">ModeloDatosModificados!AK243-ModeloDatosMinisterio!AK243</f>
        <v>0</v>
      </c>
      <c r="AL243" s="72" t="n">
        <f aca="false">ModeloDatosModificados!AL243-ModeloDatosMinisterio!AL243</f>
        <v>0</v>
      </c>
      <c r="AM243" s="72" t="n">
        <f aca="false">ModeloDatosModificados!AM243-ModeloDatosMinisterio!AM243</f>
        <v>0</v>
      </c>
      <c r="AO243" s="64" t="n">
        <f aca="false">ModeloDatosModificados!AO243-ModeloDatosMinisterio!AO243</f>
        <v>0</v>
      </c>
      <c r="AP243" s="63" t="n">
        <f aca="false">ModeloDatosModificados!AP243-ModeloDatosMinisterio!AP243</f>
        <v>0</v>
      </c>
      <c r="AQ243" s="64" t="n">
        <f aca="false">ModeloDatosModificados!AQ243-ModeloDatosMinisterio!AQ243</f>
        <v>0</v>
      </c>
      <c r="AR243" s="63" t="n">
        <f aca="false">ModeloDatosModificados!AR243-ModeloDatosMinisterio!AR243</f>
        <v>0</v>
      </c>
      <c r="AS243" s="64" t="n">
        <f aca="false">ModeloDatosModificados!AS243-ModeloDatosMinisterio!AS243</f>
        <v>0</v>
      </c>
      <c r="AT243" s="63" t="n">
        <f aca="false">ModeloDatosModificados!AT243-ModeloDatosMinisterio!AT243</f>
        <v>0</v>
      </c>
      <c r="AU243" s="64" t="n">
        <f aca="false">ModeloDatosModificados!AU243-ModeloDatosMinisterio!AU243</f>
        <v>0</v>
      </c>
      <c r="AV243" s="63" t="n">
        <f aca="false">ModeloDatosModificados!AV243-ModeloDatosMinisterio!AV243</f>
        <v>0</v>
      </c>
      <c r="AW243" s="64" t="n">
        <f aca="false">ModeloDatosModificados!AW243-ModeloDatosMinisterio!AW243</f>
        <v>0</v>
      </c>
      <c r="AX243" s="63" t="n">
        <f aca="false">ModeloDatosModificados!AX243-ModeloDatosMinisterio!AX243</f>
        <v>0</v>
      </c>
    </row>
    <row r="244" customFormat="false" ht="13.8" hidden="false" customHeight="false" outlineLevel="0" collapsed="false">
      <c r="A244" s="70" t="s">
        <v>41</v>
      </c>
      <c r="B244" s="63" t="n">
        <f aca="false">ModeloDatosModificados!B244-ModeloDatosMinisterio!B244</f>
        <v>0</v>
      </c>
      <c r="C244" s="63" t="n">
        <f aca="false">ModeloDatosModificados!C244-ModeloDatosMinisterio!C244</f>
        <v>0</v>
      </c>
      <c r="D244" s="63" t="n">
        <f aca="false">ModeloDatosModificados!D244-ModeloDatosMinisterio!D244</f>
        <v>0</v>
      </c>
      <c r="E244" s="63" t="n">
        <f aca="false">ModeloDatosModificados!E244-ModeloDatosMinisterio!E244</f>
        <v>0</v>
      </c>
      <c r="F244" s="63" t="n">
        <f aca="false">ModeloDatosModificados!F244-ModeloDatosMinisterio!F244</f>
        <v>0</v>
      </c>
      <c r="G244" s="63" t="n">
        <f aca="false">ModeloDatosModificados!G244-ModeloDatosMinisterio!G244</f>
        <v>0</v>
      </c>
      <c r="H244" s="63" t="n">
        <f aca="false">ModeloDatosModificados!H244-ModeloDatosMinisterio!H244</f>
        <v>0</v>
      </c>
      <c r="I244" s="64" t="n">
        <f aca="false">ModeloDatosModificados!I244-ModeloDatosMinisterio!I244</f>
        <v>0</v>
      </c>
      <c r="J244" s="63" t="n">
        <f aca="false">ModeloDatosModificados!J244-ModeloDatosMinisterio!J244</f>
        <v>0</v>
      </c>
      <c r="K244" s="64" t="n">
        <f aca="false">ModeloDatosModificados!K244-ModeloDatosMinisterio!K244</f>
        <v>0</v>
      </c>
      <c r="L244" s="63" t="n">
        <f aca="false">ModeloDatosModificados!L244-ModeloDatosMinisterio!L244</f>
        <v>0</v>
      </c>
      <c r="M244" s="64" t="n">
        <f aca="false">ModeloDatosModificados!M244-ModeloDatosMinisterio!M244</f>
        <v>1.10082677765022E-008</v>
      </c>
      <c r="N244" s="63" t="n">
        <f aca="false">ModeloDatosModificados!N244-ModeloDatosMinisterio!N244</f>
        <v>2</v>
      </c>
      <c r="O244" s="63" t="n">
        <f aca="false">ModeloDatosModificados!O244-ModeloDatosMinisterio!O244</f>
        <v>2</v>
      </c>
      <c r="P244" s="63" t="n">
        <f aca="false">ModeloDatosModificados!P244-ModeloDatosMinisterio!P244</f>
        <v>2</v>
      </c>
      <c r="Q244" s="63" t="n">
        <f aca="false">ModeloDatosModificados!Q244-ModeloDatosMinisterio!Q244</f>
        <v>2</v>
      </c>
      <c r="S244" s="63" t="n">
        <f aca="false">ModeloDatosModificados!S244-ModeloDatosMinisterio!S244</f>
        <v>0</v>
      </c>
      <c r="T244" s="63" t="n">
        <f aca="false">ModeloDatosModificados!T244-ModeloDatosMinisterio!T244</f>
        <v>0</v>
      </c>
      <c r="U244" s="63" t="n">
        <f aca="false">ModeloDatosModificados!U244-ModeloDatosMinisterio!U244</f>
        <v>0</v>
      </c>
      <c r="V244" s="63" t="n">
        <f aca="false">ModeloDatosModificados!V244-ModeloDatosMinisterio!V244</f>
        <v>0</v>
      </c>
      <c r="W244" s="63" t="n">
        <f aca="false">ModeloDatosModificados!W244-ModeloDatosMinisterio!W244</f>
        <v>0</v>
      </c>
      <c r="X244" s="63" t="n">
        <f aca="false">ModeloDatosModificados!X244-ModeloDatosMinisterio!X244</f>
        <v>0</v>
      </c>
      <c r="Y244" s="63" t="n">
        <f aca="false">ModeloDatosModificados!Y244-ModeloDatosMinisterio!Y244</f>
        <v>0</v>
      </c>
      <c r="Z244" s="63" t="n">
        <f aca="false">ModeloDatosModificados!Z244-ModeloDatosMinisterio!Z244</f>
        <v>0</v>
      </c>
      <c r="AC244" s="71" t="n">
        <f aca="false">ModeloDatosModificados!AC244-ModeloDatosMinisterio!AC244</f>
        <v>0</v>
      </c>
      <c r="AD244" s="72" t="n">
        <f aca="false">ModeloDatosModificados!AD244-ModeloDatosMinisterio!AD244</f>
        <v>0</v>
      </c>
      <c r="AE244" s="73" t="n">
        <f aca="false">ModeloDatosModificados!AE244-ModeloDatosMinisterio!AE244</f>
        <v>0</v>
      </c>
      <c r="AF244" s="72" t="n">
        <f aca="false">ModeloDatosModificados!AF244-ModeloDatosMinisterio!AF244</f>
        <v>0</v>
      </c>
      <c r="AG244" s="72" t="n">
        <f aca="false">ModeloDatosModificados!AG244-ModeloDatosMinisterio!AG244</f>
        <v>0</v>
      </c>
      <c r="AH244" s="72" t="n">
        <f aca="false">ModeloDatosModificados!AH244-ModeloDatosMinisterio!AH244</f>
        <v>0</v>
      </c>
      <c r="AI244" s="72" t="n">
        <f aca="false">ModeloDatosModificados!AI244-ModeloDatosMinisterio!AI244</f>
        <v>0</v>
      </c>
      <c r="AJ244" s="72" t="n">
        <f aca="false">ModeloDatosModificados!AJ244-ModeloDatosMinisterio!AJ244</f>
        <v>0</v>
      </c>
      <c r="AK244" s="72" t="n">
        <f aca="false">ModeloDatosModificados!AK244-ModeloDatosMinisterio!AK244</f>
        <v>0</v>
      </c>
      <c r="AL244" s="72" t="n">
        <f aca="false">ModeloDatosModificados!AL244-ModeloDatosMinisterio!AL244</f>
        <v>0</v>
      </c>
      <c r="AM244" s="72" t="n">
        <f aca="false">ModeloDatosModificados!AM244-ModeloDatosMinisterio!AM244</f>
        <v>0</v>
      </c>
      <c r="AO244" s="64" t="n">
        <f aca="false">ModeloDatosModificados!AO244-ModeloDatosMinisterio!AO244</f>
        <v>0</v>
      </c>
      <c r="AP244" s="63" t="n">
        <f aca="false">ModeloDatosModificados!AP244-ModeloDatosMinisterio!AP244</f>
        <v>0</v>
      </c>
      <c r="AQ244" s="64" t="n">
        <f aca="false">ModeloDatosModificados!AQ244-ModeloDatosMinisterio!AQ244</f>
        <v>0</v>
      </c>
      <c r="AR244" s="63" t="n">
        <f aca="false">ModeloDatosModificados!AR244-ModeloDatosMinisterio!AR244</f>
        <v>0</v>
      </c>
      <c r="AS244" s="64" t="n">
        <f aca="false">ModeloDatosModificados!AS244-ModeloDatosMinisterio!AS244</f>
        <v>0</v>
      </c>
      <c r="AT244" s="63" t="n">
        <f aca="false">ModeloDatosModificados!AT244-ModeloDatosMinisterio!AT244</f>
        <v>0</v>
      </c>
      <c r="AU244" s="64" t="n">
        <f aca="false">ModeloDatosModificados!AU244-ModeloDatosMinisterio!AU244</f>
        <v>0</v>
      </c>
      <c r="AV244" s="63" t="n">
        <f aca="false">ModeloDatosModificados!AV244-ModeloDatosMinisterio!AV244</f>
        <v>0</v>
      </c>
      <c r="AW244" s="64" t="n">
        <f aca="false">ModeloDatosModificados!AW244-ModeloDatosMinisterio!AW244</f>
        <v>0</v>
      </c>
      <c r="AX244" s="63" t="n">
        <f aca="false">ModeloDatosModificados!AX244-ModeloDatosMinisterio!AX244</f>
        <v>0</v>
      </c>
    </row>
    <row r="245" customFormat="false" ht="13.8" hidden="false" customHeight="false" outlineLevel="0" collapsed="false">
      <c r="A245" s="70" t="s">
        <v>42</v>
      </c>
      <c r="B245" s="63" t="n">
        <f aca="false">ModeloDatosModificados!B245-ModeloDatosMinisterio!B245</f>
        <v>0</v>
      </c>
      <c r="C245" s="63" t="n">
        <f aca="false">ModeloDatosModificados!C245-ModeloDatosMinisterio!C245</f>
        <v>0</v>
      </c>
      <c r="D245" s="63" t="n">
        <f aca="false">ModeloDatosModificados!D245-ModeloDatosMinisterio!D245</f>
        <v>0</v>
      </c>
      <c r="E245" s="63" t="n">
        <f aca="false">ModeloDatosModificados!E245-ModeloDatosMinisterio!E245</f>
        <v>0</v>
      </c>
      <c r="F245" s="63" t="n">
        <f aca="false">ModeloDatosModificados!F245-ModeloDatosMinisterio!F245</f>
        <v>0</v>
      </c>
      <c r="G245" s="63" t="n">
        <f aca="false">ModeloDatosModificados!G245-ModeloDatosMinisterio!G245</f>
        <v>0</v>
      </c>
      <c r="H245" s="63" t="n">
        <f aca="false">ModeloDatosModificados!H245-ModeloDatosMinisterio!H245</f>
        <v>0</v>
      </c>
      <c r="I245" s="64" t="n">
        <f aca="false">ModeloDatosModificados!I245-ModeloDatosMinisterio!I245</f>
        <v>0</v>
      </c>
      <c r="J245" s="63" t="n">
        <f aca="false">ModeloDatosModificados!J245-ModeloDatosMinisterio!J245</f>
        <v>0</v>
      </c>
      <c r="K245" s="64" t="n">
        <f aca="false">ModeloDatosModificados!K245-ModeloDatosMinisterio!K245</f>
        <v>0</v>
      </c>
      <c r="L245" s="63" t="n">
        <f aca="false">ModeloDatosModificados!L245-ModeloDatosMinisterio!L245</f>
        <v>0</v>
      </c>
      <c r="M245" s="64" t="n">
        <f aca="false">ModeloDatosModificados!M245-ModeloDatosMinisterio!M245</f>
        <v>5.50413388825111E-009</v>
      </c>
      <c r="N245" s="63" t="n">
        <f aca="false">ModeloDatosModificados!N245-ModeloDatosMinisterio!N245</f>
        <v>1</v>
      </c>
      <c r="O245" s="63" t="n">
        <f aca="false">ModeloDatosModificados!O245-ModeloDatosMinisterio!O245</f>
        <v>1</v>
      </c>
      <c r="P245" s="63" t="n">
        <f aca="false">ModeloDatosModificados!P245-ModeloDatosMinisterio!P245</f>
        <v>1</v>
      </c>
      <c r="Q245" s="63" t="n">
        <f aca="false">ModeloDatosModificados!Q245-ModeloDatosMinisterio!Q245</f>
        <v>1</v>
      </c>
      <c r="S245" s="63" t="n">
        <f aca="false">ModeloDatosModificados!S245-ModeloDatosMinisterio!S245</f>
        <v>0</v>
      </c>
      <c r="T245" s="63" t="n">
        <f aca="false">ModeloDatosModificados!T245-ModeloDatosMinisterio!T245</f>
        <v>0</v>
      </c>
      <c r="U245" s="63" t="n">
        <f aca="false">ModeloDatosModificados!U245-ModeloDatosMinisterio!U245</f>
        <v>0</v>
      </c>
      <c r="V245" s="63" t="n">
        <f aca="false">ModeloDatosModificados!V245-ModeloDatosMinisterio!V245</f>
        <v>0</v>
      </c>
      <c r="W245" s="63" t="n">
        <f aca="false">ModeloDatosModificados!W245-ModeloDatosMinisterio!W245</f>
        <v>0</v>
      </c>
      <c r="X245" s="63" t="n">
        <f aca="false">ModeloDatosModificados!X245-ModeloDatosMinisterio!X245</f>
        <v>0</v>
      </c>
      <c r="Y245" s="63" t="n">
        <f aca="false">ModeloDatosModificados!Y245-ModeloDatosMinisterio!Y245</f>
        <v>0</v>
      </c>
      <c r="Z245" s="63" t="n">
        <f aca="false">ModeloDatosModificados!Z245-ModeloDatosMinisterio!Z245</f>
        <v>0</v>
      </c>
      <c r="AC245" s="71" t="n">
        <f aca="false">ModeloDatosModificados!AC245-ModeloDatosMinisterio!AC245</f>
        <v>0</v>
      </c>
      <c r="AD245" s="72" t="n">
        <f aca="false">ModeloDatosModificados!AD245-ModeloDatosMinisterio!AD245</f>
        <v>0</v>
      </c>
      <c r="AE245" s="73" t="n">
        <f aca="false">ModeloDatosModificados!AE245-ModeloDatosMinisterio!AE245</f>
        <v>0</v>
      </c>
      <c r="AF245" s="72" t="n">
        <f aca="false">ModeloDatosModificados!AF245-ModeloDatosMinisterio!AF245</f>
        <v>0</v>
      </c>
      <c r="AG245" s="72" t="n">
        <f aca="false">ModeloDatosModificados!AG245-ModeloDatosMinisterio!AG245</f>
        <v>0</v>
      </c>
      <c r="AH245" s="72" t="n">
        <f aca="false">ModeloDatosModificados!AH245-ModeloDatosMinisterio!AH245</f>
        <v>0</v>
      </c>
      <c r="AI245" s="72" t="n">
        <f aca="false">ModeloDatosModificados!AI245-ModeloDatosMinisterio!AI245</f>
        <v>0</v>
      </c>
      <c r="AJ245" s="72" t="n">
        <f aca="false">ModeloDatosModificados!AJ245-ModeloDatosMinisterio!AJ245</f>
        <v>0</v>
      </c>
      <c r="AK245" s="72" t="n">
        <f aca="false">ModeloDatosModificados!AK245-ModeloDatosMinisterio!AK245</f>
        <v>0</v>
      </c>
      <c r="AL245" s="72" t="n">
        <f aca="false">ModeloDatosModificados!AL245-ModeloDatosMinisterio!AL245</f>
        <v>0</v>
      </c>
      <c r="AM245" s="72" t="n">
        <f aca="false">ModeloDatosModificados!AM245-ModeloDatosMinisterio!AM245</f>
        <v>0</v>
      </c>
      <c r="AO245" s="64" t="n">
        <f aca="false">ModeloDatosModificados!AO245-ModeloDatosMinisterio!AO245</f>
        <v>0</v>
      </c>
      <c r="AP245" s="63" t="n">
        <f aca="false">ModeloDatosModificados!AP245-ModeloDatosMinisterio!AP245</f>
        <v>0</v>
      </c>
      <c r="AQ245" s="64" t="n">
        <f aca="false">ModeloDatosModificados!AQ245-ModeloDatosMinisterio!AQ245</f>
        <v>0</v>
      </c>
      <c r="AR245" s="63" t="n">
        <f aca="false">ModeloDatosModificados!AR245-ModeloDatosMinisterio!AR245</f>
        <v>0</v>
      </c>
      <c r="AS245" s="64" t="n">
        <f aca="false">ModeloDatosModificados!AS245-ModeloDatosMinisterio!AS245</f>
        <v>0</v>
      </c>
      <c r="AT245" s="63" t="n">
        <f aca="false">ModeloDatosModificados!AT245-ModeloDatosMinisterio!AT245</f>
        <v>0</v>
      </c>
      <c r="AU245" s="64" t="n">
        <f aca="false">ModeloDatosModificados!AU245-ModeloDatosMinisterio!AU245</f>
        <v>0</v>
      </c>
      <c r="AV245" s="63" t="n">
        <f aca="false">ModeloDatosModificados!AV245-ModeloDatosMinisterio!AV245</f>
        <v>0</v>
      </c>
      <c r="AW245" s="64" t="n">
        <f aca="false">ModeloDatosModificados!AW245-ModeloDatosMinisterio!AW245</f>
        <v>0</v>
      </c>
      <c r="AX245" s="63" t="n">
        <f aca="false">ModeloDatosModificados!AX245-ModeloDatosMinisterio!AX245</f>
        <v>0</v>
      </c>
    </row>
    <row r="246" customFormat="false" ht="13.8" hidden="false" customHeight="false" outlineLevel="0" collapsed="false">
      <c r="A246" s="70" t="s">
        <v>43</v>
      </c>
      <c r="B246" s="63" t="n">
        <f aca="false">ModeloDatosModificados!B246-ModeloDatosMinisterio!B246</f>
        <v>0</v>
      </c>
      <c r="C246" s="63" t="n">
        <f aca="false">ModeloDatosModificados!C246-ModeloDatosMinisterio!C246</f>
        <v>0</v>
      </c>
      <c r="D246" s="63" t="n">
        <f aca="false">ModeloDatosModificados!D246-ModeloDatosMinisterio!D246</f>
        <v>0</v>
      </c>
      <c r="E246" s="63" t="n">
        <f aca="false">ModeloDatosModificados!E246-ModeloDatosMinisterio!E246</f>
        <v>0</v>
      </c>
      <c r="F246" s="63" t="n">
        <f aca="false">ModeloDatosModificados!F246-ModeloDatosMinisterio!F246</f>
        <v>0</v>
      </c>
      <c r="G246" s="63" t="n">
        <f aca="false">ModeloDatosModificados!G246-ModeloDatosMinisterio!G246</f>
        <v>0</v>
      </c>
      <c r="H246" s="63" t="n">
        <f aca="false">ModeloDatosModificados!H246-ModeloDatosMinisterio!H246</f>
        <v>0</v>
      </c>
      <c r="I246" s="64" t="n">
        <f aca="false">ModeloDatosModificados!I246-ModeloDatosMinisterio!I246</f>
        <v>0</v>
      </c>
      <c r="J246" s="63" t="n">
        <f aca="false">ModeloDatosModificados!J246-ModeloDatosMinisterio!J246</f>
        <v>0</v>
      </c>
      <c r="K246" s="64" t="n">
        <f aca="false">ModeloDatosModificados!K246-ModeloDatosMinisterio!K246</f>
        <v>0</v>
      </c>
      <c r="L246" s="63" t="n">
        <f aca="false">ModeloDatosModificados!L246-ModeloDatosMinisterio!L246</f>
        <v>0</v>
      </c>
      <c r="M246" s="64" t="n">
        <f aca="false">ModeloDatosModificados!M246-ModeloDatosMinisterio!M246</f>
        <v>1.10082677765022E-008</v>
      </c>
      <c r="N246" s="63" t="n">
        <f aca="false">ModeloDatosModificados!N246-ModeloDatosMinisterio!N246</f>
        <v>2</v>
      </c>
      <c r="O246" s="63" t="n">
        <f aca="false">ModeloDatosModificados!O246-ModeloDatosMinisterio!O246</f>
        <v>2</v>
      </c>
      <c r="P246" s="63" t="n">
        <f aca="false">ModeloDatosModificados!P246-ModeloDatosMinisterio!P246</f>
        <v>2</v>
      </c>
      <c r="Q246" s="63" t="n">
        <f aca="false">ModeloDatosModificados!Q246-ModeloDatosMinisterio!Q246</f>
        <v>2</v>
      </c>
      <c r="S246" s="63" t="n">
        <f aca="false">ModeloDatosModificados!S246-ModeloDatosMinisterio!S246</f>
        <v>0</v>
      </c>
      <c r="T246" s="63" t="n">
        <f aca="false">ModeloDatosModificados!T246-ModeloDatosMinisterio!T246</f>
        <v>0</v>
      </c>
      <c r="U246" s="63" t="n">
        <f aca="false">ModeloDatosModificados!U246-ModeloDatosMinisterio!U246</f>
        <v>0</v>
      </c>
      <c r="V246" s="63" t="n">
        <f aca="false">ModeloDatosModificados!V246-ModeloDatosMinisterio!V246</f>
        <v>0</v>
      </c>
      <c r="W246" s="63" t="n">
        <f aca="false">ModeloDatosModificados!W246-ModeloDatosMinisterio!W246</f>
        <v>0</v>
      </c>
      <c r="X246" s="63" t="n">
        <f aca="false">ModeloDatosModificados!X246-ModeloDatosMinisterio!X246</f>
        <v>0</v>
      </c>
      <c r="Y246" s="63" t="n">
        <f aca="false">ModeloDatosModificados!Y246-ModeloDatosMinisterio!Y246</f>
        <v>0</v>
      </c>
      <c r="Z246" s="63" t="n">
        <f aca="false">ModeloDatosModificados!Z246-ModeloDatosMinisterio!Z246</f>
        <v>0</v>
      </c>
      <c r="AC246" s="71" t="n">
        <f aca="false">ModeloDatosModificados!AC246-ModeloDatosMinisterio!AC246</f>
        <v>0</v>
      </c>
      <c r="AD246" s="72" t="n">
        <f aca="false">ModeloDatosModificados!AD246-ModeloDatosMinisterio!AD246</f>
        <v>0</v>
      </c>
      <c r="AE246" s="73" t="n">
        <f aca="false">ModeloDatosModificados!AE246-ModeloDatosMinisterio!AE246</f>
        <v>0</v>
      </c>
      <c r="AF246" s="72" t="n">
        <f aca="false">ModeloDatosModificados!AF246-ModeloDatosMinisterio!AF246</f>
        <v>0</v>
      </c>
      <c r="AG246" s="72" t="n">
        <f aca="false">ModeloDatosModificados!AG246-ModeloDatosMinisterio!AG246</f>
        <v>0</v>
      </c>
      <c r="AH246" s="72" t="n">
        <f aca="false">ModeloDatosModificados!AH246-ModeloDatosMinisterio!AH246</f>
        <v>0</v>
      </c>
      <c r="AI246" s="72" t="n">
        <f aca="false">ModeloDatosModificados!AI246-ModeloDatosMinisterio!AI246</f>
        <v>0</v>
      </c>
      <c r="AJ246" s="72" t="n">
        <f aca="false">ModeloDatosModificados!AJ246-ModeloDatosMinisterio!AJ246</f>
        <v>0</v>
      </c>
      <c r="AK246" s="72" t="n">
        <f aca="false">ModeloDatosModificados!AK246-ModeloDatosMinisterio!AK246</f>
        <v>0</v>
      </c>
      <c r="AL246" s="72" t="n">
        <f aca="false">ModeloDatosModificados!AL246-ModeloDatosMinisterio!AL246</f>
        <v>0</v>
      </c>
      <c r="AM246" s="72" t="n">
        <f aca="false">ModeloDatosModificados!AM246-ModeloDatosMinisterio!AM246</f>
        <v>0</v>
      </c>
      <c r="AO246" s="64" t="n">
        <f aca="false">ModeloDatosModificados!AO246-ModeloDatosMinisterio!AO246</f>
        <v>0</v>
      </c>
      <c r="AP246" s="63" t="n">
        <f aca="false">ModeloDatosModificados!AP246-ModeloDatosMinisterio!AP246</f>
        <v>0</v>
      </c>
      <c r="AQ246" s="64" t="n">
        <f aca="false">ModeloDatosModificados!AQ246-ModeloDatosMinisterio!AQ246</f>
        <v>0</v>
      </c>
      <c r="AR246" s="63" t="n">
        <f aca="false">ModeloDatosModificados!AR246-ModeloDatosMinisterio!AR246</f>
        <v>0</v>
      </c>
      <c r="AS246" s="64" t="n">
        <f aca="false">ModeloDatosModificados!AS246-ModeloDatosMinisterio!AS246</f>
        <v>0</v>
      </c>
      <c r="AT246" s="63" t="n">
        <f aca="false">ModeloDatosModificados!AT246-ModeloDatosMinisterio!AT246</f>
        <v>0</v>
      </c>
      <c r="AU246" s="64" t="n">
        <f aca="false">ModeloDatosModificados!AU246-ModeloDatosMinisterio!AU246</f>
        <v>0</v>
      </c>
      <c r="AV246" s="63" t="n">
        <f aca="false">ModeloDatosModificados!AV246-ModeloDatosMinisterio!AV246</f>
        <v>0</v>
      </c>
      <c r="AW246" s="64" t="n">
        <f aca="false">ModeloDatosModificados!AW246-ModeloDatosMinisterio!AW246</f>
        <v>0</v>
      </c>
      <c r="AX246" s="63" t="n">
        <f aca="false">ModeloDatosModificados!AX246-ModeloDatosMinisterio!AX246</f>
        <v>0</v>
      </c>
    </row>
    <row r="247" customFormat="false" ht="13.8" hidden="false" customHeight="false" outlineLevel="0" collapsed="false">
      <c r="A247" s="70" t="s">
        <v>44</v>
      </c>
      <c r="B247" s="63" t="n">
        <f aca="false">ModeloDatosModificados!B247-ModeloDatosMinisterio!B247</f>
        <v>0</v>
      </c>
      <c r="C247" s="63" t="n">
        <f aca="false">ModeloDatosModificados!C247-ModeloDatosMinisterio!C247</f>
        <v>0</v>
      </c>
      <c r="D247" s="63" t="n">
        <f aca="false">ModeloDatosModificados!D247-ModeloDatosMinisterio!D247</f>
        <v>0</v>
      </c>
      <c r="E247" s="63" t="n">
        <f aca="false">ModeloDatosModificados!E247-ModeloDatosMinisterio!E247</f>
        <v>0</v>
      </c>
      <c r="F247" s="63" t="n">
        <f aca="false">ModeloDatosModificados!F247-ModeloDatosMinisterio!F247</f>
        <v>0</v>
      </c>
      <c r="G247" s="63" t="n">
        <f aca="false">ModeloDatosModificados!G247-ModeloDatosMinisterio!G247</f>
        <v>0</v>
      </c>
      <c r="H247" s="63" t="n">
        <f aca="false">ModeloDatosModificados!H247-ModeloDatosMinisterio!H247</f>
        <v>0</v>
      </c>
      <c r="I247" s="64" t="n">
        <f aca="false">ModeloDatosModificados!I247-ModeloDatosMinisterio!I247</f>
        <v>0</v>
      </c>
      <c r="J247" s="63" t="n">
        <f aca="false">ModeloDatosModificados!J247-ModeloDatosMinisterio!J247</f>
        <v>0</v>
      </c>
      <c r="K247" s="64" t="n">
        <f aca="false">ModeloDatosModificados!K247-ModeloDatosMinisterio!K247</f>
        <v>0</v>
      </c>
      <c r="L247" s="63" t="n">
        <f aca="false">ModeloDatosModificados!L247-ModeloDatosMinisterio!L247</f>
        <v>0</v>
      </c>
      <c r="M247" s="64" t="n">
        <f aca="false">ModeloDatosModificados!M247-ModeloDatosMinisterio!M247</f>
        <v>2.20165355512697E-008</v>
      </c>
      <c r="N247" s="63" t="n">
        <f aca="false">ModeloDatosModificados!N247-ModeloDatosMinisterio!N247</f>
        <v>4</v>
      </c>
      <c r="O247" s="63" t="n">
        <f aca="false">ModeloDatosModificados!O247-ModeloDatosMinisterio!O247</f>
        <v>4</v>
      </c>
      <c r="P247" s="63" t="n">
        <f aca="false">ModeloDatosModificados!P247-ModeloDatosMinisterio!P247</f>
        <v>4</v>
      </c>
      <c r="Q247" s="63" t="n">
        <f aca="false">ModeloDatosModificados!Q247-ModeloDatosMinisterio!Q247</f>
        <v>4</v>
      </c>
      <c r="S247" s="63" t="n">
        <f aca="false">ModeloDatosModificados!S247-ModeloDatosMinisterio!S247</f>
        <v>0</v>
      </c>
      <c r="T247" s="63" t="n">
        <f aca="false">ModeloDatosModificados!T247-ModeloDatosMinisterio!T247</f>
        <v>0</v>
      </c>
      <c r="U247" s="63" t="n">
        <f aca="false">ModeloDatosModificados!U247-ModeloDatosMinisterio!U247</f>
        <v>0</v>
      </c>
      <c r="V247" s="63" t="n">
        <f aca="false">ModeloDatosModificados!V247-ModeloDatosMinisterio!V247</f>
        <v>0</v>
      </c>
      <c r="W247" s="63" t="n">
        <f aca="false">ModeloDatosModificados!W247-ModeloDatosMinisterio!W247</f>
        <v>0</v>
      </c>
      <c r="X247" s="63" t="n">
        <f aca="false">ModeloDatosModificados!X247-ModeloDatosMinisterio!X247</f>
        <v>0</v>
      </c>
      <c r="Y247" s="63" t="n">
        <f aca="false">ModeloDatosModificados!Y247-ModeloDatosMinisterio!Y247</f>
        <v>0</v>
      </c>
      <c r="Z247" s="63" t="n">
        <f aca="false">ModeloDatosModificados!Z247-ModeloDatosMinisterio!Z247</f>
        <v>0</v>
      </c>
      <c r="AC247" s="71" t="n">
        <f aca="false">ModeloDatosModificados!AC247-ModeloDatosMinisterio!AC247</f>
        <v>0</v>
      </c>
      <c r="AD247" s="72" t="n">
        <f aca="false">ModeloDatosModificados!AD247-ModeloDatosMinisterio!AD247</f>
        <v>0</v>
      </c>
      <c r="AE247" s="73" t="n">
        <f aca="false">ModeloDatosModificados!AE247-ModeloDatosMinisterio!AE247</f>
        <v>0</v>
      </c>
      <c r="AF247" s="72" t="n">
        <f aca="false">ModeloDatosModificados!AF247-ModeloDatosMinisterio!AF247</f>
        <v>0</v>
      </c>
      <c r="AG247" s="72" t="n">
        <f aca="false">ModeloDatosModificados!AG247-ModeloDatosMinisterio!AG247</f>
        <v>0</v>
      </c>
      <c r="AH247" s="72" t="n">
        <f aca="false">ModeloDatosModificados!AH247-ModeloDatosMinisterio!AH247</f>
        <v>0</v>
      </c>
      <c r="AI247" s="72" t="n">
        <f aca="false">ModeloDatosModificados!AI247-ModeloDatosMinisterio!AI247</f>
        <v>0</v>
      </c>
      <c r="AJ247" s="72" t="n">
        <f aca="false">ModeloDatosModificados!AJ247-ModeloDatosMinisterio!AJ247</f>
        <v>0</v>
      </c>
      <c r="AK247" s="72" t="n">
        <f aca="false">ModeloDatosModificados!AK247-ModeloDatosMinisterio!AK247</f>
        <v>0</v>
      </c>
      <c r="AL247" s="72" t="n">
        <f aca="false">ModeloDatosModificados!AL247-ModeloDatosMinisterio!AL247</f>
        <v>0</v>
      </c>
      <c r="AM247" s="72" t="n">
        <f aca="false">ModeloDatosModificados!AM247-ModeloDatosMinisterio!AM247</f>
        <v>0</v>
      </c>
      <c r="AO247" s="64" t="n">
        <f aca="false">ModeloDatosModificados!AO247-ModeloDatosMinisterio!AO247</f>
        <v>0</v>
      </c>
      <c r="AP247" s="63" t="n">
        <f aca="false">ModeloDatosModificados!AP247-ModeloDatosMinisterio!AP247</f>
        <v>0</v>
      </c>
      <c r="AQ247" s="64" t="n">
        <f aca="false">ModeloDatosModificados!AQ247-ModeloDatosMinisterio!AQ247</f>
        <v>0</v>
      </c>
      <c r="AR247" s="63" t="n">
        <f aca="false">ModeloDatosModificados!AR247-ModeloDatosMinisterio!AR247</f>
        <v>0</v>
      </c>
      <c r="AS247" s="64" t="n">
        <f aca="false">ModeloDatosModificados!AS247-ModeloDatosMinisterio!AS247</f>
        <v>0</v>
      </c>
      <c r="AT247" s="63" t="n">
        <f aca="false">ModeloDatosModificados!AT247-ModeloDatosMinisterio!AT247</f>
        <v>0</v>
      </c>
      <c r="AU247" s="64" t="n">
        <f aca="false">ModeloDatosModificados!AU247-ModeloDatosMinisterio!AU247</f>
        <v>0</v>
      </c>
      <c r="AV247" s="63" t="n">
        <f aca="false">ModeloDatosModificados!AV247-ModeloDatosMinisterio!AV247</f>
        <v>0</v>
      </c>
      <c r="AW247" s="64" t="n">
        <f aca="false">ModeloDatosModificados!AW247-ModeloDatosMinisterio!AW247</f>
        <v>0</v>
      </c>
      <c r="AX247" s="63" t="n">
        <f aca="false">ModeloDatosModificados!AX247-ModeloDatosMinisterio!AX247</f>
        <v>0</v>
      </c>
    </row>
    <row r="248" customFormat="false" ht="13.8" hidden="false" customHeight="false" outlineLevel="0" collapsed="false">
      <c r="A248" s="70" t="s">
        <v>45</v>
      </c>
      <c r="B248" s="63" t="n">
        <f aca="false">ModeloDatosModificados!B248-ModeloDatosMinisterio!B248</f>
        <v>0</v>
      </c>
      <c r="C248" s="63" t="n">
        <f aca="false">ModeloDatosModificados!C248-ModeloDatosMinisterio!C248</f>
        <v>0</v>
      </c>
      <c r="D248" s="63" t="n">
        <f aca="false">ModeloDatosModificados!D248-ModeloDatosMinisterio!D248</f>
        <v>0</v>
      </c>
      <c r="E248" s="63" t="n">
        <f aca="false">ModeloDatosModificados!E248-ModeloDatosMinisterio!E248</f>
        <v>0</v>
      </c>
      <c r="F248" s="63" t="n">
        <f aca="false">ModeloDatosModificados!F248-ModeloDatosMinisterio!F248</f>
        <v>0</v>
      </c>
      <c r="G248" s="63" t="n">
        <f aca="false">ModeloDatosModificados!G248-ModeloDatosMinisterio!G248</f>
        <v>0</v>
      </c>
      <c r="H248" s="63" t="n">
        <f aca="false">ModeloDatosModificados!H248-ModeloDatosMinisterio!H248</f>
        <v>0</v>
      </c>
      <c r="I248" s="64" t="n">
        <f aca="false">ModeloDatosModificados!I248-ModeloDatosMinisterio!I248</f>
        <v>0</v>
      </c>
      <c r="J248" s="63" t="n">
        <f aca="false">ModeloDatosModificados!J248-ModeloDatosMinisterio!J248</f>
        <v>0</v>
      </c>
      <c r="K248" s="64" t="n">
        <f aca="false">ModeloDatosModificados!K248-ModeloDatosMinisterio!K248</f>
        <v>0</v>
      </c>
      <c r="L248" s="63" t="n">
        <f aca="false">ModeloDatosModificados!L248-ModeloDatosMinisterio!L248</f>
        <v>0</v>
      </c>
      <c r="M248" s="64" t="n">
        <f aca="false">ModeloDatosModificados!M248-ModeloDatosMinisterio!M248</f>
        <v>1.10082677765022E-008</v>
      </c>
      <c r="N248" s="63" t="n">
        <f aca="false">ModeloDatosModificados!N248-ModeloDatosMinisterio!N248</f>
        <v>2</v>
      </c>
      <c r="O248" s="63" t="n">
        <f aca="false">ModeloDatosModificados!O248-ModeloDatosMinisterio!O248</f>
        <v>2</v>
      </c>
      <c r="P248" s="63" t="n">
        <f aca="false">ModeloDatosModificados!P248-ModeloDatosMinisterio!P248</f>
        <v>2</v>
      </c>
      <c r="Q248" s="63" t="n">
        <f aca="false">ModeloDatosModificados!Q248-ModeloDatosMinisterio!Q248</f>
        <v>2</v>
      </c>
      <c r="S248" s="63" t="n">
        <f aca="false">ModeloDatosModificados!S248-ModeloDatosMinisterio!S248</f>
        <v>0</v>
      </c>
      <c r="T248" s="63" t="n">
        <f aca="false">ModeloDatosModificados!T248-ModeloDatosMinisterio!T248</f>
        <v>0</v>
      </c>
      <c r="U248" s="63" t="n">
        <f aca="false">ModeloDatosModificados!U248-ModeloDatosMinisterio!U248</f>
        <v>0</v>
      </c>
      <c r="V248" s="63" t="n">
        <f aca="false">ModeloDatosModificados!V248-ModeloDatosMinisterio!V248</f>
        <v>0</v>
      </c>
      <c r="W248" s="63" t="n">
        <f aca="false">ModeloDatosModificados!W248-ModeloDatosMinisterio!W248</f>
        <v>0</v>
      </c>
      <c r="X248" s="63" t="n">
        <f aca="false">ModeloDatosModificados!X248-ModeloDatosMinisterio!X248</f>
        <v>0</v>
      </c>
      <c r="Y248" s="63" t="n">
        <f aca="false">ModeloDatosModificados!Y248-ModeloDatosMinisterio!Y248</f>
        <v>0</v>
      </c>
      <c r="Z248" s="63" t="n">
        <f aca="false">ModeloDatosModificados!Z248-ModeloDatosMinisterio!Z248</f>
        <v>0</v>
      </c>
      <c r="AC248" s="71" t="n">
        <f aca="false">ModeloDatosModificados!AC248-ModeloDatosMinisterio!AC248</f>
        <v>0</v>
      </c>
      <c r="AD248" s="72" t="n">
        <f aca="false">ModeloDatosModificados!AD248-ModeloDatosMinisterio!AD248</f>
        <v>0</v>
      </c>
      <c r="AE248" s="73" t="n">
        <f aca="false">ModeloDatosModificados!AE248-ModeloDatosMinisterio!AE248</f>
        <v>0</v>
      </c>
      <c r="AF248" s="72" t="n">
        <f aca="false">ModeloDatosModificados!AF248-ModeloDatosMinisterio!AF248</f>
        <v>0</v>
      </c>
      <c r="AG248" s="72" t="n">
        <f aca="false">ModeloDatosModificados!AG248-ModeloDatosMinisterio!AG248</f>
        <v>0</v>
      </c>
      <c r="AH248" s="72" t="n">
        <f aca="false">ModeloDatosModificados!AH248-ModeloDatosMinisterio!AH248</f>
        <v>0</v>
      </c>
      <c r="AI248" s="72" t="n">
        <f aca="false">ModeloDatosModificados!AI248-ModeloDatosMinisterio!AI248</f>
        <v>0</v>
      </c>
      <c r="AJ248" s="72" t="n">
        <f aca="false">ModeloDatosModificados!AJ248-ModeloDatosMinisterio!AJ248</f>
        <v>0</v>
      </c>
      <c r="AK248" s="72" t="n">
        <f aca="false">ModeloDatosModificados!AK248-ModeloDatosMinisterio!AK248</f>
        <v>0</v>
      </c>
      <c r="AL248" s="72" t="n">
        <f aca="false">ModeloDatosModificados!AL248-ModeloDatosMinisterio!AL248</f>
        <v>0</v>
      </c>
      <c r="AM248" s="72" t="n">
        <f aca="false">ModeloDatosModificados!AM248-ModeloDatosMinisterio!AM248</f>
        <v>0</v>
      </c>
      <c r="AO248" s="64" t="n">
        <f aca="false">ModeloDatosModificados!AO248-ModeloDatosMinisterio!AO248</f>
        <v>0</v>
      </c>
      <c r="AP248" s="63" t="n">
        <f aca="false">ModeloDatosModificados!AP248-ModeloDatosMinisterio!AP248</f>
        <v>0</v>
      </c>
      <c r="AQ248" s="64" t="n">
        <f aca="false">ModeloDatosModificados!AQ248-ModeloDatosMinisterio!AQ248</f>
        <v>0</v>
      </c>
      <c r="AR248" s="63" t="n">
        <f aca="false">ModeloDatosModificados!AR248-ModeloDatosMinisterio!AR248</f>
        <v>0</v>
      </c>
      <c r="AS248" s="64" t="n">
        <f aca="false">ModeloDatosModificados!AS248-ModeloDatosMinisterio!AS248</f>
        <v>0</v>
      </c>
      <c r="AT248" s="63" t="n">
        <f aca="false">ModeloDatosModificados!AT248-ModeloDatosMinisterio!AT248</f>
        <v>0</v>
      </c>
      <c r="AU248" s="64" t="n">
        <f aca="false">ModeloDatosModificados!AU248-ModeloDatosMinisterio!AU248</f>
        <v>0</v>
      </c>
      <c r="AV248" s="63" t="n">
        <f aca="false">ModeloDatosModificados!AV248-ModeloDatosMinisterio!AV248</f>
        <v>0</v>
      </c>
      <c r="AW248" s="64" t="n">
        <f aca="false">ModeloDatosModificados!AW248-ModeloDatosMinisterio!AW248</f>
        <v>0</v>
      </c>
      <c r="AX248" s="63" t="n">
        <f aca="false">ModeloDatosModificados!AX248-ModeloDatosMinisterio!AX248</f>
        <v>0</v>
      </c>
    </row>
    <row r="249" customFormat="false" ht="13.8" hidden="false" customHeight="false" outlineLevel="0" collapsed="false">
      <c r="A249" s="70" t="s">
        <v>46</v>
      </c>
      <c r="B249" s="63" t="n">
        <f aca="false">ModeloDatosModificados!B249-ModeloDatosMinisterio!B249</f>
        <v>0</v>
      </c>
      <c r="C249" s="63" t="n">
        <f aca="false">ModeloDatosModificados!C249-ModeloDatosMinisterio!C249</f>
        <v>0</v>
      </c>
      <c r="D249" s="63" t="n">
        <f aca="false">ModeloDatosModificados!D249-ModeloDatosMinisterio!D249</f>
        <v>0</v>
      </c>
      <c r="E249" s="63" t="n">
        <f aca="false">ModeloDatosModificados!E249-ModeloDatosMinisterio!E249</f>
        <v>0</v>
      </c>
      <c r="F249" s="63" t="n">
        <f aca="false">ModeloDatosModificados!F249-ModeloDatosMinisterio!F249</f>
        <v>0</v>
      </c>
      <c r="G249" s="63" t="n">
        <f aca="false">ModeloDatosModificados!G249-ModeloDatosMinisterio!G249</f>
        <v>0</v>
      </c>
      <c r="H249" s="63" t="n">
        <f aca="false">ModeloDatosModificados!H249-ModeloDatosMinisterio!H249</f>
        <v>0</v>
      </c>
      <c r="I249" s="64" t="n">
        <f aca="false">ModeloDatosModificados!I249-ModeloDatosMinisterio!I249</f>
        <v>0</v>
      </c>
      <c r="J249" s="63" t="n">
        <f aca="false">ModeloDatosModificados!J249-ModeloDatosMinisterio!J249</f>
        <v>0</v>
      </c>
      <c r="K249" s="64" t="n">
        <f aca="false">ModeloDatosModificados!K249-ModeloDatosMinisterio!K249</f>
        <v>0</v>
      </c>
      <c r="L249" s="63" t="n">
        <f aca="false">ModeloDatosModificados!L249-ModeloDatosMinisterio!L249</f>
        <v>0</v>
      </c>
      <c r="M249" s="64" t="n">
        <f aca="false">ModeloDatosModificados!M249-ModeloDatosMinisterio!M249</f>
        <v>5.50413388825111E-009</v>
      </c>
      <c r="N249" s="63" t="n">
        <f aca="false">ModeloDatosModificados!N249-ModeloDatosMinisterio!N249</f>
        <v>1</v>
      </c>
      <c r="O249" s="63" t="n">
        <f aca="false">ModeloDatosModificados!O249-ModeloDatosMinisterio!O249</f>
        <v>1</v>
      </c>
      <c r="P249" s="63" t="n">
        <f aca="false">ModeloDatosModificados!P249-ModeloDatosMinisterio!P249</f>
        <v>1</v>
      </c>
      <c r="Q249" s="63" t="n">
        <f aca="false">ModeloDatosModificados!Q249-ModeloDatosMinisterio!Q249</f>
        <v>1</v>
      </c>
      <c r="S249" s="63" t="n">
        <f aca="false">ModeloDatosModificados!S249-ModeloDatosMinisterio!S249</f>
        <v>0</v>
      </c>
      <c r="T249" s="63" t="n">
        <f aca="false">ModeloDatosModificados!T249-ModeloDatosMinisterio!T249</f>
        <v>0</v>
      </c>
      <c r="U249" s="63" t="n">
        <f aca="false">ModeloDatosModificados!U249-ModeloDatosMinisterio!U249</f>
        <v>0</v>
      </c>
      <c r="V249" s="63" t="n">
        <f aca="false">ModeloDatosModificados!V249-ModeloDatosMinisterio!V249</f>
        <v>0</v>
      </c>
      <c r="W249" s="63" t="n">
        <f aca="false">ModeloDatosModificados!W249-ModeloDatosMinisterio!W249</f>
        <v>0</v>
      </c>
      <c r="X249" s="63" t="n">
        <f aca="false">ModeloDatosModificados!X249-ModeloDatosMinisterio!X249</f>
        <v>0</v>
      </c>
      <c r="Y249" s="63" t="n">
        <f aca="false">ModeloDatosModificados!Y249-ModeloDatosMinisterio!Y249</f>
        <v>0</v>
      </c>
      <c r="Z249" s="63" t="n">
        <f aca="false">ModeloDatosModificados!Z249-ModeloDatosMinisterio!Z249</f>
        <v>0</v>
      </c>
      <c r="AC249" s="71" t="n">
        <f aca="false">ModeloDatosModificados!AC249-ModeloDatosMinisterio!AC249</f>
        <v>0</v>
      </c>
      <c r="AD249" s="72" t="n">
        <f aca="false">ModeloDatosModificados!AD249-ModeloDatosMinisterio!AD249</f>
        <v>0</v>
      </c>
      <c r="AE249" s="73" t="n">
        <f aca="false">ModeloDatosModificados!AE249-ModeloDatosMinisterio!AE249</f>
        <v>0</v>
      </c>
      <c r="AF249" s="72" t="n">
        <f aca="false">ModeloDatosModificados!AF249-ModeloDatosMinisterio!AF249</f>
        <v>0</v>
      </c>
      <c r="AG249" s="72" t="n">
        <f aca="false">ModeloDatosModificados!AG249-ModeloDatosMinisterio!AG249</f>
        <v>0</v>
      </c>
      <c r="AH249" s="72" t="n">
        <f aca="false">ModeloDatosModificados!AH249-ModeloDatosMinisterio!AH249</f>
        <v>0</v>
      </c>
      <c r="AI249" s="72" t="n">
        <f aca="false">ModeloDatosModificados!AI249-ModeloDatosMinisterio!AI249</f>
        <v>0</v>
      </c>
      <c r="AJ249" s="72" t="n">
        <f aca="false">ModeloDatosModificados!AJ249-ModeloDatosMinisterio!AJ249</f>
        <v>0</v>
      </c>
      <c r="AK249" s="72" t="n">
        <f aca="false">ModeloDatosModificados!AK249-ModeloDatosMinisterio!AK249</f>
        <v>0</v>
      </c>
      <c r="AL249" s="72" t="n">
        <f aca="false">ModeloDatosModificados!AL249-ModeloDatosMinisterio!AL249</f>
        <v>0</v>
      </c>
      <c r="AM249" s="72" t="n">
        <f aca="false">ModeloDatosModificados!AM249-ModeloDatosMinisterio!AM249</f>
        <v>0</v>
      </c>
      <c r="AO249" s="64" t="n">
        <f aca="false">ModeloDatosModificados!AO249-ModeloDatosMinisterio!AO249</f>
        <v>0</v>
      </c>
      <c r="AP249" s="63" t="n">
        <f aca="false">ModeloDatosModificados!AP249-ModeloDatosMinisterio!AP249</f>
        <v>0</v>
      </c>
      <c r="AQ249" s="64" t="n">
        <f aca="false">ModeloDatosModificados!AQ249-ModeloDatosMinisterio!AQ249</f>
        <v>0</v>
      </c>
      <c r="AR249" s="63" t="n">
        <f aca="false">ModeloDatosModificados!AR249-ModeloDatosMinisterio!AR249</f>
        <v>0</v>
      </c>
      <c r="AS249" s="64" t="n">
        <f aca="false">ModeloDatosModificados!AS249-ModeloDatosMinisterio!AS249</f>
        <v>0</v>
      </c>
      <c r="AT249" s="63" t="n">
        <f aca="false">ModeloDatosModificados!AT249-ModeloDatosMinisterio!AT249</f>
        <v>0</v>
      </c>
      <c r="AU249" s="64" t="n">
        <f aca="false">ModeloDatosModificados!AU249-ModeloDatosMinisterio!AU249</f>
        <v>0</v>
      </c>
      <c r="AV249" s="63" t="n">
        <f aca="false">ModeloDatosModificados!AV249-ModeloDatosMinisterio!AV249</f>
        <v>0</v>
      </c>
      <c r="AW249" s="64" t="n">
        <f aca="false">ModeloDatosModificados!AW249-ModeloDatosMinisterio!AW249</f>
        <v>0</v>
      </c>
      <c r="AX249" s="63" t="n">
        <f aca="false">ModeloDatosModificados!AX249-ModeloDatosMinisterio!AX249</f>
        <v>0</v>
      </c>
    </row>
    <row r="250" customFormat="false" ht="13.8" hidden="false" customHeight="false" outlineLevel="0" collapsed="false">
      <c r="A250" s="81" t="s">
        <v>49</v>
      </c>
      <c r="B250" s="84" t="n">
        <f aca="false">ModeloDatosModificados!B250-ModeloDatosMinisterio!B250</f>
        <v>0</v>
      </c>
      <c r="C250" s="84" t="n">
        <f aca="false">ModeloDatosModificados!C250-ModeloDatosMinisterio!C250</f>
        <v>0</v>
      </c>
      <c r="D250" s="84" t="n">
        <f aca="false">ModeloDatosModificados!D250-ModeloDatosMinisterio!D250</f>
        <v>0</v>
      </c>
      <c r="E250" s="84" t="n">
        <f aca="false">ModeloDatosModificados!E250-ModeloDatosMinisterio!E250</f>
        <v>0</v>
      </c>
      <c r="F250" s="84" t="n">
        <f aca="false">ModeloDatosModificados!F250-ModeloDatosMinisterio!F250</f>
        <v>0</v>
      </c>
      <c r="G250" s="84" t="n">
        <f aca="false">ModeloDatosModificados!G250-ModeloDatosMinisterio!G250</f>
        <v>0</v>
      </c>
      <c r="H250" s="84" t="n">
        <f aca="false">ModeloDatosModificados!H250-ModeloDatosMinisterio!H250</f>
        <v>0</v>
      </c>
      <c r="I250" s="82" t="n">
        <f aca="false">ModeloDatosModificados!I250-ModeloDatosMinisterio!I250</f>
        <v>0</v>
      </c>
      <c r="J250" s="84" t="n">
        <f aca="false">ModeloDatosModificados!J250-ModeloDatosMinisterio!J250</f>
        <v>0</v>
      </c>
      <c r="K250" s="82" t="n">
        <f aca="false">ModeloDatosModificados!K250-ModeloDatosMinisterio!K250</f>
        <v>0</v>
      </c>
      <c r="L250" s="84" t="n">
        <f aca="false">ModeloDatosModificados!L250-ModeloDatosMinisterio!L250</f>
        <v>0</v>
      </c>
      <c r="M250" s="82" t="n">
        <f aca="false">ModeloDatosModificados!M250-ModeloDatosMinisterio!M250</f>
        <v>0</v>
      </c>
      <c r="N250" s="84" t="n">
        <f aca="false">ModeloDatosModificados!N250-ModeloDatosMinisterio!N250</f>
        <v>0</v>
      </c>
      <c r="O250" s="84" t="n">
        <f aca="false">ModeloDatosModificados!O250-ModeloDatosMinisterio!O250</f>
        <v>0</v>
      </c>
      <c r="P250" s="84" t="n">
        <f aca="false">ModeloDatosModificados!P250-ModeloDatosMinisterio!P250</f>
        <v>0</v>
      </c>
      <c r="Q250" s="84" t="n">
        <f aca="false">ModeloDatosModificados!Q250-ModeloDatosMinisterio!Q250</f>
        <v>0</v>
      </c>
      <c r="S250" s="84" t="n">
        <f aca="false">ModeloDatosModificados!S250-ModeloDatosMinisterio!S250</f>
        <v>0</v>
      </c>
      <c r="T250" s="84" t="n">
        <f aca="false">ModeloDatosModificados!T250-ModeloDatosMinisterio!T250</f>
        <v>0</v>
      </c>
      <c r="U250" s="84" t="n">
        <f aca="false">ModeloDatosModificados!U250-ModeloDatosMinisterio!U250</f>
        <v>0</v>
      </c>
      <c r="V250" s="84" t="n">
        <f aca="false">ModeloDatosModificados!V250-ModeloDatosMinisterio!V250</f>
        <v>0</v>
      </c>
      <c r="W250" s="84" t="n">
        <f aca="false">ModeloDatosModificados!W250-ModeloDatosMinisterio!W250</f>
        <v>0</v>
      </c>
      <c r="X250" s="84" t="n">
        <f aca="false">ModeloDatosModificados!X250-ModeloDatosMinisterio!X250</f>
        <v>0</v>
      </c>
      <c r="Y250" s="84" t="n">
        <f aca="false">ModeloDatosModificados!Y250-ModeloDatosMinisterio!Y250</f>
        <v>0</v>
      </c>
      <c r="Z250" s="84" t="n">
        <f aca="false">ModeloDatosModificados!Z250-ModeloDatosMinisterio!Z250</f>
        <v>0</v>
      </c>
      <c r="AB250" s="87" t="s">
        <v>232</v>
      </c>
      <c r="AC250" s="87" t="n">
        <f aca="false">ModeloDatosModificados!AC250-ModeloDatosMinisterio!AC250</f>
        <v>0</v>
      </c>
      <c r="AD250" s="86"/>
      <c r="AE250" s="88" t="n">
        <f aca="false">ModeloDatosModificados!AE250-ModeloDatosMinisterio!AE250</f>
        <v>0</v>
      </c>
      <c r="AF250" s="86"/>
      <c r="AG250" s="89" t="n">
        <f aca="false">ModeloDatosModificados!AG250-ModeloDatosMinisterio!AG250</f>
        <v>0</v>
      </c>
      <c r="AH250" s="86"/>
      <c r="AI250" s="89" t="n">
        <f aca="false">ModeloDatosModificados!AI250-ModeloDatosMinisterio!AI250</f>
        <v>0</v>
      </c>
      <c r="AJ250" s="86"/>
      <c r="AK250" s="89" t="n">
        <f aca="false">ModeloDatosModificados!AK250-ModeloDatosMinisterio!AK250</f>
        <v>0</v>
      </c>
      <c r="AL250" s="90"/>
      <c r="AM250" s="89" t="n">
        <f aca="false">ModeloDatosModificados!AM250-ModeloDatosMinisterio!AM250</f>
        <v>0</v>
      </c>
      <c r="AO250" s="82" t="n">
        <f aca="false">ModeloDatosModificados!AO250-ModeloDatosMinisterio!AO250</f>
        <v>0</v>
      </c>
      <c r="AP250" s="84" t="n">
        <f aca="false">ModeloDatosModificados!AP250-ModeloDatosMinisterio!AP250</f>
        <v>0</v>
      </c>
      <c r="AQ250" s="82" t="n">
        <f aca="false">ModeloDatosModificados!AQ250-ModeloDatosMinisterio!AQ250</f>
        <v>0</v>
      </c>
      <c r="AR250" s="84" t="n">
        <f aca="false">ModeloDatosModificados!AR250-ModeloDatosMinisterio!AR250</f>
        <v>0</v>
      </c>
      <c r="AS250" s="82" t="n">
        <f aca="false">ModeloDatosModificados!AS250-ModeloDatosMinisterio!AS250</f>
        <v>0</v>
      </c>
      <c r="AT250" s="84" t="n">
        <f aca="false">ModeloDatosModificados!AT250-ModeloDatosMinisterio!AT250</f>
        <v>0</v>
      </c>
      <c r="AU250" s="82" t="n">
        <f aca="false">ModeloDatosModificados!AU250-ModeloDatosMinisterio!AU250</f>
        <v>0</v>
      </c>
      <c r="AV250" s="84" t="n">
        <f aca="false">ModeloDatosModificados!AV250-ModeloDatosMinisterio!AV250</f>
        <v>0</v>
      </c>
      <c r="AW250" s="82" t="n">
        <f aca="false">ModeloDatosModificados!AW250-ModeloDatosMinisterio!AW250</f>
        <v>0</v>
      </c>
      <c r="AX250" s="84" t="n">
        <f aca="false">ModeloDatosModificados!AX250-ModeloDatosMinisterio!AX250</f>
        <v>0</v>
      </c>
    </row>
    <row r="251" customFormat="false" ht="13.8" hidden="false" customHeight="false" outlineLevel="0" collapsed="false">
      <c r="A251" s="31" t="s">
        <v>50</v>
      </c>
      <c r="AB251" s="87" t="s">
        <v>233</v>
      </c>
      <c r="AC251" s="87" t="n">
        <f aca="false">ModeloDatosModificados!AC251-ModeloDatosMinisterio!AC251</f>
        <v>0</v>
      </c>
      <c r="AD251" s="86"/>
      <c r="AE251" s="88" t="n">
        <f aca="false">ModeloDatosModificados!AE251-ModeloDatosMinisterio!AE251</f>
        <v>0</v>
      </c>
      <c r="AF251" s="86"/>
      <c r="AG251" s="89" t="n">
        <f aca="false">ModeloDatosModificados!AG251-ModeloDatosMinisterio!AG251</f>
        <v>0</v>
      </c>
      <c r="AH251" s="86"/>
      <c r="AI251" s="89" t="n">
        <f aca="false">ModeloDatosModificados!AI251-ModeloDatosMinisterio!AI251</f>
        <v>0</v>
      </c>
      <c r="AJ251" s="86"/>
      <c r="AK251" s="89" t="n">
        <f aca="false">ModeloDatosModificados!AK251-ModeloDatosMinisterio!AK251</f>
        <v>0</v>
      </c>
      <c r="AL251" s="86"/>
      <c r="AM251" s="89"/>
    </row>
    <row r="252" customFormat="false" ht="13.8" hidden="false" customHeight="false" outlineLevel="0" collapsed="false">
      <c r="A252" s="31" t="s">
        <v>51</v>
      </c>
    </row>
    <row r="253" customFormat="false" ht="13.8" hidden="false" customHeight="false" outlineLevel="0" collapsed="false">
      <c r="A253" s="31"/>
    </row>
    <row r="254" customFormat="false" ht="13.8" hidden="false" customHeight="false" outlineLevel="0" collapsed="false">
      <c r="A254" s="31"/>
    </row>
    <row r="255" customFormat="false" ht="13.8" hidden="false" customHeight="false" outlineLevel="0" collapsed="false">
      <c r="A255" s="31"/>
    </row>
    <row r="256" customFormat="false" ht="13.8" hidden="false" customHeight="false" outlineLevel="0" collapsed="false">
      <c r="A256" s="50" t="str">
        <f aca="false">"Tabla " &amp; TEXT((ROW()+24) / 35, "0")</f>
        <v>Tabla 8</v>
      </c>
      <c r="B256" s="50"/>
      <c r="C256" s="50"/>
      <c r="D256" s="50"/>
      <c r="E256" s="50"/>
      <c r="F256" s="50"/>
      <c r="G256" s="50"/>
      <c r="H256" s="50"/>
      <c r="I256" s="50"/>
      <c r="J256" s="50"/>
      <c r="S256" s="100"/>
      <c r="T256" s="100"/>
      <c r="U256" s="100"/>
      <c r="V256" s="100"/>
      <c r="W256" s="100"/>
      <c r="X256" s="100"/>
      <c r="Y256" s="100"/>
      <c r="Z256" s="100"/>
    </row>
    <row r="257" customFormat="false" ht="13.8" hidden="false" customHeight="false" outlineLevel="0" collapsed="false">
      <c r="A257" s="50" t="s">
        <v>132</v>
      </c>
      <c r="B257" s="50"/>
      <c r="C257" s="50"/>
      <c r="D257" s="50"/>
      <c r="E257" s="50"/>
      <c r="F257" s="50"/>
      <c r="G257" s="50"/>
      <c r="H257" s="50"/>
      <c r="I257" s="50"/>
      <c r="J257" s="50"/>
      <c r="S257" s="100"/>
      <c r="T257" s="100"/>
      <c r="U257" s="100"/>
      <c r="V257" s="100"/>
      <c r="W257" s="100"/>
      <c r="X257" s="100"/>
      <c r="Y257" s="100"/>
      <c r="Z257" s="100"/>
    </row>
    <row r="258" customFormat="false" ht="15.8" hidden="false" customHeight="true" outlineLevel="0" collapsed="false">
      <c r="A258" s="51" t="s">
        <v>8</v>
      </c>
      <c r="B258" s="101" t="s">
        <v>213</v>
      </c>
      <c r="C258" s="101"/>
      <c r="D258" s="101"/>
      <c r="E258" s="101"/>
      <c r="F258" s="101"/>
      <c r="G258" s="101"/>
      <c r="H258" s="101"/>
      <c r="I258" s="53" t="s">
        <v>10</v>
      </c>
      <c r="J258" s="53" t="s">
        <v>11</v>
      </c>
      <c r="K258" s="53" t="s">
        <v>214</v>
      </c>
      <c r="L258" s="53" t="s">
        <v>215</v>
      </c>
      <c r="M258" s="53" t="s">
        <v>216</v>
      </c>
      <c r="N258" s="53" t="s">
        <v>12</v>
      </c>
      <c r="O258" s="53" t="s">
        <v>217</v>
      </c>
      <c r="P258" s="53" t="s">
        <v>218</v>
      </c>
      <c r="Q258" s="53" t="s">
        <v>219</v>
      </c>
      <c r="S258" s="101" t="s">
        <v>213</v>
      </c>
      <c r="T258" s="101"/>
      <c r="U258" s="101"/>
      <c r="V258" s="101"/>
      <c r="W258" s="101"/>
      <c r="X258" s="101"/>
      <c r="Y258" s="101"/>
      <c r="Z258" s="101"/>
      <c r="AC258" s="56" t="s">
        <v>221</v>
      </c>
      <c r="AD258" s="56"/>
      <c r="AE258" s="56" t="s">
        <v>222</v>
      </c>
      <c r="AF258" s="56"/>
      <c r="AG258" s="56" t="s">
        <v>223</v>
      </c>
      <c r="AH258" s="56"/>
      <c r="AI258" s="56" t="s">
        <v>224</v>
      </c>
      <c r="AJ258" s="56"/>
      <c r="AK258" s="56" t="s">
        <v>225</v>
      </c>
      <c r="AL258" s="56"/>
      <c r="AM258" s="57" t="s">
        <v>226</v>
      </c>
      <c r="AO258" s="56" t="s">
        <v>221</v>
      </c>
      <c r="AP258" s="56"/>
      <c r="AQ258" s="56" t="s">
        <v>222</v>
      </c>
      <c r="AR258" s="56"/>
      <c r="AS258" s="56" t="s">
        <v>223</v>
      </c>
      <c r="AT258" s="56"/>
      <c r="AU258" s="56" t="s">
        <v>224</v>
      </c>
      <c r="AV258" s="56"/>
      <c r="AW258" s="57" t="s">
        <v>225</v>
      </c>
      <c r="AX258" s="57"/>
    </row>
    <row r="259" customFormat="false" ht="55.8" hidden="false" customHeight="false" outlineLevel="0" collapsed="false">
      <c r="A259" s="51"/>
      <c r="B259" s="102" t="s">
        <v>133</v>
      </c>
      <c r="C259" s="102" t="s">
        <v>134</v>
      </c>
      <c r="D259" s="102" t="s">
        <v>135</v>
      </c>
      <c r="E259" s="102" t="s">
        <v>136</v>
      </c>
      <c r="F259" s="102" t="s">
        <v>137</v>
      </c>
      <c r="G259" s="102" t="s">
        <v>138</v>
      </c>
      <c r="H259" s="102" t="s">
        <v>139</v>
      </c>
      <c r="I259" s="53"/>
      <c r="J259" s="53"/>
      <c r="K259" s="53"/>
      <c r="L259" s="53"/>
      <c r="M259" s="53"/>
      <c r="N259" s="53"/>
      <c r="O259" s="53"/>
      <c r="P259" s="53"/>
      <c r="Q259" s="53"/>
      <c r="S259" s="102" t="s">
        <v>133</v>
      </c>
      <c r="T259" s="102" t="s">
        <v>134</v>
      </c>
      <c r="U259" s="102" t="s">
        <v>135</v>
      </c>
      <c r="V259" s="102" t="s">
        <v>136</v>
      </c>
      <c r="W259" s="102" t="s">
        <v>137</v>
      </c>
      <c r="X259" s="102" t="s">
        <v>138</v>
      </c>
      <c r="Y259" s="102" t="s">
        <v>139</v>
      </c>
      <c r="Z259" s="53" t="s">
        <v>21</v>
      </c>
      <c r="AC259" s="56" t="s">
        <v>227</v>
      </c>
      <c r="AD259" s="56" t="s">
        <v>228</v>
      </c>
      <c r="AE259" s="56" t="s">
        <v>227</v>
      </c>
      <c r="AF259" s="56" t="s">
        <v>228</v>
      </c>
      <c r="AG259" s="56" t="s">
        <v>227</v>
      </c>
      <c r="AH259" s="56" t="s">
        <v>228</v>
      </c>
      <c r="AI259" s="56" t="s">
        <v>227</v>
      </c>
      <c r="AJ259" s="56" t="s">
        <v>228</v>
      </c>
      <c r="AK259" s="56" t="s">
        <v>227</v>
      </c>
      <c r="AL259" s="56" t="s">
        <v>228</v>
      </c>
      <c r="AM259" s="58" t="s">
        <v>229</v>
      </c>
      <c r="AO259" s="56" t="s">
        <v>230</v>
      </c>
      <c r="AP259" s="56" t="s">
        <v>231</v>
      </c>
      <c r="AQ259" s="56" t="s">
        <v>230</v>
      </c>
      <c r="AR259" s="56" t="s">
        <v>231</v>
      </c>
      <c r="AS259" s="56" t="s">
        <v>230</v>
      </c>
      <c r="AT259" s="56" t="s">
        <v>231</v>
      </c>
      <c r="AU259" s="56" t="s">
        <v>230</v>
      </c>
      <c r="AV259" s="56" t="s">
        <v>231</v>
      </c>
      <c r="AW259" s="56" t="s">
        <v>230</v>
      </c>
      <c r="AX259" s="58" t="s">
        <v>231</v>
      </c>
    </row>
    <row r="260" customFormat="false" ht="13.8" hidden="false" customHeight="false" outlineLevel="0" collapsed="false">
      <c r="A260" s="59" t="s">
        <v>22</v>
      </c>
      <c r="B260" s="62" t="n">
        <f aca="false">ModeloDatosModificados!B260-ModeloDatosMinisterio!B260</f>
        <v>0</v>
      </c>
      <c r="C260" s="62" t="n">
        <f aca="false">ModeloDatosModificados!C260-ModeloDatosMinisterio!C260</f>
        <v>0</v>
      </c>
      <c r="D260" s="62" t="n">
        <f aca="false">ModeloDatosModificados!D260-ModeloDatosMinisterio!D260</f>
        <v>0</v>
      </c>
      <c r="E260" s="62" t="n">
        <f aca="false">ModeloDatosModificados!E260-ModeloDatosMinisterio!E260</f>
        <v>0</v>
      </c>
      <c r="F260" s="62" t="n">
        <f aca="false">ModeloDatosModificados!F260-ModeloDatosMinisterio!F260</f>
        <v>0</v>
      </c>
      <c r="G260" s="62" t="n">
        <f aca="false">ModeloDatosModificados!G260-ModeloDatosMinisterio!G260</f>
        <v>0</v>
      </c>
      <c r="H260" s="62" t="n">
        <f aca="false">ModeloDatosModificados!H260-ModeloDatosMinisterio!H260</f>
        <v>0</v>
      </c>
      <c r="I260" s="61" t="n">
        <f aca="false">ModeloDatosModificados!I260-ModeloDatosMinisterio!I260</f>
        <v>0</v>
      </c>
      <c r="J260" s="62" t="n">
        <f aca="false">ModeloDatosModificados!J260-ModeloDatosMinisterio!J260</f>
        <v>0</v>
      </c>
      <c r="K260" s="61" t="n">
        <f aca="false">ModeloDatosModificados!K260-ModeloDatosMinisterio!K260</f>
        <v>0</v>
      </c>
      <c r="L260" s="63" t="n">
        <f aca="false">ModeloDatosModificados!L260-ModeloDatosMinisterio!L260</f>
        <v>0</v>
      </c>
      <c r="M260" s="64" t="n">
        <f aca="false">ModeloDatosModificados!M260-ModeloDatosMinisterio!M260</f>
        <v>9.81249190290523E-007</v>
      </c>
      <c r="N260" s="63" t="n">
        <f aca="false">ModeloDatosModificados!N260-ModeloDatosMinisterio!N260</f>
        <v>170</v>
      </c>
      <c r="O260" s="63" t="n">
        <f aca="false">ModeloDatosModificados!O260-ModeloDatosMinisterio!O260</f>
        <v>170</v>
      </c>
      <c r="P260" s="63" t="n">
        <f aca="false">ModeloDatosModificados!P260-ModeloDatosMinisterio!P260</f>
        <v>170</v>
      </c>
      <c r="Q260" s="63" t="n">
        <f aca="false">ModeloDatosModificados!Q260-ModeloDatosMinisterio!Q260</f>
        <v>170</v>
      </c>
      <c r="S260" s="62" t="n">
        <f aca="false">ModeloDatosModificados!S260-ModeloDatosMinisterio!S260</f>
        <v>0</v>
      </c>
      <c r="T260" s="62" t="n">
        <f aca="false">ModeloDatosModificados!T260-ModeloDatosMinisterio!T260</f>
        <v>0</v>
      </c>
      <c r="U260" s="62" t="n">
        <f aca="false">ModeloDatosModificados!U260-ModeloDatosMinisterio!U260</f>
        <v>0</v>
      </c>
      <c r="V260" s="62" t="n">
        <f aca="false">ModeloDatosModificados!V260-ModeloDatosMinisterio!V260</f>
        <v>0</v>
      </c>
      <c r="W260" s="62" t="n">
        <f aca="false">ModeloDatosModificados!W260-ModeloDatosMinisterio!W260</f>
        <v>0</v>
      </c>
      <c r="X260" s="62" t="n">
        <f aca="false">ModeloDatosModificados!X260-ModeloDatosMinisterio!X260</f>
        <v>0</v>
      </c>
      <c r="Y260" s="62" t="n">
        <f aca="false">ModeloDatosModificados!Y260-ModeloDatosMinisterio!Y260</f>
        <v>0</v>
      </c>
      <c r="Z260" s="62" t="n">
        <f aca="false">ModeloDatosModificados!Z260-ModeloDatosMinisterio!Z260</f>
        <v>0</v>
      </c>
      <c r="AC260" s="67" t="n">
        <f aca="false">ModeloDatosModificados!AC260-ModeloDatosMinisterio!AC260</f>
        <v>0</v>
      </c>
      <c r="AD260" s="68" t="n">
        <f aca="false">ModeloDatosModificados!AD260-ModeloDatosMinisterio!AD260</f>
        <v>0</v>
      </c>
      <c r="AE260" s="69" t="n">
        <f aca="false">ModeloDatosModificados!AE260-ModeloDatosMinisterio!AE260</f>
        <v>0</v>
      </c>
      <c r="AF260" s="68" t="n">
        <f aca="false">ModeloDatosModificados!AF260-ModeloDatosMinisterio!AF260</f>
        <v>0</v>
      </c>
      <c r="AG260" s="68" t="n">
        <f aca="false">ModeloDatosModificados!AG260-ModeloDatosMinisterio!AG260</f>
        <v>0</v>
      </c>
      <c r="AH260" s="68" t="n">
        <f aca="false">ModeloDatosModificados!AH260-ModeloDatosMinisterio!AH260</f>
        <v>0</v>
      </c>
      <c r="AI260" s="68" t="n">
        <f aca="false">ModeloDatosModificados!AI260-ModeloDatosMinisterio!AI260</f>
        <v>0</v>
      </c>
      <c r="AJ260" s="68" t="n">
        <f aca="false">ModeloDatosModificados!AJ260-ModeloDatosMinisterio!AJ260</f>
        <v>0</v>
      </c>
      <c r="AK260" s="68" t="n">
        <f aca="false">ModeloDatosModificados!AK260-ModeloDatosMinisterio!AK260</f>
        <v>0</v>
      </c>
      <c r="AL260" s="68" t="n">
        <f aca="false">ModeloDatosModificados!AL260-ModeloDatosMinisterio!AL260</f>
        <v>0</v>
      </c>
      <c r="AM260" s="68" t="n">
        <f aca="false">ModeloDatosModificados!AM260-ModeloDatosMinisterio!AM260</f>
        <v>0</v>
      </c>
      <c r="AO260" s="61" t="n">
        <f aca="false">ModeloDatosModificados!AO260-ModeloDatosMinisterio!AO260</f>
        <v>0</v>
      </c>
      <c r="AP260" s="62" t="n">
        <f aca="false">ModeloDatosModificados!AP260-ModeloDatosMinisterio!AP260</f>
        <v>0</v>
      </c>
      <c r="AQ260" s="61" t="n">
        <f aca="false">ModeloDatosModificados!AQ260-ModeloDatosMinisterio!AQ260</f>
        <v>0</v>
      </c>
      <c r="AR260" s="62" t="n">
        <f aca="false">ModeloDatosModificados!AR260-ModeloDatosMinisterio!AR260</f>
        <v>0</v>
      </c>
      <c r="AS260" s="61" t="n">
        <f aca="false">ModeloDatosModificados!AS260-ModeloDatosMinisterio!AS260</f>
        <v>0</v>
      </c>
      <c r="AT260" s="62" t="n">
        <f aca="false">ModeloDatosModificados!AT260-ModeloDatosMinisterio!AT260</f>
        <v>0</v>
      </c>
      <c r="AU260" s="61" t="n">
        <f aca="false">ModeloDatosModificados!AU260-ModeloDatosMinisterio!AU260</f>
        <v>0</v>
      </c>
      <c r="AV260" s="62" t="n">
        <f aca="false">ModeloDatosModificados!AV260-ModeloDatosMinisterio!AV260</f>
        <v>0</v>
      </c>
      <c r="AW260" s="61" t="n">
        <f aca="false">ModeloDatosModificados!AW260-ModeloDatosMinisterio!AW260</f>
        <v>0</v>
      </c>
      <c r="AX260" s="62" t="n">
        <f aca="false">ModeloDatosModificados!AX260-ModeloDatosMinisterio!AX260</f>
        <v>0</v>
      </c>
    </row>
    <row r="261" customFormat="false" ht="13.8" hidden="false" customHeight="false" outlineLevel="0" collapsed="false">
      <c r="A261" s="70" t="s">
        <v>23</v>
      </c>
      <c r="B261" s="63" t="n">
        <f aca="false">ModeloDatosModificados!B261-ModeloDatosMinisterio!B261</f>
        <v>0</v>
      </c>
      <c r="C261" s="63" t="n">
        <f aca="false">ModeloDatosModificados!C261-ModeloDatosMinisterio!C261</f>
        <v>0</v>
      </c>
      <c r="D261" s="63" t="n">
        <f aca="false">ModeloDatosModificados!D261-ModeloDatosMinisterio!D261</f>
        <v>0</v>
      </c>
      <c r="E261" s="63" t="n">
        <f aca="false">ModeloDatosModificados!E261-ModeloDatosMinisterio!E261</f>
        <v>0</v>
      </c>
      <c r="F261" s="63" t="n">
        <f aca="false">ModeloDatosModificados!F261-ModeloDatosMinisterio!F261</f>
        <v>0</v>
      </c>
      <c r="G261" s="63" t="n">
        <f aca="false">ModeloDatosModificados!G261-ModeloDatosMinisterio!G261</f>
        <v>0</v>
      </c>
      <c r="H261" s="63" t="n">
        <f aca="false">ModeloDatosModificados!H261-ModeloDatosMinisterio!H261</f>
        <v>0</v>
      </c>
      <c r="I261" s="64" t="n">
        <f aca="false">ModeloDatosModificados!I261-ModeloDatosMinisterio!I261</f>
        <v>0</v>
      </c>
      <c r="J261" s="63" t="n">
        <f aca="false">ModeloDatosModificados!J261-ModeloDatosMinisterio!J261</f>
        <v>0</v>
      </c>
      <c r="K261" s="64" t="n">
        <f aca="false">ModeloDatosModificados!K261-ModeloDatosMinisterio!K261</f>
        <v>0</v>
      </c>
      <c r="L261" s="63" t="n">
        <f aca="false">ModeloDatosModificados!L261-ModeloDatosMinisterio!L261</f>
        <v>0</v>
      </c>
      <c r="M261" s="64" t="n">
        <f aca="false">ModeloDatosModificados!M261-ModeloDatosMinisterio!M261</f>
        <v>-3.44923957798504E-007</v>
      </c>
      <c r="N261" s="63" t="n">
        <f aca="false">ModeloDatosModificados!N261-ModeloDatosMinisterio!N261</f>
        <v>-60</v>
      </c>
      <c r="O261" s="63" t="n">
        <f aca="false">ModeloDatosModificados!O261-ModeloDatosMinisterio!O261</f>
        <v>-60</v>
      </c>
      <c r="P261" s="63" t="n">
        <f aca="false">ModeloDatosModificados!P261-ModeloDatosMinisterio!P261</f>
        <v>-60</v>
      </c>
      <c r="Q261" s="63" t="n">
        <f aca="false">ModeloDatosModificados!Q261-ModeloDatosMinisterio!Q261</f>
        <v>-60</v>
      </c>
      <c r="S261" s="63" t="n">
        <f aca="false">ModeloDatosModificados!S261-ModeloDatosMinisterio!S261</f>
        <v>0</v>
      </c>
      <c r="T261" s="63" t="n">
        <f aca="false">ModeloDatosModificados!T261-ModeloDatosMinisterio!T261</f>
        <v>0</v>
      </c>
      <c r="U261" s="63" t="n">
        <f aca="false">ModeloDatosModificados!U261-ModeloDatosMinisterio!U261</f>
        <v>0</v>
      </c>
      <c r="V261" s="63" t="n">
        <f aca="false">ModeloDatosModificados!V261-ModeloDatosMinisterio!V261</f>
        <v>0</v>
      </c>
      <c r="W261" s="63" t="n">
        <f aca="false">ModeloDatosModificados!W261-ModeloDatosMinisterio!W261</f>
        <v>0</v>
      </c>
      <c r="X261" s="63" t="n">
        <f aca="false">ModeloDatosModificados!X261-ModeloDatosMinisterio!X261</f>
        <v>0</v>
      </c>
      <c r="Y261" s="63" t="n">
        <f aca="false">ModeloDatosModificados!Y261-ModeloDatosMinisterio!Y261</f>
        <v>0</v>
      </c>
      <c r="Z261" s="63" t="n">
        <f aca="false">ModeloDatosModificados!Z261-ModeloDatosMinisterio!Z261</f>
        <v>0</v>
      </c>
      <c r="AC261" s="71" t="n">
        <f aca="false">ModeloDatosModificados!AC261-ModeloDatosMinisterio!AC261</f>
        <v>0</v>
      </c>
      <c r="AD261" s="72" t="n">
        <f aca="false">ModeloDatosModificados!AD261-ModeloDatosMinisterio!AD261</f>
        <v>0</v>
      </c>
      <c r="AE261" s="73" t="n">
        <f aca="false">ModeloDatosModificados!AE261-ModeloDatosMinisterio!AE261</f>
        <v>0</v>
      </c>
      <c r="AF261" s="72" t="n">
        <f aca="false">ModeloDatosModificados!AF261-ModeloDatosMinisterio!AF261</f>
        <v>0</v>
      </c>
      <c r="AG261" s="72" t="n">
        <f aca="false">ModeloDatosModificados!AG261-ModeloDatosMinisterio!AG261</f>
        <v>0</v>
      </c>
      <c r="AH261" s="72" t="n">
        <f aca="false">ModeloDatosModificados!AH261-ModeloDatosMinisterio!AH261</f>
        <v>0</v>
      </c>
      <c r="AI261" s="72" t="n">
        <f aca="false">ModeloDatosModificados!AI261-ModeloDatosMinisterio!AI261</f>
        <v>0</v>
      </c>
      <c r="AJ261" s="72" t="n">
        <f aca="false">ModeloDatosModificados!AJ261-ModeloDatosMinisterio!AJ261</f>
        <v>0</v>
      </c>
      <c r="AK261" s="72" t="n">
        <f aca="false">ModeloDatosModificados!AK261-ModeloDatosMinisterio!AK261</f>
        <v>0</v>
      </c>
      <c r="AL261" s="72" t="n">
        <f aca="false">ModeloDatosModificados!AL261-ModeloDatosMinisterio!AL261</f>
        <v>0</v>
      </c>
      <c r="AM261" s="72" t="n">
        <f aca="false">ModeloDatosModificados!AM261-ModeloDatosMinisterio!AM261</f>
        <v>0</v>
      </c>
      <c r="AO261" s="64" t="n">
        <f aca="false">ModeloDatosModificados!AO261-ModeloDatosMinisterio!AO261</f>
        <v>0</v>
      </c>
      <c r="AP261" s="63" t="n">
        <f aca="false">ModeloDatosModificados!AP261-ModeloDatosMinisterio!AP261</f>
        <v>0</v>
      </c>
      <c r="AQ261" s="64" t="n">
        <f aca="false">ModeloDatosModificados!AQ261-ModeloDatosMinisterio!AQ261</f>
        <v>0</v>
      </c>
      <c r="AR261" s="63" t="n">
        <f aca="false">ModeloDatosModificados!AR261-ModeloDatosMinisterio!AR261</f>
        <v>0</v>
      </c>
      <c r="AS261" s="64" t="n">
        <f aca="false">ModeloDatosModificados!AS261-ModeloDatosMinisterio!AS261</f>
        <v>0</v>
      </c>
      <c r="AT261" s="63" t="n">
        <f aca="false">ModeloDatosModificados!AT261-ModeloDatosMinisterio!AT261</f>
        <v>0</v>
      </c>
      <c r="AU261" s="64" t="n">
        <f aca="false">ModeloDatosModificados!AU261-ModeloDatosMinisterio!AU261</f>
        <v>0</v>
      </c>
      <c r="AV261" s="63" t="n">
        <f aca="false">ModeloDatosModificados!AV261-ModeloDatosMinisterio!AV261</f>
        <v>0</v>
      </c>
      <c r="AW261" s="64" t="n">
        <f aca="false">ModeloDatosModificados!AW261-ModeloDatosMinisterio!AW261</f>
        <v>0</v>
      </c>
      <c r="AX261" s="63" t="n">
        <f aca="false">ModeloDatosModificados!AX261-ModeloDatosMinisterio!AX261</f>
        <v>0</v>
      </c>
    </row>
    <row r="262" customFormat="false" ht="13.8" hidden="false" customHeight="false" outlineLevel="0" collapsed="false">
      <c r="A262" s="70" t="s">
        <v>24</v>
      </c>
      <c r="B262" s="63" t="n">
        <f aca="false">ModeloDatosModificados!B262-ModeloDatosMinisterio!B262</f>
        <v>0</v>
      </c>
      <c r="C262" s="63" t="n">
        <f aca="false">ModeloDatosModificados!C262-ModeloDatosMinisterio!C262</f>
        <v>0</v>
      </c>
      <c r="D262" s="63" t="n">
        <f aca="false">ModeloDatosModificados!D262-ModeloDatosMinisterio!D262</f>
        <v>0</v>
      </c>
      <c r="E262" s="63" t="n">
        <f aca="false">ModeloDatosModificados!E262-ModeloDatosMinisterio!E262</f>
        <v>0</v>
      </c>
      <c r="F262" s="63" t="n">
        <f aca="false">ModeloDatosModificados!F262-ModeloDatosMinisterio!F262</f>
        <v>0</v>
      </c>
      <c r="G262" s="63" t="n">
        <f aca="false">ModeloDatosModificados!G262-ModeloDatosMinisterio!G262</f>
        <v>0</v>
      </c>
      <c r="H262" s="63" t="n">
        <f aca="false">ModeloDatosModificados!H262-ModeloDatosMinisterio!H262</f>
        <v>0</v>
      </c>
      <c r="I262" s="64" t="n">
        <f aca="false">ModeloDatosModificados!I262-ModeloDatosMinisterio!I262</f>
        <v>0</v>
      </c>
      <c r="J262" s="63" t="n">
        <f aca="false">ModeloDatosModificados!J262-ModeloDatosMinisterio!J262</f>
        <v>0</v>
      </c>
      <c r="K262" s="64" t="n">
        <f aca="false">ModeloDatosModificados!K262-ModeloDatosMinisterio!K262</f>
        <v>0</v>
      </c>
      <c r="L262" s="63" t="n">
        <f aca="false">ModeloDatosModificados!L262-ModeloDatosMinisterio!L262</f>
        <v>0</v>
      </c>
      <c r="M262" s="64" t="n">
        <f aca="false">ModeloDatosModificados!M262-ModeloDatosMinisterio!M262</f>
        <v>-2.61666450743214E-007</v>
      </c>
      <c r="N262" s="63" t="n">
        <f aca="false">ModeloDatosModificados!N262-ModeloDatosMinisterio!N262</f>
        <v>-45</v>
      </c>
      <c r="O262" s="63" t="n">
        <f aca="false">ModeloDatosModificados!O262-ModeloDatosMinisterio!O262</f>
        <v>-45</v>
      </c>
      <c r="P262" s="63" t="n">
        <f aca="false">ModeloDatosModificados!P262-ModeloDatosMinisterio!P262</f>
        <v>-45</v>
      </c>
      <c r="Q262" s="63" t="n">
        <f aca="false">ModeloDatosModificados!Q262-ModeloDatosMinisterio!Q262</f>
        <v>-45</v>
      </c>
      <c r="S262" s="63" t="n">
        <f aca="false">ModeloDatosModificados!S262-ModeloDatosMinisterio!S262</f>
        <v>0</v>
      </c>
      <c r="T262" s="63" t="n">
        <f aca="false">ModeloDatosModificados!T262-ModeloDatosMinisterio!T262</f>
        <v>0</v>
      </c>
      <c r="U262" s="63" t="n">
        <f aca="false">ModeloDatosModificados!U262-ModeloDatosMinisterio!U262</f>
        <v>0</v>
      </c>
      <c r="V262" s="63" t="n">
        <f aca="false">ModeloDatosModificados!V262-ModeloDatosMinisterio!V262</f>
        <v>0</v>
      </c>
      <c r="W262" s="63" t="n">
        <f aca="false">ModeloDatosModificados!W262-ModeloDatosMinisterio!W262</f>
        <v>0</v>
      </c>
      <c r="X262" s="63" t="n">
        <f aca="false">ModeloDatosModificados!X262-ModeloDatosMinisterio!X262</f>
        <v>0</v>
      </c>
      <c r="Y262" s="63" t="n">
        <f aca="false">ModeloDatosModificados!Y262-ModeloDatosMinisterio!Y262</f>
        <v>0</v>
      </c>
      <c r="Z262" s="63" t="n">
        <f aca="false">ModeloDatosModificados!Z262-ModeloDatosMinisterio!Z262</f>
        <v>0</v>
      </c>
      <c r="AC262" s="71" t="n">
        <f aca="false">ModeloDatosModificados!AC262-ModeloDatosMinisterio!AC262</f>
        <v>0</v>
      </c>
      <c r="AD262" s="72" t="n">
        <f aca="false">ModeloDatosModificados!AD262-ModeloDatosMinisterio!AD262</f>
        <v>0</v>
      </c>
      <c r="AE262" s="73" t="n">
        <f aca="false">ModeloDatosModificados!AE262-ModeloDatosMinisterio!AE262</f>
        <v>0</v>
      </c>
      <c r="AF262" s="72" t="n">
        <f aca="false">ModeloDatosModificados!AF262-ModeloDatosMinisterio!AF262</f>
        <v>0</v>
      </c>
      <c r="AG262" s="72" t="n">
        <f aca="false">ModeloDatosModificados!AG262-ModeloDatosMinisterio!AG262</f>
        <v>0</v>
      </c>
      <c r="AH262" s="72" t="n">
        <f aca="false">ModeloDatosModificados!AH262-ModeloDatosMinisterio!AH262</f>
        <v>0</v>
      </c>
      <c r="AI262" s="72" t="n">
        <f aca="false">ModeloDatosModificados!AI262-ModeloDatosMinisterio!AI262</f>
        <v>0</v>
      </c>
      <c r="AJ262" s="72" t="n">
        <f aca="false">ModeloDatosModificados!AJ262-ModeloDatosMinisterio!AJ262</f>
        <v>0</v>
      </c>
      <c r="AK262" s="72" t="n">
        <f aca="false">ModeloDatosModificados!AK262-ModeloDatosMinisterio!AK262</f>
        <v>0</v>
      </c>
      <c r="AL262" s="72" t="n">
        <f aca="false">ModeloDatosModificados!AL262-ModeloDatosMinisterio!AL262</f>
        <v>0</v>
      </c>
      <c r="AM262" s="72" t="n">
        <f aca="false">ModeloDatosModificados!AM262-ModeloDatosMinisterio!AM262</f>
        <v>0</v>
      </c>
      <c r="AO262" s="64" t="n">
        <f aca="false">ModeloDatosModificados!AO262-ModeloDatosMinisterio!AO262</f>
        <v>0</v>
      </c>
      <c r="AP262" s="63" t="n">
        <f aca="false">ModeloDatosModificados!AP262-ModeloDatosMinisterio!AP262</f>
        <v>0</v>
      </c>
      <c r="AQ262" s="64" t="n">
        <f aca="false">ModeloDatosModificados!AQ262-ModeloDatosMinisterio!AQ262</f>
        <v>0</v>
      </c>
      <c r="AR262" s="63" t="n">
        <f aca="false">ModeloDatosModificados!AR262-ModeloDatosMinisterio!AR262</f>
        <v>0</v>
      </c>
      <c r="AS262" s="64" t="n">
        <f aca="false">ModeloDatosModificados!AS262-ModeloDatosMinisterio!AS262</f>
        <v>0</v>
      </c>
      <c r="AT262" s="63" t="n">
        <f aca="false">ModeloDatosModificados!AT262-ModeloDatosMinisterio!AT262</f>
        <v>0</v>
      </c>
      <c r="AU262" s="64" t="n">
        <f aca="false">ModeloDatosModificados!AU262-ModeloDatosMinisterio!AU262</f>
        <v>0</v>
      </c>
      <c r="AV262" s="63" t="n">
        <f aca="false">ModeloDatosModificados!AV262-ModeloDatosMinisterio!AV262</f>
        <v>0</v>
      </c>
      <c r="AW262" s="64" t="n">
        <f aca="false">ModeloDatosModificados!AW262-ModeloDatosMinisterio!AW262</f>
        <v>0</v>
      </c>
      <c r="AX262" s="63" t="n">
        <f aca="false">ModeloDatosModificados!AX262-ModeloDatosMinisterio!AX262</f>
        <v>0</v>
      </c>
    </row>
    <row r="263" customFormat="false" ht="13.8" hidden="false" customHeight="false" outlineLevel="0" collapsed="false">
      <c r="A263" s="70" t="s">
        <v>25</v>
      </c>
      <c r="B263" s="63" t="n">
        <f aca="false">ModeloDatosModificados!B263-ModeloDatosMinisterio!B263</f>
        <v>0</v>
      </c>
      <c r="C263" s="63" t="n">
        <f aca="false">ModeloDatosModificados!C263-ModeloDatosMinisterio!C263</f>
        <v>0</v>
      </c>
      <c r="D263" s="63" t="n">
        <f aca="false">ModeloDatosModificados!D263-ModeloDatosMinisterio!D263</f>
        <v>0</v>
      </c>
      <c r="E263" s="63" t="n">
        <f aca="false">ModeloDatosModificados!E263-ModeloDatosMinisterio!E263</f>
        <v>0</v>
      </c>
      <c r="F263" s="63" t="n">
        <f aca="false">ModeloDatosModificados!F263-ModeloDatosMinisterio!F263</f>
        <v>0</v>
      </c>
      <c r="G263" s="63" t="n">
        <f aca="false">ModeloDatosModificados!G263-ModeloDatosMinisterio!G263</f>
        <v>0</v>
      </c>
      <c r="H263" s="63" t="n">
        <f aca="false">ModeloDatosModificados!H263-ModeloDatosMinisterio!H263</f>
        <v>0</v>
      </c>
      <c r="I263" s="64" t="n">
        <f aca="false">ModeloDatosModificados!I263-ModeloDatosMinisterio!I263</f>
        <v>0</v>
      </c>
      <c r="J263" s="63" t="n">
        <f aca="false">ModeloDatosModificados!J263-ModeloDatosMinisterio!J263</f>
        <v>0</v>
      </c>
      <c r="K263" s="64" t="n">
        <f aca="false">ModeloDatosModificados!K263-ModeloDatosMinisterio!K263</f>
        <v>0</v>
      </c>
      <c r="L263" s="63" t="n">
        <f aca="false">ModeloDatosModificados!L263-ModeloDatosMinisterio!L263</f>
        <v>0</v>
      </c>
      <c r="M263" s="64" t="n">
        <f aca="false">ModeloDatosModificados!M263-ModeloDatosMinisterio!M263</f>
        <v>5.94696479561119E-009</v>
      </c>
      <c r="N263" s="63" t="n">
        <f aca="false">ModeloDatosModificados!N263-ModeloDatosMinisterio!N263</f>
        <v>1</v>
      </c>
      <c r="O263" s="63" t="n">
        <f aca="false">ModeloDatosModificados!O263-ModeloDatosMinisterio!O263</f>
        <v>1</v>
      </c>
      <c r="P263" s="63" t="n">
        <f aca="false">ModeloDatosModificados!P263-ModeloDatosMinisterio!P263</f>
        <v>1</v>
      </c>
      <c r="Q263" s="63" t="n">
        <f aca="false">ModeloDatosModificados!Q263-ModeloDatosMinisterio!Q263</f>
        <v>1</v>
      </c>
      <c r="S263" s="63" t="n">
        <f aca="false">ModeloDatosModificados!S263-ModeloDatosMinisterio!S263</f>
        <v>0</v>
      </c>
      <c r="T263" s="63" t="n">
        <f aca="false">ModeloDatosModificados!T263-ModeloDatosMinisterio!T263</f>
        <v>0</v>
      </c>
      <c r="U263" s="63" t="n">
        <f aca="false">ModeloDatosModificados!U263-ModeloDatosMinisterio!U263</f>
        <v>0</v>
      </c>
      <c r="V263" s="63" t="n">
        <f aca="false">ModeloDatosModificados!V263-ModeloDatosMinisterio!V263</f>
        <v>0</v>
      </c>
      <c r="W263" s="63" t="n">
        <f aca="false">ModeloDatosModificados!W263-ModeloDatosMinisterio!W263</f>
        <v>0</v>
      </c>
      <c r="X263" s="63" t="n">
        <f aca="false">ModeloDatosModificados!X263-ModeloDatosMinisterio!X263</f>
        <v>0</v>
      </c>
      <c r="Y263" s="63" t="n">
        <f aca="false">ModeloDatosModificados!Y263-ModeloDatosMinisterio!Y263</f>
        <v>0</v>
      </c>
      <c r="Z263" s="63" t="n">
        <f aca="false">ModeloDatosModificados!Z263-ModeloDatosMinisterio!Z263</f>
        <v>0</v>
      </c>
      <c r="AC263" s="71" t="n">
        <f aca="false">ModeloDatosModificados!AC263-ModeloDatosMinisterio!AC263</f>
        <v>0</v>
      </c>
      <c r="AD263" s="72" t="n">
        <f aca="false">ModeloDatosModificados!AD263-ModeloDatosMinisterio!AD263</f>
        <v>0</v>
      </c>
      <c r="AE263" s="73" t="n">
        <f aca="false">ModeloDatosModificados!AE263-ModeloDatosMinisterio!AE263</f>
        <v>0</v>
      </c>
      <c r="AF263" s="72" t="n">
        <f aca="false">ModeloDatosModificados!AF263-ModeloDatosMinisterio!AF263</f>
        <v>0</v>
      </c>
      <c r="AG263" s="72" t="n">
        <f aca="false">ModeloDatosModificados!AG263-ModeloDatosMinisterio!AG263</f>
        <v>0</v>
      </c>
      <c r="AH263" s="72" t="n">
        <f aca="false">ModeloDatosModificados!AH263-ModeloDatosMinisterio!AH263</f>
        <v>0</v>
      </c>
      <c r="AI263" s="72" t="n">
        <f aca="false">ModeloDatosModificados!AI263-ModeloDatosMinisterio!AI263</f>
        <v>0</v>
      </c>
      <c r="AJ263" s="72" t="n">
        <f aca="false">ModeloDatosModificados!AJ263-ModeloDatosMinisterio!AJ263</f>
        <v>0</v>
      </c>
      <c r="AK263" s="72" t="n">
        <f aca="false">ModeloDatosModificados!AK263-ModeloDatosMinisterio!AK263</f>
        <v>0</v>
      </c>
      <c r="AL263" s="72" t="n">
        <f aca="false">ModeloDatosModificados!AL263-ModeloDatosMinisterio!AL263</f>
        <v>0</v>
      </c>
      <c r="AM263" s="72" t="n">
        <f aca="false">ModeloDatosModificados!AM263-ModeloDatosMinisterio!AM263</f>
        <v>0</v>
      </c>
      <c r="AO263" s="64" t="n">
        <f aca="false">ModeloDatosModificados!AO263-ModeloDatosMinisterio!AO263</f>
        <v>0</v>
      </c>
      <c r="AP263" s="63" t="n">
        <f aca="false">ModeloDatosModificados!AP263-ModeloDatosMinisterio!AP263</f>
        <v>0</v>
      </c>
      <c r="AQ263" s="64" t="n">
        <f aca="false">ModeloDatosModificados!AQ263-ModeloDatosMinisterio!AQ263</f>
        <v>0</v>
      </c>
      <c r="AR263" s="63" t="n">
        <f aca="false">ModeloDatosModificados!AR263-ModeloDatosMinisterio!AR263</f>
        <v>0</v>
      </c>
      <c r="AS263" s="64" t="n">
        <f aca="false">ModeloDatosModificados!AS263-ModeloDatosMinisterio!AS263</f>
        <v>0</v>
      </c>
      <c r="AT263" s="63" t="n">
        <f aca="false">ModeloDatosModificados!AT263-ModeloDatosMinisterio!AT263</f>
        <v>0</v>
      </c>
      <c r="AU263" s="64" t="n">
        <f aca="false">ModeloDatosModificados!AU263-ModeloDatosMinisterio!AU263</f>
        <v>0</v>
      </c>
      <c r="AV263" s="63" t="n">
        <f aca="false">ModeloDatosModificados!AV263-ModeloDatosMinisterio!AV263</f>
        <v>0</v>
      </c>
      <c r="AW263" s="64" t="n">
        <f aca="false">ModeloDatosModificados!AW263-ModeloDatosMinisterio!AW263</f>
        <v>0</v>
      </c>
      <c r="AX263" s="63" t="n">
        <f aca="false">ModeloDatosModificados!AX263-ModeloDatosMinisterio!AX263</f>
        <v>0</v>
      </c>
    </row>
    <row r="264" customFormat="false" ht="13.8" hidden="false" customHeight="false" outlineLevel="0" collapsed="false">
      <c r="A264" s="70" t="s">
        <v>26</v>
      </c>
      <c r="B264" s="63" t="n">
        <f aca="false">ModeloDatosModificados!B264-ModeloDatosMinisterio!B264</f>
        <v>0</v>
      </c>
      <c r="C264" s="63" t="n">
        <f aca="false">ModeloDatosModificados!C264-ModeloDatosMinisterio!C264</f>
        <v>0</v>
      </c>
      <c r="D264" s="63" t="n">
        <f aca="false">ModeloDatosModificados!D264-ModeloDatosMinisterio!D264</f>
        <v>0</v>
      </c>
      <c r="E264" s="63" t="n">
        <f aca="false">ModeloDatosModificados!E264-ModeloDatosMinisterio!E264</f>
        <v>0</v>
      </c>
      <c r="F264" s="63" t="n">
        <f aca="false">ModeloDatosModificados!F264-ModeloDatosMinisterio!F264</f>
        <v>0</v>
      </c>
      <c r="G264" s="63" t="n">
        <f aca="false">ModeloDatosModificados!G264-ModeloDatosMinisterio!G264</f>
        <v>0</v>
      </c>
      <c r="H264" s="63" t="n">
        <f aca="false">ModeloDatosModificados!H264-ModeloDatosMinisterio!H264</f>
        <v>0</v>
      </c>
      <c r="I264" s="64" t="n">
        <f aca="false">ModeloDatosModificados!I264-ModeloDatosMinisterio!I264</f>
        <v>0</v>
      </c>
      <c r="J264" s="63" t="n">
        <f aca="false">ModeloDatosModificados!J264-ModeloDatosMinisterio!J264</f>
        <v>0</v>
      </c>
      <c r="K264" s="64" t="n">
        <f aca="false">ModeloDatosModificados!K264-ModeloDatosMinisterio!K264</f>
        <v>0</v>
      </c>
      <c r="L264" s="63" t="n">
        <f aca="false">ModeloDatosModificados!L264-ModeloDatosMinisterio!L264</f>
        <v>0</v>
      </c>
      <c r="M264" s="64" t="n">
        <f aca="false">ModeloDatosModificados!M264-ModeloDatosMinisterio!M264</f>
        <v>-2.02196802849552E-007</v>
      </c>
      <c r="N264" s="63" t="n">
        <f aca="false">ModeloDatosModificados!N264-ModeloDatosMinisterio!N264</f>
        <v>-35</v>
      </c>
      <c r="O264" s="63" t="n">
        <f aca="false">ModeloDatosModificados!O264-ModeloDatosMinisterio!O264</f>
        <v>-35</v>
      </c>
      <c r="P264" s="63" t="n">
        <f aca="false">ModeloDatosModificados!P264-ModeloDatosMinisterio!P264</f>
        <v>-35</v>
      </c>
      <c r="Q264" s="63" t="n">
        <f aca="false">ModeloDatosModificados!Q264-ModeloDatosMinisterio!Q264</f>
        <v>-35</v>
      </c>
      <c r="S264" s="63" t="n">
        <f aca="false">ModeloDatosModificados!S264-ModeloDatosMinisterio!S264</f>
        <v>0</v>
      </c>
      <c r="T264" s="63" t="n">
        <f aca="false">ModeloDatosModificados!T264-ModeloDatosMinisterio!T264</f>
        <v>0</v>
      </c>
      <c r="U264" s="63" t="n">
        <f aca="false">ModeloDatosModificados!U264-ModeloDatosMinisterio!U264</f>
        <v>0</v>
      </c>
      <c r="V264" s="63" t="n">
        <f aca="false">ModeloDatosModificados!V264-ModeloDatosMinisterio!V264</f>
        <v>0</v>
      </c>
      <c r="W264" s="63" t="n">
        <f aca="false">ModeloDatosModificados!W264-ModeloDatosMinisterio!W264</f>
        <v>0</v>
      </c>
      <c r="X264" s="63" t="n">
        <f aca="false">ModeloDatosModificados!X264-ModeloDatosMinisterio!X264</f>
        <v>0</v>
      </c>
      <c r="Y264" s="63" t="n">
        <f aca="false">ModeloDatosModificados!Y264-ModeloDatosMinisterio!Y264</f>
        <v>0</v>
      </c>
      <c r="Z264" s="63" t="n">
        <f aca="false">ModeloDatosModificados!Z264-ModeloDatosMinisterio!Z264</f>
        <v>0</v>
      </c>
      <c r="AC264" s="71" t="n">
        <f aca="false">ModeloDatosModificados!AC264-ModeloDatosMinisterio!AC264</f>
        <v>0</v>
      </c>
      <c r="AD264" s="72" t="n">
        <f aca="false">ModeloDatosModificados!AD264-ModeloDatosMinisterio!AD264</f>
        <v>0</v>
      </c>
      <c r="AE264" s="73" t="n">
        <f aca="false">ModeloDatosModificados!AE264-ModeloDatosMinisterio!AE264</f>
        <v>0</v>
      </c>
      <c r="AF264" s="72" t="n">
        <f aca="false">ModeloDatosModificados!AF264-ModeloDatosMinisterio!AF264</f>
        <v>0</v>
      </c>
      <c r="AG264" s="72" t="n">
        <f aca="false">ModeloDatosModificados!AG264-ModeloDatosMinisterio!AG264</f>
        <v>0</v>
      </c>
      <c r="AH264" s="72" t="n">
        <f aca="false">ModeloDatosModificados!AH264-ModeloDatosMinisterio!AH264</f>
        <v>0</v>
      </c>
      <c r="AI264" s="72" t="n">
        <f aca="false">ModeloDatosModificados!AI264-ModeloDatosMinisterio!AI264</f>
        <v>0</v>
      </c>
      <c r="AJ264" s="72" t="n">
        <f aca="false">ModeloDatosModificados!AJ264-ModeloDatosMinisterio!AJ264</f>
        <v>0</v>
      </c>
      <c r="AK264" s="72" t="n">
        <f aca="false">ModeloDatosModificados!AK264-ModeloDatosMinisterio!AK264</f>
        <v>0</v>
      </c>
      <c r="AL264" s="72" t="n">
        <f aca="false">ModeloDatosModificados!AL264-ModeloDatosMinisterio!AL264</f>
        <v>0</v>
      </c>
      <c r="AM264" s="72" t="n">
        <f aca="false">ModeloDatosModificados!AM264-ModeloDatosMinisterio!AM264</f>
        <v>0</v>
      </c>
      <c r="AO264" s="64" t="n">
        <f aca="false">ModeloDatosModificados!AO264-ModeloDatosMinisterio!AO264</f>
        <v>0</v>
      </c>
      <c r="AP264" s="63" t="n">
        <f aca="false">ModeloDatosModificados!AP264-ModeloDatosMinisterio!AP264</f>
        <v>0</v>
      </c>
      <c r="AQ264" s="64" t="n">
        <f aca="false">ModeloDatosModificados!AQ264-ModeloDatosMinisterio!AQ264</f>
        <v>0</v>
      </c>
      <c r="AR264" s="63" t="n">
        <f aca="false">ModeloDatosModificados!AR264-ModeloDatosMinisterio!AR264</f>
        <v>0</v>
      </c>
      <c r="AS264" s="64" t="n">
        <f aca="false">ModeloDatosModificados!AS264-ModeloDatosMinisterio!AS264</f>
        <v>0</v>
      </c>
      <c r="AT264" s="63" t="n">
        <f aca="false">ModeloDatosModificados!AT264-ModeloDatosMinisterio!AT264</f>
        <v>0</v>
      </c>
      <c r="AU264" s="64" t="n">
        <f aca="false">ModeloDatosModificados!AU264-ModeloDatosMinisterio!AU264</f>
        <v>0</v>
      </c>
      <c r="AV264" s="63" t="n">
        <f aca="false">ModeloDatosModificados!AV264-ModeloDatosMinisterio!AV264</f>
        <v>0</v>
      </c>
      <c r="AW264" s="64" t="n">
        <f aca="false">ModeloDatosModificados!AW264-ModeloDatosMinisterio!AW264</f>
        <v>0</v>
      </c>
      <c r="AX264" s="63" t="n">
        <f aca="false">ModeloDatosModificados!AX264-ModeloDatosMinisterio!AX264</f>
        <v>0</v>
      </c>
    </row>
    <row r="265" customFormat="false" ht="13.8" hidden="false" customHeight="false" outlineLevel="0" collapsed="false">
      <c r="A265" s="70" t="s">
        <v>27</v>
      </c>
      <c r="B265" s="63" t="n">
        <f aca="false">ModeloDatosModificados!B265-ModeloDatosMinisterio!B265</f>
        <v>0</v>
      </c>
      <c r="C265" s="63" t="n">
        <f aca="false">ModeloDatosModificados!C265-ModeloDatosMinisterio!C265</f>
        <v>0</v>
      </c>
      <c r="D265" s="63" t="n">
        <f aca="false">ModeloDatosModificados!D265-ModeloDatosMinisterio!D265</f>
        <v>0</v>
      </c>
      <c r="E265" s="63" t="n">
        <f aca="false">ModeloDatosModificados!E265-ModeloDatosMinisterio!E265</f>
        <v>0</v>
      </c>
      <c r="F265" s="63" t="n">
        <f aca="false">ModeloDatosModificados!F265-ModeloDatosMinisterio!F265</f>
        <v>0</v>
      </c>
      <c r="G265" s="63" t="n">
        <f aca="false">ModeloDatosModificados!G265-ModeloDatosMinisterio!G265</f>
        <v>0</v>
      </c>
      <c r="H265" s="63" t="n">
        <f aca="false">ModeloDatosModificados!H265-ModeloDatosMinisterio!H265</f>
        <v>0</v>
      </c>
      <c r="I265" s="64" t="n">
        <f aca="false">ModeloDatosModificados!I265-ModeloDatosMinisterio!I265</f>
        <v>0</v>
      </c>
      <c r="J265" s="63" t="n">
        <f aca="false">ModeloDatosModificados!J265-ModeloDatosMinisterio!J265</f>
        <v>0</v>
      </c>
      <c r="K265" s="64" t="n">
        <f aca="false">ModeloDatosModificados!K265-ModeloDatosMinisterio!K265</f>
        <v>0</v>
      </c>
      <c r="L265" s="63" t="n">
        <f aca="false">ModeloDatosModificados!L265-ModeloDatosMinisterio!L265</f>
        <v>0</v>
      </c>
      <c r="M265" s="64" t="n">
        <f aca="false">ModeloDatosModificados!M265-ModeloDatosMinisterio!M265</f>
        <v>-1.78408943729558E-008</v>
      </c>
      <c r="N265" s="63" t="n">
        <f aca="false">ModeloDatosModificados!N265-ModeloDatosMinisterio!N265</f>
        <v>-3</v>
      </c>
      <c r="O265" s="63" t="n">
        <f aca="false">ModeloDatosModificados!O265-ModeloDatosMinisterio!O265</f>
        <v>-3</v>
      </c>
      <c r="P265" s="63" t="n">
        <f aca="false">ModeloDatosModificados!P265-ModeloDatosMinisterio!P265</f>
        <v>-3</v>
      </c>
      <c r="Q265" s="63" t="n">
        <f aca="false">ModeloDatosModificados!Q265-ModeloDatosMinisterio!Q265</f>
        <v>-3</v>
      </c>
      <c r="S265" s="63" t="n">
        <f aca="false">ModeloDatosModificados!S265-ModeloDatosMinisterio!S265</f>
        <v>0</v>
      </c>
      <c r="T265" s="63" t="n">
        <f aca="false">ModeloDatosModificados!T265-ModeloDatosMinisterio!T265</f>
        <v>0</v>
      </c>
      <c r="U265" s="63" t="n">
        <f aca="false">ModeloDatosModificados!U265-ModeloDatosMinisterio!U265</f>
        <v>0</v>
      </c>
      <c r="V265" s="63" t="n">
        <f aca="false">ModeloDatosModificados!V265-ModeloDatosMinisterio!V265</f>
        <v>0</v>
      </c>
      <c r="W265" s="63" t="n">
        <f aca="false">ModeloDatosModificados!W265-ModeloDatosMinisterio!W265</f>
        <v>0</v>
      </c>
      <c r="X265" s="63" t="n">
        <f aca="false">ModeloDatosModificados!X265-ModeloDatosMinisterio!X265</f>
        <v>0</v>
      </c>
      <c r="Y265" s="63" t="n">
        <f aca="false">ModeloDatosModificados!Y265-ModeloDatosMinisterio!Y265</f>
        <v>0</v>
      </c>
      <c r="Z265" s="63" t="n">
        <f aca="false">ModeloDatosModificados!Z265-ModeloDatosMinisterio!Z265</f>
        <v>0</v>
      </c>
      <c r="AC265" s="71" t="n">
        <f aca="false">ModeloDatosModificados!AC265-ModeloDatosMinisterio!AC265</f>
        <v>0</v>
      </c>
      <c r="AD265" s="72" t="n">
        <f aca="false">ModeloDatosModificados!AD265-ModeloDatosMinisterio!AD265</f>
        <v>0</v>
      </c>
      <c r="AE265" s="73" t="n">
        <f aca="false">ModeloDatosModificados!AE265-ModeloDatosMinisterio!AE265</f>
        <v>0</v>
      </c>
      <c r="AF265" s="72" t="n">
        <f aca="false">ModeloDatosModificados!AF265-ModeloDatosMinisterio!AF265</f>
        <v>0</v>
      </c>
      <c r="AG265" s="72" t="n">
        <f aca="false">ModeloDatosModificados!AG265-ModeloDatosMinisterio!AG265</f>
        <v>0</v>
      </c>
      <c r="AH265" s="72" t="n">
        <f aca="false">ModeloDatosModificados!AH265-ModeloDatosMinisterio!AH265</f>
        <v>0</v>
      </c>
      <c r="AI265" s="72" t="n">
        <f aca="false">ModeloDatosModificados!AI265-ModeloDatosMinisterio!AI265</f>
        <v>0</v>
      </c>
      <c r="AJ265" s="72" t="n">
        <f aca="false">ModeloDatosModificados!AJ265-ModeloDatosMinisterio!AJ265</f>
        <v>0</v>
      </c>
      <c r="AK265" s="72" t="n">
        <f aca="false">ModeloDatosModificados!AK265-ModeloDatosMinisterio!AK265</f>
        <v>0</v>
      </c>
      <c r="AL265" s="72" t="n">
        <f aca="false">ModeloDatosModificados!AL265-ModeloDatosMinisterio!AL265</f>
        <v>0</v>
      </c>
      <c r="AM265" s="72" t="n">
        <f aca="false">ModeloDatosModificados!AM265-ModeloDatosMinisterio!AM265</f>
        <v>0</v>
      </c>
      <c r="AO265" s="64" t="n">
        <f aca="false">ModeloDatosModificados!AO265-ModeloDatosMinisterio!AO265</f>
        <v>0</v>
      </c>
      <c r="AP265" s="63" t="n">
        <f aca="false">ModeloDatosModificados!AP265-ModeloDatosMinisterio!AP265</f>
        <v>0</v>
      </c>
      <c r="AQ265" s="64" t="n">
        <f aca="false">ModeloDatosModificados!AQ265-ModeloDatosMinisterio!AQ265</f>
        <v>0</v>
      </c>
      <c r="AR265" s="63" t="n">
        <f aca="false">ModeloDatosModificados!AR265-ModeloDatosMinisterio!AR265</f>
        <v>0</v>
      </c>
      <c r="AS265" s="64" t="n">
        <f aca="false">ModeloDatosModificados!AS265-ModeloDatosMinisterio!AS265</f>
        <v>0</v>
      </c>
      <c r="AT265" s="63" t="n">
        <f aca="false">ModeloDatosModificados!AT265-ModeloDatosMinisterio!AT265</f>
        <v>0</v>
      </c>
      <c r="AU265" s="64" t="n">
        <f aca="false">ModeloDatosModificados!AU265-ModeloDatosMinisterio!AU265</f>
        <v>0</v>
      </c>
      <c r="AV265" s="63" t="n">
        <f aca="false">ModeloDatosModificados!AV265-ModeloDatosMinisterio!AV265</f>
        <v>0</v>
      </c>
      <c r="AW265" s="64" t="n">
        <f aca="false">ModeloDatosModificados!AW265-ModeloDatosMinisterio!AW265</f>
        <v>0</v>
      </c>
      <c r="AX265" s="63" t="n">
        <f aca="false">ModeloDatosModificados!AX265-ModeloDatosMinisterio!AX265</f>
        <v>0</v>
      </c>
    </row>
    <row r="266" customFormat="false" ht="13.8" hidden="false" customHeight="false" outlineLevel="0" collapsed="false">
      <c r="A266" s="70" t="s">
        <v>28</v>
      </c>
      <c r="B266" s="63" t="n">
        <f aca="false">ModeloDatosModificados!B266-ModeloDatosMinisterio!B266</f>
        <v>0</v>
      </c>
      <c r="C266" s="63" t="n">
        <f aca="false">ModeloDatosModificados!C266-ModeloDatosMinisterio!C266</f>
        <v>0</v>
      </c>
      <c r="D266" s="63" t="n">
        <f aca="false">ModeloDatosModificados!D266-ModeloDatosMinisterio!D266</f>
        <v>0</v>
      </c>
      <c r="E266" s="63" t="n">
        <f aca="false">ModeloDatosModificados!E266-ModeloDatosMinisterio!E266</f>
        <v>0</v>
      </c>
      <c r="F266" s="63" t="n">
        <f aca="false">ModeloDatosModificados!F266-ModeloDatosMinisterio!F266</f>
        <v>0</v>
      </c>
      <c r="G266" s="63" t="n">
        <f aca="false">ModeloDatosModificados!G266-ModeloDatosMinisterio!G266</f>
        <v>0</v>
      </c>
      <c r="H266" s="63" t="n">
        <f aca="false">ModeloDatosModificados!H266-ModeloDatosMinisterio!H266</f>
        <v>0</v>
      </c>
      <c r="I266" s="64" t="n">
        <f aca="false">ModeloDatosModificados!I266-ModeloDatosMinisterio!I266</f>
        <v>0</v>
      </c>
      <c r="J266" s="63" t="n">
        <f aca="false">ModeloDatosModificados!J266-ModeloDatosMinisterio!J266</f>
        <v>0</v>
      </c>
      <c r="K266" s="64" t="n">
        <f aca="false">ModeloDatosModificados!K266-ModeloDatosMinisterio!K266</f>
        <v>0</v>
      </c>
      <c r="L266" s="63" t="n">
        <f aca="false">ModeloDatosModificados!L266-ModeloDatosMinisterio!L266</f>
        <v>0</v>
      </c>
      <c r="M266" s="64" t="n">
        <f aca="false">ModeloDatosModificados!M266-ModeloDatosMinisterio!M266</f>
        <v>-1.12992330998651E-007</v>
      </c>
      <c r="N266" s="63" t="n">
        <f aca="false">ModeloDatosModificados!N266-ModeloDatosMinisterio!N266</f>
        <v>-19</v>
      </c>
      <c r="O266" s="63" t="n">
        <f aca="false">ModeloDatosModificados!O266-ModeloDatosMinisterio!O266</f>
        <v>-19</v>
      </c>
      <c r="P266" s="63" t="n">
        <f aca="false">ModeloDatosModificados!P266-ModeloDatosMinisterio!P266</f>
        <v>-19</v>
      </c>
      <c r="Q266" s="63" t="n">
        <f aca="false">ModeloDatosModificados!Q266-ModeloDatosMinisterio!Q266</f>
        <v>-19</v>
      </c>
      <c r="S266" s="63" t="n">
        <f aca="false">ModeloDatosModificados!S266-ModeloDatosMinisterio!S266</f>
        <v>0</v>
      </c>
      <c r="T266" s="63" t="n">
        <f aca="false">ModeloDatosModificados!T266-ModeloDatosMinisterio!T266</f>
        <v>0</v>
      </c>
      <c r="U266" s="63" t="n">
        <f aca="false">ModeloDatosModificados!U266-ModeloDatosMinisterio!U266</f>
        <v>0</v>
      </c>
      <c r="V266" s="63" t="n">
        <f aca="false">ModeloDatosModificados!V266-ModeloDatosMinisterio!V266</f>
        <v>0</v>
      </c>
      <c r="W266" s="63" t="n">
        <f aca="false">ModeloDatosModificados!W266-ModeloDatosMinisterio!W266</f>
        <v>0</v>
      </c>
      <c r="X266" s="63" t="n">
        <f aca="false">ModeloDatosModificados!X266-ModeloDatosMinisterio!X266</f>
        <v>0</v>
      </c>
      <c r="Y266" s="63" t="n">
        <f aca="false">ModeloDatosModificados!Y266-ModeloDatosMinisterio!Y266</f>
        <v>0</v>
      </c>
      <c r="Z266" s="63" t="n">
        <f aca="false">ModeloDatosModificados!Z266-ModeloDatosMinisterio!Z266</f>
        <v>0</v>
      </c>
      <c r="AC266" s="71" t="n">
        <f aca="false">ModeloDatosModificados!AC266-ModeloDatosMinisterio!AC266</f>
        <v>0</v>
      </c>
      <c r="AD266" s="72" t="n">
        <f aca="false">ModeloDatosModificados!AD266-ModeloDatosMinisterio!AD266</f>
        <v>0</v>
      </c>
      <c r="AE266" s="73" t="n">
        <f aca="false">ModeloDatosModificados!AE266-ModeloDatosMinisterio!AE266</f>
        <v>0</v>
      </c>
      <c r="AF266" s="72" t="n">
        <f aca="false">ModeloDatosModificados!AF266-ModeloDatosMinisterio!AF266</f>
        <v>0</v>
      </c>
      <c r="AG266" s="72" t="n">
        <f aca="false">ModeloDatosModificados!AG266-ModeloDatosMinisterio!AG266</f>
        <v>0</v>
      </c>
      <c r="AH266" s="72" t="n">
        <f aca="false">ModeloDatosModificados!AH266-ModeloDatosMinisterio!AH266</f>
        <v>0</v>
      </c>
      <c r="AI266" s="72" t="n">
        <f aca="false">ModeloDatosModificados!AI266-ModeloDatosMinisterio!AI266</f>
        <v>0</v>
      </c>
      <c r="AJ266" s="72" t="n">
        <f aca="false">ModeloDatosModificados!AJ266-ModeloDatosMinisterio!AJ266</f>
        <v>0</v>
      </c>
      <c r="AK266" s="72" t="n">
        <f aca="false">ModeloDatosModificados!AK266-ModeloDatosMinisterio!AK266</f>
        <v>0</v>
      </c>
      <c r="AL266" s="72" t="n">
        <f aca="false">ModeloDatosModificados!AL266-ModeloDatosMinisterio!AL266</f>
        <v>0</v>
      </c>
      <c r="AM266" s="72" t="n">
        <f aca="false">ModeloDatosModificados!AM266-ModeloDatosMinisterio!AM266</f>
        <v>0</v>
      </c>
      <c r="AO266" s="64" t="n">
        <f aca="false">ModeloDatosModificados!AO266-ModeloDatosMinisterio!AO266</f>
        <v>0</v>
      </c>
      <c r="AP266" s="63" t="n">
        <f aca="false">ModeloDatosModificados!AP266-ModeloDatosMinisterio!AP266</f>
        <v>0</v>
      </c>
      <c r="AQ266" s="64" t="n">
        <f aca="false">ModeloDatosModificados!AQ266-ModeloDatosMinisterio!AQ266</f>
        <v>0</v>
      </c>
      <c r="AR266" s="63" t="n">
        <f aca="false">ModeloDatosModificados!AR266-ModeloDatosMinisterio!AR266</f>
        <v>0</v>
      </c>
      <c r="AS266" s="64" t="n">
        <f aca="false">ModeloDatosModificados!AS266-ModeloDatosMinisterio!AS266</f>
        <v>0</v>
      </c>
      <c r="AT266" s="63" t="n">
        <f aca="false">ModeloDatosModificados!AT266-ModeloDatosMinisterio!AT266</f>
        <v>0</v>
      </c>
      <c r="AU266" s="64" t="n">
        <f aca="false">ModeloDatosModificados!AU266-ModeloDatosMinisterio!AU266</f>
        <v>0</v>
      </c>
      <c r="AV266" s="63" t="n">
        <f aca="false">ModeloDatosModificados!AV266-ModeloDatosMinisterio!AV266</f>
        <v>0</v>
      </c>
      <c r="AW266" s="64" t="n">
        <f aca="false">ModeloDatosModificados!AW266-ModeloDatosMinisterio!AW266</f>
        <v>0</v>
      </c>
      <c r="AX266" s="63" t="n">
        <f aca="false">ModeloDatosModificados!AX266-ModeloDatosMinisterio!AX266</f>
        <v>0</v>
      </c>
    </row>
    <row r="267" customFormat="false" ht="13.8" hidden="false" customHeight="false" outlineLevel="0" collapsed="false">
      <c r="A267" s="70" t="s">
        <v>29</v>
      </c>
      <c r="B267" s="63" t="n">
        <f aca="false">ModeloDatosModificados!B267-ModeloDatosMinisterio!B267</f>
        <v>0</v>
      </c>
      <c r="C267" s="63" t="n">
        <f aca="false">ModeloDatosModificados!C267-ModeloDatosMinisterio!C267</f>
        <v>0</v>
      </c>
      <c r="D267" s="63" t="n">
        <f aca="false">ModeloDatosModificados!D267-ModeloDatosMinisterio!D267</f>
        <v>0</v>
      </c>
      <c r="E267" s="63" t="n">
        <f aca="false">ModeloDatosModificados!E267-ModeloDatosMinisterio!E267</f>
        <v>0</v>
      </c>
      <c r="F267" s="63" t="n">
        <f aca="false">ModeloDatosModificados!F267-ModeloDatosMinisterio!F267</f>
        <v>0</v>
      </c>
      <c r="G267" s="63" t="n">
        <f aca="false">ModeloDatosModificados!G267-ModeloDatosMinisterio!G267</f>
        <v>0</v>
      </c>
      <c r="H267" s="63" t="n">
        <f aca="false">ModeloDatosModificados!H267-ModeloDatosMinisterio!H267</f>
        <v>0</v>
      </c>
      <c r="I267" s="64" t="n">
        <f aca="false">ModeloDatosModificados!I267-ModeloDatosMinisterio!I267</f>
        <v>0</v>
      </c>
      <c r="J267" s="63" t="n">
        <f aca="false">ModeloDatosModificados!J267-ModeloDatosMinisterio!J267</f>
        <v>0</v>
      </c>
      <c r="K267" s="64" t="n">
        <f aca="false">ModeloDatosModificados!K267-ModeloDatosMinisterio!K267</f>
        <v>0</v>
      </c>
      <c r="L267" s="63" t="n">
        <f aca="false">ModeloDatosModificados!L267-ModeloDatosMinisterio!L267</f>
        <v>0</v>
      </c>
      <c r="M267" s="64" t="n">
        <f aca="false">ModeloDatosModificados!M267-ModeloDatosMinisterio!M267</f>
        <v>-6.5416612689273E-008</v>
      </c>
      <c r="N267" s="63" t="n">
        <f aca="false">ModeloDatosModificados!N267-ModeloDatosMinisterio!N267</f>
        <v>-11</v>
      </c>
      <c r="O267" s="63" t="n">
        <f aca="false">ModeloDatosModificados!O267-ModeloDatosMinisterio!O267</f>
        <v>-11</v>
      </c>
      <c r="P267" s="63" t="n">
        <f aca="false">ModeloDatosModificados!P267-ModeloDatosMinisterio!P267</f>
        <v>-11</v>
      </c>
      <c r="Q267" s="63" t="n">
        <f aca="false">ModeloDatosModificados!Q267-ModeloDatosMinisterio!Q267</f>
        <v>-11</v>
      </c>
      <c r="S267" s="63" t="n">
        <f aca="false">ModeloDatosModificados!S267-ModeloDatosMinisterio!S267</f>
        <v>0</v>
      </c>
      <c r="T267" s="63" t="n">
        <f aca="false">ModeloDatosModificados!T267-ModeloDatosMinisterio!T267</f>
        <v>0</v>
      </c>
      <c r="U267" s="63" t="n">
        <f aca="false">ModeloDatosModificados!U267-ModeloDatosMinisterio!U267</f>
        <v>0</v>
      </c>
      <c r="V267" s="63" t="n">
        <f aca="false">ModeloDatosModificados!V267-ModeloDatosMinisterio!V267</f>
        <v>0</v>
      </c>
      <c r="W267" s="63" t="n">
        <f aca="false">ModeloDatosModificados!W267-ModeloDatosMinisterio!W267</f>
        <v>0</v>
      </c>
      <c r="X267" s="63" t="n">
        <f aca="false">ModeloDatosModificados!X267-ModeloDatosMinisterio!X267</f>
        <v>0</v>
      </c>
      <c r="Y267" s="63" t="n">
        <f aca="false">ModeloDatosModificados!Y267-ModeloDatosMinisterio!Y267</f>
        <v>0</v>
      </c>
      <c r="Z267" s="63" t="n">
        <f aca="false">ModeloDatosModificados!Z267-ModeloDatosMinisterio!Z267</f>
        <v>0</v>
      </c>
      <c r="AC267" s="71" t="n">
        <f aca="false">ModeloDatosModificados!AC267-ModeloDatosMinisterio!AC267</f>
        <v>0</v>
      </c>
      <c r="AD267" s="72" t="n">
        <f aca="false">ModeloDatosModificados!AD267-ModeloDatosMinisterio!AD267</f>
        <v>0</v>
      </c>
      <c r="AE267" s="73" t="n">
        <f aca="false">ModeloDatosModificados!AE267-ModeloDatosMinisterio!AE267</f>
        <v>0</v>
      </c>
      <c r="AF267" s="72" t="n">
        <f aca="false">ModeloDatosModificados!AF267-ModeloDatosMinisterio!AF267</f>
        <v>0</v>
      </c>
      <c r="AG267" s="72" t="n">
        <f aca="false">ModeloDatosModificados!AG267-ModeloDatosMinisterio!AG267</f>
        <v>0</v>
      </c>
      <c r="AH267" s="72" t="n">
        <f aca="false">ModeloDatosModificados!AH267-ModeloDatosMinisterio!AH267</f>
        <v>0</v>
      </c>
      <c r="AI267" s="72" t="n">
        <f aca="false">ModeloDatosModificados!AI267-ModeloDatosMinisterio!AI267</f>
        <v>0</v>
      </c>
      <c r="AJ267" s="72" t="n">
        <f aca="false">ModeloDatosModificados!AJ267-ModeloDatosMinisterio!AJ267</f>
        <v>0</v>
      </c>
      <c r="AK267" s="72" t="n">
        <f aca="false">ModeloDatosModificados!AK267-ModeloDatosMinisterio!AK267</f>
        <v>0</v>
      </c>
      <c r="AL267" s="72" t="n">
        <f aca="false">ModeloDatosModificados!AL267-ModeloDatosMinisterio!AL267</f>
        <v>0</v>
      </c>
      <c r="AM267" s="72" t="n">
        <f aca="false">ModeloDatosModificados!AM267-ModeloDatosMinisterio!AM267</f>
        <v>0</v>
      </c>
      <c r="AO267" s="64" t="n">
        <f aca="false">ModeloDatosModificados!AO267-ModeloDatosMinisterio!AO267</f>
        <v>0</v>
      </c>
      <c r="AP267" s="63" t="n">
        <f aca="false">ModeloDatosModificados!AP267-ModeloDatosMinisterio!AP267</f>
        <v>0</v>
      </c>
      <c r="AQ267" s="64" t="n">
        <f aca="false">ModeloDatosModificados!AQ267-ModeloDatosMinisterio!AQ267</f>
        <v>0</v>
      </c>
      <c r="AR267" s="63" t="n">
        <f aca="false">ModeloDatosModificados!AR267-ModeloDatosMinisterio!AR267</f>
        <v>0</v>
      </c>
      <c r="AS267" s="64" t="n">
        <f aca="false">ModeloDatosModificados!AS267-ModeloDatosMinisterio!AS267</f>
        <v>0</v>
      </c>
      <c r="AT267" s="63" t="n">
        <f aca="false">ModeloDatosModificados!AT267-ModeloDatosMinisterio!AT267</f>
        <v>0</v>
      </c>
      <c r="AU267" s="64" t="n">
        <f aca="false">ModeloDatosModificados!AU267-ModeloDatosMinisterio!AU267</f>
        <v>0</v>
      </c>
      <c r="AV267" s="63" t="n">
        <f aca="false">ModeloDatosModificados!AV267-ModeloDatosMinisterio!AV267</f>
        <v>0</v>
      </c>
      <c r="AW267" s="64" t="n">
        <f aca="false">ModeloDatosModificados!AW267-ModeloDatosMinisterio!AW267</f>
        <v>0</v>
      </c>
      <c r="AX267" s="63" t="n">
        <f aca="false">ModeloDatosModificados!AX267-ModeloDatosMinisterio!AX267</f>
        <v>0</v>
      </c>
    </row>
    <row r="268" customFormat="false" ht="13.8" hidden="false" customHeight="false" outlineLevel="0" collapsed="false">
      <c r="A268" s="70" t="s">
        <v>30</v>
      </c>
      <c r="B268" s="63" t="n">
        <f aca="false">ModeloDatosModificados!B268-ModeloDatosMinisterio!B268</f>
        <v>0</v>
      </c>
      <c r="C268" s="63" t="n">
        <f aca="false">ModeloDatosModificados!C268-ModeloDatosMinisterio!C268</f>
        <v>0</v>
      </c>
      <c r="D268" s="63" t="n">
        <f aca="false">ModeloDatosModificados!D268-ModeloDatosMinisterio!D268</f>
        <v>0</v>
      </c>
      <c r="E268" s="63" t="n">
        <f aca="false">ModeloDatosModificados!E268-ModeloDatosMinisterio!E268</f>
        <v>0</v>
      </c>
      <c r="F268" s="63" t="n">
        <f aca="false">ModeloDatosModificados!F268-ModeloDatosMinisterio!F268</f>
        <v>0</v>
      </c>
      <c r="G268" s="63" t="n">
        <f aca="false">ModeloDatosModificados!G268-ModeloDatosMinisterio!G268</f>
        <v>0</v>
      </c>
      <c r="H268" s="63" t="n">
        <f aca="false">ModeloDatosModificados!H268-ModeloDatosMinisterio!H268</f>
        <v>0</v>
      </c>
      <c r="I268" s="64" t="n">
        <f aca="false">ModeloDatosModificados!I268-ModeloDatosMinisterio!I268</f>
        <v>0</v>
      </c>
      <c r="J268" s="63" t="n">
        <f aca="false">ModeloDatosModificados!J268-ModeloDatosMinisterio!J268</f>
        <v>0</v>
      </c>
      <c r="K268" s="64" t="n">
        <f aca="false">ModeloDatosModificados!K268-ModeloDatosMinisterio!K268</f>
        <v>0</v>
      </c>
      <c r="L268" s="63" t="n">
        <f aca="false">ModeloDatosModificados!L268-ModeloDatosMinisterio!L268</f>
        <v>0</v>
      </c>
      <c r="M268" s="64" t="n">
        <f aca="false">ModeloDatosModificados!M268-ModeloDatosMinisterio!M268</f>
        <v>5.94696478867229E-009</v>
      </c>
      <c r="N268" s="63" t="n">
        <f aca="false">ModeloDatosModificados!N268-ModeloDatosMinisterio!N268</f>
        <v>1</v>
      </c>
      <c r="O268" s="63" t="n">
        <f aca="false">ModeloDatosModificados!O268-ModeloDatosMinisterio!O268</f>
        <v>1</v>
      </c>
      <c r="P268" s="63" t="n">
        <f aca="false">ModeloDatosModificados!P268-ModeloDatosMinisterio!P268</f>
        <v>1</v>
      </c>
      <c r="Q268" s="63" t="n">
        <f aca="false">ModeloDatosModificados!Q268-ModeloDatosMinisterio!Q268</f>
        <v>1</v>
      </c>
      <c r="S268" s="63" t="n">
        <f aca="false">ModeloDatosModificados!S268-ModeloDatosMinisterio!S268</f>
        <v>0</v>
      </c>
      <c r="T268" s="63" t="n">
        <f aca="false">ModeloDatosModificados!T268-ModeloDatosMinisterio!T268</f>
        <v>0</v>
      </c>
      <c r="U268" s="63" t="n">
        <f aca="false">ModeloDatosModificados!U268-ModeloDatosMinisterio!U268</f>
        <v>0</v>
      </c>
      <c r="V268" s="63" t="n">
        <f aca="false">ModeloDatosModificados!V268-ModeloDatosMinisterio!V268</f>
        <v>0</v>
      </c>
      <c r="W268" s="63" t="n">
        <f aca="false">ModeloDatosModificados!W268-ModeloDatosMinisterio!W268</f>
        <v>0</v>
      </c>
      <c r="X268" s="63" t="n">
        <f aca="false">ModeloDatosModificados!X268-ModeloDatosMinisterio!X268</f>
        <v>0</v>
      </c>
      <c r="Y268" s="63" t="n">
        <f aca="false">ModeloDatosModificados!Y268-ModeloDatosMinisterio!Y268</f>
        <v>0</v>
      </c>
      <c r="Z268" s="63" t="n">
        <f aca="false">ModeloDatosModificados!Z268-ModeloDatosMinisterio!Z268</f>
        <v>0</v>
      </c>
      <c r="AC268" s="71" t="n">
        <f aca="false">ModeloDatosModificados!AC268-ModeloDatosMinisterio!AC268</f>
        <v>0</v>
      </c>
      <c r="AD268" s="72" t="n">
        <f aca="false">ModeloDatosModificados!AD268-ModeloDatosMinisterio!AD268</f>
        <v>0</v>
      </c>
      <c r="AE268" s="73" t="n">
        <f aca="false">ModeloDatosModificados!AE268-ModeloDatosMinisterio!AE268</f>
        <v>0</v>
      </c>
      <c r="AF268" s="72" t="n">
        <f aca="false">ModeloDatosModificados!AF268-ModeloDatosMinisterio!AF268</f>
        <v>0</v>
      </c>
      <c r="AG268" s="72" t="n">
        <f aca="false">ModeloDatosModificados!AG268-ModeloDatosMinisterio!AG268</f>
        <v>0</v>
      </c>
      <c r="AH268" s="72" t="n">
        <f aca="false">ModeloDatosModificados!AH268-ModeloDatosMinisterio!AH268</f>
        <v>0</v>
      </c>
      <c r="AI268" s="72" t="n">
        <f aca="false">ModeloDatosModificados!AI268-ModeloDatosMinisterio!AI268</f>
        <v>0</v>
      </c>
      <c r="AJ268" s="72" t="n">
        <f aca="false">ModeloDatosModificados!AJ268-ModeloDatosMinisterio!AJ268</f>
        <v>0</v>
      </c>
      <c r="AK268" s="72" t="n">
        <f aca="false">ModeloDatosModificados!AK268-ModeloDatosMinisterio!AK268</f>
        <v>0</v>
      </c>
      <c r="AL268" s="72" t="n">
        <f aca="false">ModeloDatosModificados!AL268-ModeloDatosMinisterio!AL268</f>
        <v>0</v>
      </c>
      <c r="AM268" s="72" t="n">
        <f aca="false">ModeloDatosModificados!AM268-ModeloDatosMinisterio!AM268</f>
        <v>0</v>
      </c>
      <c r="AO268" s="64" t="n">
        <f aca="false">ModeloDatosModificados!AO268-ModeloDatosMinisterio!AO268</f>
        <v>0</v>
      </c>
      <c r="AP268" s="63" t="n">
        <f aca="false">ModeloDatosModificados!AP268-ModeloDatosMinisterio!AP268</f>
        <v>0</v>
      </c>
      <c r="AQ268" s="64" t="n">
        <f aca="false">ModeloDatosModificados!AQ268-ModeloDatosMinisterio!AQ268</f>
        <v>0</v>
      </c>
      <c r="AR268" s="63" t="n">
        <f aca="false">ModeloDatosModificados!AR268-ModeloDatosMinisterio!AR268</f>
        <v>0</v>
      </c>
      <c r="AS268" s="64" t="n">
        <f aca="false">ModeloDatosModificados!AS268-ModeloDatosMinisterio!AS268</f>
        <v>0</v>
      </c>
      <c r="AT268" s="63" t="n">
        <f aca="false">ModeloDatosModificados!AT268-ModeloDatosMinisterio!AT268</f>
        <v>0</v>
      </c>
      <c r="AU268" s="64" t="n">
        <f aca="false">ModeloDatosModificados!AU268-ModeloDatosMinisterio!AU268</f>
        <v>0</v>
      </c>
      <c r="AV268" s="63" t="n">
        <f aca="false">ModeloDatosModificados!AV268-ModeloDatosMinisterio!AV268</f>
        <v>0</v>
      </c>
      <c r="AW268" s="64" t="n">
        <f aca="false">ModeloDatosModificados!AW268-ModeloDatosMinisterio!AW268</f>
        <v>0</v>
      </c>
      <c r="AX268" s="63" t="n">
        <f aca="false">ModeloDatosModificados!AX268-ModeloDatosMinisterio!AX268</f>
        <v>0</v>
      </c>
    </row>
    <row r="269" customFormat="false" ht="13.8" hidden="false" customHeight="false" outlineLevel="0" collapsed="false">
      <c r="A269" s="70" t="s">
        <v>31</v>
      </c>
      <c r="B269" s="63" t="n">
        <f aca="false">ModeloDatosModificados!B269-ModeloDatosMinisterio!B269</f>
        <v>0</v>
      </c>
      <c r="C269" s="63" t="n">
        <f aca="false">ModeloDatosModificados!C269-ModeloDatosMinisterio!C269</f>
        <v>0</v>
      </c>
      <c r="D269" s="63" t="n">
        <f aca="false">ModeloDatosModificados!D269-ModeloDatosMinisterio!D269</f>
        <v>0</v>
      </c>
      <c r="E269" s="63" t="n">
        <f aca="false">ModeloDatosModificados!E269-ModeloDatosMinisterio!E269</f>
        <v>0</v>
      </c>
      <c r="F269" s="63" t="n">
        <f aca="false">ModeloDatosModificados!F269-ModeloDatosMinisterio!F269</f>
        <v>0</v>
      </c>
      <c r="G269" s="63" t="n">
        <f aca="false">ModeloDatosModificados!G269-ModeloDatosMinisterio!G269</f>
        <v>0</v>
      </c>
      <c r="H269" s="63" t="n">
        <f aca="false">ModeloDatosModificados!H269-ModeloDatosMinisterio!H269</f>
        <v>0</v>
      </c>
      <c r="I269" s="64" t="n">
        <f aca="false">ModeloDatosModificados!I269-ModeloDatosMinisterio!I269</f>
        <v>0</v>
      </c>
      <c r="J269" s="63" t="n">
        <f aca="false">ModeloDatosModificados!J269-ModeloDatosMinisterio!J269</f>
        <v>0</v>
      </c>
      <c r="K269" s="64" t="n">
        <f aca="false">ModeloDatosModificados!K269-ModeloDatosMinisterio!K269</f>
        <v>0</v>
      </c>
      <c r="L269" s="63" t="n">
        <f aca="false">ModeloDatosModificados!L269-ModeloDatosMinisterio!L269</f>
        <v>0</v>
      </c>
      <c r="M269" s="64" t="n">
        <f aca="false">ModeloDatosModificados!M269-ModeloDatosMinisterio!M269</f>
        <v>5.94696478867229E-009</v>
      </c>
      <c r="N269" s="63" t="n">
        <f aca="false">ModeloDatosModificados!N269-ModeloDatosMinisterio!N269</f>
        <v>1</v>
      </c>
      <c r="O269" s="63" t="n">
        <f aca="false">ModeloDatosModificados!O269-ModeloDatosMinisterio!O269</f>
        <v>1</v>
      </c>
      <c r="P269" s="63" t="n">
        <f aca="false">ModeloDatosModificados!P269-ModeloDatosMinisterio!P269</f>
        <v>1</v>
      </c>
      <c r="Q269" s="63" t="n">
        <f aca="false">ModeloDatosModificados!Q269-ModeloDatosMinisterio!Q269</f>
        <v>1</v>
      </c>
      <c r="S269" s="63" t="n">
        <f aca="false">ModeloDatosModificados!S269-ModeloDatosMinisterio!S269</f>
        <v>0</v>
      </c>
      <c r="T269" s="63" t="n">
        <f aca="false">ModeloDatosModificados!T269-ModeloDatosMinisterio!T269</f>
        <v>0</v>
      </c>
      <c r="U269" s="63" t="n">
        <f aca="false">ModeloDatosModificados!U269-ModeloDatosMinisterio!U269</f>
        <v>0</v>
      </c>
      <c r="V269" s="63" t="n">
        <f aca="false">ModeloDatosModificados!V269-ModeloDatosMinisterio!V269</f>
        <v>0</v>
      </c>
      <c r="W269" s="63" t="n">
        <f aca="false">ModeloDatosModificados!W269-ModeloDatosMinisterio!W269</f>
        <v>0</v>
      </c>
      <c r="X269" s="63" t="n">
        <f aca="false">ModeloDatosModificados!X269-ModeloDatosMinisterio!X269</f>
        <v>0</v>
      </c>
      <c r="Y269" s="63" t="n">
        <f aca="false">ModeloDatosModificados!Y269-ModeloDatosMinisterio!Y269</f>
        <v>0</v>
      </c>
      <c r="Z269" s="63" t="n">
        <f aca="false">ModeloDatosModificados!Z269-ModeloDatosMinisterio!Z269</f>
        <v>0</v>
      </c>
      <c r="AC269" s="71" t="n">
        <f aca="false">ModeloDatosModificados!AC269-ModeloDatosMinisterio!AC269</f>
        <v>0</v>
      </c>
      <c r="AD269" s="72" t="n">
        <f aca="false">ModeloDatosModificados!AD269-ModeloDatosMinisterio!AD269</f>
        <v>0</v>
      </c>
      <c r="AE269" s="73" t="n">
        <f aca="false">ModeloDatosModificados!AE269-ModeloDatosMinisterio!AE269</f>
        <v>0</v>
      </c>
      <c r="AF269" s="72" t="n">
        <f aca="false">ModeloDatosModificados!AF269-ModeloDatosMinisterio!AF269</f>
        <v>0</v>
      </c>
      <c r="AG269" s="72" t="n">
        <f aca="false">ModeloDatosModificados!AG269-ModeloDatosMinisterio!AG269</f>
        <v>0</v>
      </c>
      <c r="AH269" s="72" t="n">
        <f aca="false">ModeloDatosModificados!AH269-ModeloDatosMinisterio!AH269</f>
        <v>0</v>
      </c>
      <c r="AI269" s="72" t="n">
        <f aca="false">ModeloDatosModificados!AI269-ModeloDatosMinisterio!AI269</f>
        <v>0</v>
      </c>
      <c r="AJ269" s="72" t="n">
        <f aca="false">ModeloDatosModificados!AJ269-ModeloDatosMinisterio!AJ269</f>
        <v>0</v>
      </c>
      <c r="AK269" s="72" t="n">
        <f aca="false">ModeloDatosModificados!AK269-ModeloDatosMinisterio!AK269</f>
        <v>0</v>
      </c>
      <c r="AL269" s="72" t="n">
        <f aca="false">ModeloDatosModificados!AL269-ModeloDatosMinisterio!AL269</f>
        <v>0</v>
      </c>
      <c r="AM269" s="72" t="n">
        <f aca="false">ModeloDatosModificados!AM269-ModeloDatosMinisterio!AM269</f>
        <v>0</v>
      </c>
      <c r="AO269" s="64" t="n">
        <f aca="false">ModeloDatosModificados!AO269-ModeloDatosMinisterio!AO269</f>
        <v>0</v>
      </c>
      <c r="AP269" s="63" t="n">
        <f aca="false">ModeloDatosModificados!AP269-ModeloDatosMinisterio!AP269</f>
        <v>0</v>
      </c>
      <c r="AQ269" s="64" t="n">
        <f aca="false">ModeloDatosModificados!AQ269-ModeloDatosMinisterio!AQ269</f>
        <v>0</v>
      </c>
      <c r="AR269" s="63" t="n">
        <f aca="false">ModeloDatosModificados!AR269-ModeloDatosMinisterio!AR269</f>
        <v>0</v>
      </c>
      <c r="AS269" s="64" t="n">
        <f aca="false">ModeloDatosModificados!AS269-ModeloDatosMinisterio!AS269</f>
        <v>0</v>
      </c>
      <c r="AT269" s="63" t="n">
        <f aca="false">ModeloDatosModificados!AT269-ModeloDatosMinisterio!AT269</f>
        <v>0</v>
      </c>
      <c r="AU269" s="64" t="n">
        <f aca="false">ModeloDatosModificados!AU269-ModeloDatosMinisterio!AU269</f>
        <v>0</v>
      </c>
      <c r="AV269" s="63" t="n">
        <f aca="false">ModeloDatosModificados!AV269-ModeloDatosMinisterio!AV269</f>
        <v>0</v>
      </c>
      <c r="AW269" s="64" t="n">
        <f aca="false">ModeloDatosModificados!AW269-ModeloDatosMinisterio!AW269</f>
        <v>0</v>
      </c>
      <c r="AX269" s="63" t="n">
        <f aca="false">ModeloDatosModificados!AX269-ModeloDatosMinisterio!AX269</f>
        <v>0</v>
      </c>
    </row>
    <row r="270" customFormat="false" ht="13.8" hidden="false" customHeight="false" outlineLevel="0" collapsed="false">
      <c r="A270" s="70" t="s">
        <v>32</v>
      </c>
      <c r="B270" s="63" t="n">
        <f aca="false">ModeloDatosModificados!B270-ModeloDatosMinisterio!B270</f>
        <v>0</v>
      </c>
      <c r="C270" s="63" t="n">
        <f aca="false">ModeloDatosModificados!C270-ModeloDatosMinisterio!C270</f>
        <v>0</v>
      </c>
      <c r="D270" s="63" t="n">
        <f aca="false">ModeloDatosModificados!D270-ModeloDatosMinisterio!D270</f>
        <v>0</v>
      </c>
      <c r="E270" s="63" t="n">
        <f aca="false">ModeloDatosModificados!E270-ModeloDatosMinisterio!E270</f>
        <v>0</v>
      </c>
      <c r="F270" s="63" t="n">
        <f aca="false">ModeloDatosModificados!F270-ModeloDatosMinisterio!F270</f>
        <v>0</v>
      </c>
      <c r="G270" s="63" t="n">
        <f aca="false">ModeloDatosModificados!G270-ModeloDatosMinisterio!G270</f>
        <v>0</v>
      </c>
      <c r="H270" s="63" t="n">
        <f aca="false">ModeloDatosModificados!H270-ModeloDatosMinisterio!H270</f>
        <v>0</v>
      </c>
      <c r="I270" s="64" t="n">
        <f aca="false">ModeloDatosModificados!I270-ModeloDatosMinisterio!I270</f>
        <v>0</v>
      </c>
      <c r="J270" s="63" t="n">
        <f aca="false">ModeloDatosModificados!J270-ModeloDatosMinisterio!J270</f>
        <v>0</v>
      </c>
      <c r="K270" s="64" t="n">
        <f aca="false">ModeloDatosModificados!K270-ModeloDatosMinisterio!K270</f>
        <v>0</v>
      </c>
      <c r="L270" s="63" t="n">
        <f aca="false">ModeloDatosModificados!L270-ModeloDatosMinisterio!L270</f>
        <v>0</v>
      </c>
      <c r="M270" s="64" t="n">
        <f aca="false">ModeloDatosModificados!M270-ModeloDatosMinisterio!M270</f>
        <v>1.18939295773446E-008</v>
      </c>
      <c r="N270" s="63" t="n">
        <f aca="false">ModeloDatosModificados!N270-ModeloDatosMinisterio!N270</f>
        <v>2</v>
      </c>
      <c r="O270" s="63" t="n">
        <f aca="false">ModeloDatosModificados!O270-ModeloDatosMinisterio!O270</f>
        <v>2</v>
      </c>
      <c r="P270" s="63" t="n">
        <f aca="false">ModeloDatosModificados!P270-ModeloDatosMinisterio!P270</f>
        <v>2</v>
      </c>
      <c r="Q270" s="63" t="n">
        <f aca="false">ModeloDatosModificados!Q270-ModeloDatosMinisterio!Q270</f>
        <v>2</v>
      </c>
      <c r="S270" s="63" t="n">
        <f aca="false">ModeloDatosModificados!S270-ModeloDatosMinisterio!S270</f>
        <v>0</v>
      </c>
      <c r="T270" s="63" t="n">
        <f aca="false">ModeloDatosModificados!T270-ModeloDatosMinisterio!T270</f>
        <v>0</v>
      </c>
      <c r="U270" s="63" t="n">
        <f aca="false">ModeloDatosModificados!U270-ModeloDatosMinisterio!U270</f>
        <v>0</v>
      </c>
      <c r="V270" s="63" t="n">
        <f aca="false">ModeloDatosModificados!V270-ModeloDatosMinisterio!V270</f>
        <v>0</v>
      </c>
      <c r="W270" s="63" t="n">
        <f aca="false">ModeloDatosModificados!W270-ModeloDatosMinisterio!W270</f>
        <v>0</v>
      </c>
      <c r="X270" s="63" t="n">
        <f aca="false">ModeloDatosModificados!X270-ModeloDatosMinisterio!X270</f>
        <v>0</v>
      </c>
      <c r="Y270" s="63" t="n">
        <f aca="false">ModeloDatosModificados!Y270-ModeloDatosMinisterio!Y270</f>
        <v>0</v>
      </c>
      <c r="Z270" s="63" t="n">
        <f aca="false">ModeloDatosModificados!Z270-ModeloDatosMinisterio!Z270</f>
        <v>0</v>
      </c>
      <c r="AC270" s="71" t="n">
        <f aca="false">ModeloDatosModificados!AC270-ModeloDatosMinisterio!AC270</f>
        <v>0</v>
      </c>
      <c r="AD270" s="72" t="n">
        <f aca="false">ModeloDatosModificados!AD270-ModeloDatosMinisterio!AD270</f>
        <v>0</v>
      </c>
      <c r="AE270" s="73" t="n">
        <f aca="false">ModeloDatosModificados!AE270-ModeloDatosMinisterio!AE270</f>
        <v>0</v>
      </c>
      <c r="AF270" s="72" t="n">
        <f aca="false">ModeloDatosModificados!AF270-ModeloDatosMinisterio!AF270</f>
        <v>0</v>
      </c>
      <c r="AG270" s="72" t="n">
        <f aca="false">ModeloDatosModificados!AG270-ModeloDatosMinisterio!AG270</f>
        <v>0</v>
      </c>
      <c r="AH270" s="72" t="n">
        <f aca="false">ModeloDatosModificados!AH270-ModeloDatosMinisterio!AH270</f>
        <v>0</v>
      </c>
      <c r="AI270" s="72" t="n">
        <f aca="false">ModeloDatosModificados!AI270-ModeloDatosMinisterio!AI270</f>
        <v>0</v>
      </c>
      <c r="AJ270" s="72" t="n">
        <f aca="false">ModeloDatosModificados!AJ270-ModeloDatosMinisterio!AJ270</f>
        <v>0</v>
      </c>
      <c r="AK270" s="72" t="n">
        <f aca="false">ModeloDatosModificados!AK270-ModeloDatosMinisterio!AK270</f>
        <v>0</v>
      </c>
      <c r="AL270" s="72" t="n">
        <f aca="false">ModeloDatosModificados!AL270-ModeloDatosMinisterio!AL270</f>
        <v>0</v>
      </c>
      <c r="AM270" s="72" t="n">
        <f aca="false">ModeloDatosModificados!AM270-ModeloDatosMinisterio!AM270</f>
        <v>0</v>
      </c>
      <c r="AO270" s="64" t="n">
        <f aca="false">ModeloDatosModificados!AO270-ModeloDatosMinisterio!AO270</f>
        <v>0</v>
      </c>
      <c r="AP270" s="63" t="n">
        <f aca="false">ModeloDatosModificados!AP270-ModeloDatosMinisterio!AP270</f>
        <v>0</v>
      </c>
      <c r="AQ270" s="64" t="n">
        <f aca="false">ModeloDatosModificados!AQ270-ModeloDatosMinisterio!AQ270</f>
        <v>0</v>
      </c>
      <c r="AR270" s="63" t="n">
        <f aca="false">ModeloDatosModificados!AR270-ModeloDatosMinisterio!AR270</f>
        <v>0</v>
      </c>
      <c r="AS270" s="64" t="n">
        <f aca="false">ModeloDatosModificados!AS270-ModeloDatosMinisterio!AS270</f>
        <v>0</v>
      </c>
      <c r="AT270" s="63" t="n">
        <f aca="false">ModeloDatosModificados!AT270-ModeloDatosMinisterio!AT270</f>
        <v>0</v>
      </c>
      <c r="AU270" s="64" t="n">
        <f aca="false">ModeloDatosModificados!AU270-ModeloDatosMinisterio!AU270</f>
        <v>0</v>
      </c>
      <c r="AV270" s="63" t="n">
        <f aca="false">ModeloDatosModificados!AV270-ModeloDatosMinisterio!AV270</f>
        <v>0</v>
      </c>
      <c r="AW270" s="64" t="n">
        <f aca="false">ModeloDatosModificados!AW270-ModeloDatosMinisterio!AW270</f>
        <v>0</v>
      </c>
      <c r="AX270" s="63" t="n">
        <f aca="false">ModeloDatosModificados!AX270-ModeloDatosMinisterio!AX270</f>
        <v>0</v>
      </c>
    </row>
    <row r="271" customFormat="false" ht="13.8" hidden="false" customHeight="false" outlineLevel="0" collapsed="false">
      <c r="A271" s="70" t="s">
        <v>33</v>
      </c>
      <c r="B271" s="63" t="n">
        <f aca="false">ModeloDatosModificados!B271-ModeloDatosMinisterio!B271</f>
        <v>0</v>
      </c>
      <c r="C271" s="63" t="n">
        <f aca="false">ModeloDatosModificados!C271-ModeloDatosMinisterio!C271</f>
        <v>0</v>
      </c>
      <c r="D271" s="63" t="n">
        <f aca="false">ModeloDatosModificados!D271-ModeloDatosMinisterio!D271</f>
        <v>0</v>
      </c>
      <c r="E271" s="63" t="n">
        <f aca="false">ModeloDatosModificados!E271-ModeloDatosMinisterio!E271</f>
        <v>0</v>
      </c>
      <c r="F271" s="63" t="n">
        <f aca="false">ModeloDatosModificados!F271-ModeloDatosMinisterio!F271</f>
        <v>0</v>
      </c>
      <c r="G271" s="63" t="n">
        <f aca="false">ModeloDatosModificados!G271-ModeloDatosMinisterio!G271</f>
        <v>0</v>
      </c>
      <c r="H271" s="63" t="n">
        <f aca="false">ModeloDatosModificados!H271-ModeloDatosMinisterio!H271</f>
        <v>0</v>
      </c>
      <c r="I271" s="64" t="n">
        <f aca="false">ModeloDatosModificados!I271-ModeloDatosMinisterio!I271</f>
        <v>0</v>
      </c>
      <c r="J271" s="63" t="n">
        <f aca="false">ModeloDatosModificados!J271-ModeloDatosMinisterio!J271</f>
        <v>0</v>
      </c>
      <c r="K271" s="64" t="n">
        <f aca="false">ModeloDatosModificados!K271-ModeloDatosMinisterio!K271</f>
        <v>0</v>
      </c>
      <c r="L271" s="63" t="n">
        <f aca="false">ModeloDatosModificados!L271-ModeloDatosMinisterio!L271</f>
        <v>0</v>
      </c>
      <c r="M271" s="64" t="n">
        <f aca="false">ModeloDatosModificados!M271-ModeloDatosMinisterio!M271</f>
        <v>1.78408943694863E-008</v>
      </c>
      <c r="N271" s="63" t="n">
        <f aca="false">ModeloDatosModificados!N271-ModeloDatosMinisterio!N271</f>
        <v>3</v>
      </c>
      <c r="O271" s="63" t="n">
        <f aca="false">ModeloDatosModificados!O271-ModeloDatosMinisterio!O271</f>
        <v>3</v>
      </c>
      <c r="P271" s="63" t="n">
        <f aca="false">ModeloDatosModificados!P271-ModeloDatosMinisterio!P271</f>
        <v>3</v>
      </c>
      <c r="Q271" s="63" t="n">
        <f aca="false">ModeloDatosModificados!Q271-ModeloDatosMinisterio!Q271</f>
        <v>3</v>
      </c>
      <c r="S271" s="63" t="n">
        <f aca="false">ModeloDatosModificados!S271-ModeloDatosMinisterio!S271</f>
        <v>0</v>
      </c>
      <c r="T271" s="63" t="n">
        <f aca="false">ModeloDatosModificados!T271-ModeloDatosMinisterio!T271</f>
        <v>0</v>
      </c>
      <c r="U271" s="63" t="n">
        <f aca="false">ModeloDatosModificados!U271-ModeloDatosMinisterio!U271</f>
        <v>0</v>
      </c>
      <c r="V271" s="63" t="n">
        <f aca="false">ModeloDatosModificados!V271-ModeloDatosMinisterio!V271</f>
        <v>0</v>
      </c>
      <c r="W271" s="63" t="n">
        <f aca="false">ModeloDatosModificados!W271-ModeloDatosMinisterio!W271</f>
        <v>0</v>
      </c>
      <c r="X271" s="63" t="n">
        <f aca="false">ModeloDatosModificados!X271-ModeloDatosMinisterio!X271</f>
        <v>0</v>
      </c>
      <c r="Y271" s="63" t="n">
        <f aca="false">ModeloDatosModificados!Y271-ModeloDatosMinisterio!Y271</f>
        <v>0</v>
      </c>
      <c r="Z271" s="63" t="n">
        <f aca="false">ModeloDatosModificados!Z271-ModeloDatosMinisterio!Z271</f>
        <v>0</v>
      </c>
      <c r="AC271" s="71" t="n">
        <f aca="false">ModeloDatosModificados!AC271-ModeloDatosMinisterio!AC271</f>
        <v>0</v>
      </c>
      <c r="AD271" s="72" t="n">
        <f aca="false">ModeloDatosModificados!AD271-ModeloDatosMinisterio!AD271</f>
        <v>0</v>
      </c>
      <c r="AE271" s="73" t="n">
        <f aca="false">ModeloDatosModificados!AE271-ModeloDatosMinisterio!AE271</f>
        <v>0</v>
      </c>
      <c r="AF271" s="72" t="n">
        <f aca="false">ModeloDatosModificados!AF271-ModeloDatosMinisterio!AF271</f>
        <v>0</v>
      </c>
      <c r="AG271" s="72" t="n">
        <f aca="false">ModeloDatosModificados!AG271-ModeloDatosMinisterio!AG271</f>
        <v>0</v>
      </c>
      <c r="AH271" s="72" t="n">
        <f aca="false">ModeloDatosModificados!AH271-ModeloDatosMinisterio!AH271</f>
        <v>0</v>
      </c>
      <c r="AI271" s="72" t="n">
        <f aca="false">ModeloDatosModificados!AI271-ModeloDatosMinisterio!AI271</f>
        <v>0</v>
      </c>
      <c r="AJ271" s="72" t="n">
        <f aca="false">ModeloDatosModificados!AJ271-ModeloDatosMinisterio!AJ271</f>
        <v>0</v>
      </c>
      <c r="AK271" s="72" t="n">
        <f aca="false">ModeloDatosModificados!AK271-ModeloDatosMinisterio!AK271</f>
        <v>0</v>
      </c>
      <c r="AL271" s="72" t="n">
        <f aca="false">ModeloDatosModificados!AL271-ModeloDatosMinisterio!AL271</f>
        <v>0</v>
      </c>
      <c r="AM271" s="72" t="n">
        <f aca="false">ModeloDatosModificados!AM271-ModeloDatosMinisterio!AM271</f>
        <v>0</v>
      </c>
      <c r="AO271" s="64" t="n">
        <f aca="false">ModeloDatosModificados!AO271-ModeloDatosMinisterio!AO271</f>
        <v>0</v>
      </c>
      <c r="AP271" s="63" t="n">
        <f aca="false">ModeloDatosModificados!AP271-ModeloDatosMinisterio!AP271</f>
        <v>0</v>
      </c>
      <c r="AQ271" s="64" t="n">
        <f aca="false">ModeloDatosModificados!AQ271-ModeloDatosMinisterio!AQ271</f>
        <v>0</v>
      </c>
      <c r="AR271" s="63" t="n">
        <f aca="false">ModeloDatosModificados!AR271-ModeloDatosMinisterio!AR271</f>
        <v>0</v>
      </c>
      <c r="AS271" s="64" t="n">
        <f aca="false">ModeloDatosModificados!AS271-ModeloDatosMinisterio!AS271</f>
        <v>0</v>
      </c>
      <c r="AT271" s="63" t="n">
        <f aca="false">ModeloDatosModificados!AT271-ModeloDatosMinisterio!AT271</f>
        <v>0</v>
      </c>
      <c r="AU271" s="64" t="n">
        <f aca="false">ModeloDatosModificados!AU271-ModeloDatosMinisterio!AU271</f>
        <v>0</v>
      </c>
      <c r="AV271" s="63" t="n">
        <f aca="false">ModeloDatosModificados!AV271-ModeloDatosMinisterio!AV271</f>
        <v>0</v>
      </c>
      <c r="AW271" s="64" t="n">
        <f aca="false">ModeloDatosModificados!AW271-ModeloDatosMinisterio!AW271</f>
        <v>0</v>
      </c>
      <c r="AX271" s="63" t="n">
        <f aca="false">ModeloDatosModificados!AX271-ModeloDatosMinisterio!AX271</f>
        <v>0</v>
      </c>
    </row>
    <row r="272" customFormat="false" ht="13.8" hidden="false" customHeight="false" outlineLevel="0" collapsed="false">
      <c r="A272" s="70" t="s">
        <v>34</v>
      </c>
      <c r="B272" s="63" t="n">
        <f aca="false">ModeloDatosModificados!B272-ModeloDatosMinisterio!B272</f>
        <v>0</v>
      </c>
      <c r="C272" s="63" t="n">
        <f aca="false">ModeloDatosModificados!C272-ModeloDatosMinisterio!C272</f>
        <v>0</v>
      </c>
      <c r="D272" s="63" t="n">
        <f aca="false">ModeloDatosModificados!D272-ModeloDatosMinisterio!D272</f>
        <v>0</v>
      </c>
      <c r="E272" s="63" t="n">
        <f aca="false">ModeloDatosModificados!E272-ModeloDatosMinisterio!E272</f>
        <v>0</v>
      </c>
      <c r="F272" s="63" t="n">
        <f aca="false">ModeloDatosModificados!F272-ModeloDatosMinisterio!F272</f>
        <v>0</v>
      </c>
      <c r="G272" s="63" t="n">
        <f aca="false">ModeloDatosModificados!G272-ModeloDatosMinisterio!G272</f>
        <v>0</v>
      </c>
      <c r="H272" s="63" t="n">
        <f aca="false">ModeloDatosModificados!H272-ModeloDatosMinisterio!H272</f>
        <v>0</v>
      </c>
      <c r="I272" s="64" t="n">
        <f aca="false">ModeloDatosModificados!I272-ModeloDatosMinisterio!I272</f>
        <v>0</v>
      </c>
      <c r="J272" s="63" t="n">
        <f aca="false">ModeloDatosModificados!J272-ModeloDatosMinisterio!J272</f>
        <v>0</v>
      </c>
      <c r="K272" s="64" t="n">
        <f aca="false">ModeloDatosModificados!K272-ModeloDatosMinisterio!K272</f>
        <v>0</v>
      </c>
      <c r="L272" s="63" t="n">
        <f aca="false">ModeloDatosModificados!L272-ModeloDatosMinisterio!L272</f>
        <v>0</v>
      </c>
      <c r="M272" s="64" t="n">
        <f aca="false">ModeloDatosModificados!M272-ModeloDatosMinisterio!M272</f>
        <v>-5.94696478867229E-009</v>
      </c>
      <c r="N272" s="63" t="n">
        <f aca="false">ModeloDatosModificados!N272-ModeloDatosMinisterio!N272</f>
        <v>-1</v>
      </c>
      <c r="O272" s="63" t="n">
        <f aca="false">ModeloDatosModificados!O272-ModeloDatosMinisterio!O272</f>
        <v>-1</v>
      </c>
      <c r="P272" s="63" t="n">
        <f aca="false">ModeloDatosModificados!P272-ModeloDatosMinisterio!P272</f>
        <v>-1</v>
      </c>
      <c r="Q272" s="63" t="n">
        <f aca="false">ModeloDatosModificados!Q272-ModeloDatosMinisterio!Q272</f>
        <v>-1</v>
      </c>
      <c r="S272" s="63" t="n">
        <f aca="false">ModeloDatosModificados!S272-ModeloDatosMinisterio!S272</f>
        <v>0</v>
      </c>
      <c r="T272" s="63" t="n">
        <f aca="false">ModeloDatosModificados!T272-ModeloDatosMinisterio!T272</f>
        <v>0</v>
      </c>
      <c r="U272" s="63" t="n">
        <f aca="false">ModeloDatosModificados!U272-ModeloDatosMinisterio!U272</f>
        <v>0</v>
      </c>
      <c r="V272" s="63" t="n">
        <f aca="false">ModeloDatosModificados!V272-ModeloDatosMinisterio!V272</f>
        <v>0</v>
      </c>
      <c r="W272" s="63" t="n">
        <f aca="false">ModeloDatosModificados!W272-ModeloDatosMinisterio!W272</f>
        <v>0</v>
      </c>
      <c r="X272" s="63" t="n">
        <f aca="false">ModeloDatosModificados!X272-ModeloDatosMinisterio!X272</f>
        <v>0</v>
      </c>
      <c r="Y272" s="63" t="n">
        <f aca="false">ModeloDatosModificados!Y272-ModeloDatosMinisterio!Y272</f>
        <v>0</v>
      </c>
      <c r="Z272" s="63" t="n">
        <f aca="false">ModeloDatosModificados!Z272-ModeloDatosMinisterio!Z272</f>
        <v>0</v>
      </c>
      <c r="AC272" s="71" t="n">
        <f aca="false">ModeloDatosModificados!AC272-ModeloDatosMinisterio!AC272</f>
        <v>0</v>
      </c>
      <c r="AD272" s="72" t="n">
        <f aca="false">ModeloDatosModificados!AD272-ModeloDatosMinisterio!AD272</f>
        <v>0</v>
      </c>
      <c r="AE272" s="73" t="n">
        <f aca="false">ModeloDatosModificados!AE272-ModeloDatosMinisterio!AE272</f>
        <v>0</v>
      </c>
      <c r="AF272" s="72" t="n">
        <f aca="false">ModeloDatosModificados!AF272-ModeloDatosMinisterio!AF272</f>
        <v>0</v>
      </c>
      <c r="AG272" s="72" t="n">
        <f aca="false">ModeloDatosModificados!AG272-ModeloDatosMinisterio!AG272</f>
        <v>0</v>
      </c>
      <c r="AH272" s="72" t="n">
        <f aca="false">ModeloDatosModificados!AH272-ModeloDatosMinisterio!AH272</f>
        <v>0</v>
      </c>
      <c r="AI272" s="72" t="n">
        <f aca="false">ModeloDatosModificados!AI272-ModeloDatosMinisterio!AI272</f>
        <v>0</v>
      </c>
      <c r="AJ272" s="72" t="n">
        <f aca="false">ModeloDatosModificados!AJ272-ModeloDatosMinisterio!AJ272</f>
        <v>0</v>
      </c>
      <c r="AK272" s="72" t="n">
        <f aca="false">ModeloDatosModificados!AK272-ModeloDatosMinisterio!AK272</f>
        <v>0</v>
      </c>
      <c r="AL272" s="72" t="n">
        <f aca="false">ModeloDatosModificados!AL272-ModeloDatosMinisterio!AL272</f>
        <v>0</v>
      </c>
      <c r="AM272" s="72" t="n">
        <f aca="false">ModeloDatosModificados!AM272-ModeloDatosMinisterio!AM272</f>
        <v>0</v>
      </c>
      <c r="AO272" s="64" t="n">
        <f aca="false">ModeloDatosModificados!AO272-ModeloDatosMinisterio!AO272</f>
        <v>0</v>
      </c>
      <c r="AP272" s="63" t="n">
        <f aca="false">ModeloDatosModificados!AP272-ModeloDatosMinisterio!AP272</f>
        <v>0</v>
      </c>
      <c r="AQ272" s="64" t="n">
        <f aca="false">ModeloDatosModificados!AQ272-ModeloDatosMinisterio!AQ272</f>
        <v>0</v>
      </c>
      <c r="AR272" s="63" t="n">
        <f aca="false">ModeloDatosModificados!AR272-ModeloDatosMinisterio!AR272</f>
        <v>0</v>
      </c>
      <c r="AS272" s="64" t="n">
        <f aca="false">ModeloDatosModificados!AS272-ModeloDatosMinisterio!AS272</f>
        <v>0</v>
      </c>
      <c r="AT272" s="63" t="n">
        <f aca="false">ModeloDatosModificados!AT272-ModeloDatosMinisterio!AT272</f>
        <v>0</v>
      </c>
      <c r="AU272" s="64" t="n">
        <f aca="false">ModeloDatosModificados!AU272-ModeloDatosMinisterio!AU272</f>
        <v>0</v>
      </c>
      <c r="AV272" s="63" t="n">
        <f aca="false">ModeloDatosModificados!AV272-ModeloDatosMinisterio!AV272</f>
        <v>0</v>
      </c>
      <c r="AW272" s="64" t="n">
        <f aca="false">ModeloDatosModificados!AW272-ModeloDatosMinisterio!AW272</f>
        <v>0</v>
      </c>
      <c r="AX272" s="63" t="n">
        <f aca="false">ModeloDatosModificados!AX272-ModeloDatosMinisterio!AX272</f>
        <v>0</v>
      </c>
    </row>
    <row r="273" customFormat="false" ht="13.8" hidden="false" customHeight="false" outlineLevel="0" collapsed="false">
      <c r="A273" s="70" t="s">
        <v>35</v>
      </c>
      <c r="B273" s="63" t="n">
        <f aca="false">ModeloDatosModificados!B273-ModeloDatosMinisterio!B273</f>
        <v>0</v>
      </c>
      <c r="C273" s="63" t="n">
        <f aca="false">ModeloDatosModificados!C273-ModeloDatosMinisterio!C273</f>
        <v>0</v>
      </c>
      <c r="D273" s="63" t="n">
        <f aca="false">ModeloDatosModificados!D273-ModeloDatosMinisterio!D273</f>
        <v>0</v>
      </c>
      <c r="E273" s="63" t="n">
        <f aca="false">ModeloDatosModificados!E273-ModeloDatosMinisterio!E273</f>
        <v>0</v>
      </c>
      <c r="F273" s="63" t="n">
        <f aca="false">ModeloDatosModificados!F273-ModeloDatosMinisterio!F273</f>
        <v>0</v>
      </c>
      <c r="G273" s="63" t="n">
        <f aca="false">ModeloDatosModificados!G273-ModeloDatosMinisterio!G273</f>
        <v>0</v>
      </c>
      <c r="H273" s="63" t="n">
        <f aca="false">ModeloDatosModificados!H273-ModeloDatosMinisterio!H273</f>
        <v>0</v>
      </c>
      <c r="I273" s="64" t="n">
        <f aca="false">ModeloDatosModificados!I273-ModeloDatosMinisterio!I273</f>
        <v>0</v>
      </c>
      <c r="J273" s="63" t="n">
        <f aca="false">ModeloDatosModificados!J273-ModeloDatosMinisterio!J273</f>
        <v>0</v>
      </c>
      <c r="K273" s="64" t="n">
        <f aca="false">ModeloDatosModificados!K273-ModeloDatosMinisterio!K273</f>
        <v>0</v>
      </c>
      <c r="L273" s="63" t="n">
        <f aca="false">ModeloDatosModificados!L273-ModeloDatosMinisterio!L273</f>
        <v>0</v>
      </c>
      <c r="M273" s="64" t="n">
        <f aca="false">ModeloDatosModificados!M273-ModeloDatosMinisterio!M273</f>
        <v>5.94696479040702E-009</v>
      </c>
      <c r="N273" s="63" t="n">
        <f aca="false">ModeloDatosModificados!N273-ModeloDatosMinisterio!N273</f>
        <v>1</v>
      </c>
      <c r="O273" s="63" t="n">
        <f aca="false">ModeloDatosModificados!O273-ModeloDatosMinisterio!O273</f>
        <v>1</v>
      </c>
      <c r="P273" s="63" t="n">
        <f aca="false">ModeloDatosModificados!P273-ModeloDatosMinisterio!P273</f>
        <v>1</v>
      </c>
      <c r="Q273" s="63" t="n">
        <f aca="false">ModeloDatosModificados!Q273-ModeloDatosMinisterio!Q273</f>
        <v>1</v>
      </c>
      <c r="S273" s="63" t="n">
        <f aca="false">ModeloDatosModificados!S273-ModeloDatosMinisterio!S273</f>
        <v>0</v>
      </c>
      <c r="T273" s="63" t="n">
        <f aca="false">ModeloDatosModificados!T273-ModeloDatosMinisterio!T273</f>
        <v>0</v>
      </c>
      <c r="U273" s="63" t="n">
        <f aca="false">ModeloDatosModificados!U273-ModeloDatosMinisterio!U273</f>
        <v>0</v>
      </c>
      <c r="V273" s="63" t="n">
        <f aca="false">ModeloDatosModificados!V273-ModeloDatosMinisterio!V273</f>
        <v>0</v>
      </c>
      <c r="W273" s="63" t="n">
        <f aca="false">ModeloDatosModificados!W273-ModeloDatosMinisterio!W273</f>
        <v>0</v>
      </c>
      <c r="X273" s="63" t="n">
        <f aca="false">ModeloDatosModificados!X273-ModeloDatosMinisterio!X273</f>
        <v>0</v>
      </c>
      <c r="Y273" s="63" t="n">
        <f aca="false">ModeloDatosModificados!Y273-ModeloDatosMinisterio!Y273</f>
        <v>0</v>
      </c>
      <c r="Z273" s="63" t="n">
        <f aca="false">ModeloDatosModificados!Z273-ModeloDatosMinisterio!Z273</f>
        <v>0</v>
      </c>
      <c r="AC273" s="71" t="n">
        <f aca="false">ModeloDatosModificados!AC273-ModeloDatosMinisterio!AC273</f>
        <v>0</v>
      </c>
      <c r="AD273" s="72" t="n">
        <f aca="false">ModeloDatosModificados!AD273-ModeloDatosMinisterio!AD273</f>
        <v>0</v>
      </c>
      <c r="AE273" s="73" t="n">
        <f aca="false">ModeloDatosModificados!AE273-ModeloDatosMinisterio!AE273</f>
        <v>0</v>
      </c>
      <c r="AF273" s="72" t="n">
        <f aca="false">ModeloDatosModificados!AF273-ModeloDatosMinisterio!AF273</f>
        <v>0</v>
      </c>
      <c r="AG273" s="72" t="n">
        <f aca="false">ModeloDatosModificados!AG273-ModeloDatosMinisterio!AG273</f>
        <v>0</v>
      </c>
      <c r="AH273" s="72" t="n">
        <f aca="false">ModeloDatosModificados!AH273-ModeloDatosMinisterio!AH273</f>
        <v>0</v>
      </c>
      <c r="AI273" s="72" t="n">
        <f aca="false">ModeloDatosModificados!AI273-ModeloDatosMinisterio!AI273</f>
        <v>0</v>
      </c>
      <c r="AJ273" s="72" t="n">
        <f aca="false">ModeloDatosModificados!AJ273-ModeloDatosMinisterio!AJ273</f>
        <v>0</v>
      </c>
      <c r="AK273" s="72" t="n">
        <f aca="false">ModeloDatosModificados!AK273-ModeloDatosMinisterio!AK273</f>
        <v>0</v>
      </c>
      <c r="AL273" s="72" t="n">
        <f aca="false">ModeloDatosModificados!AL273-ModeloDatosMinisterio!AL273</f>
        <v>0</v>
      </c>
      <c r="AM273" s="72" t="n">
        <f aca="false">ModeloDatosModificados!AM273-ModeloDatosMinisterio!AM273</f>
        <v>0</v>
      </c>
      <c r="AO273" s="64" t="n">
        <f aca="false">ModeloDatosModificados!AO273-ModeloDatosMinisterio!AO273</f>
        <v>0</v>
      </c>
      <c r="AP273" s="63" t="n">
        <f aca="false">ModeloDatosModificados!AP273-ModeloDatosMinisterio!AP273</f>
        <v>0</v>
      </c>
      <c r="AQ273" s="64" t="n">
        <f aca="false">ModeloDatosModificados!AQ273-ModeloDatosMinisterio!AQ273</f>
        <v>0</v>
      </c>
      <c r="AR273" s="63" t="n">
        <f aca="false">ModeloDatosModificados!AR273-ModeloDatosMinisterio!AR273</f>
        <v>0</v>
      </c>
      <c r="AS273" s="64" t="n">
        <f aca="false">ModeloDatosModificados!AS273-ModeloDatosMinisterio!AS273</f>
        <v>0</v>
      </c>
      <c r="AT273" s="63" t="n">
        <f aca="false">ModeloDatosModificados!AT273-ModeloDatosMinisterio!AT273</f>
        <v>0</v>
      </c>
      <c r="AU273" s="64" t="n">
        <f aca="false">ModeloDatosModificados!AU273-ModeloDatosMinisterio!AU273</f>
        <v>0</v>
      </c>
      <c r="AV273" s="63" t="n">
        <f aca="false">ModeloDatosModificados!AV273-ModeloDatosMinisterio!AV273</f>
        <v>0</v>
      </c>
      <c r="AW273" s="64" t="n">
        <f aca="false">ModeloDatosModificados!AW273-ModeloDatosMinisterio!AW273</f>
        <v>0</v>
      </c>
      <c r="AX273" s="63" t="n">
        <f aca="false">ModeloDatosModificados!AX273-ModeloDatosMinisterio!AX273</f>
        <v>0</v>
      </c>
    </row>
    <row r="274" customFormat="false" ht="13.8" hidden="false" customHeight="false" outlineLevel="0" collapsed="false">
      <c r="A274" s="70" t="s">
        <v>36</v>
      </c>
      <c r="B274" s="63" t="n">
        <f aca="false">ModeloDatosModificados!B274-ModeloDatosMinisterio!B274</f>
        <v>0</v>
      </c>
      <c r="C274" s="63" t="n">
        <f aca="false">ModeloDatosModificados!C274-ModeloDatosMinisterio!C274</f>
        <v>0</v>
      </c>
      <c r="D274" s="63" t="n">
        <f aca="false">ModeloDatosModificados!D274-ModeloDatosMinisterio!D274</f>
        <v>0</v>
      </c>
      <c r="E274" s="63" t="n">
        <f aca="false">ModeloDatosModificados!E274-ModeloDatosMinisterio!E274</f>
        <v>0</v>
      </c>
      <c r="F274" s="63" t="n">
        <f aca="false">ModeloDatosModificados!F274-ModeloDatosMinisterio!F274</f>
        <v>0</v>
      </c>
      <c r="G274" s="63" t="n">
        <f aca="false">ModeloDatosModificados!G274-ModeloDatosMinisterio!G274</f>
        <v>0</v>
      </c>
      <c r="H274" s="63" t="n">
        <f aca="false">ModeloDatosModificados!H274-ModeloDatosMinisterio!H274</f>
        <v>0</v>
      </c>
      <c r="I274" s="64" t="n">
        <f aca="false">ModeloDatosModificados!I274-ModeloDatosMinisterio!I274</f>
        <v>0</v>
      </c>
      <c r="J274" s="63" t="n">
        <f aca="false">ModeloDatosModificados!J274-ModeloDatosMinisterio!J274</f>
        <v>0</v>
      </c>
      <c r="K274" s="64" t="n">
        <f aca="false">ModeloDatosModificados!K274-ModeloDatosMinisterio!K274</f>
        <v>0</v>
      </c>
      <c r="L274" s="63" t="n">
        <f aca="false">ModeloDatosModificados!L274-ModeloDatosMinisterio!L274</f>
        <v>0</v>
      </c>
      <c r="M274" s="64" t="n">
        <f aca="false">ModeloDatosModificados!M274-ModeloDatosMinisterio!M274</f>
        <v>-1.1299233100559E-007</v>
      </c>
      <c r="N274" s="63" t="n">
        <f aca="false">ModeloDatosModificados!N274-ModeloDatosMinisterio!N274</f>
        <v>-19</v>
      </c>
      <c r="O274" s="63" t="n">
        <f aca="false">ModeloDatosModificados!O274-ModeloDatosMinisterio!O274</f>
        <v>-19</v>
      </c>
      <c r="P274" s="63" t="n">
        <f aca="false">ModeloDatosModificados!P274-ModeloDatosMinisterio!P274</f>
        <v>-19</v>
      </c>
      <c r="Q274" s="63" t="n">
        <f aca="false">ModeloDatosModificados!Q274-ModeloDatosMinisterio!Q274</f>
        <v>-19</v>
      </c>
      <c r="S274" s="63" t="n">
        <f aca="false">ModeloDatosModificados!S274-ModeloDatosMinisterio!S274</f>
        <v>0</v>
      </c>
      <c r="T274" s="63" t="n">
        <f aca="false">ModeloDatosModificados!T274-ModeloDatosMinisterio!T274</f>
        <v>0</v>
      </c>
      <c r="U274" s="63" t="n">
        <f aca="false">ModeloDatosModificados!U274-ModeloDatosMinisterio!U274</f>
        <v>0</v>
      </c>
      <c r="V274" s="63" t="n">
        <f aca="false">ModeloDatosModificados!V274-ModeloDatosMinisterio!V274</f>
        <v>0</v>
      </c>
      <c r="W274" s="63" t="n">
        <f aca="false">ModeloDatosModificados!W274-ModeloDatosMinisterio!W274</f>
        <v>0</v>
      </c>
      <c r="X274" s="63" t="n">
        <f aca="false">ModeloDatosModificados!X274-ModeloDatosMinisterio!X274</f>
        <v>0</v>
      </c>
      <c r="Y274" s="63" t="n">
        <f aca="false">ModeloDatosModificados!Y274-ModeloDatosMinisterio!Y274</f>
        <v>0</v>
      </c>
      <c r="Z274" s="63" t="n">
        <f aca="false">ModeloDatosModificados!Z274-ModeloDatosMinisterio!Z274</f>
        <v>0</v>
      </c>
      <c r="AC274" s="71" t="n">
        <f aca="false">ModeloDatosModificados!AC274-ModeloDatosMinisterio!AC274</f>
        <v>0</v>
      </c>
      <c r="AD274" s="72" t="n">
        <f aca="false">ModeloDatosModificados!AD274-ModeloDatosMinisterio!AD274</f>
        <v>0</v>
      </c>
      <c r="AE274" s="73" t="n">
        <f aca="false">ModeloDatosModificados!AE274-ModeloDatosMinisterio!AE274</f>
        <v>0</v>
      </c>
      <c r="AF274" s="72" t="n">
        <f aca="false">ModeloDatosModificados!AF274-ModeloDatosMinisterio!AF274</f>
        <v>0</v>
      </c>
      <c r="AG274" s="72" t="n">
        <f aca="false">ModeloDatosModificados!AG274-ModeloDatosMinisterio!AG274</f>
        <v>0</v>
      </c>
      <c r="AH274" s="72" t="n">
        <f aca="false">ModeloDatosModificados!AH274-ModeloDatosMinisterio!AH274</f>
        <v>0</v>
      </c>
      <c r="AI274" s="72" t="n">
        <f aca="false">ModeloDatosModificados!AI274-ModeloDatosMinisterio!AI274</f>
        <v>0</v>
      </c>
      <c r="AJ274" s="72" t="n">
        <f aca="false">ModeloDatosModificados!AJ274-ModeloDatosMinisterio!AJ274</f>
        <v>0</v>
      </c>
      <c r="AK274" s="72" t="n">
        <f aca="false">ModeloDatosModificados!AK274-ModeloDatosMinisterio!AK274</f>
        <v>0</v>
      </c>
      <c r="AL274" s="72" t="n">
        <f aca="false">ModeloDatosModificados!AL274-ModeloDatosMinisterio!AL274</f>
        <v>0</v>
      </c>
      <c r="AM274" s="72" t="n">
        <f aca="false">ModeloDatosModificados!AM274-ModeloDatosMinisterio!AM274</f>
        <v>0</v>
      </c>
      <c r="AO274" s="64" t="n">
        <f aca="false">ModeloDatosModificados!AO274-ModeloDatosMinisterio!AO274</f>
        <v>0</v>
      </c>
      <c r="AP274" s="63" t="n">
        <f aca="false">ModeloDatosModificados!AP274-ModeloDatosMinisterio!AP274</f>
        <v>0</v>
      </c>
      <c r="AQ274" s="64" t="n">
        <f aca="false">ModeloDatosModificados!AQ274-ModeloDatosMinisterio!AQ274</f>
        <v>0</v>
      </c>
      <c r="AR274" s="63" t="n">
        <f aca="false">ModeloDatosModificados!AR274-ModeloDatosMinisterio!AR274</f>
        <v>0</v>
      </c>
      <c r="AS274" s="64" t="n">
        <f aca="false">ModeloDatosModificados!AS274-ModeloDatosMinisterio!AS274</f>
        <v>0</v>
      </c>
      <c r="AT274" s="63" t="n">
        <f aca="false">ModeloDatosModificados!AT274-ModeloDatosMinisterio!AT274</f>
        <v>0</v>
      </c>
      <c r="AU274" s="64" t="n">
        <f aca="false">ModeloDatosModificados!AU274-ModeloDatosMinisterio!AU274</f>
        <v>0</v>
      </c>
      <c r="AV274" s="63" t="n">
        <f aca="false">ModeloDatosModificados!AV274-ModeloDatosMinisterio!AV274</f>
        <v>0</v>
      </c>
      <c r="AW274" s="64" t="n">
        <f aca="false">ModeloDatosModificados!AW274-ModeloDatosMinisterio!AW274</f>
        <v>0</v>
      </c>
      <c r="AX274" s="63" t="n">
        <f aca="false">ModeloDatosModificados!AX274-ModeloDatosMinisterio!AX274</f>
        <v>0</v>
      </c>
    </row>
    <row r="275" customFormat="false" ht="13.8" hidden="false" customHeight="false" outlineLevel="0" collapsed="false">
      <c r="A275" s="70" t="s">
        <v>37</v>
      </c>
      <c r="B275" s="63" t="n">
        <f aca="false">ModeloDatosModificados!B275-ModeloDatosMinisterio!B275</f>
        <v>0</v>
      </c>
      <c r="C275" s="63" t="n">
        <f aca="false">ModeloDatosModificados!C275-ModeloDatosMinisterio!C275</f>
        <v>0</v>
      </c>
      <c r="D275" s="63" t="n">
        <f aca="false">ModeloDatosModificados!D275-ModeloDatosMinisterio!D275</f>
        <v>0</v>
      </c>
      <c r="E275" s="63" t="n">
        <f aca="false">ModeloDatosModificados!E275-ModeloDatosMinisterio!E275</f>
        <v>0</v>
      </c>
      <c r="F275" s="63" t="n">
        <f aca="false">ModeloDatosModificados!F275-ModeloDatosMinisterio!F275</f>
        <v>0</v>
      </c>
      <c r="G275" s="63" t="n">
        <f aca="false">ModeloDatosModificados!G275-ModeloDatosMinisterio!G275</f>
        <v>0</v>
      </c>
      <c r="H275" s="63" t="n">
        <f aca="false">ModeloDatosModificados!H275-ModeloDatosMinisterio!H275</f>
        <v>0</v>
      </c>
      <c r="I275" s="64" t="n">
        <f aca="false">ModeloDatosModificados!I275-ModeloDatosMinisterio!I275</f>
        <v>0</v>
      </c>
      <c r="J275" s="63" t="n">
        <f aca="false">ModeloDatosModificados!J275-ModeloDatosMinisterio!J275</f>
        <v>0</v>
      </c>
      <c r="K275" s="64" t="n">
        <f aca="false">ModeloDatosModificados!K275-ModeloDatosMinisterio!K275</f>
        <v>0</v>
      </c>
      <c r="L275" s="63" t="n">
        <f aca="false">ModeloDatosModificados!L275-ModeloDatosMinisterio!L275</f>
        <v>0</v>
      </c>
      <c r="M275" s="64" t="n">
        <f aca="false">ModeloDatosModificados!M275-ModeloDatosMinisterio!M275</f>
        <v>5.94696479040702E-009</v>
      </c>
      <c r="N275" s="63" t="n">
        <f aca="false">ModeloDatosModificados!N275-ModeloDatosMinisterio!N275</f>
        <v>1</v>
      </c>
      <c r="O275" s="63" t="n">
        <f aca="false">ModeloDatosModificados!O275-ModeloDatosMinisterio!O275</f>
        <v>1</v>
      </c>
      <c r="P275" s="63" t="n">
        <f aca="false">ModeloDatosModificados!P275-ModeloDatosMinisterio!P275</f>
        <v>1</v>
      </c>
      <c r="Q275" s="63" t="n">
        <f aca="false">ModeloDatosModificados!Q275-ModeloDatosMinisterio!Q275</f>
        <v>1</v>
      </c>
      <c r="S275" s="63" t="n">
        <f aca="false">ModeloDatosModificados!S275-ModeloDatosMinisterio!S275</f>
        <v>0</v>
      </c>
      <c r="T275" s="63" t="n">
        <f aca="false">ModeloDatosModificados!T275-ModeloDatosMinisterio!T275</f>
        <v>0</v>
      </c>
      <c r="U275" s="63" t="n">
        <f aca="false">ModeloDatosModificados!U275-ModeloDatosMinisterio!U275</f>
        <v>0</v>
      </c>
      <c r="V275" s="63" t="n">
        <f aca="false">ModeloDatosModificados!V275-ModeloDatosMinisterio!V275</f>
        <v>0</v>
      </c>
      <c r="W275" s="63" t="n">
        <f aca="false">ModeloDatosModificados!W275-ModeloDatosMinisterio!W275</f>
        <v>0</v>
      </c>
      <c r="X275" s="63" t="n">
        <f aca="false">ModeloDatosModificados!X275-ModeloDatosMinisterio!X275</f>
        <v>0</v>
      </c>
      <c r="Y275" s="63" t="n">
        <f aca="false">ModeloDatosModificados!Y275-ModeloDatosMinisterio!Y275</f>
        <v>0</v>
      </c>
      <c r="Z275" s="63" t="n">
        <f aca="false">ModeloDatosModificados!Z275-ModeloDatosMinisterio!Z275</f>
        <v>0</v>
      </c>
      <c r="AC275" s="71" t="n">
        <f aca="false">ModeloDatosModificados!AC275-ModeloDatosMinisterio!AC275</f>
        <v>0</v>
      </c>
      <c r="AD275" s="72" t="n">
        <f aca="false">ModeloDatosModificados!AD275-ModeloDatosMinisterio!AD275</f>
        <v>0</v>
      </c>
      <c r="AE275" s="73" t="n">
        <f aca="false">ModeloDatosModificados!AE275-ModeloDatosMinisterio!AE275</f>
        <v>0</v>
      </c>
      <c r="AF275" s="72" t="n">
        <f aca="false">ModeloDatosModificados!AF275-ModeloDatosMinisterio!AF275</f>
        <v>0</v>
      </c>
      <c r="AG275" s="72" t="n">
        <f aca="false">ModeloDatosModificados!AG275-ModeloDatosMinisterio!AG275</f>
        <v>0</v>
      </c>
      <c r="AH275" s="72" t="n">
        <f aca="false">ModeloDatosModificados!AH275-ModeloDatosMinisterio!AH275</f>
        <v>0</v>
      </c>
      <c r="AI275" s="72" t="n">
        <f aca="false">ModeloDatosModificados!AI275-ModeloDatosMinisterio!AI275</f>
        <v>0</v>
      </c>
      <c r="AJ275" s="72" t="n">
        <f aca="false">ModeloDatosModificados!AJ275-ModeloDatosMinisterio!AJ275</f>
        <v>0</v>
      </c>
      <c r="AK275" s="72" t="n">
        <f aca="false">ModeloDatosModificados!AK275-ModeloDatosMinisterio!AK275</f>
        <v>0</v>
      </c>
      <c r="AL275" s="72" t="n">
        <f aca="false">ModeloDatosModificados!AL275-ModeloDatosMinisterio!AL275</f>
        <v>0</v>
      </c>
      <c r="AM275" s="72" t="n">
        <f aca="false">ModeloDatosModificados!AM275-ModeloDatosMinisterio!AM275</f>
        <v>0</v>
      </c>
      <c r="AO275" s="64" t="n">
        <f aca="false">ModeloDatosModificados!AO275-ModeloDatosMinisterio!AO275</f>
        <v>0</v>
      </c>
      <c r="AP275" s="63" t="n">
        <f aca="false">ModeloDatosModificados!AP275-ModeloDatosMinisterio!AP275</f>
        <v>0</v>
      </c>
      <c r="AQ275" s="64" t="n">
        <f aca="false">ModeloDatosModificados!AQ275-ModeloDatosMinisterio!AQ275</f>
        <v>0</v>
      </c>
      <c r="AR275" s="63" t="n">
        <f aca="false">ModeloDatosModificados!AR275-ModeloDatosMinisterio!AR275</f>
        <v>0</v>
      </c>
      <c r="AS275" s="64" t="n">
        <f aca="false">ModeloDatosModificados!AS275-ModeloDatosMinisterio!AS275</f>
        <v>0</v>
      </c>
      <c r="AT275" s="63" t="n">
        <f aca="false">ModeloDatosModificados!AT275-ModeloDatosMinisterio!AT275</f>
        <v>0</v>
      </c>
      <c r="AU275" s="64" t="n">
        <f aca="false">ModeloDatosModificados!AU275-ModeloDatosMinisterio!AU275</f>
        <v>0</v>
      </c>
      <c r="AV275" s="63" t="n">
        <f aca="false">ModeloDatosModificados!AV275-ModeloDatosMinisterio!AV275</f>
        <v>0</v>
      </c>
      <c r="AW275" s="64" t="n">
        <f aca="false">ModeloDatosModificados!AW275-ModeloDatosMinisterio!AW275</f>
        <v>0</v>
      </c>
      <c r="AX275" s="63" t="n">
        <f aca="false">ModeloDatosModificados!AX275-ModeloDatosMinisterio!AX275</f>
        <v>0</v>
      </c>
    </row>
    <row r="276" customFormat="false" ht="13.8" hidden="false" customHeight="false" outlineLevel="0" collapsed="false">
      <c r="A276" s="70" t="s">
        <v>38</v>
      </c>
      <c r="B276" s="63" t="n">
        <f aca="false">ModeloDatosModificados!B276-ModeloDatosMinisterio!B276</f>
        <v>0</v>
      </c>
      <c r="C276" s="63" t="n">
        <f aca="false">ModeloDatosModificados!C276-ModeloDatosMinisterio!C276</f>
        <v>0</v>
      </c>
      <c r="D276" s="63" t="n">
        <f aca="false">ModeloDatosModificados!D276-ModeloDatosMinisterio!D276</f>
        <v>0</v>
      </c>
      <c r="E276" s="63" t="n">
        <f aca="false">ModeloDatosModificados!E276-ModeloDatosMinisterio!E276</f>
        <v>0</v>
      </c>
      <c r="F276" s="63" t="n">
        <f aca="false">ModeloDatosModificados!F276-ModeloDatosMinisterio!F276</f>
        <v>0</v>
      </c>
      <c r="G276" s="63" t="n">
        <f aca="false">ModeloDatosModificados!G276-ModeloDatosMinisterio!G276</f>
        <v>0</v>
      </c>
      <c r="H276" s="63" t="n">
        <f aca="false">ModeloDatosModificados!H276-ModeloDatosMinisterio!H276</f>
        <v>0</v>
      </c>
      <c r="I276" s="64" t="n">
        <f aca="false">ModeloDatosModificados!I276-ModeloDatosMinisterio!I276</f>
        <v>0</v>
      </c>
      <c r="J276" s="63" t="n">
        <f aca="false">ModeloDatosModificados!J276-ModeloDatosMinisterio!J276</f>
        <v>0</v>
      </c>
      <c r="K276" s="64" t="n">
        <f aca="false">ModeloDatosModificados!K276-ModeloDatosMinisterio!K276</f>
        <v>0</v>
      </c>
      <c r="L276" s="63" t="n">
        <f aca="false">ModeloDatosModificados!L276-ModeloDatosMinisterio!L276</f>
        <v>0</v>
      </c>
      <c r="M276" s="64" t="n">
        <f aca="false">ModeloDatosModificados!M276-ModeloDatosMinisterio!M276</f>
        <v>-5.94696479561119E-009</v>
      </c>
      <c r="N276" s="63" t="n">
        <f aca="false">ModeloDatosModificados!N276-ModeloDatosMinisterio!N276</f>
        <v>-1</v>
      </c>
      <c r="O276" s="63" t="n">
        <f aca="false">ModeloDatosModificados!O276-ModeloDatosMinisterio!O276</f>
        <v>-1</v>
      </c>
      <c r="P276" s="63" t="n">
        <f aca="false">ModeloDatosModificados!P276-ModeloDatosMinisterio!P276</f>
        <v>-1</v>
      </c>
      <c r="Q276" s="63" t="n">
        <f aca="false">ModeloDatosModificados!Q276-ModeloDatosMinisterio!Q276</f>
        <v>-1</v>
      </c>
      <c r="S276" s="63" t="n">
        <f aca="false">ModeloDatosModificados!S276-ModeloDatosMinisterio!S276</f>
        <v>0</v>
      </c>
      <c r="T276" s="63" t="n">
        <f aca="false">ModeloDatosModificados!T276-ModeloDatosMinisterio!T276</f>
        <v>0</v>
      </c>
      <c r="U276" s="63" t="n">
        <f aca="false">ModeloDatosModificados!U276-ModeloDatosMinisterio!U276</f>
        <v>0</v>
      </c>
      <c r="V276" s="63" t="n">
        <f aca="false">ModeloDatosModificados!V276-ModeloDatosMinisterio!V276</f>
        <v>0</v>
      </c>
      <c r="W276" s="63" t="n">
        <f aca="false">ModeloDatosModificados!W276-ModeloDatosMinisterio!W276</f>
        <v>0</v>
      </c>
      <c r="X276" s="63" t="n">
        <f aca="false">ModeloDatosModificados!X276-ModeloDatosMinisterio!X276</f>
        <v>0</v>
      </c>
      <c r="Y276" s="63" t="n">
        <f aca="false">ModeloDatosModificados!Y276-ModeloDatosMinisterio!Y276</f>
        <v>0</v>
      </c>
      <c r="Z276" s="63" t="n">
        <f aca="false">ModeloDatosModificados!Z276-ModeloDatosMinisterio!Z276</f>
        <v>0</v>
      </c>
      <c r="AC276" s="71" t="n">
        <f aca="false">ModeloDatosModificados!AC276-ModeloDatosMinisterio!AC276</f>
        <v>0</v>
      </c>
      <c r="AD276" s="72" t="n">
        <f aca="false">ModeloDatosModificados!AD276-ModeloDatosMinisterio!AD276</f>
        <v>0</v>
      </c>
      <c r="AE276" s="73" t="n">
        <f aca="false">ModeloDatosModificados!AE276-ModeloDatosMinisterio!AE276</f>
        <v>0</v>
      </c>
      <c r="AF276" s="72" t="n">
        <f aca="false">ModeloDatosModificados!AF276-ModeloDatosMinisterio!AF276</f>
        <v>0</v>
      </c>
      <c r="AG276" s="72" t="n">
        <f aca="false">ModeloDatosModificados!AG276-ModeloDatosMinisterio!AG276</f>
        <v>0</v>
      </c>
      <c r="AH276" s="72" t="n">
        <f aca="false">ModeloDatosModificados!AH276-ModeloDatosMinisterio!AH276</f>
        <v>0</v>
      </c>
      <c r="AI276" s="72" t="n">
        <f aca="false">ModeloDatosModificados!AI276-ModeloDatosMinisterio!AI276</f>
        <v>0</v>
      </c>
      <c r="AJ276" s="72" t="n">
        <f aca="false">ModeloDatosModificados!AJ276-ModeloDatosMinisterio!AJ276</f>
        <v>0</v>
      </c>
      <c r="AK276" s="72" t="n">
        <f aca="false">ModeloDatosModificados!AK276-ModeloDatosMinisterio!AK276</f>
        <v>0</v>
      </c>
      <c r="AL276" s="72" t="n">
        <f aca="false">ModeloDatosModificados!AL276-ModeloDatosMinisterio!AL276</f>
        <v>0</v>
      </c>
      <c r="AM276" s="72" t="n">
        <f aca="false">ModeloDatosModificados!AM276-ModeloDatosMinisterio!AM276</f>
        <v>0</v>
      </c>
      <c r="AO276" s="64" t="n">
        <f aca="false">ModeloDatosModificados!AO276-ModeloDatosMinisterio!AO276</f>
        <v>0</v>
      </c>
      <c r="AP276" s="63" t="n">
        <f aca="false">ModeloDatosModificados!AP276-ModeloDatosMinisterio!AP276</f>
        <v>0</v>
      </c>
      <c r="AQ276" s="64" t="n">
        <f aca="false">ModeloDatosModificados!AQ276-ModeloDatosMinisterio!AQ276</f>
        <v>0</v>
      </c>
      <c r="AR276" s="63" t="n">
        <f aca="false">ModeloDatosModificados!AR276-ModeloDatosMinisterio!AR276</f>
        <v>0</v>
      </c>
      <c r="AS276" s="64" t="n">
        <f aca="false">ModeloDatosModificados!AS276-ModeloDatosMinisterio!AS276</f>
        <v>0</v>
      </c>
      <c r="AT276" s="63" t="n">
        <f aca="false">ModeloDatosModificados!AT276-ModeloDatosMinisterio!AT276</f>
        <v>0</v>
      </c>
      <c r="AU276" s="64" t="n">
        <f aca="false">ModeloDatosModificados!AU276-ModeloDatosMinisterio!AU276</f>
        <v>0</v>
      </c>
      <c r="AV276" s="63" t="n">
        <f aca="false">ModeloDatosModificados!AV276-ModeloDatosMinisterio!AV276</f>
        <v>0</v>
      </c>
      <c r="AW276" s="64" t="n">
        <f aca="false">ModeloDatosModificados!AW276-ModeloDatosMinisterio!AW276</f>
        <v>0</v>
      </c>
      <c r="AX276" s="63" t="n">
        <f aca="false">ModeloDatosModificados!AX276-ModeloDatosMinisterio!AX276</f>
        <v>0</v>
      </c>
    </row>
    <row r="277" customFormat="false" ht="13.8" hidden="false" customHeight="false" outlineLevel="0" collapsed="false">
      <c r="A277" s="70" t="s">
        <v>39</v>
      </c>
      <c r="B277" s="63" t="n">
        <f aca="false">ModeloDatosModificados!B277-ModeloDatosMinisterio!B277</f>
        <v>0</v>
      </c>
      <c r="C277" s="63" t="n">
        <f aca="false">ModeloDatosModificados!C277-ModeloDatosMinisterio!C277</f>
        <v>0</v>
      </c>
      <c r="D277" s="63" t="n">
        <f aca="false">ModeloDatosModificados!D277-ModeloDatosMinisterio!D277</f>
        <v>0</v>
      </c>
      <c r="E277" s="63" t="n">
        <f aca="false">ModeloDatosModificados!E277-ModeloDatosMinisterio!E277</f>
        <v>0</v>
      </c>
      <c r="F277" s="63" t="n">
        <f aca="false">ModeloDatosModificados!F277-ModeloDatosMinisterio!F277</f>
        <v>0</v>
      </c>
      <c r="G277" s="63" t="n">
        <f aca="false">ModeloDatosModificados!G277-ModeloDatosMinisterio!G277</f>
        <v>0</v>
      </c>
      <c r="H277" s="63" t="n">
        <f aca="false">ModeloDatosModificados!H277-ModeloDatosMinisterio!H277</f>
        <v>0</v>
      </c>
      <c r="I277" s="64" t="n">
        <f aca="false">ModeloDatosModificados!I277-ModeloDatosMinisterio!I277</f>
        <v>0</v>
      </c>
      <c r="J277" s="63" t="n">
        <f aca="false">ModeloDatosModificados!J277-ModeloDatosMinisterio!J277</f>
        <v>0</v>
      </c>
      <c r="K277" s="64" t="n">
        <f aca="false">ModeloDatosModificados!K277-ModeloDatosMinisterio!K277</f>
        <v>0</v>
      </c>
      <c r="L277" s="63" t="n">
        <f aca="false">ModeloDatosModificados!L277-ModeloDatosMinisterio!L277</f>
        <v>0</v>
      </c>
      <c r="M277" s="64" t="n">
        <f aca="false">ModeloDatosModificados!M277-ModeloDatosMinisterio!M277</f>
        <v>1.18939295790793E-008</v>
      </c>
      <c r="N277" s="63" t="n">
        <f aca="false">ModeloDatosModificados!N277-ModeloDatosMinisterio!N277</f>
        <v>2</v>
      </c>
      <c r="O277" s="63" t="n">
        <f aca="false">ModeloDatosModificados!O277-ModeloDatosMinisterio!O277</f>
        <v>2</v>
      </c>
      <c r="P277" s="63" t="n">
        <f aca="false">ModeloDatosModificados!P277-ModeloDatosMinisterio!P277</f>
        <v>2</v>
      </c>
      <c r="Q277" s="63" t="n">
        <f aca="false">ModeloDatosModificados!Q277-ModeloDatosMinisterio!Q277</f>
        <v>2</v>
      </c>
      <c r="S277" s="63" t="n">
        <f aca="false">ModeloDatosModificados!S277-ModeloDatosMinisterio!S277</f>
        <v>0</v>
      </c>
      <c r="T277" s="63" t="n">
        <f aca="false">ModeloDatosModificados!T277-ModeloDatosMinisterio!T277</f>
        <v>0</v>
      </c>
      <c r="U277" s="63" t="n">
        <f aca="false">ModeloDatosModificados!U277-ModeloDatosMinisterio!U277</f>
        <v>0</v>
      </c>
      <c r="V277" s="63" t="n">
        <f aca="false">ModeloDatosModificados!V277-ModeloDatosMinisterio!V277</f>
        <v>0</v>
      </c>
      <c r="W277" s="63" t="n">
        <f aca="false">ModeloDatosModificados!W277-ModeloDatosMinisterio!W277</f>
        <v>0</v>
      </c>
      <c r="X277" s="63" t="n">
        <f aca="false">ModeloDatosModificados!X277-ModeloDatosMinisterio!X277</f>
        <v>0</v>
      </c>
      <c r="Y277" s="63" t="n">
        <f aca="false">ModeloDatosModificados!Y277-ModeloDatosMinisterio!Y277</f>
        <v>0</v>
      </c>
      <c r="Z277" s="63" t="n">
        <f aca="false">ModeloDatosModificados!Z277-ModeloDatosMinisterio!Z277</f>
        <v>0</v>
      </c>
      <c r="AC277" s="71" t="n">
        <f aca="false">ModeloDatosModificados!AC277-ModeloDatosMinisterio!AC277</f>
        <v>0</v>
      </c>
      <c r="AD277" s="72" t="n">
        <f aca="false">ModeloDatosModificados!AD277-ModeloDatosMinisterio!AD277</f>
        <v>0</v>
      </c>
      <c r="AE277" s="73" t="n">
        <f aca="false">ModeloDatosModificados!AE277-ModeloDatosMinisterio!AE277</f>
        <v>0</v>
      </c>
      <c r="AF277" s="72" t="n">
        <f aca="false">ModeloDatosModificados!AF277-ModeloDatosMinisterio!AF277</f>
        <v>0</v>
      </c>
      <c r="AG277" s="72" t="n">
        <f aca="false">ModeloDatosModificados!AG277-ModeloDatosMinisterio!AG277</f>
        <v>0</v>
      </c>
      <c r="AH277" s="72" t="n">
        <f aca="false">ModeloDatosModificados!AH277-ModeloDatosMinisterio!AH277</f>
        <v>0</v>
      </c>
      <c r="AI277" s="72" t="n">
        <f aca="false">ModeloDatosModificados!AI277-ModeloDatosMinisterio!AI277</f>
        <v>0</v>
      </c>
      <c r="AJ277" s="72" t="n">
        <f aca="false">ModeloDatosModificados!AJ277-ModeloDatosMinisterio!AJ277</f>
        <v>0</v>
      </c>
      <c r="AK277" s="72" t="n">
        <f aca="false">ModeloDatosModificados!AK277-ModeloDatosMinisterio!AK277</f>
        <v>0</v>
      </c>
      <c r="AL277" s="72" t="n">
        <f aca="false">ModeloDatosModificados!AL277-ModeloDatosMinisterio!AL277</f>
        <v>0</v>
      </c>
      <c r="AM277" s="72" t="n">
        <f aca="false">ModeloDatosModificados!AM277-ModeloDatosMinisterio!AM277</f>
        <v>0</v>
      </c>
      <c r="AO277" s="64" t="n">
        <f aca="false">ModeloDatosModificados!AO277-ModeloDatosMinisterio!AO277</f>
        <v>0</v>
      </c>
      <c r="AP277" s="63" t="n">
        <f aca="false">ModeloDatosModificados!AP277-ModeloDatosMinisterio!AP277</f>
        <v>0</v>
      </c>
      <c r="AQ277" s="64" t="n">
        <f aca="false">ModeloDatosModificados!AQ277-ModeloDatosMinisterio!AQ277</f>
        <v>0</v>
      </c>
      <c r="AR277" s="63" t="n">
        <f aca="false">ModeloDatosModificados!AR277-ModeloDatosMinisterio!AR277</f>
        <v>0</v>
      </c>
      <c r="AS277" s="64" t="n">
        <f aca="false">ModeloDatosModificados!AS277-ModeloDatosMinisterio!AS277</f>
        <v>0</v>
      </c>
      <c r="AT277" s="63" t="n">
        <f aca="false">ModeloDatosModificados!AT277-ModeloDatosMinisterio!AT277</f>
        <v>0</v>
      </c>
      <c r="AU277" s="64" t="n">
        <f aca="false">ModeloDatosModificados!AU277-ModeloDatosMinisterio!AU277</f>
        <v>0</v>
      </c>
      <c r="AV277" s="63" t="n">
        <f aca="false">ModeloDatosModificados!AV277-ModeloDatosMinisterio!AV277</f>
        <v>0</v>
      </c>
      <c r="AW277" s="64" t="n">
        <f aca="false">ModeloDatosModificados!AW277-ModeloDatosMinisterio!AW277</f>
        <v>0</v>
      </c>
      <c r="AX277" s="63" t="n">
        <f aca="false">ModeloDatosModificados!AX277-ModeloDatosMinisterio!AX277</f>
        <v>0</v>
      </c>
    </row>
    <row r="278" customFormat="false" ht="13.8" hidden="false" customHeight="false" outlineLevel="0" collapsed="false">
      <c r="A278" s="70" t="s">
        <v>40</v>
      </c>
      <c r="B278" s="63" t="n">
        <f aca="false">ModeloDatosModificados!B278-ModeloDatosMinisterio!B278</f>
        <v>0</v>
      </c>
      <c r="C278" s="63" t="n">
        <f aca="false">ModeloDatosModificados!C278-ModeloDatosMinisterio!C278</f>
        <v>0</v>
      </c>
      <c r="D278" s="63" t="n">
        <f aca="false">ModeloDatosModificados!D278-ModeloDatosMinisterio!D278</f>
        <v>0</v>
      </c>
      <c r="E278" s="63" t="n">
        <f aca="false">ModeloDatosModificados!E278-ModeloDatosMinisterio!E278</f>
        <v>0</v>
      </c>
      <c r="F278" s="63" t="n">
        <f aca="false">ModeloDatosModificados!F278-ModeloDatosMinisterio!F278</f>
        <v>0</v>
      </c>
      <c r="G278" s="63" t="n">
        <f aca="false">ModeloDatosModificados!G278-ModeloDatosMinisterio!G278</f>
        <v>0</v>
      </c>
      <c r="H278" s="63" t="n">
        <f aca="false">ModeloDatosModificados!H278-ModeloDatosMinisterio!H278</f>
        <v>0</v>
      </c>
      <c r="I278" s="64" t="n">
        <f aca="false">ModeloDatosModificados!I278-ModeloDatosMinisterio!I278</f>
        <v>0</v>
      </c>
      <c r="J278" s="63" t="n">
        <f aca="false">ModeloDatosModificados!J278-ModeloDatosMinisterio!J278</f>
        <v>0</v>
      </c>
      <c r="K278" s="64" t="n">
        <f aca="false">ModeloDatosModificados!K278-ModeloDatosMinisterio!K278</f>
        <v>0</v>
      </c>
      <c r="L278" s="63" t="n">
        <f aca="false">ModeloDatosModificados!L278-ModeloDatosMinisterio!L278</f>
        <v>0</v>
      </c>
      <c r="M278" s="64" t="n">
        <f aca="false">ModeloDatosModificados!M278-ModeloDatosMinisterio!M278</f>
        <v>1.18939295773446E-008</v>
      </c>
      <c r="N278" s="63" t="n">
        <f aca="false">ModeloDatosModificados!N278-ModeloDatosMinisterio!N278</f>
        <v>2</v>
      </c>
      <c r="O278" s="63" t="n">
        <f aca="false">ModeloDatosModificados!O278-ModeloDatosMinisterio!O278</f>
        <v>2</v>
      </c>
      <c r="P278" s="63" t="n">
        <f aca="false">ModeloDatosModificados!P278-ModeloDatosMinisterio!P278</f>
        <v>2</v>
      </c>
      <c r="Q278" s="63" t="n">
        <f aca="false">ModeloDatosModificados!Q278-ModeloDatosMinisterio!Q278</f>
        <v>2</v>
      </c>
      <c r="S278" s="63" t="n">
        <f aca="false">ModeloDatosModificados!S278-ModeloDatosMinisterio!S278</f>
        <v>0</v>
      </c>
      <c r="T278" s="63" t="n">
        <f aca="false">ModeloDatosModificados!T278-ModeloDatosMinisterio!T278</f>
        <v>0</v>
      </c>
      <c r="U278" s="63" t="n">
        <f aca="false">ModeloDatosModificados!U278-ModeloDatosMinisterio!U278</f>
        <v>0</v>
      </c>
      <c r="V278" s="63" t="n">
        <f aca="false">ModeloDatosModificados!V278-ModeloDatosMinisterio!V278</f>
        <v>0</v>
      </c>
      <c r="W278" s="63" t="n">
        <f aca="false">ModeloDatosModificados!W278-ModeloDatosMinisterio!W278</f>
        <v>0</v>
      </c>
      <c r="X278" s="63" t="n">
        <f aca="false">ModeloDatosModificados!X278-ModeloDatosMinisterio!X278</f>
        <v>0</v>
      </c>
      <c r="Y278" s="63" t="n">
        <f aca="false">ModeloDatosModificados!Y278-ModeloDatosMinisterio!Y278</f>
        <v>0</v>
      </c>
      <c r="Z278" s="63" t="n">
        <f aca="false">ModeloDatosModificados!Z278-ModeloDatosMinisterio!Z278</f>
        <v>0</v>
      </c>
      <c r="AC278" s="71" t="n">
        <f aca="false">ModeloDatosModificados!AC278-ModeloDatosMinisterio!AC278</f>
        <v>0</v>
      </c>
      <c r="AD278" s="72" t="n">
        <f aca="false">ModeloDatosModificados!AD278-ModeloDatosMinisterio!AD278</f>
        <v>0</v>
      </c>
      <c r="AE278" s="73" t="n">
        <f aca="false">ModeloDatosModificados!AE278-ModeloDatosMinisterio!AE278</f>
        <v>0</v>
      </c>
      <c r="AF278" s="72" t="n">
        <f aca="false">ModeloDatosModificados!AF278-ModeloDatosMinisterio!AF278</f>
        <v>0</v>
      </c>
      <c r="AG278" s="72" t="n">
        <f aca="false">ModeloDatosModificados!AG278-ModeloDatosMinisterio!AG278</f>
        <v>0</v>
      </c>
      <c r="AH278" s="72" t="n">
        <f aca="false">ModeloDatosModificados!AH278-ModeloDatosMinisterio!AH278</f>
        <v>0</v>
      </c>
      <c r="AI278" s="72" t="n">
        <f aca="false">ModeloDatosModificados!AI278-ModeloDatosMinisterio!AI278</f>
        <v>0</v>
      </c>
      <c r="AJ278" s="72" t="n">
        <f aca="false">ModeloDatosModificados!AJ278-ModeloDatosMinisterio!AJ278</f>
        <v>0</v>
      </c>
      <c r="AK278" s="72" t="n">
        <f aca="false">ModeloDatosModificados!AK278-ModeloDatosMinisterio!AK278</f>
        <v>0</v>
      </c>
      <c r="AL278" s="72" t="n">
        <f aca="false">ModeloDatosModificados!AL278-ModeloDatosMinisterio!AL278</f>
        <v>0</v>
      </c>
      <c r="AM278" s="72" t="n">
        <f aca="false">ModeloDatosModificados!AM278-ModeloDatosMinisterio!AM278</f>
        <v>0</v>
      </c>
      <c r="AO278" s="64" t="n">
        <f aca="false">ModeloDatosModificados!AO278-ModeloDatosMinisterio!AO278</f>
        <v>0</v>
      </c>
      <c r="AP278" s="63" t="n">
        <f aca="false">ModeloDatosModificados!AP278-ModeloDatosMinisterio!AP278</f>
        <v>0</v>
      </c>
      <c r="AQ278" s="64" t="n">
        <f aca="false">ModeloDatosModificados!AQ278-ModeloDatosMinisterio!AQ278</f>
        <v>0</v>
      </c>
      <c r="AR278" s="63" t="n">
        <f aca="false">ModeloDatosModificados!AR278-ModeloDatosMinisterio!AR278</f>
        <v>0</v>
      </c>
      <c r="AS278" s="64" t="n">
        <f aca="false">ModeloDatosModificados!AS278-ModeloDatosMinisterio!AS278</f>
        <v>0</v>
      </c>
      <c r="AT278" s="63" t="n">
        <f aca="false">ModeloDatosModificados!AT278-ModeloDatosMinisterio!AT278</f>
        <v>0</v>
      </c>
      <c r="AU278" s="64" t="n">
        <f aca="false">ModeloDatosModificados!AU278-ModeloDatosMinisterio!AU278</f>
        <v>0</v>
      </c>
      <c r="AV278" s="63" t="n">
        <f aca="false">ModeloDatosModificados!AV278-ModeloDatosMinisterio!AV278</f>
        <v>0</v>
      </c>
      <c r="AW278" s="64" t="n">
        <f aca="false">ModeloDatosModificados!AW278-ModeloDatosMinisterio!AW278</f>
        <v>0</v>
      </c>
      <c r="AX278" s="63" t="n">
        <f aca="false">ModeloDatosModificados!AX278-ModeloDatosMinisterio!AX278</f>
        <v>0</v>
      </c>
    </row>
    <row r="279" customFormat="false" ht="13.8" hidden="false" customHeight="false" outlineLevel="0" collapsed="false">
      <c r="A279" s="70" t="s">
        <v>41</v>
      </c>
      <c r="B279" s="63" t="n">
        <f aca="false">ModeloDatosModificados!B279-ModeloDatosMinisterio!B279</f>
        <v>0</v>
      </c>
      <c r="C279" s="63" t="n">
        <f aca="false">ModeloDatosModificados!C279-ModeloDatosMinisterio!C279</f>
        <v>0</v>
      </c>
      <c r="D279" s="63" t="n">
        <f aca="false">ModeloDatosModificados!D279-ModeloDatosMinisterio!D279</f>
        <v>0</v>
      </c>
      <c r="E279" s="63" t="n">
        <f aca="false">ModeloDatosModificados!E279-ModeloDatosMinisterio!E279</f>
        <v>0</v>
      </c>
      <c r="F279" s="63" t="n">
        <f aca="false">ModeloDatosModificados!F279-ModeloDatosMinisterio!F279</f>
        <v>0</v>
      </c>
      <c r="G279" s="63" t="n">
        <f aca="false">ModeloDatosModificados!G279-ModeloDatosMinisterio!G279</f>
        <v>0</v>
      </c>
      <c r="H279" s="63" t="n">
        <f aca="false">ModeloDatosModificados!H279-ModeloDatosMinisterio!H279</f>
        <v>0</v>
      </c>
      <c r="I279" s="64" t="n">
        <f aca="false">ModeloDatosModificados!I279-ModeloDatosMinisterio!I279</f>
        <v>0</v>
      </c>
      <c r="J279" s="63" t="n">
        <f aca="false">ModeloDatosModificados!J279-ModeloDatosMinisterio!J279</f>
        <v>0</v>
      </c>
      <c r="K279" s="64" t="n">
        <f aca="false">ModeloDatosModificados!K279-ModeloDatosMinisterio!K279</f>
        <v>0</v>
      </c>
      <c r="L279" s="63" t="n">
        <f aca="false">ModeloDatosModificados!L279-ModeloDatosMinisterio!L279</f>
        <v>0</v>
      </c>
      <c r="M279" s="64" t="n">
        <f aca="false">ModeloDatosModificados!M279-ModeloDatosMinisterio!M279</f>
        <v>1.18939295790793E-008</v>
      </c>
      <c r="N279" s="63" t="n">
        <f aca="false">ModeloDatosModificados!N279-ModeloDatosMinisterio!N279</f>
        <v>2</v>
      </c>
      <c r="O279" s="63" t="n">
        <f aca="false">ModeloDatosModificados!O279-ModeloDatosMinisterio!O279</f>
        <v>2</v>
      </c>
      <c r="P279" s="63" t="n">
        <f aca="false">ModeloDatosModificados!P279-ModeloDatosMinisterio!P279</f>
        <v>2</v>
      </c>
      <c r="Q279" s="63" t="n">
        <f aca="false">ModeloDatosModificados!Q279-ModeloDatosMinisterio!Q279</f>
        <v>2</v>
      </c>
      <c r="S279" s="63" t="n">
        <f aca="false">ModeloDatosModificados!S279-ModeloDatosMinisterio!S279</f>
        <v>0</v>
      </c>
      <c r="T279" s="63" t="n">
        <f aca="false">ModeloDatosModificados!T279-ModeloDatosMinisterio!T279</f>
        <v>0</v>
      </c>
      <c r="U279" s="63" t="n">
        <f aca="false">ModeloDatosModificados!U279-ModeloDatosMinisterio!U279</f>
        <v>0</v>
      </c>
      <c r="V279" s="63" t="n">
        <f aca="false">ModeloDatosModificados!V279-ModeloDatosMinisterio!V279</f>
        <v>0</v>
      </c>
      <c r="W279" s="63" t="n">
        <f aca="false">ModeloDatosModificados!W279-ModeloDatosMinisterio!W279</f>
        <v>0</v>
      </c>
      <c r="X279" s="63" t="n">
        <f aca="false">ModeloDatosModificados!X279-ModeloDatosMinisterio!X279</f>
        <v>0</v>
      </c>
      <c r="Y279" s="63" t="n">
        <f aca="false">ModeloDatosModificados!Y279-ModeloDatosMinisterio!Y279</f>
        <v>0</v>
      </c>
      <c r="Z279" s="63" t="n">
        <f aca="false">ModeloDatosModificados!Z279-ModeloDatosMinisterio!Z279</f>
        <v>0</v>
      </c>
      <c r="AC279" s="71" t="n">
        <f aca="false">ModeloDatosModificados!AC279-ModeloDatosMinisterio!AC279</f>
        <v>0</v>
      </c>
      <c r="AD279" s="72" t="n">
        <f aca="false">ModeloDatosModificados!AD279-ModeloDatosMinisterio!AD279</f>
        <v>0</v>
      </c>
      <c r="AE279" s="73" t="n">
        <f aca="false">ModeloDatosModificados!AE279-ModeloDatosMinisterio!AE279</f>
        <v>0</v>
      </c>
      <c r="AF279" s="72" t="n">
        <f aca="false">ModeloDatosModificados!AF279-ModeloDatosMinisterio!AF279</f>
        <v>0</v>
      </c>
      <c r="AG279" s="72" t="n">
        <f aca="false">ModeloDatosModificados!AG279-ModeloDatosMinisterio!AG279</f>
        <v>0</v>
      </c>
      <c r="AH279" s="72" t="n">
        <f aca="false">ModeloDatosModificados!AH279-ModeloDatosMinisterio!AH279</f>
        <v>0</v>
      </c>
      <c r="AI279" s="72" t="n">
        <f aca="false">ModeloDatosModificados!AI279-ModeloDatosMinisterio!AI279</f>
        <v>0</v>
      </c>
      <c r="AJ279" s="72" t="n">
        <f aca="false">ModeloDatosModificados!AJ279-ModeloDatosMinisterio!AJ279</f>
        <v>0</v>
      </c>
      <c r="AK279" s="72" t="n">
        <f aca="false">ModeloDatosModificados!AK279-ModeloDatosMinisterio!AK279</f>
        <v>0</v>
      </c>
      <c r="AL279" s="72" t="n">
        <f aca="false">ModeloDatosModificados!AL279-ModeloDatosMinisterio!AL279</f>
        <v>0</v>
      </c>
      <c r="AM279" s="72" t="n">
        <f aca="false">ModeloDatosModificados!AM279-ModeloDatosMinisterio!AM279</f>
        <v>0</v>
      </c>
      <c r="AO279" s="64" t="n">
        <f aca="false">ModeloDatosModificados!AO279-ModeloDatosMinisterio!AO279</f>
        <v>0</v>
      </c>
      <c r="AP279" s="63" t="n">
        <f aca="false">ModeloDatosModificados!AP279-ModeloDatosMinisterio!AP279</f>
        <v>0</v>
      </c>
      <c r="AQ279" s="64" t="n">
        <f aca="false">ModeloDatosModificados!AQ279-ModeloDatosMinisterio!AQ279</f>
        <v>0</v>
      </c>
      <c r="AR279" s="63" t="n">
        <f aca="false">ModeloDatosModificados!AR279-ModeloDatosMinisterio!AR279</f>
        <v>0</v>
      </c>
      <c r="AS279" s="64" t="n">
        <f aca="false">ModeloDatosModificados!AS279-ModeloDatosMinisterio!AS279</f>
        <v>0</v>
      </c>
      <c r="AT279" s="63" t="n">
        <f aca="false">ModeloDatosModificados!AT279-ModeloDatosMinisterio!AT279</f>
        <v>0</v>
      </c>
      <c r="AU279" s="64" t="n">
        <f aca="false">ModeloDatosModificados!AU279-ModeloDatosMinisterio!AU279</f>
        <v>0</v>
      </c>
      <c r="AV279" s="63" t="n">
        <f aca="false">ModeloDatosModificados!AV279-ModeloDatosMinisterio!AV279</f>
        <v>0</v>
      </c>
      <c r="AW279" s="64" t="n">
        <f aca="false">ModeloDatosModificados!AW279-ModeloDatosMinisterio!AW279</f>
        <v>0</v>
      </c>
      <c r="AX279" s="63" t="n">
        <f aca="false">ModeloDatosModificados!AX279-ModeloDatosMinisterio!AX279</f>
        <v>0</v>
      </c>
    </row>
    <row r="280" customFormat="false" ht="13.8" hidden="false" customHeight="false" outlineLevel="0" collapsed="false">
      <c r="A280" s="70" t="s">
        <v>42</v>
      </c>
      <c r="B280" s="63" t="n">
        <f aca="false">ModeloDatosModificados!B280-ModeloDatosMinisterio!B280</f>
        <v>0</v>
      </c>
      <c r="C280" s="63" t="n">
        <f aca="false">ModeloDatosModificados!C280-ModeloDatosMinisterio!C280</f>
        <v>0</v>
      </c>
      <c r="D280" s="63" t="n">
        <f aca="false">ModeloDatosModificados!D280-ModeloDatosMinisterio!D280</f>
        <v>0</v>
      </c>
      <c r="E280" s="63" t="n">
        <f aca="false">ModeloDatosModificados!E280-ModeloDatosMinisterio!E280</f>
        <v>0</v>
      </c>
      <c r="F280" s="63" t="n">
        <f aca="false">ModeloDatosModificados!F280-ModeloDatosMinisterio!F280</f>
        <v>0</v>
      </c>
      <c r="G280" s="63" t="n">
        <f aca="false">ModeloDatosModificados!G280-ModeloDatosMinisterio!G280</f>
        <v>0</v>
      </c>
      <c r="H280" s="63" t="n">
        <f aca="false">ModeloDatosModificados!H280-ModeloDatosMinisterio!H280</f>
        <v>0</v>
      </c>
      <c r="I280" s="64" t="n">
        <f aca="false">ModeloDatosModificados!I280-ModeloDatosMinisterio!I280</f>
        <v>0</v>
      </c>
      <c r="J280" s="63" t="n">
        <f aca="false">ModeloDatosModificados!J280-ModeloDatosMinisterio!J280</f>
        <v>0</v>
      </c>
      <c r="K280" s="64" t="n">
        <f aca="false">ModeloDatosModificados!K280-ModeloDatosMinisterio!K280</f>
        <v>0</v>
      </c>
      <c r="L280" s="63" t="n">
        <f aca="false">ModeloDatosModificados!L280-ModeloDatosMinisterio!L280</f>
        <v>0</v>
      </c>
      <c r="M280" s="64" t="n">
        <f aca="false">ModeloDatosModificados!M280-ModeloDatosMinisterio!M280</f>
        <v>5.94696478867229E-009</v>
      </c>
      <c r="N280" s="63" t="n">
        <f aca="false">ModeloDatosModificados!N280-ModeloDatosMinisterio!N280</f>
        <v>1</v>
      </c>
      <c r="O280" s="63" t="n">
        <f aca="false">ModeloDatosModificados!O280-ModeloDatosMinisterio!O280</f>
        <v>1</v>
      </c>
      <c r="P280" s="63" t="n">
        <f aca="false">ModeloDatosModificados!P280-ModeloDatosMinisterio!P280</f>
        <v>1</v>
      </c>
      <c r="Q280" s="63" t="n">
        <f aca="false">ModeloDatosModificados!Q280-ModeloDatosMinisterio!Q280</f>
        <v>1</v>
      </c>
      <c r="S280" s="63" t="n">
        <f aca="false">ModeloDatosModificados!S280-ModeloDatosMinisterio!S280</f>
        <v>0</v>
      </c>
      <c r="T280" s="63" t="n">
        <f aca="false">ModeloDatosModificados!T280-ModeloDatosMinisterio!T280</f>
        <v>0</v>
      </c>
      <c r="U280" s="63" t="n">
        <f aca="false">ModeloDatosModificados!U280-ModeloDatosMinisterio!U280</f>
        <v>0</v>
      </c>
      <c r="V280" s="63" t="n">
        <f aca="false">ModeloDatosModificados!V280-ModeloDatosMinisterio!V280</f>
        <v>0</v>
      </c>
      <c r="W280" s="63" t="n">
        <f aca="false">ModeloDatosModificados!W280-ModeloDatosMinisterio!W280</f>
        <v>0</v>
      </c>
      <c r="X280" s="63" t="n">
        <f aca="false">ModeloDatosModificados!X280-ModeloDatosMinisterio!X280</f>
        <v>0</v>
      </c>
      <c r="Y280" s="63" t="n">
        <f aca="false">ModeloDatosModificados!Y280-ModeloDatosMinisterio!Y280</f>
        <v>0</v>
      </c>
      <c r="Z280" s="63" t="n">
        <f aca="false">ModeloDatosModificados!Z280-ModeloDatosMinisterio!Z280</f>
        <v>0</v>
      </c>
      <c r="AC280" s="71" t="n">
        <f aca="false">ModeloDatosModificados!AC280-ModeloDatosMinisterio!AC280</f>
        <v>0</v>
      </c>
      <c r="AD280" s="72" t="n">
        <f aca="false">ModeloDatosModificados!AD280-ModeloDatosMinisterio!AD280</f>
        <v>0</v>
      </c>
      <c r="AE280" s="73" t="n">
        <f aca="false">ModeloDatosModificados!AE280-ModeloDatosMinisterio!AE280</f>
        <v>0</v>
      </c>
      <c r="AF280" s="72" t="n">
        <f aca="false">ModeloDatosModificados!AF280-ModeloDatosMinisterio!AF280</f>
        <v>0</v>
      </c>
      <c r="AG280" s="72" t="n">
        <f aca="false">ModeloDatosModificados!AG280-ModeloDatosMinisterio!AG280</f>
        <v>0</v>
      </c>
      <c r="AH280" s="72" t="n">
        <f aca="false">ModeloDatosModificados!AH280-ModeloDatosMinisterio!AH280</f>
        <v>0</v>
      </c>
      <c r="AI280" s="72" t="n">
        <f aca="false">ModeloDatosModificados!AI280-ModeloDatosMinisterio!AI280</f>
        <v>0</v>
      </c>
      <c r="AJ280" s="72" t="n">
        <f aca="false">ModeloDatosModificados!AJ280-ModeloDatosMinisterio!AJ280</f>
        <v>0</v>
      </c>
      <c r="AK280" s="72" t="n">
        <f aca="false">ModeloDatosModificados!AK280-ModeloDatosMinisterio!AK280</f>
        <v>0</v>
      </c>
      <c r="AL280" s="72" t="n">
        <f aca="false">ModeloDatosModificados!AL280-ModeloDatosMinisterio!AL280</f>
        <v>0</v>
      </c>
      <c r="AM280" s="72" t="n">
        <f aca="false">ModeloDatosModificados!AM280-ModeloDatosMinisterio!AM280</f>
        <v>0</v>
      </c>
      <c r="AO280" s="64" t="n">
        <f aca="false">ModeloDatosModificados!AO280-ModeloDatosMinisterio!AO280</f>
        <v>0</v>
      </c>
      <c r="AP280" s="63" t="n">
        <f aca="false">ModeloDatosModificados!AP280-ModeloDatosMinisterio!AP280</f>
        <v>0</v>
      </c>
      <c r="AQ280" s="64" t="n">
        <f aca="false">ModeloDatosModificados!AQ280-ModeloDatosMinisterio!AQ280</f>
        <v>0</v>
      </c>
      <c r="AR280" s="63" t="n">
        <f aca="false">ModeloDatosModificados!AR280-ModeloDatosMinisterio!AR280</f>
        <v>0</v>
      </c>
      <c r="AS280" s="64" t="n">
        <f aca="false">ModeloDatosModificados!AS280-ModeloDatosMinisterio!AS280</f>
        <v>0</v>
      </c>
      <c r="AT280" s="63" t="n">
        <f aca="false">ModeloDatosModificados!AT280-ModeloDatosMinisterio!AT280</f>
        <v>0</v>
      </c>
      <c r="AU280" s="64" t="n">
        <f aca="false">ModeloDatosModificados!AU280-ModeloDatosMinisterio!AU280</f>
        <v>0</v>
      </c>
      <c r="AV280" s="63" t="n">
        <f aca="false">ModeloDatosModificados!AV280-ModeloDatosMinisterio!AV280</f>
        <v>0</v>
      </c>
      <c r="AW280" s="64" t="n">
        <f aca="false">ModeloDatosModificados!AW280-ModeloDatosMinisterio!AW280</f>
        <v>0</v>
      </c>
      <c r="AX280" s="63" t="n">
        <f aca="false">ModeloDatosModificados!AX280-ModeloDatosMinisterio!AX280</f>
        <v>0</v>
      </c>
    </row>
    <row r="281" customFormat="false" ht="13.8" hidden="false" customHeight="false" outlineLevel="0" collapsed="false">
      <c r="A281" s="70" t="s">
        <v>43</v>
      </c>
      <c r="B281" s="63" t="n">
        <f aca="false">ModeloDatosModificados!B281-ModeloDatosMinisterio!B281</f>
        <v>0</v>
      </c>
      <c r="C281" s="63" t="n">
        <f aca="false">ModeloDatosModificados!C281-ModeloDatosMinisterio!C281</f>
        <v>0</v>
      </c>
      <c r="D281" s="63" t="n">
        <f aca="false">ModeloDatosModificados!D281-ModeloDatosMinisterio!D281</f>
        <v>0</v>
      </c>
      <c r="E281" s="63" t="n">
        <f aca="false">ModeloDatosModificados!E281-ModeloDatosMinisterio!E281</f>
        <v>0</v>
      </c>
      <c r="F281" s="63" t="n">
        <f aca="false">ModeloDatosModificados!F281-ModeloDatosMinisterio!F281</f>
        <v>0</v>
      </c>
      <c r="G281" s="63" t="n">
        <f aca="false">ModeloDatosModificados!G281-ModeloDatosMinisterio!G281</f>
        <v>0</v>
      </c>
      <c r="H281" s="63" t="n">
        <f aca="false">ModeloDatosModificados!H281-ModeloDatosMinisterio!H281</f>
        <v>0</v>
      </c>
      <c r="I281" s="64" t="n">
        <f aca="false">ModeloDatosModificados!I281-ModeloDatosMinisterio!I281</f>
        <v>0</v>
      </c>
      <c r="J281" s="63" t="n">
        <f aca="false">ModeloDatosModificados!J281-ModeloDatosMinisterio!J281</f>
        <v>0</v>
      </c>
      <c r="K281" s="64" t="n">
        <f aca="false">ModeloDatosModificados!K281-ModeloDatosMinisterio!K281</f>
        <v>0</v>
      </c>
      <c r="L281" s="63" t="n">
        <f aca="false">ModeloDatosModificados!L281-ModeloDatosMinisterio!L281</f>
        <v>0</v>
      </c>
      <c r="M281" s="64" t="n">
        <f aca="false">ModeloDatosModificados!M281-ModeloDatosMinisterio!M281</f>
        <v>1.18939295790793E-008</v>
      </c>
      <c r="N281" s="63" t="n">
        <f aca="false">ModeloDatosModificados!N281-ModeloDatosMinisterio!N281</f>
        <v>2</v>
      </c>
      <c r="O281" s="63" t="n">
        <f aca="false">ModeloDatosModificados!O281-ModeloDatosMinisterio!O281</f>
        <v>2</v>
      </c>
      <c r="P281" s="63" t="n">
        <f aca="false">ModeloDatosModificados!P281-ModeloDatosMinisterio!P281</f>
        <v>2</v>
      </c>
      <c r="Q281" s="63" t="n">
        <f aca="false">ModeloDatosModificados!Q281-ModeloDatosMinisterio!Q281</f>
        <v>2</v>
      </c>
      <c r="S281" s="63" t="n">
        <f aca="false">ModeloDatosModificados!S281-ModeloDatosMinisterio!S281</f>
        <v>0</v>
      </c>
      <c r="T281" s="63" t="n">
        <f aca="false">ModeloDatosModificados!T281-ModeloDatosMinisterio!T281</f>
        <v>0</v>
      </c>
      <c r="U281" s="63" t="n">
        <f aca="false">ModeloDatosModificados!U281-ModeloDatosMinisterio!U281</f>
        <v>0</v>
      </c>
      <c r="V281" s="63" t="n">
        <f aca="false">ModeloDatosModificados!V281-ModeloDatosMinisterio!V281</f>
        <v>0</v>
      </c>
      <c r="W281" s="63" t="n">
        <f aca="false">ModeloDatosModificados!W281-ModeloDatosMinisterio!W281</f>
        <v>0</v>
      </c>
      <c r="X281" s="63" t="n">
        <f aca="false">ModeloDatosModificados!X281-ModeloDatosMinisterio!X281</f>
        <v>0</v>
      </c>
      <c r="Y281" s="63" t="n">
        <f aca="false">ModeloDatosModificados!Y281-ModeloDatosMinisterio!Y281</f>
        <v>0</v>
      </c>
      <c r="Z281" s="63" t="n">
        <f aca="false">ModeloDatosModificados!Z281-ModeloDatosMinisterio!Z281</f>
        <v>0</v>
      </c>
      <c r="AC281" s="71" t="n">
        <f aca="false">ModeloDatosModificados!AC281-ModeloDatosMinisterio!AC281</f>
        <v>0</v>
      </c>
      <c r="AD281" s="72" t="n">
        <f aca="false">ModeloDatosModificados!AD281-ModeloDatosMinisterio!AD281</f>
        <v>0</v>
      </c>
      <c r="AE281" s="73" t="n">
        <f aca="false">ModeloDatosModificados!AE281-ModeloDatosMinisterio!AE281</f>
        <v>0</v>
      </c>
      <c r="AF281" s="72" t="n">
        <f aca="false">ModeloDatosModificados!AF281-ModeloDatosMinisterio!AF281</f>
        <v>0</v>
      </c>
      <c r="AG281" s="72" t="n">
        <f aca="false">ModeloDatosModificados!AG281-ModeloDatosMinisterio!AG281</f>
        <v>0</v>
      </c>
      <c r="AH281" s="72" t="n">
        <f aca="false">ModeloDatosModificados!AH281-ModeloDatosMinisterio!AH281</f>
        <v>0</v>
      </c>
      <c r="AI281" s="72" t="n">
        <f aca="false">ModeloDatosModificados!AI281-ModeloDatosMinisterio!AI281</f>
        <v>0</v>
      </c>
      <c r="AJ281" s="72" t="n">
        <f aca="false">ModeloDatosModificados!AJ281-ModeloDatosMinisterio!AJ281</f>
        <v>0</v>
      </c>
      <c r="AK281" s="72" t="n">
        <f aca="false">ModeloDatosModificados!AK281-ModeloDatosMinisterio!AK281</f>
        <v>0</v>
      </c>
      <c r="AL281" s="72" t="n">
        <f aca="false">ModeloDatosModificados!AL281-ModeloDatosMinisterio!AL281</f>
        <v>0</v>
      </c>
      <c r="AM281" s="72" t="n">
        <f aca="false">ModeloDatosModificados!AM281-ModeloDatosMinisterio!AM281</f>
        <v>0</v>
      </c>
      <c r="AO281" s="64" t="n">
        <f aca="false">ModeloDatosModificados!AO281-ModeloDatosMinisterio!AO281</f>
        <v>0</v>
      </c>
      <c r="AP281" s="63" t="n">
        <f aca="false">ModeloDatosModificados!AP281-ModeloDatosMinisterio!AP281</f>
        <v>0</v>
      </c>
      <c r="AQ281" s="64" t="n">
        <f aca="false">ModeloDatosModificados!AQ281-ModeloDatosMinisterio!AQ281</f>
        <v>0</v>
      </c>
      <c r="AR281" s="63" t="n">
        <f aca="false">ModeloDatosModificados!AR281-ModeloDatosMinisterio!AR281</f>
        <v>0</v>
      </c>
      <c r="AS281" s="64" t="n">
        <f aca="false">ModeloDatosModificados!AS281-ModeloDatosMinisterio!AS281</f>
        <v>0</v>
      </c>
      <c r="AT281" s="63" t="n">
        <f aca="false">ModeloDatosModificados!AT281-ModeloDatosMinisterio!AT281</f>
        <v>0</v>
      </c>
      <c r="AU281" s="64" t="n">
        <f aca="false">ModeloDatosModificados!AU281-ModeloDatosMinisterio!AU281</f>
        <v>0</v>
      </c>
      <c r="AV281" s="63" t="n">
        <f aca="false">ModeloDatosModificados!AV281-ModeloDatosMinisterio!AV281</f>
        <v>0</v>
      </c>
      <c r="AW281" s="64" t="n">
        <f aca="false">ModeloDatosModificados!AW281-ModeloDatosMinisterio!AW281</f>
        <v>0</v>
      </c>
      <c r="AX281" s="63" t="n">
        <f aca="false">ModeloDatosModificados!AX281-ModeloDatosMinisterio!AX281</f>
        <v>0</v>
      </c>
    </row>
    <row r="282" customFormat="false" ht="13.8" hidden="false" customHeight="false" outlineLevel="0" collapsed="false">
      <c r="A282" s="70" t="s">
        <v>44</v>
      </c>
      <c r="B282" s="63" t="n">
        <f aca="false">ModeloDatosModificados!B282-ModeloDatosMinisterio!B282</f>
        <v>0</v>
      </c>
      <c r="C282" s="63" t="n">
        <f aca="false">ModeloDatosModificados!C282-ModeloDatosMinisterio!C282</f>
        <v>0</v>
      </c>
      <c r="D282" s="63" t="n">
        <f aca="false">ModeloDatosModificados!D282-ModeloDatosMinisterio!D282</f>
        <v>0</v>
      </c>
      <c r="E282" s="63" t="n">
        <f aca="false">ModeloDatosModificados!E282-ModeloDatosMinisterio!E282</f>
        <v>0</v>
      </c>
      <c r="F282" s="63" t="n">
        <f aca="false">ModeloDatosModificados!F282-ModeloDatosMinisterio!F282</f>
        <v>0</v>
      </c>
      <c r="G282" s="63" t="n">
        <f aca="false">ModeloDatosModificados!G282-ModeloDatosMinisterio!G282</f>
        <v>0</v>
      </c>
      <c r="H282" s="63" t="n">
        <f aca="false">ModeloDatosModificados!H282-ModeloDatosMinisterio!H282</f>
        <v>0</v>
      </c>
      <c r="I282" s="64" t="n">
        <f aca="false">ModeloDatosModificados!I282-ModeloDatosMinisterio!I282</f>
        <v>0</v>
      </c>
      <c r="J282" s="63" t="n">
        <f aca="false">ModeloDatosModificados!J282-ModeloDatosMinisterio!J282</f>
        <v>0</v>
      </c>
      <c r="K282" s="64" t="n">
        <f aca="false">ModeloDatosModificados!K282-ModeloDatosMinisterio!K282</f>
        <v>0</v>
      </c>
      <c r="L282" s="63" t="n">
        <f aca="false">ModeloDatosModificados!L282-ModeloDatosMinisterio!L282</f>
        <v>0</v>
      </c>
      <c r="M282" s="64" t="n">
        <f aca="false">ModeloDatosModificados!M282-ModeloDatosMinisterio!M282</f>
        <v>2.37878591581586E-008</v>
      </c>
      <c r="N282" s="63" t="n">
        <f aca="false">ModeloDatosModificados!N282-ModeloDatosMinisterio!N282</f>
        <v>4</v>
      </c>
      <c r="O282" s="63" t="n">
        <f aca="false">ModeloDatosModificados!O282-ModeloDatosMinisterio!O282</f>
        <v>4</v>
      </c>
      <c r="P282" s="63" t="n">
        <f aca="false">ModeloDatosModificados!P282-ModeloDatosMinisterio!P282</f>
        <v>4</v>
      </c>
      <c r="Q282" s="63" t="n">
        <f aca="false">ModeloDatosModificados!Q282-ModeloDatosMinisterio!Q282</f>
        <v>4</v>
      </c>
      <c r="S282" s="63" t="n">
        <f aca="false">ModeloDatosModificados!S282-ModeloDatosMinisterio!S282</f>
        <v>0</v>
      </c>
      <c r="T282" s="63" t="n">
        <f aca="false">ModeloDatosModificados!T282-ModeloDatosMinisterio!T282</f>
        <v>0</v>
      </c>
      <c r="U282" s="63" t="n">
        <f aca="false">ModeloDatosModificados!U282-ModeloDatosMinisterio!U282</f>
        <v>0</v>
      </c>
      <c r="V282" s="63" t="n">
        <f aca="false">ModeloDatosModificados!V282-ModeloDatosMinisterio!V282</f>
        <v>0</v>
      </c>
      <c r="W282" s="63" t="n">
        <f aca="false">ModeloDatosModificados!W282-ModeloDatosMinisterio!W282</f>
        <v>0</v>
      </c>
      <c r="X282" s="63" t="n">
        <f aca="false">ModeloDatosModificados!X282-ModeloDatosMinisterio!X282</f>
        <v>0</v>
      </c>
      <c r="Y282" s="63" t="n">
        <f aca="false">ModeloDatosModificados!Y282-ModeloDatosMinisterio!Y282</f>
        <v>0</v>
      </c>
      <c r="Z282" s="63" t="n">
        <f aca="false">ModeloDatosModificados!Z282-ModeloDatosMinisterio!Z282</f>
        <v>0</v>
      </c>
      <c r="AC282" s="71" t="n">
        <f aca="false">ModeloDatosModificados!AC282-ModeloDatosMinisterio!AC282</f>
        <v>0</v>
      </c>
      <c r="AD282" s="72" t="n">
        <f aca="false">ModeloDatosModificados!AD282-ModeloDatosMinisterio!AD282</f>
        <v>0</v>
      </c>
      <c r="AE282" s="73" t="n">
        <f aca="false">ModeloDatosModificados!AE282-ModeloDatosMinisterio!AE282</f>
        <v>0</v>
      </c>
      <c r="AF282" s="72" t="n">
        <f aca="false">ModeloDatosModificados!AF282-ModeloDatosMinisterio!AF282</f>
        <v>0</v>
      </c>
      <c r="AG282" s="72" t="n">
        <f aca="false">ModeloDatosModificados!AG282-ModeloDatosMinisterio!AG282</f>
        <v>0</v>
      </c>
      <c r="AH282" s="72" t="n">
        <f aca="false">ModeloDatosModificados!AH282-ModeloDatosMinisterio!AH282</f>
        <v>0</v>
      </c>
      <c r="AI282" s="72" t="n">
        <f aca="false">ModeloDatosModificados!AI282-ModeloDatosMinisterio!AI282</f>
        <v>0</v>
      </c>
      <c r="AJ282" s="72" t="n">
        <f aca="false">ModeloDatosModificados!AJ282-ModeloDatosMinisterio!AJ282</f>
        <v>0</v>
      </c>
      <c r="AK282" s="72" t="n">
        <f aca="false">ModeloDatosModificados!AK282-ModeloDatosMinisterio!AK282</f>
        <v>0</v>
      </c>
      <c r="AL282" s="72" t="n">
        <f aca="false">ModeloDatosModificados!AL282-ModeloDatosMinisterio!AL282</f>
        <v>0</v>
      </c>
      <c r="AM282" s="72" t="n">
        <f aca="false">ModeloDatosModificados!AM282-ModeloDatosMinisterio!AM282</f>
        <v>0</v>
      </c>
      <c r="AO282" s="64" t="n">
        <f aca="false">ModeloDatosModificados!AO282-ModeloDatosMinisterio!AO282</f>
        <v>0</v>
      </c>
      <c r="AP282" s="63" t="n">
        <f aca="false">ModeloDatosModificados!AP282-ModeloDatosMinisterio!AP282</f>
        <v>0</v>
      </c>
      <c r="AQ282" s="64" t="n">
        <f aca="false">ModeloDatosModificados!AQ282-ModeloDatosMinisterio!AQ282</f>
        <v>0</v>
      </c>
      <c r="AR282" s="63" t="n">
        <f aca="false">ModeloDatosModificados!AR282-ModeloDatosMinisterio!AR282</f>
        <v>0</v>
      </c>
      <c r="AS282" s="64" t="n">
        <f aca="false">ModeloDatosModificados!AS282-ModeloDatosMinisterio!AS282</f>
        <v>0</v>
      </c>
      <c r="AT282" s="63" t="n">
        <f aca="false">ModeloDatosModificados!AT282-ModeloDatosMinisterio!AT282</f>
        <v>0</v>
      </c>
      <c r="AU282" s="64" t="n">
        <f aca="false">ModeloDatosModificados!AU282-ModeloDatosMinisterio!AU282</f>
        <v>0</v>
      </c>
      <c r="AV282" s="63" t="n">
        <f aca="false">ModeloDatosModificados!AV282-ModeloDatosMinisterio!AV282</f>
        <v>0</v>
      </c>
      <c r="AW282" s="64" t="n">
        <f aca="false">ModeloDatosModificados!AW282-ModeloDatosMinisterio!AW282</f>
        <v>0</v>
      </c>
      <c r="AX282" s="63" t="n">
        <f aca="false">ModeloDatosModificados!AX282-ModeloDatosMinisterio!AX282</f>
        <v>0</v>
      </c>
    </row>
    <row r="283" customFormat="false" ht="13.8" hidden="false" customHeight="false" outlineLevel="0" collapsed="false">
      <c r="A283" s="70" t="s">
        <v>45</v>
      </c>
      <c r="B283" s="63" t="n">
        <f aca="false">ModeloDatosModificados!B283-ModeloDatosMinisterio!B283</f>
        <v>0</v>
      </c>
      <c r="C283" s="63" t="n">
        <f aca="false">ModeloDatosModificados!C283-ModeloDatosMinisterio!C283</f>
        <v>0</v>
      </c>
      <c r="D283" s="63" t="n">
        <f aca="false">ModeloDatosModificados!D283-ModeloDatosMinisterio!D283</f>
        <v>0</v>
      </c>
      <c r="E283" s="63" t="n">
        <f aca="false">ModeloDatosModificados!E283-ModeloDatosMinisterio!E283</f>
        <v>0</v>
      </c>
      <c r="F283" s="63" t="n">
        <f aca="false">ModeloDatosModificados!F283-ModeloDatosMinisterio!F283</f>
        <v>0</v>
      </c>
      <c r="G283" s="63" t="n">
        <f aca="false">ModeloDatosModificados!G283-ModeloDatosMinisterio!G283</f>
        <v>0</v>
      </c>
      <c r="H283" s="63" t="n">
        <f aca="false">ModeloDatosModificados!H283-ModeloDatosMinisterio!H283</f>
        <v>0</v>
      </c>
      <c r="I283" s="64" t="n">
        <f aca="false">ModeloDatosModificados!I283-ModeloDatosMinisterio!I283</f>
        <v>0</v>
      </c>
      <c r="J283" s="63" t="n">
        <f aca="false">ModeloDatosModificados!J283-ModeloDatosMinisterio!J283</f>
        <v>0</v>
      </c>
      <c r="K283" s="64" t="n">
        <f aca="false">ModeloDatosModificados!K283-ModeloDatosMinisterio!K283</f>
        <v>0</v>
      </c>
      <c r="L283" s="63" t="n">
        <f aca="false">ModeloDatosModificados!L283-ModeloDatosMinisterio!L283</f>
        <v>0</v>
      </c>
      <c r="M283" s="64" t="n">
        <f aca="false">ModeloDatosModificados!M283-ModeloDatosMinisterio!M283</f>
        <v>1.18939295790793E-008</v>
      </c>
      <c r="N283" s="63" t="n">
        <f aca="false">ModeloDatosModificados!N283-ModeloDatosMinisterio!N283</f>
        <v>2</v>
      </c>
      <c r="O283" s="63" t="n">
        <f aca="false">ModeloDatosModificados!O283-ModeloDatosMinisterio!O283</f>
        <v>2</v>
      </c>
      <c r="P283" s="63" t="n">
        <f aca="false">ModeloDatosModificados!P283-ModeloDatosMinisterio!P283</f>
        <v>2</v>
      </c>
      <c r="Q283" s="63" t="n">
        <f aca="false">ModeloDatosModificados!Q283-ModeloDatosMinisterio!Q283</f>
        <v>2</v>
      </c>
      <c r="S283" s="63" t="n">
        <f aca="false">ModeloDatosModificados!S283-ModeloDatosMinisterio!S283</f>
        <v>0</v>
      </c>
      <c r="T283" s="63" t="n">
        <f aca="false">ModeloDatosModificados!T283-ModeloDatosMinisterio!T283</f>
        <v>0</v>
      </c>
      <c r="U283" s="63" t="n">
        <f aca="false">ModeloDatosModificados!U283-ModeloDatosMinisterio!U283</f>
        <v>0</v>
      </c>
      <c r="V283" s="63" t="n">
        <f aca="false">ModeloDatosModificados!V283-ModeloDatosMinisterio!V283</f>
        <v>0</v>
      </c>
      <c r="W283" s="63" t="n">
        <f aca="false">ModeloDatosModificados!W283-ModeloDatosMinisterio!W283</f>
        <v>0</v>
      </c>
      <c r="X283" s="63" t="n">
        <f aca="false">ModeloDatosModificados!X283-ModeloDatosMinisterio!X283</f>
        <v>0</v>
      </c>
      <c r="Y283" s="63" t="n">
        <f aca="false">ModeloDatosModificados!Y283-ModeloDatosMinisterio!Y283</f>
        <v>0</v>
      </c>
      <c r="Z283" s="63" t="n">
        <f aca="false">ModeloDatosModificados!Z283-ModeloDatosMinisterio!Z283</f>
        <v>0</v>
      </c>
      <c r="AC283" s="71" t="n">
        <f aca="false">ModeloDatosModificados!AC283-ModeloDatosMinisterio!AC283</f>
        <v>0</v>
      </c>
      <c r="AD283" s="72" t="n">
        <f aca="false">ModeloDatosModificados!AD283-ModeloDatosMinisterio!AD283</f>
        <v>0</v>
      </c>
      <c r="AE283" s="73" t="n">
        <f aca="false">ModeloDatosModificados!AE283-ModeloDatosMinisterio!AE283</f>
        <v>0</v>
      </c>
      <c r="AF283" s="72" t="n">
        <f aca="false">ModeloDatosModificados!AF283-ModeloDatosMinisterio!AF283</f>
        <v>0</v>
      </c>
      <c r="AG283" s="72" t="n">
        <f aca="false">ModeloDatosModificados!AG283-ModeloDatosMinisterio!AG283</f>
        <v>0</v>
      </c>
      <c r="AH283" s="72" t="n">
        <f aca="false">ModeloDatosModificados!AH283-ModeloDatosMinisterio!AH283</f>
        <v>0</v>
      </c>
      <c r="AI283" s="72" t="n">
        <f aca="false">ModeloDatosModificados!AI283-ModeloDatosMinisterio!AI283</f>
        <v>0</v>
      </c>
      <c r="AJ283" s="72" t="n">
        <f aca="false">ModeloDatosModificados!AJ283-ModeloDatosMinisterio!AJ283</f>
        <v>0</v>
      </c>
      <c r="AK283" s="72" t="n">
        <f aca="false">ModeloDatosModificados!AK283-ModeloDatosMinisterio!AK283</f>
        <v>0</v>
      </c>
      <c r="AL283" s="72" t="n">
        <f aca="false">ModeloDatosModificados!AL283-ModeloDatosMinisterio!AL283</f>
        <v>0</v>
      </c>
      <c r="AM283" s="72" t="n">
        <f aca="false">ModeloDatosModificados!AM283-ModeloDatosMinisterio!AM283</f>
        <v>0</v>
      </c>
      <c r="AO283" s="64" t="n">
        <f aca="false">ModeloDatosModificados!AO283-ModeloDatosMinisterio!AO283</f>
        <v>0</v>
      </c>
      <c r="AP283" s="63" t="n">
        <f aca="false">ModeloDatosModificados!AP283-ModeloDatosMinisterio!AP283</f>
        <v>0</v>
      </c>
      <c r="AQ283" s="64" t="n">
        <f aca="false">ModeloDatosModificados!AQ283-ModeloDatosMinisterio!AQ283</f>
        <v>0</v>
      </c>
      <c r="AR283" s="63" t="n">
        <f aca="false">ModeloDatosModificados!AR283-ModeloDatosMinisterio!AR283</f>
        <v>0</v>
      </c>
      <c r="AS283" s="64" t="n">
        <f aca="false">ModeloDatosModificados!AS283-ModeloDatosMinisterio!AS283</f>
        <v>0</v>
      </c>
      <c r="AT283" s="63" t="n">
        <f aca="false">ModeloDatosModificados!AT283-ModeloDatosMinisterio!AT283</f>
        <v>0</v>
      </c>
      <c r="AU283" s="64" t="n">
        <f aca="false">ModeloDatosModificados!AU283-ModeloDatosMinisterio!AU283</f>
        <v>0</v>
      </c>
      <c r="AV283" s="63" t="n">
        <f aca="false">ModeloDatosModificados!AV283-ModeloDatosMinisterio!AV283</f>
        <v>0</v>
      </c>
      <c r="AW283" s="64" t="n">
        <f aca="false">ModeloDatosModificados!AW283-ModeloDatosMinisterio!AW283</f>
        <v>0</v>
      </c>
      <c r="AX283" s="63" t="n">
        <f aca="false">ModeloDatosModificados!AX283-ModeloDatosMinisterio!AX283</f>
        <v>0</v>
      </c>
    </row>
    <row r="284" customFormat="false" ht="13.8" hidden="false" customHeight="false" outlineLevel="0" collapsed="false">
      <c r="A284" s="70" t="s">
        <v>46</v>
      </c>
      <c r="B284" s="63" t="n">
        <f aca="false">ModeloDatosModificados!B284-ModeloDatosMinisterio!B284</f>
        <v>0</v>
      </c>
      <c r="C284" s="63" t="n">
        <f aca="false">ModeloDatosModificados!C284-ModeloDatosMinisterio!C284</f>
        <v>0</v>
      </c>
      <c r="D284" s="63" t="n">
        <f aca="false">ModeloDatosModificados!D284-ModeloDatosMinisterio!D284</f>
        <v>0</v>
      </c>
      <c r="E284" s="63" t="n">
        <f aca="false">ModeloDatosModificados!E284-ModeloDatosMinisterio!E284</f>
        <v>0</v>
      </c>
      <c r="F284" s="63" t="n">
        <f aca="false">ModeloDatosModificados!F284-ModeloDatosMinisterio!F284</f>
        <v>0</v>
      </c>
      <c r="G284" s="63" t="n">
        <f aca="false">ModeloDatosModificados!G284-ModeloDatosMinisterio!G284</f>
        <v>0</v>
      </c>
      <c r="H284" s="63" t="n">
        <f aca="false">ModeloDatosModificados!H284-ModeloDatosMinisterio!H284</f>
        <v>0</v>
      </c>
      <c r="I284" s="64" t="n">
        <f aca="false">ModeloDatosModificados!I284-ModeloDatosMinisterio!I284</f>
        <v>0</v>
      </c>
      <c r="J284" s="63" t="n">
        <f aca="false">ModeloDatosModificados!J284-ModeloDatosMinisterio!J284</f>
        <v>0</v>
      </c>
      <c r="K284" s="64" t="n">
        <f aca="false">ModeloDatosModificados!K284-ModeloDatosMinisterio!K284</f>
        <v>0</v>
      </c>
      <c r="L284" s="63" t="n">
        <f aca="false">ModeloDatosModificados!L284-ModeloDatosMinisterio!L284</f>
        <v>0</v>
      </c>
      <c r="M284" s="64" t="n">
        <f aca="false">ModeloDatosModificados!M284-ModeloDatosMinisterio!M284</f>
        <v>5.94696478953965E-009</v>
      </c>
      <c r="N284" s="63" t="n">
        <f aca="false">ModeloDatosModificados!N284-ModeloDatosMinisterio!N284</f>
        <v>1</v>
      </c>
      <c r="O284" s="63" t="n">
        <f aca="false">ModeloDatosModificados!O284-ModeloDatosMinisterio!O284</f>
        <v>1</v>
      </c>
      <c r="P284" s="63" t="n">
        <f aca="false">ModeloDatosModificados!P284-ModeloDatosMinisterio!P284</f>
        <v>1</v>
      </c>
      <c r="Q284" s="63" t="n">
        <f aca="false">ModeloDatosModificados!Q284-ModeloDatosMinisterio!Q284</f>
        <v>1</v>
      </c>
      <c r="S284" s="63" t="n">
        <f aca="false">ModeloDatosModificados!S284-ModeloDatosMinisterio!S284</f>
        <v>0</v>
      </c>
      <c r="T284" s="63" t="n">
        <f aca="false">ModeloDatosModificados!T284-ModeloDatosMinisterio!T284</f>
        <v>0</v>
      </c>
      <c r="U284" s="63" t="n">
        <f aca="false">ModeloDatosModificados!U284-ModeloDatosMinisterio!U284</f>
        <v>0</v>
      </c>
      <c r="V284" s="63" t="n">
        <f aca="false">ModeloDatosModificados!V284-ModeloDatosMinisterio!V284</f>
        <v>0</v>
      </c>
      <c r="W284" s="63" t="n">
        <f aca="false">ModeloDatosModificados!W284-ModeloDatosMinisterio!W284</f>
        <v>0</v>
      </c>
      <c r="X284" s="63" t="n">
        <f aca="false">ModeloDatosModificados!X284-ModeloDatosMinisterio!X284</f>
        <v>0</v>
      </c>
      <c r="Y284" s="63" t="n">
        <f aca="false">ModeloDatosModificados!Y284-ModeloDatosMinisterio!Y284</f>
        <v>0</v>
      </c>
      <c r="Z284" s="63" t="n">
        <f aca="false">ModeloDatosModificados!Z284-ModeloDatosMinisterio!Z284</f>
        <v>0</v>
      </c>
      <c r="AC284" s="71" t="n">
        <f aca="false">ModeloDatosModificados!AC284-ModeloDatosMinisterio!AC284</f>
        <v>0</v>
      </c>
      <c r="AD284" s="72" t="n">
        <f aca="false">ModeloDatosModificados!AD284-ModeloDatosMinisterio!AD284</f>
        <v>0</v>
      </c>
      <c r="AE284" s="73" t="n">
        <f aca="false">ModeloDatosModificados!AE284-ModeloDatosMinisterio!AE284</f>
        <v>0</v>
      </c>
      <c r="AF284" s="72" t="n">
        <f aca="false">ModeloDatosModificados!AF284-ModeloDatosMinisterio!AF284</f>
        <v>0</v>
      </c>
      <c r="AG284" s="72" t="n">
        <f aca="false">ModeloDatosModificados!AG284-ModeloDatosMinisterio!AG284</f>
        <v>0</v>
      </c>
      <c r="AH284" s="72" t="n">
        <f aca="false">ModeloDatosModificados!AH284-ModeloDatosMinisterio!AH284</f>
        <v>0</v>
      </c>
      <c r="AI284" s="72" t="n">
        <f aca="false">ModeloDatosModificados!AI284-ModeloDatosMinisterio!AI284</f>
        <v>0</v>
      </c>
      <c r="AJ284" s="72" t="n">
        <f aca="false">ModeloDatosModificados!AJ284-ModeloDatosMinisterio!AJ284</f>
        <v>0</v>
      </c>
      <c r="AK284" s="72" t="n">
        <f aca="false">ModeloDatosModificados!AK284-ModeloDatosMinisterio!AK284</f>
        <v>0</v>
      </c>
      <c r="AL284" s="72" t="n">
        <f aca="false">ModeloDatosModificados!AL284-ModeloDatosMinisterio!AL284</f>
        <v>0</v>
      </c>
      <c r="AM284" s="72" t="n">
        <f aca="false">ModeloDatosModificados!AM284-ModeloDatosMinisterio!AM284</f>
        <v>0</v>
      </c>
      <c r="AO284" s="64" t="n">
        <f aca="false">ModeloDatosModificados!AO284-ModeloDatosMinisterio!AO284</f>
        <v>0</v>
      </c>
      <c r="AP284" s="63" t="n">
        <f aca="false">ModeloDatosModificados!AP284-ModeloDatosMinisterio!AP284</f>
        <v>0</v>
      </c>
      <c r="AQ284" s="64" t="n">
        <f aca="false">ModeloDatosModificados!AQ284-ModeloDatosMinisterio!AQ284</f>
        <v>0</v>
      </c>
      <c r="AR284" s="63" t="n">
        <f aca="false">ModeloDatosModificados!AR284-ModeloDatosMinisterio!AR284</f>
        <v>0</v>
      </c>
      <c r="AS284" s="64" t="n">
        <f aca="false">ModeloDatosModificados!AS284-ModeloDatosMinisterio!AS284</f>
        <v>0</v>
      </c>
      <c r="AT284" s="63" t="n">
        <f aca="false">ModeloDatosModificados!AT284-ModeloDatosMinisterio!AT284</f>
        <v>0</v>
      </c>
      <c r="AU284" s="64" t="n">
        <f aca="false">ModeloDatosModificados!AU284-ModeloDatosMinisterio!AU284</f>
        <v>0</v>
      </c>
      <c r="AV284" s="63" t="n">
        <f aca="false">ModeloDatosModificados!AV284-ModeloDatosMinisterio!AV284</f>
        <v>0</v>
      </c>
      <c r="AW284" s="64" t="n">
        <f aca="false">ModeloDatosModificados!AW284-ModeloDatosMinisterio!AW284</f>
        <v>0</v>
      </c>
      <c r="AX284" s="63" t="n">
        <f aca="false">ModeloDatosModificados!AX284-ModeloDatosMinisterio!AX284</f>
        <v>0</v>
      </c>
    </row>
    <row r="285" customFormat="false" ht="13.8" hidden="false" customHeight="false" outlineLevel="0" collapsed="false">
      <c r="A285" s="81" t="s">
        <v>49</v>
      </c>
      <c r="B285" s="84" t="n">
        <f aca="false">ModeloDatosModificados!B285-ModeloDatosMinisterio!B285</f>
        <v>0</v>
      </c>
      <c r="C285" s="84" t="n">
        <f aca="false">ModeloDatosModificados!C285-ModeloDatosMinisterio!C285</f>
        <v>0</v>
      </c>
      <c r="D285" s="84" t="n">
        <f aca="false">ModeloDatosModificados!D285-ModeloDatosMinisterio!D285</f>
        <v>0</v>
      </c>
      <c r="E285" s="84" t="n">
        <f aca="false">ModeloDatosModificados!E285-ModeloDatosMinisterio!E285</f>
        <v>0</v>
      </c>
      <c r="F285" s="84" t="n">
        <f aca="false">ModeloDatosModificados!F285-ModeloDatosMinisterio!F285</f>
        <v>0</v>
      </c>
      <c r="G285" s="84" t="n">
        <f aca="false">ModeloDatosModificados!G285-ModeloDatosMinisterio!G285</f>
        <v>0</v>
      </c>
      <c r="H285" s="84" t="n">
        <f aca="false">ModeloDatosModificados!H285-ModeloDatosMinisterio!H285</f>
        <v>0</v>
      </c>
      <c r="I285" s="82" t="n">
        <f aca="false">ModeloDatosModificados!I285-ModeloDatosMinisterio!I285</f>
        <v>0</v>
      </c>
      <c r="J285" s="84" t="n">
        <f aca="false">ModeloDatosModificados!J285-ModeloDatosMinisterio!J285</f>
        <v>0</v>
      </c>
      <c r="K285" s="82" t="n">
        <f aca="false">ModeloDatosModificados!K285-ModeloDatosMinisterio!K285</f>
        <v>0</v>
      </c>
      <c r="L285" s="84" t="n">
        <f aca="false">ModeloDatosModificados!L285-ModeloDatosMinisterio!L285</f>
        <v>0</v>
      </c>
      <c r="M285" s="82" t="n">
        <f aca="false">ModeloDatosModificados!M285-ModeloDatosMinisterio!M285</f>
        <v>0</v>
      </c>
      <c r="N285" s="84" t="n">
        <f aca="false">ModeloDatosModificados!N285-ModeloDatosMinisterio!N285</f>
        <v>0</v>
      </c>
      <c r="O285" s="84" t="n">
        <f aca="false">ModeloDatosModificados!O285-ModeloDatosMinisterio!O285</f>
        <v>0</v>
      </c>
      <c r="P285" s="84" t="n">
        <f aca="false">ModeloDatosModificados!P285-ModeloDatosMinisterio!P285</f>
        <v>0</v>
      </c>
      <c r="Q285" s="84" t="n">
        <f aca="false">ModeloDatosModificados!Q285-ModeloDatosMinisterio!Q285</f>
        <v>0</v>
      </c>
      <c r="S285" s="84" t="n">
        <f aca="false">ModeloDatosModificados!S285-ModeloDatosMinisterio!S285</f>
        <v>0</v>
      </c>
      <c r="T285" s="84" t="n">
        <f aca="false">ModeloDatosModificados!T285-ModeloDatosMinisterio!T285</f>
        <v>0</v>
      </c>
      <c r="U285" s="84" t="n">
        <f aca="false">ModeloDatosModificados!U285-ModeloDatosMinisterio!U285</f>
        <v>0</v>
      </c>
      <c r="V285" s="84" t="n">
        <f aca="false">ModeloDatosModificados!V285-ModeloDatosMinisterio!V285</f>
        <v>0</v>
      </c>
      <c r="W285" s="84" t="n">
        <f aca="false">ModeloDatosModificados!W285-ModeloDatosMinisterio!W285</f>
        <v>0</v>
      </c>
      <c r="X285" s="84" t="n">
        <f aca="false">ModeloDatosModificados!X285-ModeloDatosMinisterio!X285</f>
        <v>0</v>
      </c>
      <c r="Y285" s="84" t="n">
        <f aca="false">ModeloDatosModificados!Y285-ModeloDatosMinisterio!Y285</f>
        <v>0</v>
      </c>
      <c r="Z285" s="84" t="n">
        <f aca="false">ModeloDatosModificados!Z285-ModeloDatosMinisterio!Z285</f>
        <v>0</v>
      </c>
      <c r="AB285" s="87" t="s">
        <v>232</v>
      </c>
      <c r="AC285" s="87" t="n">
        <f aca="false">ModeloDatosModificados!AC285-ModeloDatosMinisterio!AC285</f>
        <v>0</v>
      </c>
      <c r="AD285" s="86"/>
      <c r="AE285" s="88" t="n">
        <f aca="false">ModeloDatosModificados!AE285-ModeloDatosMinisterio!AE285</f>
        <v>0</v>
      </c>
      <c r="AF285" s="86"/>
      <c r="AG285" s="89" t="n">
        <f aca="false">ModeloDatosModificados!AG285-ModeloDatosMinisterio!AG285</f>
        <v>0</v>
      </c>
      <c r="AH285" s="86"/>
      <c r="AI285" s="89" t="n">
        <f aca="false">ModeloDatosModificados!AI285-ModeloDatosMinisterio!AI285</f>
        <v>0</v>
      </c>
      <c r="AJ285" s="86"/>
      <c r="AK285" s="89" t="n">
        <f aca="false">ModeloDatosModificados!AK285-ModeloDatosMinisterio!AK285</f>
        <v>0</v>
      </c>
      <c r="AL285" s="90"/>
      <c r="AM285" s="89" t="n">
        <f aca="false">ModeloDatosModificados!AM285-ModeloDatosMinisterio!AM285</f>
        <v>0</v>
      </c>
      <c r="AO285" s="82" t="n">
        <f aca="false">ModeloDatosModificados!AO285-ModeloDatosMinisterio!AO285</f>
        <v>0</v>
      </c>
      <c r="AP285" s="84" t="n">
        <f aca="false">ModeloDatosModificados!AP285-ModeloDatosMinisterio!AP285</f>
        <v>0</v>
      </c>
      <c r="AQ285" s="82" t="n">
        <f aca="false">ModeloDatosModificados!AQ285-ModeloDatosMinisterio!AQ285</f>
        <v>0</v>
      </c>
      <c r="AR285" s="84" t="n">
        <f aca="false">ModeloDatosModificados!AR285-ModeloDatosMinisterio!AR285</f>
        <v>0</v>
      </c>
      <c r="AS285" s="82" t="n">
        <f aca="false">ModeloDatosModificados!AS285-ModeloDatosMinisterio!AS285</f>
        <v>0</v>
      </c>
      <c r="AT285" s="84" t="n">
        <f aca="false">ModeloDatosModificados!AT285-ModeloDatosMinisterio!AT285</f>
        <v>0</v>
      </c>
      <c r="AU285" s="82" t="n">
        <f aca="false">ModeloDatosModificados!AU285-ModeloDatosMinisterio!AU285</f>
        <v>0</v>
      </c>
      <c r="AV285" s="84" t="n">
        <f aca="false">ModeloDatosModificados!AV285-ModeloDatosMinisterio!AV285</f>
        <v>0</v>
      </c>
      <c r="AW285" s="82" t="n">
        <f aca="false">ModeloDatosModificados!AW285-ModeloDatosMinisterio!AW285</f>
        <v>0</v>
      </c>
      <c r="AX285" s="84" t="n">
        <f aca="false">ModeloDatosModificados!AX285-ModeloDatosMinisterio!AX285</f>
        <v>0</v>
      </c>
    </row>
    <row r="286" customFormat="false" ht="13.8" hidden="false" customHeight="false" outlineLevel="0" collapsed="false">
      <c r="A286" s="31" t="s">
        <v>50</v>
      </c>
      <c r="AB286" s="87" t="s">
        <v>233</v>
      </c>
      <c r="AC286" s="87" t="n">
        <f aca="false">ModeloDatosModificados!AC286-ModeloDatosMinisterio!AC286</f>
        <v>0</v>
      </c>
      <c r="AD286" s="86"/>
      <c r="AE286" s="88" t="n">
        <f aca="false">ModeloDatosModificados!AE286-ModeloDatosMinisterio!AE286</f>
        <v>0</v>
      </c>
      <c r="AF286" s="86"/>
      <c r="AG286" s="89" t="n">
        <f aca="false">ModeloDatosModificados!AG286-ModeloDatosMinisterio!AG286</f>
        <v>0</v>
      </c>
      <c r="AH286" s="86"/>
      <c r="AI286" s="89" t="n">
        <f aca="false">ModeloDatosModificados!AI286-ModeloDatosMinisterio!AI286</f>
        <v>0</v>
      </c>
      <c r="AJ286" s="86"/>
      <c r="AK286" s="89" t="n">
        <f aca="false">ModeloDatosModificados!AK286-ModeloDatosMinisterio!AK286</f>
        <v>0</v>
      </c>
      <c r="AL286" s="86"/>
      <c r="AM286" s="89"/>
    </row>
    <row r="287" s="31" customFormat="true" ht="13.8" hidden="false" customHeight="false" outlineLevel="0" collapsed="false">
      <c r="A287" s="31" t="s">
        <v>51</v>
      </c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S287" s="97"/>
      <c r="T287" s="97"/>
      <c r="U287" s="97"/>
      <c r="V287" s="97"/>
      <c r="W287" s="97"/>
      <c r="X287" s="97"/>
      <c r="Y287" s="97"/>
      <c r="Z287" s="97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Z287" s="97"/>
      <c r="BA287" s="97"/>
      <c r="BB287" s="97"/>
      <c r="BC287" s="97"/>
      <c r="BD287" s="97"/>
      <c r="BE287" s="97"/>
      <c r="AME287" s="106"/>
      <c r="AMF287" s="106"/>
      <c r="AMG287" s="106"/>
      <c r="AMH287" s="106"/>
      <c r="AMI287" s="106"/>
      <c r="AMJ287" s="106"/>
    </row>
    <row r="288" customFormat="false" ht="13.8" hidden="false" customHeight="false" outlineLevel="0" collapsed="false">
      <c r="A288" s="99"/>
    </row>
    <row r="289" customFormat="false" ht="13.8" hidden="false" customHeight="false" outlineLevel="0" collapsed="false">
      <c r="A289" s="99"/>
    </row>
    <row r="290" customFormat="false" ht="13.8" hidden="false" customHeight="false" outlineLevel="0" collapsed="false">
      <c r="A290" s="99"/>
    </row>
    <row r="291" customFormat="false" ht="13.8" hidden="false" customHeight="false" outlineLevel="0" collapsed="false">
      <c r="A291" s="50" t="str">
        <f aca="false">"Tabla " &amp; TEXT((ROW()+24) / 35, "0")</f>
        <v>Tabla 9</v>
      </c>
      <c r="B291" s="50"/>
      <c r="C291" s="50"/>
      <c r="D291" s="50"/>
      <c r="E291" s="50"/>
      <c r="F291" s="50"/>
      <c r="G291" s="50"/>
      <c r="H291" s="50"/>
      <c r="I291" s="50"/>
      <c r="J291" s="50"/>
      <c r="S291" s="100"/>
      <c r="T291" s="100"/>
      <c r="U291" s="100"/>
      <c r="V291" s="100"/>
      <c r="W291" s="100"/>
      <c r="X291" s="100"/>
      <c r="Y291" s="100"/>
      <c r="Z291" s="100"/>
    </row>
    <row r="292" customFormat="false" ht="13.8" hidden="false" customHeight="false" outlineLevel="0" collapsed="false">
      <c r="A292" s="50" t="s">
        <v>141</v>
      </c>
      <c r="B292" s="50"/>
      <c r="C292" s="50"/>
      <c r="D292" s="50"/>
      <c r="E292" s="50"/>
      <c r="F292" s="50"/>
      <c r="G292" s="50"/>
      <c r="H292" s="50"/>
      <c r="I292" s="50"/>
      <c r="J292" s="50"/>
      <c r="S292" s="100"/>
      <c r="T292" s="100"/>
      <c r="U292" s="100"/>
      <c r="V292" s="100"/>
      <c r="W292" s="100"/>
      <c r="X292" s="100"/>
      <c r="Y292" s="100"/>
      <c r="Z292" s="100"/>
    </row>
    <row r="293" customFormat="false" ht="15.8" hidden="false" customHeight="true" outlineLevel="0" collapsed="false">
      <c r="A293" s="51" t="s">
        <v>8</v>
      </c>
      <c r="B293" s="101" t="s">
        <v>213</v>
      </c>
      <c r="C293" s="101"/>
      <c r="D293" s="101"/>
      <c r="E293" s="101"/>
      <c r="F293" s="101"/>
      <c r="G293" s="101"/>
      <c r="H293" s="101"/>
      <c r="I293" s="53" t="s">
        <v>10</v>
      </c>
      <c r="J293" s="53" t="s">
        <v>11</v>
      </c>
      <c r="K293" s="53" t="s">
        <v>214</v>
      </c>
      <c r="L293" s="53" t="s">
        <v>215</v>
      </c>
      <c r="M293" s="53" t="s">
        <v>216</v>
      </c>
      <c r="N293" s="53" t="s">
        <v>12</v>
      </c>
      <c r="O293" s="53" t="s">
        <v>217</v>
      </c>
      <c r="P293" s="53" t="s">
        <v>218</v>
      </c>
      <c r="Q293" s="53" t="s">
        <v>219</v>
      </c>
      <c r="S293" s="101" t="s">
        <v>213</v>
      </c>
      <c r="T293" s="101"/>
      <c r="U293" s="101"/>
      <c r="V293" s="101"/>
      <c r="W293" s="101"/>
      <c r="X293" s="101"/>
      <c r="Y293" s="101"/>
      <c r="Z293" s="101"/>
      <c r="AC293" s="56" t="s">
        <v>221</v>
      </c>
      <c r="AD293" s="56"/>
      <c r="AE293" s="56" t="s">
        <v>222</v>
      </c>
      <c r="AF293" s="56"/>
      <c r="AG293" s="56" t="s">
        <v>223</v>
      </c>
      <c r="AH293" s="56"/>
      <c r="AI293" s="56" t="s">
        <v>224</v>
      </c>
      <c r="AJ293" s="56"/>
      <c r="AK293" s="56" t="s">
        <v>225</v>
      </c>
      <c r="AL293" s="56"/>
      <c r="AM293" s="57" t="s">
        <v>226</v>
      </c>
      <c r="AO293" s="56" t="s">
        <v>221</v>
      </c>
      <c r="AP293" s="56"/>
      <c r="AQ293" s="56" t="s">
        <v>222</v>
      </c>
      <c r="AR293" s="56"/>
      <c r="AS293" s="56" t="s">
        <v>223</v>
      </c>
      <c r="AT293" s="56"/>
      <c r="AU293" s="56" t="s">
        <v>224</v>
      </c>
      <c r="AV293" s="56"/>
      <c r="AW293" s="57" t="s">
        <v>225</v>
      </c>
      <c r="AX293" s="57"/>
    </row>
    <row r="294" customFormat="false" ht="55.8" hidden="false" customHeight="false" outlineLevel="0" collapsed="false">
      <c r="A294" s="51"/>
      <c r="B294" s="102" t="s">
        <v>142</v>
      </c>
      <c r="C294" s="102" t="s">
        <v>143</v>
      </c>
      <c r="D294" s="102" t="s">
        <v>144</v>
      </c>
      <c r="E294" s="102" t="s">
        <v>145</v>
      </c>
      <c r="F294" s="102" t="s">
        <v>146</v>
      </c>
      <c r="G294" s="102" t="s">
        <v>147</v>
      </c>
      <c r="H294" s="102" t="s">
        <v>148</v>
      </c>
      <c r="I294" s="53"/>
      <c r="J294" s="53"/>
      <c r="K294" s="53"/>
      <c r="L294" s="53"/>
      <c r="M294" s="53"/>
      <c r="N294" s="53"/>
      <c r="O294" s="53"/>
      <c r="P294" s="53"/>
      <c r="Q294" s="53"/>
      <c r="S294" s="102" t="s">
        <v>142</v>
      </c>
      <c r="T294" s="102" t="s">
        <v>143</v>
      </c>
      <c r="U294" s="102" t="s">
        <v>144</v>
      </c>
      <c r="V294" s="102" t="s">
        <v>145</v>
      </c>
      <c r="W294" s="102" t="s">
        <v>146</v>
      </c>
      <c r="X294" s="102" t="s">
        <v>147</v>
      </c>
      <c r="Y294" s="102" t="s">
        <v>148</v>
      </c>
      <c r="Z294" s="53" t="s">
        <v>21</v>
      </c>
      <c r="AC294" s="56" t="s">
        <v>227</v>
      </c>
      <c r="AD294" s="56" t="s">
        <v>228</v>
      </c>
      <c r="AE294" s="56" t="s">
        <v>227</v>
      </c>
      <c r="AF294" s="56" t="s">
        <v>228</v>
      </c>
      <c r="AG294" s="56" t="s">
        <v>227</v>
      </c>
      <c r="AH294" s="56" t="s">
        <v>228</v>
      </c>
      <c r="AI294" s="56" t="s">
        <v>227</v>
      </c>
      <c r="AJ294" s="56" t="s">
        <v>228</v>
      </c>
      <c r="AK294" s="56" t="s">
        <v>227</v>
      </c>
      <c r="AL294" s="56" t="s">
        <v>228</v>
      </c>
      <c r="AM294" s="58" t="s">
        <v>229</v>
      </c>
      <c r="AO294" s="56" t="s">
        <v>230</v>
      </c>
      <c r="AP294" s="56" t="s">
        <v>231</v>
      </c>
      <c r="AQ294" s="56" t="s">
        <v>230</v>
      </c>
      <c r="AR294" s="56" t="s">
        <v>231</v>
      </c>
      <c r="AS294" s="56" t="s">
        <v>230</v>
      </c>
      <c r="AT294" s="56" t="s">
        <v>231</v>
      </c>
      <c r="AU294" s="56" t="s">
        <v>230</v>
      </c>
      <c r="AV294" s="56" t="s">
        <v>231</v>
      </c>
      <c r="AW294" s="56" t="s">
        <v>230</v>
      </c>
      <c r="AX294" s="58" t="s">
        <v>231</v>
      </c>
    </row>
    <row r="295" customFormat="false" ht="13.8" hidden="false" customHeight="false" outlineLevel="0" collapsed="false">
      <c r="A295" s="59" t="s">
        <v>22</v>
      </c>
      <c r="B295" s="62" t="n">
        <f aca="false">ModeloDatosModificados!B295-ModeloDatosMinisterio!B295</f>
        <v>0</v>
      </c>
      <c r="C295" s="62" t="n">
        <f aca="false">ModeloDatosModificados!C295-ModeloDatosMinisterio!C295</f>
        <v>0</v>
      </c>
      <c r="D295" s="62" t="n">
        <f aca="false">ModeloDatosModificados!D295-ModeloDatosMinisterio!D295</f>
        <v>0</v>
      </c>
      <c r="E295" s="62" t="n">
        <f aca="false">ModeloDatosModificados!E295-ModeloDatosMinisterio!E295</f>
        <v>0</v>
      </c>
      <c r="F295" s="62" t="n">
        <f aca="false">ModeloDatosModificados!F295-ModeloDatosMinisterio!F295</f>
        <v>0</v>
      </c>
      <c r="G295" s="62" t="n">
        <f aca="false">ModeloDatosModificados!G295-ModeloDatosMinisterio!G295</f>
        <v>0</v>
      </c>
      <c r="H295" s="62" t="n">
        <f aca="false">ModeloDatosModificados!H295-ModeloDatosMinisterio!H295</f>
        <v>0</v>
      </c>
      <c r="I295" s="61" t="n">
        <f aca="false">ModeloDatosModificados!I295-ModeloDatosMinisterio!I295</f>
        <v>0</v>
      </c>
      <c r="J295" s="62" t="n">
        <f aca="false">ModeloDatosModificados!J295-ModeloDatosMinisterio!J295</f>
        <v>0</v>
      </c>
      <c r="K295" s="61" t="n">
        <f aca="false">ModeloDatosModificados!K295-ModeloDatosMinisterio!K295</f>
        <v>0</v>
      </c>
      <c r="L295" s="63" t="n">
        <f aca="false">ModeloDatosModificados!L295-ModeloDatosMinisterio!L295</f>
        <v>0</v>
      </c>
      <c r="M295" s="64" t="n">
        <f aca="false">ModeloDatosModificados!M295-ModeloDatosMinisterio!M295</f>
        <v>1.02715976035839E-006</v>
      </c>
      <c r="N295" s="63" t="n">
        <f aca="false">ModeloDatosModificados!N295-ModeloDatosMinisterio!N295</f>
        <v>165</v>
      </c>
      <c r="O295" s="63" t="n">
        <f aca="false">ModeloDatosModificados!O295-ModeloDatosMinisterio!O295</f>
        <v>165</v>
      </c>
      <c r="P295" s="63" t="n">
        <f aca="false">ModeloDatosModificados!P295-ModeloDatosMinisterio!P295</f>
        <v>165</v>
      </c>
      <c r="Q295" s="63" t="n">
        <f aca="false">ModeloDatosModificados!Q295-ModeloDatosMinisterio!Q295</f>
        <v>165</v>
      </c>
      <c r="S295" s="62" t="n">
        <f aca="false">ModeloDatosModificados!S295-ModeloDatosMinisterio!S295</f>
        <v>0</v>
      </c>
      <c r="T295" s="62" t="n">
        <f aca="false">ModeloDatosModificados!T295-ModeloDatosMinisterio!T295</f>
        <v>0</v>
      </c>
      <c r="U295" s="62" t="n">
        <f aca="false">ModeloDatosModificados!U295-ModeloDatosMinisterio!U295</f>
        <v>0</v>
      </c>
      <c r="V295" s="62" t="n">
        <f aca="false">ModeloDatosModificados!V295-ModeloDatosMinisterio!V295</f>
        <v>0</v>
      </c>
      <c r="W295" s="62" t="n">
        <f aca="false">ModeloDatosModificados!W295-ModeloDatosMinisterio!W295</f>
        <v>0</v>
      </c>
      <c r="X295" s="62" t="n">
        <f aca="false">ModeloDatosModificados!X295-ModeloDatosMinisterio!X295</f>
        <v>0</v>
      </c>
      <c r="Y295" s="62" t="n">
        <f aca="false">ModeloDatosModificados!Y295-ModeloDatosMinisterio!Y295</f>
        <v>0</v>
      </c>
      <c r="Z295" s="62" t="n">
        <f aca="false">ModeloDatosModificados!Z295-ModeloDatosMinisterio!Z295</f>
        <v>0</v>
      </c>
      <c r="AC295" s="67" t="n">
        <f aca="false">ModeloDatosModificados!AC295-ModeloDatosMinisterio!AC295</f>
        <v>0</v>
      </c>
      <c r="AD295" s="68" t="n">
        <f aca="false">ModeloDatosModificados!AD295-ModeloDatosMinisterio!AD295</f>
        <v>0</v>
      </c>
      <c r="AE295" s="69" t="n">
        <f aca="false">ModeloDatosModificados!AE295-ModeloDatosMinisterio!AE295</f>
        <v>0</v>
      </c>
      <c r="AF295" s="68" t="n">
        <f aca="false">ModeloDatosModificados!AF295-ModeloDatosMinisterio!AF295</f>
        <v>0</v>
      </c>
      <c r="AG295" s="68" t="n">
        <f aca="false">ModeloDatosModificados!AG295-ModeloDatosMinisterio!AG295</f>
        <v>0</v>
      </c>
      <c r="AH295" s="68" t="n">
        <f aca="false">ModeloDatosModificados!AH295-ModeloDatosMinisterio!AH295</f>
        <v>0</v>
      </c>
      <c r="AI295" s="68" t="n">
        <f aca="false">ModeloDatosModificados!AI295-ModeloDatosMinisterio!AI295</f>
        <v>0</v>
      </c>
      <c r="AJ295" s="68" t="n">
        <f aca="false">ModeloDatosModificados!AJ295-ModeloDatosMinisterio!AJ295</f>
        <v>0</v>
      </c>
      <c r="AK295" s="68" t="n">
        <f aca="false">ModeloDatosModificados!AK295-ModeloDatosMinisterio!AK295</f>
        <v>0</v>
      </c>
      <c r="AL295" s="68" t="n">
        <f aca="false">ModeloDatosModificados!AL295-ModeloDatosMinisterio!AL295</f>
        <v>0</v>
      </c>
      <c r="AM295" s="68" t="n">
        <f aca="false">ModeloDatosModificados!AM295-ModeloDatosMinisterio!AM295</f>
        <v>0</v>
      </c>
      <c r="AO295" s="61" t="n">
        <f aca="false">ModeloDatosModificados!AO295-ModeloDatosMinisterio!AO295</f>
        <v>0</v>
      </c>
      <c r="AP295" s="62" t="n">
        <f aca="false">ModeloDatosModificados!AP295-ModeloDatosMinisterio!AP295</f>
        <v>0</v>
      </c>
      <c r="AQ295" s="61" t="n">
        <f aca="false">ModeloDatosModificados!AQ295-ModeloDatosMinisterio!AQ295</f>
        <v>0</v>
      </c>
      <c r="AR295" s="62" t="n">
        <f aca="false">ModeloDatosModificados!AR295-ModeloDatosMinisterio!AR295</f>
        <v>0</v>
      </c>
      <c r="AS295" s="61" t="n">
        <f aca="false">ModeloDatosModificados!AS295-ModeloDatosMinisterio!AS295</f>
        <v>0</v>
      </c>
      <c r="AT295" s="62" t="n">
        <f aca="false">ModeloDatosModificados!AT295-ModeloDatosMinisterio!AT295</f>
        <v>0</v>
      </c>
      <c r="AU295" s="61" t="n">
        <f aca="false">ModeloDatosModificados!AU295-ModeloDatosMinisterio!AU295</f>
        <v>0</v>
      </c>
      <c r="AV295" s="62" t="n">
        <f aca="false">ModeloDatosModificados!AV295-ModeloDatosMinisterio!AV295</f>
        <v>0</v>
      </c>
      <c r="AW295" s="61" t="n">
        <f aca="false">ModeloDatosModificados!AW295-ModeloDatosMinisterio!AW295</f>
        <v>0</v>
      </c>
      <c r="AX295" s="62" t="n">
        <f aca="false">ModeloDatosModificados!AX295-ModeloDatosMinisterio!AX295</f>
        <v>0</v>
      </c>
    </row>
    <row r="296" customFormat="false" ht="13.8" hidden="false" customHeight="false" outlineLevel="0" collapsed="false">
      <c r="A296" s="70" t="s">
        <v>23</v>
      </c>
      <c r="B296" s="63" t="n">
        <f aca="false">ModeloDatosModificados!B296-ModeloDatosMinisterio!B296</f>
        <v>0</v>
      </c>
      <c r="C296" s="63" t="n">
        <f aca="false">ModeloDatosModificados!C296-ModeloDatosMinisterio!C296</f>
        <v>0</v>
      </c>
      <c r="D296" s="63" t="n">
        <f aca="false">ModeloDatosModificados!D296-ModeloDatosMinisterio!D296</f>
        <v>0</v>
      </c>
      <c r="E296" s="63" t="n">
        <f aca="false">ModeloDatosModificados!E296-ModeloDatosMinisterio!E296</f>
        <v>0</v>
      </c>
      <c r="F296" s="63" t="n">
        <f aca="false">ModeloDatosModificados!F296-ModeloDatosMinisterio!F296</f>
        <v>0</v>
      </c>
      <c r="G296" s="63" t="n">
        <f aca="false">ModeloDatosModificados!G296-ModeloDatosMinisterio!G296</f>
        <v>0</v>
      </c>
      <c r="H296" s="63" t="n">
        <f aca="false">ModeloDatosModificados!H296-ModeloDatosMinisterio!H296</f>
        <v>0</v>
      </c>
      <c r="I296" s="64" t="n">
        <f aca="false">ModeloDatosModificados!I296-ModeloDatosMinisterio!I296</f>
        <v>0</v>
      </c>
      <c r="J296" s="63" t="n">
        <f aca="false">ModeloDatosModificados!J296-ModeloDatosMinisterio!J296</f>
        <v>0</v>
      </c>
      <c r="K296" s="64" t="n">
        <f aca="false">ModeloDatosModificados!K296-ModeloDatosMinisterio!K296</f>
        <v>0</v>
      </c>
      <c r="L296" s="63" t="n">
        <f aca="false">ModeloDatosModificados!L296-ModeloDatosMinisterio!L296</f>
        <v>0</v>
      </c>
      <c r="M296" s="64" t="n">
        <f aca="false">ModeloDatosModificados!M296-ModeloDatosMinisterio!M296</f>
        <v>-3.65925664630451E-007</v>
      </c>
      <c r="N296" s="63" t="n">
        <f aca="false">ModeloDatosModificados!N296-ModeloDatosMinisterio!N296</f>
        <v>-58</v>
      </c>
      <c r="O296" s="63" t="n">
        <f aca="false">ModeloDatosModificados!O296-ModeloDatosMinisterio!O296</f>
        <v>-58</v>
      </c>
      <c r="P296" s="63" t="n">
        <f aca="false">ModeloDatosModificados!P296-ModeloDatosMinisterio!P296</f>
        <v>-58</v>
      </c>
      <c r="Q296" s="63" t="n">
        <f aca="false">ModeloDatosModificados!Q296-ModeloDatosMinisterio!Q296</f>
        <v>-58</v>
      </c>
      <c r="S296" s="63" t="n">
        <f aca="false">ModeloDatosModificados!S296-ModeloDatosMinisterio!S296</f>
        <v>0</v>
      </c>
      <c r="T296" s="63" t="n">
        <f aca="false">ModeloDatosModificados!T296-ModeloDatosMinisterio!T296</f>
        <v>0</v>
      </c>
      <c r="U296" s="63" t="n">
        <f aca="false">ModeloDatosModificados!U296-ModeloDatosMinisterio!U296</f>
        <v>0</v>
      </c>
      <c r="V296" s="63" t="n">
        <f aca="false">ModeloDatosModificados!V296-ModeloDatosMinisterio!V296</f>
        <v>0</v>
      </c>
      <c r="W296" s="63" t="n">
        <f aca="false">ModeloDatosModificados!W296-ModeloDatosMinisterio!W296</f>
        <v>0</v>
      </c>
      <c r="X296" s="63" t="n">
        <f aca="false">ModeloDatosModificados!X296-ModeloDatosMinisterio!X296</f>
        <v>0</v>
      </c>
      <c r="Y296" s="63" t="n">
        <f aca="false">ModeloDatosModificados!Y296-ModeloDatosMinisterio!Y296</f>
        <v>0</v>
      </c>
      <c r="Z296" s="63" t="n">
        <f aca="false">ModeloDatosModificados!Z296-ModeloDatosMinisterio!Z296</f>
        <v>0</v>
      </c>
      <c r="AC296" s="71" t="n">
        <f aca="false">ModeloDatosModificados!AC296-ModeloDatosMinisterio!AC296</f>
        <v>0</v>
      </c>
      <c r="AD296" s="72" t="n">
        <f aca="false">ModeloDatosModificados!AD296-ModeloDatosMinisterio!AD296</f>
        <v>0</v>
      </c>
      <c r="AE296" s="73" t="n">
        <f aca="false">ModeloDatosModificados!AE296-ModeloDatosMinisterio!AE296</f>
        <v>0</v>
      </c>
      <c r="AF296" s="72" t="n">
        <f aca="false">ModeloDatosModificados!AF296-ModeloDatosMinisterio!AF296</f>
        <v>0</v>
      </c>
      <c r="AG296" s="72" t="n">
        <f aca="false">ModeloDatosModificados!AG296-ModeloDatosMinisterio!AG296</f>
        <v>0</v>
      </c>
      <c r="AH296" s="72" t="n">
        <f aca="false">ModeloDatosModificados!AH296-ModeloDatosMinisterio!AH296</f>
        <v>0</v>
      </c>
      <c r="AI296" s="72" t="n">
        <f aca="false">ModeloDatosModificados!AI296-ModeloDatosMinisterio!AI296</f>
        <v>0</v>
      </c>
      <c r="AJ296" s="72" t="n">
        <f aca="false">ModeloDatosModificados!AJ296-ModeloDatosMinisterio!AJ296</f>
        <v>0</v>
      </c>
      <c r="AK296" s="72" t="n">
        <f aca="false">ModeloDatosModificados!AK296-ModeloDatosMinisterio!AK296</f>
        <v>0</v>
      </c>
      <c r="AL296" s="72" t="n">
        <f aca="false">ModeloDatosModificados!AL296-ModeloDatosMinisterio!AL296</f>
        <v>0</v>
      </c>
      <c r="AM296" s="72" t="n">
        <f aca="false">ModeloDatosModificados!AM296-ModeloDatosMinisterio!AM296</f>
        <v>0</v>
      </c>
      <c r="AO296" s="64" t="n">
        <f aca="false">ModeloDatosModificados!AO296-ModeloDatosMinisterio!AO296</f>
        <v>0</v>
      </c>
      <c r="AP296" s="63" t="n">
        <f aca="false">ModeloDatosModificados!AP296-ModeloDatosMinisterio!AP296</f>
        <v>0</v>
      </c>
      <c r="AQ296" s="64" t="n">
        <f aca="false">ModeloDatosModificados!AQ296-ModeloDatosMinisterio!AQ296</f>
        <v>0</v>
      </c>
      <c r="AR296" s="63" t="n">
        <f aca="false">ModeloDatosModificados!AR296-ModeloDatosMinisterio!AR296</f>
        <v>0</v>
      </c>
      <c r="AS296" s="64" t="n">
        <f aca="false">ModeloDatosModificados!AS296-ModeloDatosMinisterio!AS296</f>
        <v>0</v>
      </c>
      <c r="AT296" s="63" t="n">
        <f aca="false">ModeloDatosModificados!AT296-ModeloDatosMinisterio!AT296</f>
        <v>0</v>
      </c>
      <c r="AU296" s="64" t="n">
        <f aca="false">ModeloDatosModificados!AU296-ModeloDatosMinisterio!AU296</f>
        <v>0</v>
      </c>
      <c r="AV296" s="63" t="n">
        <f aca="false">ModeloDatosModificados!AV296-ModeloDatosMinisterio!AV296</f>
        <v>0</v>
      </c>
      <c r="AW296" s="64" t="n">
        <f aca="false">ModeloDatosModificados!AW296-ModeloDatosMinisterio!AW296</f>
        <v>0</v>
      </c>
      <c r="AX296" s="63" t="n">
        <f aca="false">ModeloDatosModificados!AX296-ModeloDatosMinisterio!AX296</f>
        <v>0</v>
      </c>
    </row>
    <row r="297" customFormat="false" ht="13.8" hidden="false" customHeight="false" outlineLevel="0" collapsed="false">
      <c r="A297" s="70" t="s">
        <v>24</v>
      </c>
      <c r="B297" s="63" t="n">
        <f aca="false">ModeloDatosModificados!B297-ModeloDatosMinisterio!B297</f>
        <v>0</v>
      </c>
      <c r="C297" s="63" t="n">
        <f aca="false">ModeloDatosModificados!C297-ModeloDatosMinisterio!C297</f>
        <v>0</v>
      </c>
      <c r="D297" s="63" t="n">
        <f aca="false">ModeloDatosModificados!D297-ModeloDatosMinisterio!D297</f>
        <v>0</v>
      </c>
      <c r="E297" s="63" t="n">
        <f aca="false">ModeloDatosModificados!E297-ModeloDatosMinisterio!E297</f>
        <v>0</v>
      </c>
      <c r="F297" s="63" t="n">
        <f aca="false">ModeloDatosModificados!F297-ModeloDatosMinisterio!F297</f>
        <v>0</v>
      </c>
      <c r="G297" s="63" t="n">
        <f aca="false">ModeloDatosModificados!G297-ModeloDatosMinisterio!G297</f>
        <v>0</v>
      </c>
      <c r="H297" s="63" t="n">
        <f aca="false">ModeloDatosModificados!H297-ModeloDatosMinisterio!H297</f>
        <v>0</v>
      </c>
      <c r="I297" s="64" t="n">
        <f aca="false">ModeloDatosModificados!I297-ModeloDatosMinisterio!I297</f>
        <v>0</v>
      </c>
      <c r="J297" s="63" t="n">
        <f aca="false">ModeloDatosModificados!J297-ModeloDatosMinisterio!J297</f>
        <v>0</v>
      </c>
      <c r="K297" s="64" t="n">
        <f aca="false">ModeloDatosModificados!K297-ModeloDatosMinisterio!K297</f>
        <v>0</v>
      </c>
      <c r="L297" s="63" t="n">
        <f aca="false">ModeloDatosModificados!L297-ModeloDatosMinisterio!L297</f>
        <v>0</v>
      </c>
      <c r="M297" s="64" t="n">
        <f aca="false">ModeloDatosModificados!M297-ModeloDatosMinisterio!M297</f>
        <v>-2.76049185607419E-007</v>
      </c>
      <c r="N297" s="63" t="n">
        <f aca="false">ModeloDatosModificados!N297-ModeloDatosMinisterio!N297</f>
        <v>-44</v>
      </c>
      <c r="O297" s="63" t="n">
        <f aca="false">ModeloDatosModificados!O297-ModeloDatosMinisterio!O297</f>
        <v>-44</v>
      </c>
      <c r="P297" s="63" t="n">
        <f aca="false">ModeloDatosModificados!P297-ModeloDatosMinisterio!P297</f>
        <v>-44</v>
      </c>
      <c r="Q297" s="63" t="n">
        <f aca="false">ModeloDatosModificados!Q297-ModeloDatosMinisterio!Q297</f>
        <v>-44</v>
      </c>
      <c r="S297" s="63" t="n">
        <f aca="false">ModeloDatosModificados!S297-ModeloDatosMinisterio!S297</f>
        <v>0</v>
      </c>
      <c r="T297" s="63" t="n">
        <f aca="false">ModeloDatosModificados!T297-ModeloDatosMinisterio!T297</f>
        <v>0</v>
      </c>
      <c r="U297" s="63" t="n">
        <f aca="false">ModeloDatosModificados!U297-ModeloDatosMinisterio!U297</f>
        <v>0</v>
      </c>
      <c r="V297" s="63" t="n">
        <f aca="false">ModeloDatosModificados!V297-ModeloDatosMinisterio!V297</f>
        <v>0</v>
      </c>
      <c r="W297" s="63" t="n">
        <f aca="false">ModeloDatosModificados!W297-ModeloDatosMinisterio!W297</f>
        <v>0</v>
      </c>
      <c r="X297" s="63" t="n">
        <f aca="false">ModeloDatosModificados!X297-ModeloDatosMinisterio!X297</f>
        <v>0</v>
      </c>
      <c r="Y297" s="63" t="n">
        <f aca="false">ModeloDatosModificados!Y297-ModeloDatosMinisterio!Y297</f>
        <v>0</v>
      </c>
      <c r="Z297" s="63" t="n">
        <f aca="false">ModeloDatosModificados!Z297-ModeloDatosMinisterio!Z297</f>
        <v>0</v>
      </c>
      <c r="AC297" s="71" t="n">
        <f aca="false">ModeloDatosModificados!AC297-ModeloDatosMinisterio!AC297</f>
        <v>0</v>
      </c>
      <c r="AD297" s="72" t="n">
        <f aca="false">ModeloDatosModificados!AD297-ModeloDatosMinisterio!AD297</f>
        <v>0</v>
      </c>
      <c r="AE297" s="73" t="n">
        <f aca="false">ModeloDatosModificados!AE297-ModeloDatosMinisterio!AE297</f>
        <v>0</v>
      </c>
      <c r="AF297" s="72" t="n">
        <f aca="false">ModeloDatosModificados!AF297-ModeloDatosMinisterio!AF297</f>
        <v>0</v>
      </c>
      <c r="AG297" s="72" t="n">
        <f aca="false">ModeloDatosModificados!AG297-ModeloDatosMinisterio!AG297</f>
        <v>0</v>
      </c>
      <c r="AH297" s="72" t="n">
        <f aca="false">ModeloDatosModificados!AH297-ModeloDatosMinisterio!AH297</f>
        <v>0</v>
      </c>
      <c r="AI297" s="72" t="n">
        <f aca="false">ModeloDatosModificados!AI297-ModeloDatosMinisterio!AI297</f>
        <v>0</v>
      </c>
      <c r="AJ297" s="72" t="n">
        <f aca="false">ModeloDatosModificados!AJ297-ModeloDatosMinisterio!AJ297</f>
        <v>0</v>
      </c>
      <c r="AK297" s="72" t="n">
        <f aca="false">ModeloDatosModificados!AK297-ModeloDatosMinisterio!AK297</f>
        <v>0</v>
      </c>
      <c r="AL297" s="72" t="n">
        <f aca="false">ModeloDatosModificados!AL297-ModeloDatosMinisterio!AL297</f>
        <v>0</v>
      </c>
      <c r="AM297" s="72" t="n">
        <f aca="false">ModeloDatosModificados!AM297-ModeloDatosMinisterio!AM297</f>
        <v>0</v>
      </c>
      <c r="AO297" s="64" t="n">
        <f aca="false">ModeloDatosModificados!AO297-ModeloDatosMinisterio!AO297</f>
        <v>0</v>
      </c>
      <c r="AP297" s="63" t="n">
        <f aca="false">ModeloDatosModificados!AP297-ModeloDatosMinisterio!AP297</f>
        <v>0</v>
      </c>
      <c r="AQ297" s="64" t="n">
        <f aca="false">ModeloDatosModificados!AQ297-ModeloDatosMinisterio!AQ297</f>
        <v>0</v>
      </c>
      <c r="AR297" s="63" t="n">
        <f aca="false">ModeloDatosModificados!AR297-ModeloDatosMinisterio!AR297</f>
        <v>0</v>
      </c>
      <c r="AS297" s="64" t="n">
        <f aca="false">ModeloDatosModificados!AS297-ModeloDatosMinisterio!AS297</f>
        <v>0</v>
      </c>
      <c r="AT297" s="63" t="n">
        <f aca="false">ModeloDatosModificados!AT297-ModeloDatosMinisterio!AT297</f>
        <v>0</v>
      </c>
      <c r="AU297" s="64" t="n">
        <f aca="false">ModeloDatosModificados!AU297-ModeloDatosMinisterio!AU297</f>
        <v>0</v>
      </c>
      <c r="AV297" s="63" t="n">
        <f aca="false">ModeloDatosModificados!AV297-ModeloDatosMinisterio!AV297</f>
        <v>0</v>
      </c>
      <c r="AW297" s="64" t="n">
        <f aca="false">ModeloDatosModificados!AW297-ModeloDatosMinisterio!AW297</f>
        <v>0</v>
      </c>
      <c r="AX297" s="63" t="n">
        <f aca="false">ModeloDatosModificados!AX297-ModeloDatosMinisterio!AX297</f>
        <v>0</v>
      </c>
    </row>
    <row r="298" customFormat="false" ht="13.8" hidden="false" customHeight="false" outlineLevel="0" collapsed="false">
      <c r="A298" s="70" t="s">
        <v>25</v>
      </c>
      <c r="B298" s="63" t="n">
        <f aca="false">ModeloDatosModificados!B298-ModeloDatosMinisterio!B298</f>
        <v>0</v>
      </c>
      <c r="C298" s="63" t="n">
        <f aca="false">ModeloDatosModificados!C298-ModeloDatosMinisterio!C298</f>
        <v>0</v>
      </c>
      <c r="D298" s="63" t="n">
        <f aca="false">ModeloDatosModificados!D298-ModeloDatosMinisterio!D298</f>
        <v>0</v>
      </c>
      <c r="E298" s="63" t="n">
        <f aca="false">ModeloDatosModificados!E298-ModeloDatosMinisterio!E298</f>
        <v>0</v>
      </c>
      <c r="F298" s="63" t="n">
        <f aca="false">ModeloDatosModificados!F298-ModeloDatosMinisterio!F298</f>
        <v>0</v>
      </c>
      <c r="G298" s="63" t="n">
        <f aca="false">ModeloDatosModificados!G298-ModeloDatosMinisterio!G298</f>
        <v>0</v>
      </c>
      <c r="H298" s="63" t="n">
        <f aca="false">ModeloDatosModificados!H298-ModeloDatosMinisterio!H298</f>
        <v>0</v>
      </c>
      <c r="I298" s="64" t="n">
        <f aca="false">ModeloDatosModificados!I298-ModeloDatosMinisterio!I298</f>
        <v>0</v>
      </c>
      <c r="J298" s="63" t="n">
        <f aca="false">ModeloDatosModificados!J298-ModeloDatosMinisterio!J298</f>
        <v>0</v>
      </c>
      <c r="K298" s="64" t="n">
        <f aca="false">ModeloDatosModificados!K298-ModeloDatosMinisterio!K298</f>
        <v>0</v>
      </c>
      <c r="L298" s="63" t="n">
        <f aca="false">ModeloDatosModificados!L298-ModeloDatosMinisterio!L298</f>
        <v>0</v>
      </c>
      <c r="M298" s="64" t="n">
        <f aca="false">ModeloDatosModificados!M298-ModeloDatosMinisterio!M298</f>
        <v>6.4197485036277E-009</v>
      </c>
      <c r="N298" s="63" t="n">
        <f aca="false">ModeloDatosModificados!N298-ModeloDatosMinisterio!N298</f>
        <v>1</v>
      </c>
      <c r="O298" s="63" t="n">
        <f aca="false">ModeloDatosModificados!O298-ModeloDatosMinisterio!O298</f>
        <v>1</v>
      </c>
      <c r="P298" s="63" t="n">
        <f aca="false">ModeloDatosModificados!P298-ModeloDatosMinisterio!P298</f>
        <v>1</v>
      </c>
      <c r="Q298" s="63" t="n">
        <f aca="false">ModeloDatosModificados!Q298-ModeloDatosMinisterio!Q298</f>
        <v>1</v>
      </c>
      <c r="S298" s="63" t="n">
        <f aca="false">ModeloDatosModificados!S298-ModeloDatosMinisterio!S298</f>
        <v>0</v>
      </c>
      <c r="T298" s="63" t="n">
        <f aca="false">ModeloDatosModificados!T298-ModeloDatosMinisterio!T298</f>
        <v>0</v>
      </c>
      <c r="U298" s="63" t="n">
        <f aca="false">ModeloDatosModificados!U298-ModeloDatosMinisterio!U298</f>
        <v>0</v>
      </c>
      <c r="V298" s="63" t="n">
        <f aca="false">ModeloDatosModificados!V298-ModeloDatosMinisterio!V298</f>
        <v>0</v>
      </c>
      <c r="W298" s="63" t="n">
        <f aca="false">ModeloDatosModificados!W298-ModeloDatosMinisterio!W298</f>
        <v>0</v>
      </c>
      <c r="X298" s="63" t="n">
        <f aca="false">ModeloDatosModificados!X298-ModeloDatosMinisterio!X298</f>
        <v>0</v>
      </c>
      <c r="Y298" s="63" t="n">
        <f aca="false">ModeloDatosModificados!Y298-ModeloDatosMinisterio!Y298</f>
        <v>0</v>
      </c>
      <c r="Z298" s="63" t="n">
        <f aca="false">ModeloDatosModificados!Z298-ModeloDatosMinisterio!Z298</f>
        <v>0</v>
      </c>
      <c r="AC298" s="71" t="n">
        <f aca="false">ModeloDatosModificados!AC298-ModeloDatosMinisterio!AC298</f>
        <v>0</v>
      </c>
      <c r="AD298" s="72" t="n">
        <f aca="false">ModeloDatosModificados!AD298-ModeloDatosMinisterio!AD298</f>
        <v>0</v>
      </c>
      <c r="AE298" s="73" t="n">
        <f aca="false">ModeloDatosModificados!AE298-ModeloDatosMinisterio!AE298</f>
        <v>0</v>
      </c>
      <c r="AF298" s="72" t="n">
        <f aca="false">ModeloDatosModificados!AF298-ModeloDatosMinisterio!AF298</f>
        <v>0</v>
      </c>
      <c r="AG298" s="72" t="n">
        <f aca="false">ModeloDatosModificados!AG298-ModeloDatosMinisterio!AG298</f>
        <v>0</v>
      </c>
      <c r="AH298" s="72" t="n">
        <f aca="false">ModeloDatosModificados!AH298-ModeloDatosMinisterio!AH298</f>
        <v>0</v>
      </c>
      <c r="AI298" s="72" t="n">
        <f aca="false">ModeloDatosModificados!AI298-ModeloDatosMinisterio!AI298</f>
        <v>0</v>
      </c>
      <c r="AJ298" s="72" t="n">
        <f aca="false">ModeloDatosModificados!AJ298-ModeloDatosMinisterio!AJ298</f>
        <v>0</v>
      </c>
      <c r="AK298" s="72" t="n">
        <f aca="false">ModeloDatosModificados!AK298-ModeloDatosMinisterio!AK298</f>
        <v>0</v>
      </c>
      <c r="AL298" s="72" t="n">
        <f aca="false">ModeloDatosModificados!AL298-ModeloDatosMinisterio!AL298</f>
        <v>0</v>
      </c>
      <c r="AM298" s="72" t="n">
        <f aca="false">ModeloDatosModificados!AM298-ModeloDatosMinisterio!AM298</f>
        <v>0</v>
      </c>
      <c r="AO298" s="64" t="n">
        <f aca="false">ModeloDatosModificados!AO298-ModeloDatosMinisterio!AO298</f>
        <v>0</v>
      </c>
      <c r="AP298" s="63" t="n">
        <f aca="false">ModeloDatosModificados!AP298-ModeloDatosMinisterio!AP298</f>
        <v>0</v>
      </c>
      <c r="AQ298" s="64" t="n">
        <f aca="false">ModeloDatosModificados!AQ298-ModeloDatosMinisterio!AQ298</f>
        <v>0</v>
      </c>
      <c r="AR298" s="63" t="n">
        <f aca="false">ModeloDatosModificados!AR298-ModeloDatosMinisterio!AR298</f>
        <v>0</v>
      </c>
      <c r="AS298" s="64" t="n">
        <f aca="false">ModeloDatosModificados!AS298-ModeloDatosMinisterio!AS298</f>
        <v>0</v>
      </c>
      <c r="AT298" s="63" t="n">
        <f aca="false">ModeloDatosModificados!AT298-ModeloDatosMinisterio!AT298</f>
        <v>0</v>
      </c>
      <c r="AU298" s="64" t="n">
        <f aca="false">ModeloDatosModificados!AU298-ModeloDatosMinisterio!AU298</f>
        <v>0</v>
      </c>
      <c r="AV298" s="63" t="n">
        <f aca="false">ModeloDatosModificados!AV298-ModeloDatosMinisterio!AV298</f>
        <v>0</v>
      </c>
      <c r="AW298" s="64" t="n">
        <f aca="false">ModeloDatosModificados!AW298-ModeloDatosMinisterio!AW298</f>
        <v>0</v>
      </c>
      <c r="AX298" s="63" t="n">
        <f aca="false">ModeloDatosModificados!AX298-ModeloDatosMinisterio!AX298</f>
        <v>0</v>
      </c>
    </row>
    <row r="299" customFormat="false" ht="13.8" hidden="false" customHeight="false" outlineLevel="0" collapsed="false">
      <c r="A299" s="70" t="s">
        <v>26</v>
      </c>
      <c r="B299" s="63" t="n">
        <f aca="false">ModeloDatosModificados!B299-ModeloDatosMinisterio!B299</f>
        <v>0</v>
      </c>
      <c r="C299" s="63" t="n">
        <f aca="false">ModeloDatosModificados!C299-ModeloDatosMinisterio!C299</f>
        <v>0</v>
      </c>
      <c r="D299" s="63" t="n">
        <f aca="false">ModeloDatosModificados!D299-ModeloDatosMinisterio!D299</f>
        <v>0</v>
      </c>
      <c r="E299" s="63" t="n">
        <f aca="false">ModeloDatosModificados!E299-ModeloDatosMinisterio!E299</f>
        <v>0</v>
      </c>
      <c r="F299" s="63" t="n">
        <f aca="false">ModeloDatosModificados!F299-ModeloDatosMinisterio!F299</f>
        <v>0</v>
      </c>
      <c r="G299" s="63" t="n">
        <f aca="false">ModeloDatosModificados!G299-ModeloDatosMinisterio!G299</f>
        <v>0</v>
      </c>
      <c r="H299" s="63" t="n">
        <f aca="false">ModeloDatosModificados!H299-ModeloDatosMinisterio!H299</f>
        <v>0</v>
      </c>
      <c r="I299" s="64" t="n">
        <f aca="false">ModeloDatosModificados!I299-ModeloDatosMinisterio!I299</f>
        <v>0</v>
      </c>
      <c r="J299" s="63" t="n">
        <f aca="false">ModeloDatosModificados!J299-ModeloDatosMinisterio!J299</f>
        <v>0</v>
      </c>
      <c r="K299" s="64" t="n">
        <f aca="false">ModeloDatosModificados!K299-ModeloDatosMinisterio!K299</f>
        <v>0</v>
      </c>
      <c r="L299" s="63" t="n">
        <f aca="false">ModeloDatosModificados!L299-ModeloDatosMinisterio!L299</f>
        <v>0</v>
      </c>
      <c r="M299" s="64" t="n">
        <f aca="false">ModeloDatosModificados!M299-ModeloDatosMinisterio!M299</f>
        <v>-2.11851700571142E-007</v>
      </c>
      <c r="N299" s="63" t="n">
        <f aca="false">ModeloDatosModificados!N299-ModeloDatosMinisterio!N299</f>
        <v>-34</v>
      </c>
      <c r="O299" s="63" t="n">
        <f aca="false">ModeloDatosModificados!O299-ModeloDatosMinisterio!O299</f>
        <v>-34</v>
      </c>
      <c r="P299" s="63" t="n">
        <f aca="false">ModeloDatosModificados!P299-ModeloDatosMinisterio!P299</f>
        <v>-34</v>
      </c>
      <c r="Q299" s="63" t="n">
        <f aca="false">ModeloDatosModificados!Q299-ModeloDatosMinisterio!Q299</f>
        <v>-34</v>
      </c>
      <c r="S299" s="63" t="n">
        <f aca="false">ModeloDatosModificados!S299-ModeloDatosMinisterio!S299</f>
        <v>0</v>
      </c>
      <c r="T299" s="63" t="n">
        <f aca="false">ModeloDatosModificados!T299-ModeloDatosMinisterio!T299</f>
        <v>0</v>
      </c>
      <c r="U299" s="63" t="n">
        <f aca="false">ModeloDatosModificados!U299-ModeloDatosMinisterio!U299</f>
        <v>0</v>
      </c>
      <c r="V299" s="63" t="n">
        <f aca="false">ModeloDatosModificados!V299-ModeloDatosMinisterio!V299</f>
        <v>0</v>
      </c>
      <c r="W299" s="63" t="n">
        <f aca="false">ModeloDatosModificados!W299-ModeloDatosMinisterio!W299</f>
        <v>0</v>
      </c>
      <c r="X299" s="63" t="n">
        <f aca="false">ModeloDatosModificados!X299-ModeloDatosMinisterio!X299</f>
        <v>0</v>
      </c>
      <c r="Y299" s="63" t="n">
        <f aca="false">ModeloDatosModificados!Y299-ModeloDatosMinisterio!Y299</f>
        <v>0</v>
      </c>
      <c r="Z299" s="63" t="n">
        <f aca="false">ModeloDatosModificados!Z299-ModeloDatosMinisterio!Z299</f>
        <v>0</v>
      </c>
      <c r="AC299" s="71" t="n">
        <f aca="false">ModeloDatosModificados!AC299-ModeloDatosMinisterio!AC299</f>
        <v>0</v>
      </c>
      <c r="AD299" s="72" t="n">
        <f aca="false">ModeloDatosModificados!AD299-ModeloDatosMinisterio!AD299</f>
        <v>0</v>
      </c>
      <c r="AE299" s="73" t="n">
        <f aca="false">ModeloDatosModificados!AE299-ModeloDatosMinisterio!AE299</f>
        <v>0</v>
      </c>
      <c r="AF299" s="72" t="n">
        <f aca="false">ModeloDatosModificados!AF299-ModeloDatosMinisterio!AF299</f>
        <v>0</v>
      </c>
      <c r="AG299" s="72" t="n">
        <f aca="false">ModeloDatosModificados!AG299-ModeloDatosMinisterio!AG299</f>
        <v>0</v>
      </c>
      <c r="AH299" s="72" t="n">
        <f aca="false">ModeloDatosModificados!AH299-ModeloDatosMinisterio!AH299</f>
        <v>0</v>
      </c>
      <c r="AI299" s="72" t="n">
        <f aca="false">ModeloDatosModificados!AI299-ModeloDatosMinisterio!AI299</f>
        <v>0</v>
      </c>
      <c r="AJ299" s="72" t="n">
        <f aca="false">ModeloDatosModificados!AJ299-ModeloDatosMinisterio!AJ299</f>
        <v>0</v>
      </c>
      <c r="AK299" s="72" t="n">
        <f aca="false">ModeloDatosModificados!AK299-ModeloDatosMinisterio!AK299</f>
        <v>0</v>
      </c>
      <c r="AL299" s="72" t="n">
        <f aca="false">ModeloDatosModificados!AL299-ModeloDatosMinisterio!AL299</f>
        <v>0</v>
      </c>
      <c r="AM299" s="72" t="n">
        <f aca="false">ModeloDatosModificados!AM299-ModeloDatosMinisterio!AM299</f>
        <v>0</v>
      </c>
      <c r="AO299" s="64" t="n">
        <f aca="false">ModeloDatosModificados!AO299-ModeloDatosMinisterio!AO299</f>
        <v>0</v>
      </c>
      <c r="AP299" s="63" t="n">
        <f aca="false">ModeloDatosModificados!AP299-ModeloDatosMinisterio!AP299</f>
        <v>0</v>
      </c>
      <c r="AQ299" s="64" t="n">
        <f aca="false">ModeloDatosModificados!AQ299-ModeloDatosMinisterio!AQ299</f>
        <v>0</v>
      </c>
      <c r="AR299" s="63" t="n">
        <f aca="false">ModeloDatosModificados!AR299-ModeloDatosMinisterio!AR299</f>
        <v>0</v>
      </c>
      <c r="AS299" s="64" t="n">
        <f aca="false">ModeloDatosModificados!AS299-ModeloDatosMinisterio!AS299</f>
        <v>0</v>
      </c>
      <c r="AT299" s="63" t="n">
        <f aca="false">ModeloDatosModificados!AT299-ModeloDatosMinisterio!AT299</f>
        <v>0</v>
      </c>
      <c r="AU299" s="64" t="n">
        <f aca="false">ModeloDatosModificados!AU299-ModeloDatosMinisterio!AU299</f>
        <v>0</v>
      </c>
      <c r="AV299" s="63" t="n">
        <f aca="false">ModeloDatosModificados!AV299-ModeloDatosMinisterio!AV299</f>
        <v>0</v>
      </c>
      <c r="AW299" s="64" t="n">
        <f aca="false">ModeloDatosModificados!AW299-ModeloDatosMinisterio!AW299</f>
        <v>0</v>
      </c>
      <c r="AX299" s="63" t="n">
        <f aca="false">ModeloDatosModificados!AX299-ModeloDatosMinisterio!AX299</f>
        <v>0</v>
      </c>
    </row>
    <row r="300" customFormat="false" ht="13.8" hidden="false" customHeight="false" outlineLevel="0" collapsed="false">
      <c r="A300" s="70" t="s">
        <v>27</v>
      </c>
      <c r="B300" s="63" t="n">
        <f aca="false">ModeloDatosModificados!B300-ModeloDatosMinisterio!B300</f>
        <v>0</v>
      </c>
      <c r="C300" s="63" t="n">
        <f aca="false">ModeloDatosModificados!C300-ModeloDatosMinisterio!C300</f>
        <v>0</v>
      </c>
      <c r="D300" s="63" t="n">
        <f aca="false">ModeloDatosModificados!D300-ModeloDatosMinisterio!D300</f>
        <v>0</v>
      </c>
      <c r="E300" s="63" t="n">
        <f aca="false">ModeloDatosModificados!E300-ModeloDatosMinisterio!E300</f>
        <v>0</v>
      </c>
      <c r="F300" s="63" t="n">
        <f aca="false">ModeloDatosModificados!F300-ModeloDatosMinisterio!F300</f>
        <v>0</v>
      </c>
      <c r="G300" s="63" t="n">
        <f aca="false">ModeloDatosModificados!G300-ModeloDatosMinisterio!G300</f>
        <v>0</v>
      </c>
      <c r="H300" s="63" t="n">
        <f aca="false">ModeloDatosModificados!H300-ModeloDatosMinisterio!H300</f>
        <v>0</v>
      </c>
      <c r="I300" s="64" t="n">
        <f aca="false">ModeloDatosModificados!I300-ModeloDatosMinisterio!I300</f>
        <v>0</v>
      </c>
      <c r="J300" s="63" t="n">
        <f aca="false">ModeloDatosModificados!J300-ModeloDatosMinisterio!J300</f>
        <v>0</v>
      </c>
      <c r="K300" s="64" t="n">
        <f aca="false">ModeloDatosModificados!K300-ModeloDatosMinisterio!K300</f>
        <v>0</v>
      </c>
      <c r="L300" s="63" t="n">
        <f aca="false">ModeloDatosModificados!L300-ModeloDatosMinisterio!L300</f>
        <v>0</v>
      </c>
      <c r="M300" s="64" t="n">
        <f aca="false">ModeloDatosModificados!M300-ModeloDatosMinisterio!M300</f>
        <v>-1.92592455039442E-008</v>
      </c>
      <c r="N300" s="63" t="n">
        <f aca="false">ModeloDatosModificados!N300-ModeloDatosMinisterio!N300</f>
        <v>-3</v>
      </c>
      <c r="O300" s="63" t="n">
        <f aca="false">ModeloDatosModificados!O300-ModeloDatosMinisterio!O300</f>
        <v>-3</v>
      </c>
      <c r="P300" s="63" t="n">
        <f aca="false">ModeloDatosModificados!P300-ModeloDatosMinisterio!P300</f>
        <v>-3</v>
      </c>
      <c r="Q300" s="63" t="n">
        <f aca="false">ModeloDatosModificados!Q300-ModeloDatosMinisterio!Q300</f>
        <v>-3</v>
      </c>
      <c r="S300" s="63" t="n">
        <f aca="false">ModeloDatosModificados!S300-ModeloDatosMinisterio!S300</f>
        <v>0</v>
      </c>
      <c r="T300" s="63" t="n">
        <f aca="false">ModeloDatosModificados!T300-ModeloDatosMinisterio!T300</f>
        <v>0</v>
      </c>
      <c r="U300" s="63" t="n">
        <f aca="false">ModeloDatosModificados!U300-ModeloDatosMinisterio!U300</f>
        <v>0</v>
      </c>
      <c r="V300" s="63" t="n">
        <f aca="false">ModeloDatosModificados!V300-ModeloDatosMinisterio!V300</f>
        <v>0</v>
      </c>
      <c r="W300" s="63" t="n">
        <f aca="false">ModeloDatosModificados!W300-ModeloDatosMinisterio!W300</f>
        <v>0</v>
      </c>
      <c r="X300" s="63" t="n">
        <f aca="false">ModeloDatosModificados!X300-ModeloDatosMinisterio!X300</f>
        <v>0</v>
      </c>
      <c r="Y300" s="63" t="n">
        <f aca="false">ModeloDatosModificados!Y300-ModeloDatosMinisterio!Y300</f>
        <v>0</v>
      </c>
      <c r="Z300" s="63" t="n">
        <f aca="false">ModeloDatosModificados!Z300-ModeloDatosMinisterio!Z300</f>
        <v>0</v>
      </c>
      <c r="AC300" s="71" t="n">
        <f aca="false">ModeloDatosModificados!AC300-ModeloDatosMinisterio!AC300</f>
        <v>0</v>
      </c>
      <c r="AD300" s="72" t="n">
        <f aca="false">ModeloDatosModificados!AD300-ModeloDatosMinisterio!AD300</f>
        <v>0</v>
      </c>
      <c r="AE300" s="73" t="n">
        <f aca="false">ModeloDatosModificados!AE300-ModeloDatosMinisterio!AE300</f>
        <v>0</v>
      </c>
      <c r="AF300" s="72" t="n">
        <f aca="false">ModeloDatosModificados!AF300-ModeloDatosMinisterio!AF300</f>
        <v>0</v>
      </c>
      <c r="AG300" s="72" t="n">
        <f aca="false">ModeloDatosModificados!AG300-ModeloDatosMinisterio!AG300</f>
        <v>0</v>
      </c>
      <c r="AH300" s="72" t="n">
        <f aca="false">ModeloDatosModificados!AH300-ModeloDatosMinisterio!AH300</f>
        <v>0</v>
      </c>
      <c r="AI300" s="72" t="n">
        <f aca="false">ModeloDatosModificados!AI300-ModeloDatosMinisterio!AI300</f>
        <v>0</v>
      </c>
      <c r="AJ300" s="72" t="n">
        <f aca="false">ModeloDatosModificados!AJ300-ModeloDatosMinisterio!AJ300</f>
        <v>0</v>
      </c>
      <c r="AK300" s="72" t="n">
        <f aca="false">ModeloDatosModificados!AK300-ModeloDatosMinisterio!AK300</f>
        <v>0</v>
      </c>
      <c r="AL300" s="72" t="n">
        <f aca="false">ModeloDatosModificados!AL300-ModeloDatosMinisterio!AL300</f>
        <v>0</v>
      </c>
      <c r="AM300" s="72" t="n">
        <f aca="false">ModeloDatosModificados!AM300-ModeloDatosMinisterio!AM300</f>
        <v>0</v>
      </c>
      <c r="AO300" s="64" t="n">
        <f aca="false">ModeloDatosModificados!AO300-ModeloDatosMinisterio!AO300</f>
        <v>0</v>
      </c>
      <c r="AP300" s="63" t="n">
        <f aca="false">ModeloDatosModificados!AP300-ModeloDatosMinisterio!AP300</f>
        <v>0</v>
      </c>
      <c r="AQ300" s="64" t="n">
        <f aca="false">ModeloDatosModificados!AQ300-ModeloDatosMinisterio!AQ300</f>
        <v>0</v>
      </c>
      <c r="AR300" s="63" t="n">
        <f aca="false">ModeloDatosModificados!AR300-ModeloDatosMinisterio!AR300</f>
        <v>0</v>
      </c>
      <c r="AS300" s="64" t="n">
        <f aca="false">ModeloDatosModificados!AS300-ModeloDatosMinisterio!AS300</f>
        <v>0</v>
      </c>
      <c r="AT300" s="63" t="n">
        <f aca="false">ModeloDatosModificados!AT300-ModeloDatosMinisterio!AT300</f>
        <v>0</v>
      </c>
      <c r="AU300" s="64" t="n">
        <f aca="false">ModeloDatosModificados!AU300-ModeloDatosMinisterio!AU300</f>
        <v>0</v>
      </c>
      <c r="AV300" s="63" t="n">
        <f aca="false">ModeloDatosModificados!AV300-ModeloDatosMinisterio!AV300</f>
        <v>0</v>
      </c>
      <c r="AW300" s="64" t="n">
        <f aca="false">ModeloDatosModificados!AW300-ModeloDatosMinisterio!AW300</f>
        <v>0</v>
      </c>
      <c r="AX300" s="63" t="n">
        <f aca="false">ModeloDatosModificados!AX300-ModeloDatosMinisterio!AX300</f>
        <v>0</v>
      </c>
    </row>
    <row r="301" customFormat="false" ht="13.8" hidden="false" customHeight="false" outlineLevel="0" collapsed="false">
      <c r="A301" s="70" t="s">
        <v>28</v>
      </c>
      <c r="B301" s="63" t="n">
        <f aca="false">ModeloDatosModificados!B301-ModeloDatosMinisterio!B301</f>
        <v>0</v>
      </c>
      <c r="C301" s="63" t="n">
        <f aca="false">ModeloDatosModificados!C301-ModeloDatosMinisterio!C301</f>
        <v>0</v>
      </c>
      <c r="D301" s="63" t="n">
        <f aca="false">ModeloDatosModificados!D301-ModeloDatosMinisterio!D301</f>
        <v>0</v>
      </c>
      <c r="E301" s="63" t="n">
        <f aca="false">ModeloDatosModificados!E301-ModeloDatosMinisterio!E301</f>
        <v>0</v>
      </c>
      <c r="F301" s="63" t="n">
        <f aca="false">ModeloDatosModificados!F301-ModeloDatosMinisterio!F301</f>
        <v>0</v>
      </c>
      <c r="G301" s="63" t="n">
        <f aca="false">ModeloDatosModificados!G301-ModeloDatosMinisterio!G301</f>
        <v>0</v>
      </c>
      <c r="H301" s="63" t="n">
        <f aca="false">ModeloDatosModificados!H301-ModeloDatosMinisterio!H301</f>
        <v>0</v>
      </c>
      <c r="I301" s="64" t="n">
        <f aca="false">ModeloDatosModificados!I301-ModeloDatosMinisterio!I301</f>
        <v>0</v>
      </c>
      <c r="J301" s="63" t="n">
        <f aca="false">ModeloDatosModificados!J301-ModeloDatosMinisterio!J301</f>
        <v>0</v>
      </c>
      <c r="K301" s="64" t="n">
        <f aca="false">ModeloDatosModificados!K301-ModeloDatosMinisterio!K301</f>
        <v>0</v>
      </c>
      <c r="L301" s="63" t="n">
        <f aca="false">ModeloDatosModificados!L301-ModeloDatosMinisterio!L301</f>
        <v>0</v>
      </c>
      <c r="M301" s="64" t="n">
        <f aca="false">ModeloDatosModificados!M301-ModeloDatosMinisterio!M301</f>
        <v>-1.2197522154811E-007</v>
      </c>
      <c r="N301" s="63" t="n">
        <f aca="false">ModeloDatosModificados!N301-ModeloDatosMinisterio!N301</f>
        <v>-19</v>
      </c>
      <c r="O301" s="63" t="n">
        <f aca="false">ModeloDatosModificados!O301-ModeloDatosMinisterio!O301</f>
        <v>-19</v>
      </c>
      <c r="P301" s="63" t="n">
        <f aca="false">ModeloDatosModificados!P301-ModeloDatosMinisterio!P301</f>
        <v>-19</v>
      </c>
      <c r="Q301" s="63" t="n">
        <f aca="false">ModeloDatosModificados!Q301-ModeloDatosMinisterio!Q301</f>
        <v>-19</v>
      </c>
      <c r="S301" s="63" t="n">
        <f aca="false">ModeloDatosModificados!S301-ModeloDatosMinisterio!S301</f>
        <v>0</v>
      </c>
      <c r="T301" s="63" t="n">
        <f aca="false">ModeloDatosModificados!T301-ModeloDatosMinisterio!T301</f>
        <v>0</v>
      </c>
      <c r="U301" s="63" t="n">
        <f aca="false">ModeloDatosModificados!U301-ModeloDatosMinisterio!U301</f>
        <v>0</v>
      </c>
      <c r="V301" s="63" t="n">
        <f aca="false">ModeloDatosModificados!V301-ModeloDatosMinisterio!V301</f>
        <v>0</v>
      </c>
      <c r="W301" s="63" t="n">
        <f aca="false">ModeloDatosModificados!W301-ModeloDatosMinisterio!W301</f>
        <v>0</v>
      </c>
      <c r="X301" s="63" t="n">
        <f aca="false">ModeloDatosModificados!X301-ModeloDatosMinisterio!X301</f>
        <v>0</v>
      </c>
      <c r="Y301" s="63" t="n">
        <f aca="false">ModeloDatosModificados!Y301-ModeloDatosMinisterio!Y301</f>
        <v>0</v>
      </c>
      <c r="Z301" s="63" t="n">
        <f aca="false">ModeloDatosModificados!Z301-ModeloDatosMinisterio!Z301</f>
        <v>0</v>
      </c>
      <c r="AC301" s="71" t="n">
        <f aca="false">ModeloDatosModificados!AC301-ModeloDatosMinisterio!AC301</f>
        <v>0</v>
      </c>
      <c r="AD301" s="72" t="n">
        <f aca="false">ModeloDatosModificados!AD301-ModeloDatosMinisterio!AD301</f>
        <v>0</v>
      </c>
      <c r="AE301" s="73" t="n">
        <f aca="false">ModeloDatosModificados!AE301-ModeloDatosMinisterio!AE301</f>
        <v>0</v>
      </c>
      <c r="AF301" s="72" t="n">
        <f aca="false">ModeloDatosModificados!AF301-ModeloDatosMinisterio!AF301</f>
        <v>0</v>
      </c>
      <c r="AG301" s="72" t="n">
        <f aca="false">ModeloDatosModificados!AG301-ModeloDatosMinisterio!AG301</f>
        <v>0</v>
      </c>
      <c r="AH301" s="72" t="n">
        <f aca="false">ModeloDatosModificados!AH301-ModeloDatosMinisterio!AH301</f>
        <v>0</v>
      </c>
      <c r="AI301" s="72" t="n">
        <f aca="false">ModeloDatosModificados!AI301-ModeloDatosMinisterio!AI301</f>
        <v>0</v>
      </c>
      <c r="AJ301" s="72" t="n">
        <f aca="false">ModeloDatosModificados!AJ301-ModeloDatosMinisterio!AJ301</f>
        <v>0</v>
      </c>
      <c r="AK301" s="72" t="n">
        <f aca="false">ModeloDatosModificados!AK301-ModeloDatosMinisterio!AK301</f>
        <v>0</v>
      </c>
      <c r="AL301" s="72" t="n">
        <f aca="false">ModeloDatosModificados!AL301-ModeloDatosMinisterio!AL301</f>
        <v>0</v>
      </c>
      <c r="AM301" s="72" t="n">
        <f aca="false">ModeloDatosModificados!AM301-ModeloDatosMinisterio!AM301</f>
        <v>0</v>
      </c>
      <c r="AO301" s="64" t="n">
        <f aca="false">ModeloDatosModificados!AO301-ModeloDatosMinisterio!AO301</f>
        <v>0</v>
      </c>
      <c r="AP301" s="63" t="n">
        <f aca="false">ModeloDatosModificados!AP301-ModeloDatosMinisterio!AP301</f>
        <v>0</v>
      </c>
      <c r="AQ301" s="64" t="n">
        <f aca="false">ModeloDatosModificados!AQ301-ModeloDatosMinisterio!AQ301</f>
        <v>0</v>
      </c>
      <c r="AR301" s="63" t="n">
        <f aca="false">ModeloDatosModificados!AR301-ModeloDatosMinisterio!AR301</f>
        <v>0</v>
      </c>
      <c r="AS301" s="64" t="n">
        <f aca="false">ModeloDatosModificados!AS301-ModeloDatosMinisterio!AS301</f>
        <v>0</v>
      </c>
      <c r="AT301" s="63" t="n">
        <f aca="false">ModeloDatosModificados!AT301-ModeloDatosMinisterio!AT301</f>
        <v>0</v>
      </c>
      <c r="AU301" s="64" t="n">
        <f aca="false">ModeloDatosModificados!AU301-ModeloDatosMinisterio!AU301</f>
        <v>0</v>
      </c>
      <c r="AV301" s="63" t="n">
        <f aca="false">ModeloDatosModificados!AV301-ModeloDatosMinisterio!AV301</f>
        <v>0</v>
      </c>
      <c r="AW301" s="64" t="n">
        <f aca="false">ModeloDatosModificados!AW301-ModeloDatosMinisterio!AW301</f>
        <v>0</v>
      </c>
      <c r="AX301" s="63" t="n">
        <f aca="false">ModeloDatosModificados!AX301-ModeloDatosMinisterio!AX301</f>
        <v>0</v>
      </c>
    </row>
    <row r="302" customFormat="false" ht="13.8" hidden="false" customHeight="false" outlineLevel="0" collapsed="false">
      <c r="A302" s="70" t="s">
        <v>29</v>
      </c>
      <c r="B302" s="63" t="n">
        <f aca="false">ModeloDatosModificados!B302-ModeloDatosMinisterio!B302</f>
        <v>0</v>
      </c>
      <c r="C302" s="63" t="n">
        <f aca="false">ModeloDatosModificados!C302-ModeloDatosMinisterio!C302</f>
        <v>0</v>
      </c>
      <c r="D302" s="63" t="n">
        <f aca="false">ModeloDatosModificados!D302-ModeloDatosMinisterio!D302</f>
        <v>0</v>
      </c>
      <c r="E302" s="63" t="n">
        <f aca="false">ModeloDatosModificados!E302-ModeloDatosMinisterio!E302</f>
        <v>0</v>
      </c>
      <c r="F302" s="63" t="n">
        <f aca="false">ModeloDatosModificados!F302-ModeloDatosMinisterio!F302</f>
        <v>0</v>
      </c>
      <c r="G302" s="63" t="n">
        <f aca="false">ModeloDatosModificados!G302-ModeloDatosMinisterio!G302</f>
        <v>0</v>
      </c>
      <c r="H302" s="63" t="n">
        <f aca="false">ModeloDatosModificados!H302-ModeloDatosMinisterio!H302</f>
        <v>0</v>
      </c>
      <c r="I302" s="64" t="n">
        <f aca="false">ModeloDatosModificados!I302-ModeloDatosMinisterio!I302</f>
        <v>0</v>
      </c>
      <c r="J302" s="63" t="n">
        <f aca="false">ModeloDatosModificados!J302-ModeloDatosMinisterio!J302</f>
        <v>0</v>
      </c>
      <c r="K302" s="64" t="n">
        <f aca="false">ModeloDatosModificados!K302-ModeloDatosMinisterio!K302</f>
        <v>0</v>
      </c>
      <c r="L302" s="63" t="n">
        <f aca="false">ModeloDatosModificados!L302-ModeloDatosMinisterio!L302</f>
        <v>0</v>
      </c>
      <c r="M302" s="64" t="n">
        <f aca="false">ModeloDatosModificados!M302-ModeloDatosMinisterio!M302</f>
        <v>-6.41974850223992E-008</v>
      </c>
      <c r="N302" s="63" t="n">
        <f aca="false">ModeloDatosModificados!N302-ModeloDatosMinisterio!N302</f>
        <v>-11</v>
      </c>
      <c r="O302" s="63" t="n">
        <f aca="false">ModeloDatosModificados!O302-ModeloDatosMinisterio!O302</f>
        <v>-11</v>
      </c>
      <c r="P302" s="63" t="n">
        <f aca="false">ModeloDatosModificados!P302-ModeloDatosMinisterio!P302</f>
        <v>-11</v>
      </c>
      <c r="Q302" s="63" t="n">
        <f aca="false">ModeloDatosModificados!Q302-ModeloDatosMinisterio!Q302</f>
        <v>-11</v>
      </c>
      <c r="S302" s="63" t="n">
        <f aca="false">ModeloDatosModificados!S302-ModeloDatosMinisterio!S302</f>
        <v>0</v>
      </c>
      <c r="T302" s="63" t="n">
        <f aca="false">ModeloDatosModificados!T302-ModeloDatosMinisterio!T302</f>
        <v>0</v>
      </c>
      <c r="U302" s="63" t="n">
        <f aca="false">ModeloDatosModificados!U302-ModeloDatosMinisterio!U302</f>
        <v>0</v>
      </c>
      <c r="V302" s="63" t="n">
        <f aca="false">ModeloDatosModificados!V302-ModeloDatosMinisterio!V302</f>
        <v>0</v>
      </c>
      <c r="W302" s="63" t="n">
        <f aca="false">ModeloDatosModificados!W302-ModeloDatosMinisterio!W302</f>
        <v>0</v>
      </c>
      <c r="X302" s="63" t="n">
        <f aca="false">ModeloDatosModificados!X302-ModeloDatosMinisterio!X302</f>
        <v>0</v>
      </c>
      <c r="Y302" s="63" t="n">
        <f aca="false">ModeloDatosModificados!Y302-ModeloDatosMinisterio!Y302</f>
        <v>0</v>
      </c>
      <c r="Z302" s="63" t="n">
        <f aca="false">ModeloDatosModificados!Z302-ModeloDatosMinisterio!Z302</f>
        <v>0</v>
      </c>
      <c r="AC302" s="71" t="n">
        <f aca="false">ModeloDatosModificados!AC302-ModeloDatosMinisterio!AC302</f>
        <v>0</v>
      </c>
      <c r="AD302" s="72" t="n">
        <f aca="false">ModeloDatosModificados!AD302-ModeloDatosMinisterio!AD302</f>
        <v>0</v>
      </c>
      <c r="AE302" s="73" t="n">
        <f aca="false">ModeloDatosModificados!AE302-ModeloDatosMinisterio!AE302</f>
        <v>0</v>
      </c>
      <c r="AF302" s="72" t="n">
        <f aca="false">ModeloDatosModificados!AF302-ModeloDatosMinisterio!AF302</f>
        <v>0</v>
      </c>
      <c r="AG302" s="72" t="n">
        <f aca="false">ModeloDatosModificados!AG302-ModeloDatosMinisterio!AG302</f>
        <v>0</v>
      </c>
      <c r="AH302" s="72" t="n">
        <f aca="false">ModeloDatosModificados!AH302-ModeloDatosMinisterio!AH302</f>
        <v>0</v>
      </c>
      <c r="AI302" s="72" t="n">
        <f aca="false">ModeloDatosModificados!AI302-ModeloDatosMinisterio!AI302</f>
        <v>0</v>
      </c>
      <c r="AJ302" s="72" t="n">
        <f aca="false">ModeloDatosModificados!AJ302-ModeloDatosMinisterio!AJ302</f>
        <v>0</v>
      </c>
      <c r="AK302" s="72" t="n">
        <f aca="false">ModeloDatosModificados!AK302-ModeloDatosMinisterio!AK302</f>
        <v>0</v>
      </c>
      <c r="AL302" s="72" t="n">
        <f aca="false">ModeloDatosModificados!AL302-ModeloDatosMinisterio!AL302</f>
        <v>0</v>
      </c>
      <c r="AM302" s="72" t="n">
        <f aca="false">ModeloDatosModificados!AM302-ModeloDatosMinisterio!AM302</f>
        <v>0</v>
      </c>
      <c r="AO302" s="64" t="n">
        <f aca="false">ModeloDatosModificados!AO302-ModeloDatosMinisterio!AO302</f>
        <v>0</v>
      </c>
      <c r="AP302" s="63" t="n">
        <f aca="false">ModeloDatosModificados!AP302-ModeloDatosMinisterio!AP302</f>
        <v>0</v>
      </c>
      <c r="AQ302" s="64" t="n">
        <f aca="false">ModeloDatosModificados!AQ302-ModeloDatosMinisterio!AQ302</f>
        <v>0</v>
      </c>
      <c r="AR302" s="63" t="n">
        <f aca="false">ModeloDatosModificados!AR302-ModeloDatosMinisterio!AR302</f>
        <v>0</v>
      </c>
      <c r="AS302" s="64" t="n">
        <f aca="false">ModeloDatosModificados!AS302-ModeloDatosMinisterio!AS302</f>
        <v>0</v>
      </c>
      <c r="AT302" s="63" t="n">
        <f aca="false">ModeloDatosModificados!AT302-ModeloDatosMinisterio!AT302</f>
        <v>0</v>
      </c>
      <c r="AU302" s="64" t="n">
        <f aca="false">ModeloDatosModificados!AU302-ModeloDatosMinisterio!AU302</f>
        <v>0</v>
      </c>
      <c r="AV302" s="63" t="n">
        <f aca="false">ModeloDatosModificados!AV302-ModeloDatosMinisterio!AV302</f>
        <v>0</v>
      </c>
      <c r="AW302" s="64" t="n">
        <f aca="false">ModeloDatosModificados!AW302-ModeloDatosMinisterio!AW302</f>
        <v>0</v>
      </c>
      <c r="AX302" s="63" t="n">
        <f aca="false">ModeloDatosModificados!AX302-ModeloDatosMinisterio!AX302</f>
        <v>0</v>
      </c>
    </row>
    <row r="303" customFormat="false" ht="13.8" hidden="false" customHeight="false" outlineLevel="0" collapsed="false">
      <c r="A303" s="70" t="s">
        <v>30</v>
      </c>
      <c r="B303" s="63" t="n">
        <f aca="false">ModeloDatosModificados!B303-ModeloDatosMinisterio!B303</f>
        <v>0</v>
      </c>
      <c r="C303" s="63" t="n">
        <f aca="false">ModeloDatosModificados!C303-ModeloDatosMinisterio!C303</f>
        <v>0</v>
      </c>
      <c r="D303" s="63" t="n">
        <f aca="false">ModeloDatosModificados!D303-ModeloDatosMinisterio!D303</f>
        <v>0</v>
      </c>
      <c r="E303" s="63" t="n">
        <f aca="false">ModeloDatosModificados!E303-ModeloDatosMinisterio!E303</f>
        <v>0</v>
      </c>
      <c r="F303" s="63" t="n">
        <f aca="false">ModeloDatosModificados!F303-ModeloDatosMinisterio!F303</f>
        <v>0</v>
      </c>
      <c r="G303" s="63" t="n">
        <f aca="false">ModeloDatosModificados!G303-ModeloDatosMinisterio!G303</f>
        <v>0</v>
      </c>
      <c r="H303" s="63" t="n">
        <f aca="false">ModeloDatosModificados!H303-ModeloDatosMinisterio!H303</f>
        <v>0</v>
      </c>
      <c r="I303" s="64" t="n">
        <f aca="false">ModeloDatosModificados!I303-ModeloDatosMinisterio!I303</f>
        <v>0</v>
      </c>
      <c r="J303" s="63" t="n">
        <f aca="false">ModeloDatosModificados!J303-ModeloDatosMinisterio!J303</f>
        <v>0</v>
      </c>
      <c r="K303" s="64" t="n">
        <f aca="false">ModeloDatosModificados!K303-ModeloDatosMinisterio!K303</f>
        <v>0</v>
      </c>
      <c r="L303" s="63" t="n">
        <f aca="false">ModeloDatosModificados!L303-ModeloDatosMinisterio!L303</f>
        <v>0</v>
      </c>
      <c r="M303" s="64" t="n">
        <f aca="false">ModeloDatosModificados!M303-ModeloDatosMinisterio!M303</f>
        <v>6.4197485036277E-009</v>
      </c>
      <c r="N303" s="63" t="n">
        <f aca="false">ModeloDatosModificados!N303-ModeloDatosMinisterio!N303</f>
        <v>1</v>
      </c>
      <c r="O303" s="63" t="n">
        <f aca="false">ModeloDatosModificados!O303-ModeloDatosMinisterio!O303</f>
        <v>1</v>
      </c>
      <c r="P303" s="63" t="n">
        <f aca="false">ModeloDatosModificados!P303-ModeloDatosMinisterio!P303</f>
        <v>1</v>
      </c>
      <c r="Q303" s="63" t="n">
        <f aca="false">ModeloDatosModificados!Q303-ModeloDatosMinisterio!Q303</f>
        <v>1</v>
      </c>
      <c r="S303" s="63" t="n">
        <f aca="false">ModeloDatosModificados!S303-ModeloDatosMinisterio!S303</f>
        <v>0</v>
      </c>
      <c r="T303" s="63" t="n">
        <f aca="false">ModeloDatosModificados!T303-ModeloDatosMinisterio!T303</f>
        <v>0</v>
      </c>
      <c r="U303" s="63" t="n">
        <f aca="false">ModeloDatosModificados!U303-ModeloDatosMinisterio!U303</f>
        <v>0</v>
      </c>
      <c r="V303" s="63" t="n">
        <f aca="false">ModeloDatosModificados!V303-ModeloDatosMinisterio!V303</f>
        <v>0</v>
      </c>
      <c r="W303" s="63" t="n">
        <f aca="false">ModeloDatosModificados!W303-ModeloDatosMinisterio!W303</f>
        <v>0</v>
      </c>
      <c r="X303" s="63" t="n">
        <f aca="false">ModeloDatosModificados!X303-ModeloDatosMinisterio!X303</f>
        <v>0</v>
      </c>
      <c r="Y303" s="63" t="n">
        <f aca="false">ModeloDatosModificados!Y303-ModeloDatosMinisterio!Y303</f>
        <v>0</v>
      </c>
      <c r="Z303" s="63" t="n">
        <f aca="false">ModeloDatosModificados!Z303-ModeloDatosMinisterio!Z303</f>
        <v>0</v>
      </c>
      <c r="AC303" s="71" t="n">
        <f aca="false">ModeloDatosModificados!AC303-ModeloDatosMinisterio!AC303</f>
        <v>0</v>
      </c>
      <c r="AD303" s="72" t="n">
        <f aca="false">ModeloDatosModificados!AD303-ModeloDatosMinisterio!AD303</f>
        <v>0</v>
      </c>
      <c r="AE303" s="73" t="n">
        <f aca="false">ModeloDatosModificados!AE303-ModeloDatosMinisterio!AE303</f>
        <v>0</v>
      </c>
      <c r="AF303" s="72" t="n">
        <f aca="false">ModeloDatosModificados!AF303-ModeloDatosMinisterio!AF303</f>
        <v>0</v>
      </c>
      <c r="AG303" s="72" t="n">
        <f aca="false">ModeloDatosModificados!AG303-ModeloDatosMinisterio!AG303</f>
        <v>0</v>
      </c>
      <c r="AH303" s="72" t="n">
        <f aca="false">ModeloDatosModificados!AH303-ModeloDatosMinisterio!AH303</f>
        <v>0</v>
      </c>
      <c r="AI303" s="72" t="n">
        <f aca="false">ModeloDatosModificados!AI303-ModeloDatosMinisterio!AI303</f>
        <v>0</v>
      </c>
      <c r="AJ303" s="72" t="n">
        <f aca="false">ModeloDatosModificados!AJ303-ModeloDatosMinisterio!AJ303</f>
        <v>0</v>
      </c>
      <c r="AK303" s="72" t="n">
        <f aca="false">ModeloDatosModificados!AK303-ModeloDatosMinisterio!AK303</f>
        <v>0</v>
      </c>
      <c r="AL303" s="72" t="n">
        <f aca="false">ModeloDatosModificados!AL303-ModeloDatosMinisterio!AL303</f>
        <v>0</v>
      </c>
      <c r="AM303" s="72" t="n">
        <f aca="false">ModeloDatosModificados!AM303-ModeloDatosMinisterio!AM303</f>
        <v>0</v>
      </c>
      <c r="AO303" s="64" t="n">
        <f aca="false">ModeloDatosModificados!AO303-ModeloDatosMinisterio!AO303</f>
        <v>0</v>
      </c>
      <c r="AP303" s="63" t="n">
        <f aca="false">ModeloDatosModificados!AP303-ModeloDatosMinisterio!AP303</f>
        <v>0</v>
      </c>
      <c r="AQ303" s="64" t="n">
        <f aca="false">ModeloDatosModificados!AQ303-ModeloDatosMinisterio!AQ303</f>
        <v>0</v>
      </c>
      <c r="AR303" s="63" t="n">
        <f aca="false">ModeloDatosModificados!AR303-ModeloDatosMinisterio!AR303</f>
        <v>0</v>
      </c>
      <c r="AS303" s="64" t="n">
        <f aca="false">ModeloDatosModificados!AS303-ModeloDatosMinisterio!AS303</f>
        <v>0</v>
      </c>
      <c r="AT303" s="63" t="n">
        <f aca="false">ModeloDatosModificados!AT303-ModeloDatosMinisterio!AT303</f>
        <v>0</v>
      </c>
      <c r="AU303" s="64" t="n">
        <f aca="false">ModeloDatosModificados!AU303-ModeloDatosMinisterio!AU303</f>
        <v>0</v>
      </c>
      <c r="AV303" s="63" t="n">
        <f aca="false">ModeloDatosModificados!AV303-ModeloDatosMinisterio!AV303</f>
        <v>0</v>
      </c>
      <c r="AW303" s="64" t="n">
        <f aca="false">ModeloDatosModificados!AW303-ModeloDatosMinisterio!AW303</f>
        <v>0</v>
      </c>
      <c r="AX303" s="63" t="n">
        <f aca="false">ModeloDatosModificados!AX303-ModeloDatosMinisterio!AX303</f>
        <v>0</v>
      </c>
    </row>
    <row r="304" customFormat="false" ht="13.8" hidden="false" customHeight="false" outlineLevel="0" collapsed="false">
      <c r="A304" s="70" t="s">
        <v>31</v>
      </c>
      <c r="B304" s="63" t="n">
        <f aca="false">ModeloDatosModificados!B304-ModeloDatosMinisterio!B304</f>
        <v>0</v>
      </c>
      <c r="C304" s="63" t="n">
        <f aca="false">ModeloDatosModificados!C304-ModeloDatosMinisterio!C304</f>
        <v>0</v>
      </c>
      <c r="D304" s="63" t="n">
        <f aca="false">ModeloDatosModificados!D304-ModeloDatosMinisterio!D304</f>
        <v>0</v>
      </c>
      <c r="E304" s="63" t="n">
        <f aca="false">ModeloDatosModificados!E304-ModeloDatosMinisterio!E304</f>
        <v>0</v>
      </c>
      <c r="F304" s="63" t="n">
        <f aca="false">ModeloDatosModificados!F304-ModeloDatosMinisterio!F304</f>
        <v>0</v>
      </c>
      <c r="G304" s="63" t="n">
        <f aca="false">ModeloDatosModificados!G304-ModeloDatosMinisterio!G304</f>
        <v>0</v>
      </c>
      <c r="H304" s="63" t="n">
        <f aca="false">ModeloDatosModificados!H304-ModeloDatosMinisterio!H304</f>
        <v>0</v>
      </c>
      <c r="I304" s="64" t="n">
        <f aca="false">ModeloDatosModificados!I304-ModeloDatosMinisterio!I304</f>
        <v>0</v>
      </c>
      <c r="J304" s="63" t="n">
        <f aca="false">ModeloDatosModificados!J304-ModeloDatosMinisterio!J304</f>
        <v>0</v>
      </c>
      <c r="K304" s="64" t="n">
        <f aca="false">ModeloDatosModificados!K304-ModeloDatosMinisterio!K304</f>
        <v>0</v>
      </c>
      <c r="L304" s="63" t="n">
        <f aca="false">ModeloDatosModificados!L304-ModeloDatosMinisterio!L304</f>
        <v>0</v>
      </c>
      <c r="M304" s="64" t="n">
        <f aca="false">ModeloDatosModificados!M304-ModeloDatosMinisterio!M304</f>
        <v>6.4197485036277E-009</v>
      </c>
      <c r="N304" s="63" t="n">
        <f aca="false">ModeloDatosModificados!N304-ModeloDatosMinisterio!N304</f>
        <v>1</v>
      </c>
      <c r="O304" s="63" t="n">
        <f aca="false">ModeloDatosModificados!O304-ModeloDatosMinisterio!O304</f>
        <v>1</v>
      </c>
      <c r="P304" s="63" t="n">
        <f aca="false">ModeloDatosModificados!P304-ModeloDatosMinisterio!P304</f>
        <v>1</v>
      </c>
      <c r="Q304" s="63" t="n">
        <f aca="false">ModeloDatosModificados!Q304-ModeloDatosMinisterio!Q304</f>
        <v>1</v>
      </c>
      <c r="S304" s="63" t="n">
        <f aca="false">ModeloDatosModificados!S304-ModeloDatosMinisterio!S304</f>
        <v>0</v>
      </c>
      <c r="T304" s="63" t="n">
        <f aca="false">ModeloDatosModificados!T304-ModeloDatosMinisterio!T304</f>
        <v>0</v>
      </c>
      <c r="U304" s="63" t="n">
        <f aca="false">ModeloDatosModificados!U304-ModeloDatosMinisterio!U304</f>
        <v>0</v>
      </c>
      <c r="V304" s="63" t="n">
        <f aca="false">ModeloDatosModificados!V304-ModeloDatosMinisterio!V304</f>
        <v>0</v>
      </c>
      <c r="W304" s="63" t="n">
        <f aca="false">ModeloDatosModificados!W304-ModeloDatosMinisterio!W304</f>
        <v>0</v>
      </c>
      <c r="X304" s="63" t="n">
        <f aca="false">ModeloDatosModificados!X304-ModeloDatosMinisterio!X304</f>
        <v>0</v>
      </c>
      <c r="Y304" s="63" t="n">
        <f aca="false">ModeloDatosModificados!Y304-ModeloDatosMinisterio!Y304</f>
        <v>0</v>
      </c>
      <c r="Z304" s="63" t="n">
        <f aca="false">ModeloDatosModificados!Z304-ModeloDatosMinisterio!Z304</f>
        <v>0</v>
      </c>
      <c r="AC304" s="71" t="n">
        <f aca="false">ModeloDatosModificados!AC304-ModeloDatosMinisterio!AC304</f>
        <v>0</v>
      </c>
      <c r="AD304" s="72" t="n">
        <f aca="false">ModeloDatosModificados!AD304-ModeloDatosMinisterio!AD304</f>
        <v>0</v>
      </c>
      <c r="AE304" s="73" t="n">
        <f aca="false">ModeloDatosModificados!AE304-ModeloDatosMinisterio!AE304</f>
        <v>0</v>
      </c>
      <c r="AF304" s="72" t="n">
        <f aca="false">ModeloDatosModificados!AF304-ModeloDatosMinisterio!AF304</f>
        <v>0</v>
      </c>
      <c r="AG304" s="72" t="n">
        <f aca="false">ModeloDatosModificados!AG304-ModeloDatosMinisterio!AG304</f>
        <v>0</v>
      </c>
      <c r="AH304" s="72" t="n">
        <f aca="false">ModeloDatosModificados!AH304-ModeloDatosMinisterio!AH304</f>
        <v>0</v>
      </c>
      <c r="AI304" s="72" t="n">
        <f aca="false">ModeloDatosModificados!AI304-ModeloDatosMinisterio!AI304</f>
        <v>0</v>
      </c>
      <c r="AJ304" s="72" t="n">
        <f aca="false">ModeloDatosModificados!AJ304-ModeloDatosMinisterio!AJ304</f>
        <v>0</v>
      </c>
      <c r="AK304" s="72" t="n">
        <f aca="false">ModeloDatosModificados!AK304-ModeloDatosMinisterio!AK304</f>
        <v>0</v>
      </c>
      <c r="AL304" s="72" t="n">
        <f aca="false">ModeloDatosModificados!AL304-ModeloDatosMinisterio!AL304</f>
        <v>0</v>
      </c>
      <c r="AM304" s="72" t="n">
        <f aca="false">ModeloDatosModificados!AM304-ModeloDatosMinisterio!AM304</f>
        <v>0</v>
      </c>
      <c r="AO304" s="64" t="n">
        <f aca="false">ModeloDatosModificados!AO304-ModeloDatosMinisterio!AO304</f>
        <v>0</v>
      </c>
      <c r="AP304" s="63" t="n">
        <f aca="false">ModeloDatosModificados!AP304-ModeloDatosMinisterio!AP304</f>
        <v>0</v>
      </c>
      <c r="AQ304" s="64" t="n">
        <f aca="false">ModeloDatosModificados!AQ304-ModeloDatosMinisterio!AQ304</f>
        <v>0</v>
      </c>
      <c r="AR304" s="63" t="n">
        <f aca="false">ModeloDatosModificados!AR304-ModeloDatosMinisterio!AR304</f>
        <v>0</v>
      </c>
      <c r="AS304" s="64" t="n">
        <f aca="false">ModeloDatosModificados!AS304-ModeloDatosMinisterio!AS304</f>
        <v>0</v>
      </c>
      <c r="AT304" s="63" t="n">
        <f aca="false">ModeloDatosModificados!AT304-ModeloDatosMinisterio!AT304</f>
        <v>0</v>
      </c>
      <c r="AU304" s="64" t="n">
        <f aca="false">ModeloDatosModificados!AU304-ModeloDatosMinisterio!AU304</f>
        <v>0</v>
      </c>
      <c r="AV304" s="63" t="n">
        <f aca="false">ModeloDatosModificados!AV304-ModeloDatosMinisterio!AV304</f>
        <v>0</v>
      </c>
      <c r="AW304" s="64" t="n">
        <f aca="false">ModeloDatosModificados!AW304-ModeloDatosMinisterio!AW304</f>
        <v>0</v>
      </c>
      <c r="AX304" s="63" t="n">
        <f aca="false">ModeloDatosModificados!AX304-ModeloDatosMinisterio!AX304</f>
        <v>0</v>
      </c>
    </row>
    <row r="305" customFormat="false" ht="13.8" hidden="false" customHeight="false" outlineLevel="0" collapsed="false">
      <c r="A305" s="70" t="s">
        <v>32</v>
      </c>
      <c r="B305" s="63" t="n">
        <f aca="false">ModeloDatosModificados!B305-ModeloDatosMinisterio!B305</f>
        <v>0</v>
      </c>
      <c r="C305" s="63" t="n">
        <f aca="false">ModeloDatosModificados!C305-ModeloDatosMinisterio!C305</f>
        <v>0</v>
      </c>
      <c r="D305" s="63" t="n">
        <f aca="false">ModeloDatosModificados!D305-ModeloDatosMinisterio!D305</f>
        <v>0</v>
      </c>
      <c r="E305" s="63" t="n">
        <f aca="false">ModeloDatosModificados!E305-ModeloDatosMinisterio!E305</f>
        <v>0</v>
      </c>
      <c r="F305" s="63" t="n">
        <f aca="false">ModeloDatosModificados!F305-ModeloDatosMinisterio!F305</f>
        <v>0</v>
      </c>
      <c r="G305" s="63" t="n">
        <f aca="false">ModeloDatosModificados!G305-ModeloDatosMinisterio!G305</f>
        <v>0</v>
      </c>
      <c r="H305" s="63" t="n">
        <f aca="false">ModeloDatosModificados!H305-ModeloDatosMinisterio!H305</f>
        <v>0</v>
      </c>
      <c r="I305" s="64" t="n">
        <f aca="false">ModeloDatosModificados!I305-ModeloDatosMinisterio!I305</f>
        <v>0</v>
      </c>
      <c r="J305" s="63" t="n">
        <f aca="false">ModeloDatosModificados!J305-ModeloDatosMinisterio!J305</f>
        <v>0</v>
      </c>
      <c r="K305" s="64" t="n">
        <f aca="false">ModeloDatosModificados!K305-ModeloDatosMinisterio!K305</f>
        <v>0</v>
      </c>
      <c r="L305" s="63" t="n">
        <f aca="false">ModeloDatosModificados!L305-ModeloDatosMinisterio!L305</f>
        <v>0</v>
      </c>
      <c r="M305" s="64" t="n">
        <f aca="false">ModeloDatosModificados!M305-ModeloDatosMinisterio!M305</f>
        <v>1.28394970072554E-008</v>
      </c>
      <c r="N305" s="63" t="n">
        <f aca="false">ModeloDatosModificados!N305-ModeloDatosMinisterio!N305</f>
        <v>2</v>
      </c>
      <c r="O305" s="63" t="n">
        <f aca="false">ModeloDatosModificados!O305-ModeloDatosMinisterio!O305</f>
        <v>2</v>
      </c>
      <c r="P305" s="63" t="n">
        <f aca="false">ModeloDatosModificados!P305-ModeloDatosMinisterio!P305</f>
        <v>2</v>
      </c>
      <c r="Q305" s="63" t="n">
        <f aca="false">ModeloDatosModificados!Q305-ModeloDatosMinisterio!Q305</f>
        <v>2</v>
      </c>
      <c r="S305" s="63" t="n">
        <f aca="false">ModeloDatosModificados!S305-ModeloDatosMinisterio!S305</f>
        <v>0</v>
      </c>
      <c r="T305" s="63" t="n">
        <f aca="false">ModeloDatosModificados!T305-ModeloDatosMinisterio!T305</f>
        <v>0</v>
      </c>
      <c r="U305" s="63" t="n">
        <f aca="false">ModeloDatosModificados!U305-ModeloDatosMinisterio!U305</f>
        <v>0</v>
      </c>
      <c r="V305" s="63" t="n">
        <f aca="false">ModeloDatosModificados!V305-ModeloDatosMinisterio!V305</f>
        <v>0</v>
      </c>
      <c r="W305" s="63" t="n">
        <f aca="false">ModeloDatosModificados!W305-ModeloDatosMinisterio!W305</f>
        <v>0</v>
      </c>
      <c r="X305" s="63" t="n">
        <f aca="false">ModeloDatosModificados!X305-ModeloDatosMinisterio!X305</f>
        <v>0</v>
      </c>
      <c r="Y305" s="63" t="n">
        <f aca="false">ModeloDatosModificados!Y305-ModeloDatosMinisterio!Y305</f>
        <v>0</v>
      </c>
      <c r="Z305" s="63" t="n">
        <f aca="false">ModeloDatosModificados!Z305-ModeloDatosMinisterio!Z305</f>
        <v>0</v>
      </c>
      <c r="AC305" s="71" t="n">
        <f aca="false">ModeloDatosModificados!AC305-ModeloDatosMinisterio!AC305</f>
        <v>0</v>
      </c>
      <c r="AD305" s="72" t="n">
        <f aca="false">ModeloDatosModificados!AD305-ModeloDatosMinisterio!AD305</f>
        <v>0</v>
      </c>
      <c r="AE305" s="73" t="n">
        <f aca="false">ModeloDatosModificados!AE305-ModeloDatosMinisterio!AE305</f>
        <v>0</v>
      </c>
      <c r="AF305" s="72" t="n">
        <f aca="false">ModeloDatosModificados!AF305-ModeloDatosMinisterio!AF305</f>
        <v>0</v>
      </c>
      <c r="AG305" s="72" t="n">
        <f aca="false">ModeloDatosModificados!AG305-ModeloDatosMinisterio!AG305</f>
        <v>0</v>
      </c>
      <c r="AH305" s="72" t="n">
        <f aca="false">ModeloDatosModificados!AH305-ModeloDatosMinisterio!AH305</f>
        <v>0</v>
      </c>
      <c r="AI305" s="72" t="n">
        <f aca="false">ModeloDatosModificados!AI305-ModeloDatosMinisterio!AI305</f>
        <v>0</v>
      </c>
      <c r="AJ305" s="72" t="n">
        <f aca="false">ModeloDatosModificados!AJ305-ModeloDatosMinisterio!AJ305</f>
        <v>0</v>
      </c>
      <c r="AK305" s="72" t="n">
        <f aca="false">ModeloDatosModificados!AK305-ModeloDatosMinisterio!AK305</f>
        <v>0</v>
      </c>
      <c r="AL305" s="72" t="n">
        <f aca="false">ModeloDatosModificados!AL305-ModeloDatosMinisterio!AL305</f>
        <v>0</v>
      </c>
      <c r="AM305" s="72" t="n">
        <f aca="false">ModeloDatosModificados!AM305-ModeloDatosMinisterio!AM305</f>
        <v>0</v>
      </c>
      <c r="AO305" s="64" t="n">
        <f aca="false">ModeloDatosModificados!AO305-ModeloDatosMinisterio!AO305</f>
        <v>0</v>
      </c>
      <c r="AP305" s="63" t="n">
        <f aca="false">ModeloDatosModificados!AP305-ModeloDatosMinisterio!AP305</f>
        <v>0</v>
      </c>
      <c r="AQ305" s="64" t="n">
        <f aca="false">ModeloDatosModificados!AQ305-ModeloDatosMinisterio!AQ305</f>
        <v>0</v>
      </c>
      <c r="AR305" s="63" t="n">
        <f aca="false">ModeloDatosModificados!AR305-ModeloDatosMinisterio!AR305</f>
        <v>0</v>
      </c>
      <c r="AS305" s="64" t="n">
        <f aca="false">ModeloDatosModificados!AS305-ModeloDatosMinisterio!AS305</f>
        <v>0</v>
      </c>
      <c r="AT305" s="63" t="n">
        <f aca="false">ModeloDatosModificados!AT305-ModeloDatosMinisterio!AT305</f>
        <v>0</v>
      </c>
      <c r="AU305" s="64" t="n">
        <f aca="false">ModeloDatosModificados!AU305-ModeloDatosMinisterio!AU305</f>
        <v>0</v>
      </c>
      <c r="AV305" s="63" t="n">
        <f aca="false">ModeloDatosModificados!AV305-ModeloDatosMinisterio!AV305</f>
        <v>0</v>
      </c>
      <c r="AW305" s="64" t="n">
        <f aca="false">ModeloDatosModificados!AW305-ModeloDatosMinisterio!AW305</f>
        <v>0</v>
      </c>
      <c r="AX305" s="63" t="n">
        <f aca="false">ModeloDatosModificados!AX305-ModeloDatosMinisterio!AX305</f>
        <v>0</v>
      </c>
    </row>
    <row r="306" customFormat="false" ht="13.8" hidden="false" customHeight="false" outlineLevel="0" collapsed="false">
      <c r="A306" s="70" t="s">
        <v>33</v>
      </c>
      <c r="B306" s="63" t="n">
        <f aca="false">ModeloDatosModificados!B306-ModeloDatosMinisterio!B306</f>
        <v>0</v>
      </c>
      <c r="C306" s="63" t="n">
        <f aca="false">ModeloDatosModificados!C306-ModeloDatosMinisterio!C306</f>
        <v>0</v>
      </c>
      <c r="D306" s="63" t="n">
        <f aca="false">ModeloDatosModificados!D306-ModeloDatosMinisterio!D306</f>
        <v>0</v>
      </c>
      <c r="E306" s="63" t="n">
        <f aca="false">ModeloDatosModificados!E306-ModeloDatosMinisterio!E306</f>
        <v>0</v>
      </c>
      <c r="F306" s="63" t="n">
        <f aca="false">ModeloDatosModificados!F306-ModeloDatosMinisterio!F306</f>
        <v>0</v>
      </c>
      <c r="G306" s="63" t="n">
        <f aca="false">ModeloDatosModificados!G306-ModeloDatosMinisterio!G306</f>
        <v>0</v>
      </c>
      <c r="H306" s="63" t="n">
        <f aca="false">ModeloDatosModificados!H306-ModeloDatosMinisterio!H306</f>
        <v>0</v>
      </c>
      <c r="I306" s="64" t="n">
        <f aca="false">ModeloDatosModificados!I306-ModeloDatosMinisterio!I306</f>
        <v>0</v>
      </c>
      <c r="J306" s="63" t="n">
        <f aca="false">ModeloDatosModificados!J306-ModeloDatosMinisterio!J306</f>
        <v>0</v>
      </c>
      <c r="K306" s="64" t="n">
        <f aca="false">ModeloDatosModificados!K306-ModeloDatosMinisterio!K306</f>
        <v>0</v>
      </c>
      <c r="L306" s="63" t="n">
        <f aca="false">ModeloDatosModificados!L306-ModeloDatosMinisterio!L306</f>
        <v>0</v>
      </c>
      <c r="M306" s="64" t="n">
        <f aca="false">ModeloDatosModificados!M306-ModeloDatosMinisterio!M306</f>
        <v>1.92592455039442E-008</v>
      </c>
      <c r="N306" s="63" t="n">
        <f aca="false">ModeloDatosModificados!N306-ModeloDatosMinisterio!N306</f>
        <v>3</v>
      </c>
      <c r="O306" s="63" t="n">
        <f aca="false">ModeloDatosModificados!O306-ModeloDatosMinisterio!O306</f>
        <v>3</v>
      </c>
      <c r="P306" s="63" t="n">
        <f aca="false">ModeloDatosModificados!P306-ModeloDatosMinisterio!P306</f>
        <v>3</v>
      </c>
      <c r="Q306" s="63" t="n">
        <f aca="false">ModeloDatosModificados!Q306-ModeloDatosMinisterio!Q306</f>
        <v>3</v>
      </c>
      <c r="S306" s="63" t="n">
        <f aca="false">ModeloDatosModificados!S306-ModeloDatosMinisterio!S306</f>
        <v>0</v>
      </c>
      <c r="T306" s="63" t="n">
        <f aca="false">ModeloDatosModificados!T306-ModeloDatosMinisterio!T306</f>
        <v>0</v>
      </c>
      <c r="U306" s="63" t="n">
        <f aca="false">ModeloDatosModificados!U306-ModeloDatosMinisterio!U306</f>
        <v>0</v>
      </c>
      <c r="V306" s="63" t="n">
        <f aca="false">ModeloDatosModificados!V306-ModeloDatosMinisterio!V306</f>
        <v>0</v>
      </c>
      <c r="W306" s="63" t="n">
        <f aca="false">ModeloDatosModificados!W306-ModeloDatosMinisterio!W306</f>
        <v>0</v>
      </c>
      <c r="X306" s="63" t="n">
        <f aca="false">ModeloDatosModificados!X306-ModeloDatosMinisterio!X306</f>
        <v>0</v>
      </c>
      <c r="Y306" s="63" t="n">
        <f aca="false">ModeloDatosModificados!Y306-ModeloDatosMinisterio!Y306</f>
        <v>0</v>
      </c>
      <c r="Z306" s="63" t="n">
        <f aca="false">ModeloDatosModificados!Z306-ModeloDatosMinisterio!Z306</f>
        <v>0</v>
      </c>
      <c r="AC306" s="71" t="n">
        <f aca="false">ModeloDatosModificados!AC306-ModeloDatosMinisterio!AC306</f>
        <v>0</v>
      </c>
      <c r="AD306" s="72" t="n">
        <f aca="false">ModeloDatosModificados!AD306-ModeloDatosMinisterio!AD306</f>
        <v>0</v>
      </c>
      <c r="AE306" s="73" t="n">
        <f aca="false">ModeloDatosModificados!AE306-ModeloDatosMinisterio!AE306</f>
        <v>0</v>
      </c>
      <c r="AF306" s="72" t="n">
        <f aca="false">ModeloDatosModificados!AF306-ModeloDatosMinisterio!AF306</f>
        <v>0</v>
      </c>
      <c r="AG306" s="72" t="n">
        <f aca="false">ModeloDatosModificados!AG306-ModeloDatosMinisterio!AG306</f>
        <v>0</v>
      </c>
      <c r="AH306" s="72" t="n">
        <f aca="false">ModeloDatosModificados!AH306-ModeloDatosMinisterio!AH306</f>
        <v>0</v>
      </c>
      <c r="AI306" s="72" t="n">
        <f aca="false">ModeloDatosModificados!AI306-ModeloDatosMinisterio!AI306</f>
        <v>0</v>
      </c>
      <c r="AJ306" s="72" t="n">
        <f aca="false">ModeloDatosModificados!AJ306-ModeloDatosMinisterio!AJ306</f>
        <v>0</v>
      </c>
      <c r="AK306" s="72" t="n">
        <f aca="false">ModeloDatosModificados!AK306-ModeloDatosMinisterio!AK306</f>
        <v>0</v>
      </c>
      <c r="AL306" s="72" t="n">
        <f aca="false">ModeloDatosModificados!AL306-ModeloDatosMinisterio!AL306</f>
        <v>0</v>
      </c>
      <c r="AM306" s="72" t="n">
        <f aca="false">ModeloDatosModificados!AM306-ModeloDatosMinisterio!AM306</f>
        <v>0</v>
      </c>
      <c r="AO306" s="64" t="n">
        <f aca="false">ModeloDatosModificados!AO306-ModeloDatosMinisterio!AO306</f>
        <v>0</v>
      </c>
      <c r="AP306" s="63" t="n">
        <f aca="false">ModeloDatosModificados!AP306-ModeloDatosMinisterio!AP306</f>
        <v>0</v>
      </c>
      <c r="AQ306" s="64" t="n">
        <f aca="false">ModeloDatosModificados!AQ306-ModeloDatosMinisterio!AQ306</f>
        <v>0</v>
      </c>
      <c r="AR306" s="63" t="n">
        <f aca="false">ModeloDatosModificados!AR306-ModeloDatosMinisterio!AR306</f>
        <v>0</v>
      </c>
      <c r="AS306" s="64" t="n">
        <f aca="false">ModeloDatosModificados!AS306-ModeloDatosMinisterio!AS306</f>
        <v>0</v>
      </c>
      <c r="AT306" s="63" t="n">
        <f aca="false">ModeloDatosModificados!AT306-ModeloDatosMinisterio!AT306</f>
        <v>0</v>
      </c>
      <c r="AU306" s="64" t="n">
        <f aca="false">ModeloDatosModificados!AU306-ModeloDatosMinisterio!AU306</f>
        <v>0</v>
      </c>
      <c r="AV306" s="63" t="n">
        <f aca="false">ModeloDatosModificados!AV306-ModeloDatosMinisterio!AV306</f>
        <v>0</v>
      </c>
      <c r="AW306" s="64" t="n">
        <f aca="false">ModeloDatosModificados!AW306-ModeloDatosMinisterio!AW306</f>
        <v>0</v>
      </c>
      <c r="AX306" s="63" t="n">
        <f aca="false">ModeloDatosModificados!AX306-ModeloDatosMinisterio!AX306</f>
        <v>0</v>
      </c>
    </row>
    <row r="307" customFormat="false" ht="13.8" hidden="false" customHeight="false" outlineLevel="0" collapsed="false">
      <c r="A307" s="70" t="s">
        <v>34</v>
      </c>
      <c r="B307" s="63" t="n">
        <f aca="false">ModeloDatosModificados!B307-ModeloDatosMinisterio!B307</f>
        <v>0</v>
      </c>
      <c r="C307" s="63" t="n">
        <f aca="false">ModeloDatosModificados!C307-ModeloDatosMinisterio!C307</f>
        <v>0</v>
      </c>
      <c r="D307" s="63" t="n">
        <f aca="false">ModeloDatosModificados!D307-ModeloDatosMinisterio!D307</f>
        <v>0</v>
      </c>
      <c r="E307" s="63" t="n">
        <f aca="false">ModeloDatosModificados!E307-ModeloDatosMinisterio!E307</f>
        <v>0</v>
      </c>
      <c r="F307" s="63" t="n">
        <f aca="false">ModeloDatosModificados!F307-ModeloDatosMinisterio!F307</f>
        <v>0</v>
      </c>
      <c r="G307" s="63" t="n">
        <f aca="false">ModeloDatosModificados!G307-ModeloDatosMinisterio!G307</f>
        <v>0</v>
      </c>
      <c r="H307" s="63" t="n">
        <f aca="false">ModeloDatosModificados!H307-ModeloDatosMinisterio!H307</f>
        <v>0</v>
      </c>
      <c r="I307" s="64" t="n">
        <f aca="false">ModeloDatosModificados!I307-ModeloDatosMinisterio!I307</f>
        <v>0</v>
      </c>
      <c r="J307" s="63" t="n">
        <f aca="false">ModeloDatosModificados!J307-ModeloDatosMinisterio!J307</f>
        <v>0</v>
      </c>
      <c r="K307" s="64" t="n">
        <f aca="false">ModeloDatosModificados!K307-ModeloDatosMinisterio!K307</f>
        <v>0</v>
      </c>
      <c r="L307" s="63" t="n">
        <f aca="false">ModeloDatosModificados!L307-ModeloDatosMinisterio!L307</f>
        <v>0</v>
      </c>
      <c r="M307" s="64" t="n">
        <f aca="false">ModeloDatosModificados!M307-ModeloDatosMinisterio!M307</f>
        <v>-6.4197485036277E-009</v>
      </c>
      <c r="N307" s="63" t="n">
        <f aca="false">ModeloDatosModificados!N307-ModeloDatosMinisterio!N307</f>
        <v>-1</v>
      </c>
      <c r="O307" s="63" t="n">
        <f aca="false">ModeloDatosModificados!O307-ModeloDatosMinisterio!O307</f>
        <v>-1</v>
      </c>
      <c r="P307" s="63" t="n">
        <f aca="false">ModeloDatosModificados!P307-ModeloDatosMinisterio!P307</f>
        <v>-1</v>
      </c>
      <c r="Q307" s="63" t="n">
        <f aca="false">ModeloDatosModificados!Q307-ModeloDatosMinisterio!Q307</f>
        <v>-1</v>
      </c>
      <c r="S307" s="63" t="n">
        <f aca="false">ModeloDatosModificados!S307-ModeloDatosMinisterio!S307</f>
        <v>0</v>
      </c>
      <c r="T307" s="63" t="n">
        <f aca="false">ModeloDatosModificados!T307-ModeloDatosMinisterio!T307</f>
        <v>0</v>
      </c>
      <c r="U307" s="63" t="n">
        <f aca="false">ModeloDatosModificados!U307-ModeloDatosMinisterio!U307</f>
        <v>0</v>
      </c>
      <c r="V307" s="63" t="n">
        <f aca="false">ModeloDatosModificados!V307-ModeloDatosMinisterio!V307</f>
        <v>0</v>
      </c>
      <c r="W307" s="63" t="n">
        <f aca="false">ModeloDatosModificados!W307-ModeloDatosMinisterio!W307</f>
        <v>0</v>
      </c>
      <c r="X307" s="63" t="n">
        <f aca="false">ModeloDatosModificados!X307-ModeloDatosMinisterio!X307</f>
        <v>0</v>
      </c>
      <c r="Y307" s="63" t="n">
        <f aca="false">ModeloDatosModificados!Y307-ModeloDatosMinisterio!Y307</f>
        <v>0</v>
      </c>
      <c r="Z307" s="63" t="n">
        <f aca="false">ModeloDatosModificados!Z307-ModeloDatosMinisterio!Z307</f>
        <v>0</v>
      </c>
      <c r="AC307" s="71" t="n">
        <f aca="false">ModeloDatosModificados!AC307-ModeloDatosMinisterio!AC307</f>
        <v>0</v>
      </c>
      <c r="AD307" s="72" t="n">
        <f aca="false">ModeloDatosModificados!AD307-ModeloDatosMinisterio!AD307</f>
        <v>0</v>
      </c>
      <c r="AE307" s="73" t="n">
        <f aca="false">ModeloDatosModificados!AE307-ModeloDatosMinisterio!AE307</f>
        <v>0</v>
      </c>
      <c r="AF307" s="72" t="n">
        <f aca="false">ModeloDatosModificados!AF307-ModeloDatosMinisterio!AF307</f>
        <v>0</v>
      </c>
      <c r="AG307" s="72" t="n">
        <f aca="false">ModeloDatosModificados!AG307-ModeloDatosMinisterio!AG307</f>
        <v>0</v>
      </c>
      <c r="AH307" s="72" t="n">
        <f aca="false">ModeloDatosModificados!AH307-ModeloDatosMinisterio!AH307</f>
        <v>0</v>
      </c>
      <c r="AI307" s="72" t="n">
        <f aca="false">ModeloDatosModificados!AI307-ModeloDatosMinisterio!AI307</f>
        <v>0</v>
      </c>
      <c r="AJ307" s="72" t="n">
        <f aca="false">ModeloDatosModificados!AJ307-ModeloDatosMinisterio!AJ307</f>
        <v>0</v>
      </c>
      <c r="AK307" s="72" t="n">
        <f aca="false">ModeloDatosModificados!AK307-ModeloDatosMinisterio!AK307</f>
        <v>0</v>
      </c>
      <c r="AL307" s="72" t="n">
        <f aca="false">ModeloDatosModificados!AL307-ModeloDatosMinisterio!AL307</f>
        <v>0</v>
      </c>
      <c r="AM307" s="72" t="n">
        <f aca="false">ModeloDatosModificados!AM307-ModeloDatosMinisterio!AM307</f>
        <v>0</v>
      </c>
      <c r="AO307" s="64" t="n">
        <f aca="false">ModeloDatosModificados!AO307-ModeloDatosMinisterio!AO307</f>
        <v>0</v>
      </c>
      <c r="AP307" s="63" t="n">
        <f aca="false">ModeloDatosModificados!AP307-ModeloDatosMinisterio!AP307</f>
        <v>0</v>
      </c>
      <c r="AQ307" s="64" t="n">
        <f aca="false">ModeloDatosModificados!AQ307-ModeloDatosMinisterio!AQ307</f>
        <v>0</v>
      </c>
      <c r="AR307" s="63" t="n">
        <f aca="false">ModeloDatosModificados!AR307-ModeloDatosMinisterio!AR307</f>
        <v>0</v>
      </c>
      <c r="AS307" s="64" t="n">
        <f aca="false">ModeloDatosModificados!AS307-ModeloDatosMinisterio!AS307</f>
        <v>0</v>
      </c>
      <c r="AT307" s="63" t="n">
        <f aca="false">ModeloDatosModificados!AT307-ModeloDatosMinisterio!AT307</f>
        <v>0</v>
      </c>
      <c r="AU307" s="64" t="n">
        <f aca="false">ModeloDatosModificados!AU307-ModeloDatosMinisterio!AU307</f>
        <v>0</v>
      </c>
      <c r="AV307" s="63" t="n">
        <f aca="false">ModeloDatosModificados!AV307-ModeloDatosMinisterio!AV307</f>
        <v>0</v>
      </c>
      <c r="AW307" s="64" t="n">
        <f aca="false">ModeloDatosModificados!AW307-ModeloDatosMinisterio!AW307</f>
        <v>0</v>
      </c>
      <c r="AX307" s="63" t="n">
        <f aca="false">ModeloDatosModificados!AX307-ModeloDatosMinisterio!AX307</f>
        <v>0</v>
      </c>
    </row>
    <row r="308" customFormat="false" ht="13.8" hidden="false" customHeight="false" outlineLevel="0" collapsed="false">
      <c r="A308" s="70" t="s">
        <v>35</v>
      </c>
      <c r="B308" s="63" t="n">
        <f aca="false">ModeloDatosModificados!B308-ModeloDatosMinisterio!B308</f>
        <v>0</v>
      </c>
      <c r="C308" s="63" t="n">
        <f aca="false">ModeloDatosModificados!C308-ModeloDatosMinisterio!C308</f>
        <v>0</v>
      </c>
      <c r="D308" s="63" t="n">
        <f aca="false">ModeloDatosModificados!D308-ModeloDatosMinisterio!D308</f>
        <v>0</v>
      </c>
      <c r="E308" s="63" t="n">
        <f aca="false">ModeloDatosModificados!E308-ModeloDatosMinisterio!E308</f>
        <v>0</v>
      </c>
      <c r="F308" s="63" t="n">
        <f aca="false">ModeloDatosModificados!F308-ModeloDatosMinisterio!F308</f>
        <v>0</v>
      </c>
      <c r="G308" s="63" t="n">
        <f aca="false">ModeloDatosModificados!G308-ModeloDatosMinisterio!G308</f>
        <v>0</v>
      </c>
      <c r="H308" s="63" t="n">
        <f aca="false">ModeloDatosModificados!H308-ModeloDatosMinisterio!H308</f>
        <v>0</v>
      </c>
      <c r="I308" s="64" t="n">
        <f aca="false">ModeloDatosModificados!I308-ModeloDatosMinisterio!I308</f>
        <v>0</v>
      </c>
      <c r="J308" s="63" t="n">
        <f aca="false">ModeloDatosModificados!J308-ModeloDatosMinisterio!J308</f>
        <v>0</v>
      </c>
      <c r="K308" s="64" t="n">
        <f aca="false">ModeloDatosModificados!K308-ModeloDatosMinisterio!K308</f>
        <v>0</v>
      </c>
      <c r="L308" s="63" t="n">
        <f aca="false">ModeloDatosModificados!L308-ModeloDatosMinisterio!L308</f>
        <v>0</v>
      </c>
      <c r="M308" s="64" t="n">
        <f aca="false">ModeloDatosModificados!M308-ModeloDatosMinisterio!M308</f>
        <v>6.41974850189297E-009</v>
      </c>
      <c r="N308" s="63" t="n">
        <f aca="false">ModeloDatosModificados!N308-ModeloDatosMinisterio!N308</f>
        <v>1</v>
      </c>
      <c r="O308" s="63" t="n">
        <f aca="false">ModeloDatosModificados!O308-ModeloDatosMinisterio!O308</f>
        <v>1</v>
      </c>
      <c r="P308" s="63" t="n">
        <f aca="false">ModeloDatosModificados!P308-ModeloDatosMinisterio!P308</f>
        <v>1</v>
      </c>
      <c r="Q308" s="63" t="n">
        <f aca="false">ModeloDatosModificados!Q308-ModeloDatosMinisterio!Q308</f>
        <v>1</v>
      </c>
      <c r="S308" s="63" t="n">
        <f aca="false">ModeloDatosModificados!S308-ModeloDatosMinisterio!S308</f>
        <v>0</v>
      </c>
      <c r="T308" s="63" t="n">
        <f aca="false">ModeloDatosModificados!T308-ModeloDatosMinisterio!T308</f>
        <v>0</v>
      </c>
      <c r="U308" s="63" t="n">
        <f aca="false">ModeloDatosModificados!U308-ModeloDatosMinisterio!U308</f>
        <v>0</v>
      </c>
      <c r="V308" s="63" t="n">
        <f aca="false">ModeloDatosModificados!V308-ModeloDatosMinisterio!V308</f>
        <v>0</v>
      </c>
      <c r="W308" s="63" t="n">
        <f aca="false">ModeloDatosModificados!W308-ModeloDatosMinisterio!W308</f>
        <v>0</v>
      </c>
      <c r="X308" s="63" t="n">
        <f aca="false">ModeloDatosModificados!X308-ModeloDatosMinisterio!X308</f>
        <v>0</v>
      </c>
      <c r="Y308" s="63" t="n">
        <f aca="false">ModeloDatosModificados!Y308-ModeloDatosMinisterio!Y308</f>
        <v>0</v>
      </c>
      <c r="Z308" s="63" t="n">
        <f aca="false">ModeloDatosModificados!Z308-ModeloDatosMinisterio!Z308</f>
        <v>0</v>
      </c>
      <c r="AC308" s="71" t="n">
        <f aca="false">ModeloDatosModificados!AC308-ModeloDatosMinisterio!AC308</f>
        <v>0</v>
      </c>
      <c r="AD308" s="72" t="n">
        <f aca="false">ModeloDatosModificados!AD308-ModeloDatosMinisterio!AD308</f>
        <v>0</v>
      </c>
      <c r="AE308" s="73" t="n">
        <f aca="false">ModeloDatosModificados!AE308-ModeloDatosMinisterio!AE308</f>
        <v>0</v>
      </c>
      <c r="AF308" s="72" t="n">
        <f aca="false">ModeloDatosModificados!AF308-ModeloDatosMinisterio!AF308</f>
        <v>0</v>
      </c>
      <c r="AG308" s="72" t="n">
        <f aca="false">ModeloDatosModificados!AG308-ModeloDatosMinisterio!AG308</f>
        <v>0</v>
      </c>
      <c r="AH308" s="72" t="n">
        <f aca="false">ModeloDatosModificados!AH308-ModeloDatosMinisterio!AH308</f>
        <v>0</v>
      </c>
      <c r="AI308" s="72" t="n">
        <f aca="false">ModeloDatosModificados!AI308-ModeloDatosMinisterio!AI308</f>
        <v>0</v>
      </c>
      <c r="AJ308" s="72" t="n">
        <f aca="false">ModeloDatosModificados!AJ308-ModeloDatosMinisterio!AJ308</f>
        <v>0</v>
      </c>
      <c r="AK308" s="72" t="n">
        <f aca="false">ModeloDatosModificados!AK308-ModeloDatosMinisterio!AK308</f>
        <v>0</v>
      </c>
      <c r="AL308" s="72" t="n">
        <f aca="false">ModeloDatosModificados!AL308-ModeloDatosMinisterio!AL308</f>
        <v>0</v>
      </c>
      <c r="AM308" s="72" t="n">
        <f aca="false">ModeloDatosModificados!AM308-ModeloDatosMinisterio!AM308</f>
        <v>0</v>
      </c>
      <c r="AO308" s="64" t="n">
        <f aca="false">ModeloDatosModificados!AO308-ModeloDatosMinisterio!AO308</f>
        <v>0</v>
      </c>
      <c r="AP308" s="63" t="n">
        <f aca="false">ModeloDatosModificados!AP308-ModeloDatosMinisterio!AP308</f>
        <v>0</v>
      </c>
      <c r="AQ308" s="64" t="n">
        <f aca="false">ModeloDatosModificados!AQ308-ModeloDatosMinisterio!AQ308</f>
        <v>0</v>
      </c>
      <c r="AR308" s="63" t="n">
        <f aca="false">ModeloDatosModificados!AR308-ModeloDatosMinisterio!AR308</f>
        <v>0</v>
      </c>
      <c r="AS308" s="64" t="n">
        <f aca="false">ModeloDatosModificados!AS308-ModeloDatosMinisterio!AS308</f>
        <v>0</v>
      </c>
      <c r="AT308" s="63" t="n">
        <f aca="false">ModeloDatosModificados!AT308-ModeloDatosMinisterio!AT308</f>
        <v>0</v>
      </c>
      <c r="AU308" s="64" t="n">
        <f aca="false">ModeloDatosModificados!AU308-ModeloDatosMinisterio!AU308</f>
        <v>0</v>
      </c>
      <c r="AV308" s="63" t="n">
        <f aca="false">ModeloDatosModificados!AV308-ModeloDatosMinisterio!AV308</f>
        <v>0</v>
      </c>
      <c r="AW308" s="64" t="n">
        <f aca="false">ModeloDatosModificados!AW308-ModeloDatosMinisterio!AW308</f>
        <v>0</v>
      </c>
      <c r="AX308" s="63" t="n">
        <f aca="false">ModeloDatosModificados!AX308-ModeloDatosMinisterio!AX308</f>
        <v>0</v>
      </c>
    </row>
    <row r="309" customFormat="false" ht="13.8" hidden="false" customHeight="false" outlineLevel="0" collapsed="false">
      <c r="A309" s="70" t="s">
        <v>36</v>
      </c>
      <c r="B309" s="63" t="n">
        <f aca="false">ModeloDatosModificados!B309-ModeloDatosMinisterio!B309</f>
        <v>0</v>
      </c>
      <c r="C309" s="63" t="n">
        <f aca="false">ModeloDatosModificados!C309-ModeloDatosMinisterio!C309</f>
        <v>0</v>
      </c>
      <c r="D309" s="63" t="n">
        <f aca="false">ModeloDatosModificados!D309-ModeloDatosMinisterio!D309</f>
        <v>0</v>
      </c>
      <c r="E309" s="63" t="n">
        <f aca="false">ModeloDatosModificados!E309-ModeloDatosMinisterio!E309</f>
        <v>0</v>
      </c>
      <c r="F309" s="63" t="n">
        <f aca="false">ModeloDatosModificados!F309-ModeloDatosMinisterio!F309</f>
        <v>0</v>
      </c>
      <c r="G309" s="63" t="n">
        <f aca="false">ModeloDatosModificados!G309-ModeloDatosMinisterio!G309</f>
        <v>0</v>
      </c>
      <c r="H309" s="63" t="n">
        <f aca="false">ModeloDatosModificados!H309-ModeloDatosMinisterio!H309</f>
        <v>0</v>
      </c>
      <c r="I309" s="64" t="n">
        <f aca="false">ModeloDatosModificados!I309-ModeloDatosMinisterio!I309</f>
        <v>0</v>
      </c>
      <c r="J309" s="63" t="n">
        <f aca="false">ModeloDatosModificados!J309-ModeloDatosMinisterio!J309</f>
        <v>0</v>
      </c>
      <c r="K309" s="64" t="n">
        <f aca="false">ModeloDatosModificados!K309-ModeloDatosMinisterio!K309</f>
        <v>0</v>
      </c>
      <c r="L309" s="63" t="n">
        <f aca="false">ModeloDatosModificados!L309-ModeloDatosMinisterio!L309</f>
        <v>0</v>
      </c>
      <c r="M309" s="64" t="n">
        <f aca="false">ModeloDatosModificados!M309-ModeloDatosMinisterio!M309</f>
        <v>-1.15555473044482E-007</v>
      </c>
      <c r="N309" s="63" t="n">
        <f aca="false">ModeloDatosModificados!N309-ModeloDatosMinisterio!N309</f>
        <v>-19</v>
      </c>
      <c r="O309" s="63" t="n">
        <f aca="false">ModeloDatosModificados!O309-ModeloDatosMinisterio!O309</f>
        <v>-19</v>
      </c>
      <c r="P309" s="63" t="n">
        <f aca="false">ModeloDatosModificados!P309-ModeloDatosMinisterio!P309</f>
        <v>-19</v>
      </c>
      <c r="Q309" s="63" t="n">
        <f aca="false">ModeloDatosModificados!Q309-ModeloDatosMinisterio!Q309</f>
        <v>-19</v>
      </c>
      <c r="S309" s="63" t="n">
        <f aca="false">ModeloDatosModificados!S309-ModeloDatosMinisterio!S309</f>
        <v>0</v>
      </c>
      <c r="T309" s="63" t="n">
        <f aca="false">ModeloDatosModificados!T309-ModeloDatosMinisterio!T309</f>
        <v>0</v>
      </c>
      <c r="U309" s="63" t="n">
        <f aca="false">ModeloDatosModificados!U309-ModeloDatosMinisterio!U309</f>
        <v>0</v>
      </c>
      <c r="V309" s="63" t="n">
        <f aca="false">ModeloDatosModificados!V309-ModeloDatosMinisterio!V309</f>
        <v>0</v>
      </c>
      <c r="W309" s="63" t="n">
        <f aca="false">ModeloDatosModificados!W309-ModeloDatosMinisterio!W309</f>
        <v>0</v>
      </c>
      <c r="X309" s="63" t="n">
        <f aca="false">ModeloDatosModificados!X309-ModeloDatosMinisterio!X309</f>
        <v>0</v>
      </c>
      <c r="Y309" s="63" t="n">
        <f aca="false">ModeloDatosModificados!Y309-ModeloDatosMinisterio!Y309</f>
        <v>0</v>
      </c>
      <c r="Z309" s="63" t="n">
        <f aca="false">ModeloDatosModificados!Z309-ModeloDatosMinisterio!Z309</f>
        <v>0</v>
      </c>
      <c r="AC309" s="71" t="n">
        <f aca="false">ModeloDatosModificados!AC309-ModeloDatosMinisterio!AC309</f>
        <v>0</v>
      </c>
      <c r="AD309" s="72" t="n">
        <f aca="false">ModeloDatosModificados!AD309-ModeloDatosMinisterio!AD309</f>
        <v>0</v>
      </c>
      <c r="AE309" s="73" t="n">
        <f aca="false">ModeloDatosModificados!AE309-ModeloDatosMinisterio!AE309</f>
        <v>0</v>
      </c>
      <c r="AF309" s="72" t="n">
        <f aca="false">ModeloDatosModificados!AF309-ModeloDatosMinisterio!AF309</f>
        <v>0</v>
      </c>
      <c r="AG309" s="72" t="n">
        <f aca="false">ModeloDatosModificados!AG309-ModeloDatosMinisterio!AG309</f>
        <v>0</v>
      </c>
      <c r="AH309" s="72" t="n">
        <f aca="false">ModeloDatosModificados!AH309-ModeloDatosMinisterio!AH309</f>
        <v>0</v>
      </c>
      <c r="AI309" s="72" t="n">
        <f aca="false">ModeloDatosModificados!AI309-ModeloDatosMinisterio!AI309</f>
        <v>0</v>
      </c>
      <c r="AJ309" s="72" t="n">
        <f aca="false">ModeloDatosModificados!AJ309-ModeloDatosMinisterio!AJ309</f>
        <v>0</v>
      </c>
      <c r="AK309" s="72" t="n">
        <f aca="false">ModeloDatosModificados!AK309-ModeloDatosMinisterio!AK309</f>
        <v>0</v>
      </c>
      <c r="AL309" s="72" t="n">
        <f aca="false">ModeloDatosModificados!AL309-ModeloDatosMinisterio!AL309</f>
        <v>0</v>
      </c>
      <c r="AM309" s="72" t="n">
        <f aca="false">ModeloDatosModificados!AM309-ModeloDatosMinisterio!AM309</f>
        <v>0</v>
      </c>
      <c r="AO309" s="64" t="n">
        <f aca="false">ModeloDatosModificados!AO309-ModeloDatosMinisterio!AO309</f>
        <v>0</v>
      </c>
      <c r="AP309" s="63" t="n">
        <f aca="false">ModeloDatosModificados!AP309-ModeloDatosMinisterio!AP309</f>
        <v>0</v>
      </c>
      <c r="AQ309" s="64" t="n">
        <f aca="false">ModeloDatosModificados!AQ309-ModeloDatosMinisterio!AQ309</f>
        <v>0</v>
      </c>
      <c r="AR309" s="63" t="n">
        <f aca="false">ModeloDatosModificados!AR309-ModeloDatosMinisterio!AR309</f>
        <v>0</v>
      </c>
      <c r="AS309" s="64" t="n">
        <f aca="false">ModeloDatosModificados!AS309-ModeloDatosMinisterio!AS309</f>
        <v>0</v>
      </c>
      <c r="AT309" s="63" t="n">
        <f aca="false">ModeloDatosModificados!AT309-ModeloDatosMinisterio!AT309</f>
        <v>0</v>
      </c>
      <c r="AU309" s="64" t="n">
        <f aca="false">ModeloDatosModificados!AU309-ModeloDatosMinisterio!AU309</f>
        <v>0</v>
      </c>
      <c r="AV309" s="63" t="n">
        <f aca="false">ModeloDatosModificados!AV309-ModeloDatosMinisterio!AV309</f>
        <v>0</v>
      </c>
      <c r="AW309" s="64" t="n">
        <f aca="false">ModeloDatosModificados!AW309-ModeloDatosMinisterio!AW309</f>
        <v>0</v>
      </c>
      <c r="AX309" s="63" t="n">
        <f aca="false">ModeloDatosModificados!AX309-ModeloDatosMinisterio!AX309</f>
        <v>0</v>
      </c>
    </row>
    <row r="310" customFormat="false" ht="13.8" hidden="false" customHeight="false" outlineLevel="0" collapsed="false">
      <c r="A310" s="70" t="s">
        <v>37</v>
      </c>
      <c r="B310" s="63" t="n">
        <f aca="false">ModeloDatosModificados!B310-ModeloDatosMinisterio!B310</f>
        <v>0</v>
      </c>
      <c r="C310" s="63" t="n">
        <f aca="false">ModeloDatosModificados!C310-ModeloDatosMinisterio!C310</f>
        <v>0</v>
      </c>
      <c r="D310" s="63" t="n">
        <f aca="false">ModeloDatosModificados!D310-ModeloDatosMinisterio!D310</f>
        <v>0</v>
      </c>
      <c r="E310" s="63" t="n">
        <f aca="false">ModeloDatosModificados!E310-ModeloDatosMinisterio!E310</f>
        <v>0</v>
      </c>
      <c r="F310" s="63" t="n">
        <f aca="false">ModeloDatosModificados!F310-ModeloDatosMinisterio!F310</f>
        <v>0</v>
      </c>
      <c r="G310" s="63" t="n">
        <f aca="false">ModeloDatosModificados!G310-ModeloDatosMinisterio!G310</f>
        <v>0</v>
      </c>
      <c r="H310" s="63" t="n">
        <f aca="false">ModeloDatosModificados!H310-ModeloDatosMinisterio!H310</f>
        <v>0</v>
      </c>
      <c r="I310" s="64" t="n">
        <f aca="false">ModeloDatosModificados!I310-ModeloDatosMinisterio!I310</f>
        <v>0</v>
      </c>
      <c r="J310" s="63" t="n">
        <f aca="false">ModeloDatosModificados!J310-ModeloDatosMinisterio!J310</f>
        <v>0</v>
      </c>
      <c r="K310" s="64" t="n">
        <f aca="false">ModeloDatosModificados!K310-ModeloDatosMinisterio!K310</f>
        <v>0</v>
      </c>
      <c r="L310" s="63" t="n">
        <f aca="false">ModeloDatosModificados!L310-ModeloDatosMinisterio!L310</f>
        <v>0</v>
      </c>
      <c r="M310" s="64" t="n">
        <f aca="false">ModeloDatosModificados!M310-ModeloDatosMinisterio!M310</f>
        <v>6.4197485036277E-009</v>
      </c>
      <c r="N310" s="63" t="n">
        <f aca="false">ModeloDatosModificados!N310-ModeloDatosMinisterio!N310</f>
        <v>1</v>
      </c>
      <c r="O310" s="63" t="n">
        <f aca="false">ModeloDatosModificados!O310-ModeloDatosMinisterio!O310</f>
        <v>1</v>
      </c>
      <c r="P310" s="63" t="n">
        <f aca="false">ModeloDatosModificados!P310-ModeloDatosMinisterio!P310</f>
        <v>1</v>
      </c>
      <c r="Q310" s="63" t="n">
        <f aca="false">ModeloDatosModificados!Q310-ModeloDatosMinisterio!Q310</f>
        <v>1</v>
      </c>
      <c r="S310" s="63" t="n">
        <f aca="false">ModeloDatosModificados!S310-ModeloDatosMinisterio!S310</f>
        <v>0</v>
      </c>
      <c r="T310" s="63" t="n">
        <f aca="false">ModeloDatosModificados!T310-ModeloDatosMinisterio!T310</f>
        <v>0</v>
      </c>
      <c r="U310" s="63" t="n">
        <f aca="false">ModeloDatosModificados!U310-ModeloDatosMinisterio!U310</f>
        <v>0</v>
      </c>
      <c r="V310" s="63" t="n">
        <f aca="false">ModeloDatosModificados!V310-ModeloDatosMinisterio!V310</f>
        <v>0</v>
      </c>
      <c r="W310" s="63" t="n">
        <f aca="false">ModeloDatosModificados!W310-ModeloDatosMinisterio!W310</f>
        <v>0</v>
      </c>
      <c r="X310" s="63" t="n">
        <f aca="false">ModeloDatosModificados!X310-ModeloDatosMinisterio!X310</f>
        <v>0</v>
      </c>
      <c r="Y310" s="63" t="n">
        <f aca="false">ModeloDatosModificados!Y310-ModeloDatosMinisterio!Y310</f>
        <v>0</v>
      </c>
      <c r="Z310" s="63" t="n">
        <f aca="false">ModeloDatosModificados!Z310-ModeloDatosMinisterio!Z310</f>
        <v>0</v>
      </c>
      <c r="AC310" s="71" t="n">
        <f aca="false">ModeloDatosModificados!AC310-ModeloDatosMinisterio!AC310</f>
        <v>0</v>
      </c>
      <c r="AD310" s="72" t="n">
        <f aca="false">ModeloDatosModificados!AD310-ModeloDatosMinisterio!AD310</f>
        <v>0</v>
      </c>
      <c r="AE310" s="73" t="n">
        <f aca="false">ModeloDatosModificados!AE310-ModeloDatosMinisterio!AE310</f>
        <v>0</v>
      </c>
      <c r="AF310" s="72" t="n">
        <f aca="false">ModeloDatosModificados!AF310-ModeloDatosMinisterio!AF310</f>
        <v>0</v>
      </c>
      <c r="AG310" s="72" t="n">
        <f aca="false">ModeloDatosModificados!AG310-ModeloDatosMinisterio!AG310</f>
        <v>0</v>
      </c>
      <c r="AH310" s="72" t="n">
        <f aca="false">ModeloDatosModificados!AH310-ModeloDatosMinisterio!AH310</f>
        <v>0</v>
      </c>
      <c r="AI310" s="72" t="n">
        <f aca="false">ModeloDatosModificados!AI310-ModeloDatosMinisterio!AI310</f>
        <v>0</v>
      </c>
      <c r="AJ310" s="72" t="n">
        <f aca="false">ModeloDatosModificados!AJ310-ModeloDatosMinisterio!AJ310</f>
        <v>0</v>
      </c>
      <c r="AK310" s="72" t="n">
        <f aca="false">ModeloDatosModificados!AK310-ModeloDatosMinisterio!AK310</f>
        <v>0</v>
      </c>
      <c r="AL310" s="72" t="n">
        <f aca="false">ModeloDatosModificados!AL310-ModeloDatosMinisterio!AL310</f>
        <v>0</v>
      </c>
      <c r="AM310" s="72" t="n">
        <f aca="false">ModeloDatosModificados!AM310-ModeloDatosMinisterio!AM310</f>
        <v>0</v>
      </c>
      <c r="AO310" s="64" t="n">
        <f aca="false">ModeloDatosModificados!AO310-ModeloDatosMinisterio!AO310</f>
        <v>0</v>
      </c>
      <c r="AP310" s="63" t="n">
        <f aca="false">ModeloDatosModificados!AP310-ModeloDatosMinisterio!AP310</f>
        <v>0</v>
      </c>
      <c r="AQ310" s="64" t="n">
        <f aca="false">ModeloDatosModificados!AQ310-ModeloDatosMinisterio!AQ310</f>
        <v>0</v>
      </c>
      <c r="AR310" s="63" t="n">
        <f aca="false">ModeloDatosModificados!AR310-ModeloDatosMinisterio!AR310</f>
        <v>0</v>
      </c>
      <c r="AS310" s="64" t="n">
        <f aca="false">ModeloDatosModificados!AS310-ModeloDatosMinisterio!AS310</f>
        <v>0</v>
      </c>
      <c r="AT310" s="63" t="n">
        <f aca="false">ModeloDatosModificados!AT310-ModeloDatosMinisterio!AT310</f>
        <v>0</v>
      </c>
      <c r="AU310" s="64" t="n">
        <f aca="false">ModeloDatosModificados!AU310-ModeloDatosMinisterio!AU310</f>
        <v>0</v>
      </c>
      <c r="AV310" s="63" t="n">
        <f aca="false">ModeloDatosModificados!AV310-ModeloDatosMinisterio!AV310</f>
        <v>0</v>
      </c>
      <c r="AW310" s="64" t="n">
        <f aca="false">ModeloDatosModificados!AW310-ModeloDatosMinisterio!AW310</f>
        <v>0</v>
      </c>
      <c r="AX310" s="63" t="n">
        <f aca="false">ModeloDatosModificados!AX310-ModeloDatosMinisterio!AX310</f>
        <v>0</v>
      </c>
    </row>
    <row r="311" customFormat="false" ht="13.8" hidden="false" customHeight="false" outlineLevel="0" collapsed="false">
      <c r="A311" s="70" t="s">
        <v>38</v>
      </c>
      <c r="B311" s="63" t="n">
        <f aca="false">ModeloDatosModificados!B311-ModeloDatosMinisterio!B311</f>
        <v>0</v>
      </c>
      <c r="C311" s="63" t="n">
        <f aca="false">ModeloDatosModificados!C311-ModeloDatosMinisterio!C311</f>
        <v>0</v>
      </c>
      <c r="D311" s="63" t="n">
        <f aca="false">ModeloDatosModificados!D311-ModeloDatosMinisterio!D311</f>
        <v>0</v>
      </c>
      <c r="E311" s="63" t="n">
        <f aca="false">ModeloDatosModificados!E311-ModeloDatosMinisterio!E311</f>
        <v>0</v>
      </c>
      <c r="F311" s="63" t="n">
        <f aca="false">ModeloDatosModificados!F311-ModeloDatosMinisterio!F311</f>
        <v>0</v>
      </c>
      <c r="G311" s="63" t="n">
        <f aca="false">ModeloDatosModificados!G311-ModeloDatosMinisterio!G311</f>
        <v>0</v>
      </c>
      <c r="H311" s="63" t="n">
        <f aca="false">ModeloDatosModificados!H311-ModeloDatosMinisterio!H311</f>
        <v>0</v>
      </c>
      <c r="I311" s="64" t="n">
        <f aca="false">ModeloDatosModificados!I311-ModeloDatosMinisterio!I311</f>
        <v>0</v>
      </c>
      <c r="J311" s="63" t="n">
        <f aca="false">ModeloDatosModificados!J311-ModeloDatosMinisterio!J311</f>
        <v>0</v>
      </c>
      <c r="K311" s="64" t="n">
        <f aca="false">ModeloDatosModificados!K311-ModeloDatosMinisterio!K311</f>
        <v>0</v>
      </c>
      <c r="L311" s="63" t="n">
        <f aca="false">ModeloDatosModificados!L311-ModeloDatosMinisterio!L311</f>
        <v>0</v>
      </c>
      <c r="M311" s="64" t="n">
        <f aca="false">ModeloDatosModificados!M311-ModeloDatosMinisterio!M311</f>
        <v>-6.4197485036277E-009</v>
      </c>
      <c r="N311" s="63" t="n">
        <f aca="false">ModeloDatosModificados!N311-ModeloDatosMinisterio!N311</f>
        <v>-1</v>
      </c>
      <c r="O311" s="63" t="n">
        <f aca="false">ModeloDatosModificados!O311-ModeloDatosMinisterio!O311</f>
        <v>-1</v>
      </c>
      <c r="P311" s="63" t="n">
        <f aca="false">ModeloDatosModificados!P311-ModeloDatosMinisterio!P311</f>
        <v>-1</v>
      </c>
      <c r="Q311" s="63" t="n">
        <f aca="false">ModeloDatosModificados!Q311-ModeloDatosMinisterio!Q311</f>
        <v>-1</v>
      </c>
      <c r="S311" s="63" t="n">
        <f aca="false">ModeloDatosModificados!S311-ModeloDatosMinisterio!S311</f>
        <v>0</v>
      </c>
      <c r="T311" s="63" t="n">
        <f aca="false">ModeloDatosModificados!T311-ModeloDatosMinisterio!T311</f>
        <v>0</v>
      </c>
      <c r="U311" s="63" t="n">
        <f aca="false">ModeloDatosModificados!U311-ModeloDatosMinisterio!U311</f>
        <v>0</v>
      </c>
      <c r="V311" s="63" t="n">
        <f aca="false">ModeloDatosModificados!V311-ModeloDatosMinisterio!V311</f>
        <v>0</v>
      </c>
      <c r="W311" s="63" t="n">
        <f aca="false">ModeloDatosModificados!W311-ModeloDatosMinisterio!W311</f>
        <v>0</v>
      </c>
      <c r="X311" s="63" t="n">
        <f aca="false">ModeloDatosModificados!X311-ModeloDatosMinisterio!X311</f>
        <v>0</v>
      </c>
      <c r="Y311" s="63" t="n">
        <f aca="false">ModeloDatosModificados!Y311-ModeloDatosMinisterio!Y311</f>
        <v>0</v>
      </c>
      <c r="Z311" s="63" t="n">
        <f aca="false">ModeloDatosModificados!Z311-ModeloDatosMinisterio!Z311</f>
        <v>0</v>
      </c>
      <c r="AC311" s="71" t="n">
        <f aca="false">ModeloDatosModificados!AC311-ModeloDatosMinisterio!AC311</f>
        <v>0</v>
      </c>
      <c r="AD311" s="72" t="n">
        <f aca="false">ModeloDatosModificados!AD311-ModeloDatosMinisterio!AD311</f>
        <v>0</v>
      </c>
      <c r="AE311" s="73" t="n">
        <f aca="false">ModeloDatosModificados!AE311-ModeloDatosMinisterio!AE311</f>
        <v>0</v>
      </c>
      <c r="AF311" s="72" t="n">
        <f aca="false">ModeloDatosModificados!AF311-ModeloDatosMinisterio!AF311</f>
        <v>0</v>
      </c>
      <c r="AG311" s="72" t="n">
        <f aca="false">ModeloDatosModificados!AG311-ModeloDatosMinisterio!AG311</f>
        <v>0</v>
      </c>
      <c r="AH311" s="72" t="n">
        <f aca="false">ModeloDatosModificados!AH311-ModeloDatosMinisterio!AH311</f>
        <v>0</v>
      </c>
      <c r="AI311" s="72" t="n">
        <f aca="false">ModeloDatosModificados!AI311-ModeloDatosMinisterio!AI311</f>
        <v>0</v>
      </c>
      <c r="AJ311" s="72" t="n">
        <f aca="false">ModeloDatosModificados!AJ311-ModeloDatosMinisterio!AJ311</f>
        <v>0</v>
      </c>
      <c r="AK311" s="72" t="n">
        <f aca="false">ModeloDatosModificados!AK311-ModeloDatosMinisterio!AK311</f>
        <v>0</v>
      </c>
      <c r="AL311" s="72" t="n">
        <f aca="false">ModeloDatosModificados!AL311-ModeloDatosMinisterio!AL311</f>
        <v>0</v>
      </c>
      <c r="AM311" s="72" t="n">
        <f aca="false">ModeloDatosModificados!AM311-ModeloDatosMinisterio!AM311</f>
        <v>0</v>
      </c>
      <c r="AO311" s="64" t="n">
        <f aca="false">ModeloDatosModificados!AO311-ModeloDatosMinisterio!AO311</f>
        <v>0</v>
      </c>
      <c r="AP311" s="63" t="n">
        <f aca="false">ModeloDatosModificados!AP311-ModeloDatosMinisterio!AP311</f>
        <v>0</v>
      </c>
      <c r="AQ311" s="64" t="n">
        <f aca="false">ModeloDatosModificados!AQ311-ModeloDatosMinisterio!AQ311</f>
        <v>0</v>
      </c>
      <c r="AR311" s="63" t="n">
        <f aca="false">ModeloDatosModificados!AR311-ModeloDatosMinisterio!AR311</f>
        <v>0</v>
      </c>
      <c r="AS311" s="64" t="n">
        <f aca="false">ModeloDatosModificados!AS311-ModeloDatosMinisterio!AS311</f>
        <v>0</v>
      </c>
      <c r="AT311" s="63" t="n">
        <f aca="false">ModeloDatosModificados!AT311-ModeloDatosMinisterio!AT311</f>
        <v>0</v>
      </c>
      <c r="AU311" s="64" t="n">
        <f aca="false">ModeloDatosModificados!AU311-ModeloDatosMinisterio!AU311</f>
        <v>0</v>
      </c>
      <c r="AV311" s="63" t="n">
        <f aca="false">ModeloDatosModificados!AV311-ModeloDatosMinisterio!AV311</f>
        <v>0</v>
      </c>
      <c r="AW311" s="64" t="n">
        <f aca="false">ModeloDatosModificados!AW311-ModeloDatosMinisterio!AW311</f>
        <v>0</v>
      </c>
      <c r="AX311" s="63" t="n">
        <f aca="false">ModeloDatosModificados!AX311-ModeloDatosMinisterio!AX311</f>
        <v>0</v>
      </c>
    </row>
    <row r="312" customFormat="false" ht="13.8" hidden="false" customHeight="false" outlineLevel="0" collapsed="false">
      <c r="A312" s="70" t="s">
        <v>39</v>
      </c>
      <c r="B312" s="63" t="n">
        <f aca="false">ModeloDatosModificados!B312-ModeloDatosMinisterio!B312</f>
        <v>0</v>
      </c>
      <c r="C312" s="63" t="n">
        <f aca="false">ModeloDatosModificados!C312-ModeloDatosMinisterio!C312</f>
        <v>0</v>
      </c>
      <c r="D312" s="63" t="n">
        <f aca="false">ModeloDatosModificados!D312-ModeloDatosMinisterio!D312</f>
        <v>0</v>
      </c>
      <c r="E312" s="63" t="n">
        <f aca="false">ModeloDatosModificados!E312-ModeloDatosMinisterio!E312</f>
        <v>0</v>
      </c>
      <c r="F312" s="63" t="n">
        <f aca="false">ModeloDatosModificados!F312-ModeloDatosMinisterio!F312</f>
        <v>0</v>
      </c>
      <c r="G312" s="63" t="n">
        <f aca="false">ModeloDatosModificados!G312-ModeloDatosMinisterio!G312</f>
        <v>0</v>
      </c>
      <c r="H312" s="63" t="n">
        <f aca="false">ModeloDatosModificados!H312-ModeloDatosMinisterio!H312</f>
        <v>0</v>
      </c>
      <c r="I312" s="64" t="n">
        <f aca="false">ModeloDatosModificados!I312-ModeloDatosMinisterio!I312</f>
        <v>0</v>
      </c>
      <c r="J312" s="63" t="n">
        <f aca="false">ModeloDatosModificados!J312-ModeloDatosMinisterio!J312</f>
        <v>0</v>
      </c>
      <c r="K312" s="64" t="n">
        <f aca="false">ModeloDatosModificados!K312-ModeloDatosMinisterio!K312</f>
        <v>0</v>
      </c>
      <c r="L312" s="63" t="n">
        <f aca="false">ModeloDatosModificados!L312-ModeloDatosMinisterio!L312</f>
        <v>0</v>
      </c>
      <c r="M312" s="64" t="n">
        <f aca="false">ModeloDatosModificados!M312-ModeloDatosMinisterio!M312</f>
        <v>1.28394970055207E-008</v>
      </c>
      <c r="N312" s="63" t="n">
        <f aca="false">ModeloDatosModificados!N312-ModeloDatosMinisterio!N312</f>
        <v>2</v>
      </c>
      <c r="O312" s="63" t="n">
        <f aca="false">ModeloDatosModificados!O312-ModeloDatosMinisterio!O312</f>
        <v>2</v>
      </c>
      <c r="P312" s="63" t="n">
        <f aca="false">ModeloDatosModificados!P312-ModeloDatosMinisterio!P312</f>
        <v>2</v>
      </c>
      <c r="Q312" s="63" t="n">
        <f aca="false">ModeloDatosModificados!Q312-ModeloDatosMinisterio!Q312</f>
        <v>2</v>
      </c>
      <c r="S312" s="63" t="n">
        <f aca="false">ModeloDatosModificados!S312-ModeloDatosMinisterio!S312</f>
        <v>0</v>
      </c>
      <c r="T312" s="63" t="n">
        <f aca="false">ModeloDatosModificados!T312-ModeloDatosMinisterio!T312</f>
        <v>0</v>
      </c>
      <c r="U312" s="63" t="n">
        <f aca="false">ModeloDatosModificados!U312-ModeloDatosMinisterio!U312</f>
        <v>0</v>
      </c>
      <c r="V312" s="63" t="n">
        <f aca="false">ModeloDatosModificados!V312-ModeloDatosMinisterio!V312</f>
        <v>0</v>
      </c>
      <c r="W312" s="63" t="n">
        <f aca="false">ModeloDatosModificados!W312-ModeloDatosMinisterio!W312</f>
        <v>0</v>
      </c>
      <c r="X312" s="63" t="n">
        <f aca="false">ModeloDatosModificados!X312-ModeloDatosMinisterio!X312</f>
        <v>0</v>
      </c>
      <c r="Y312" s="63" t="n">
        <f aca="false">ModeloDatosModificados!Y312-ModeloDatosMinisterio!Y312</f>
        <v>0</v>
      </c>
      <c r="Z312" s="63" t="n">
        <f aca="false">ModeloDatosModificados!Z312-ModeloDatosMinisterio!Z312</f>
        <v>0</v>
      </c>
      <c r="AC312" s="71" t="n">
        <f aca="false">ModeloDatosModificados!AC312-ModeloDatosMinisterio!AC312</f>
        <v>0</v>
      </c>
      <c r="AD312" s="72" t="n">
        <f aca="false">ModeloDatosModificados!AD312-ModeloDatosMinisterio!AD312</f>
        <v>0</v>
      </c>
      <c r="AE312" s="73" t="n">
        <f aca="false">ModeloDatosModificados!AE312-ModeloDatosMinisterio!AE312</f>
        <v>0</v>
      </c>
      <c r="AF312" s="72" t="n">
        <f aca="false">ModeloDatosModificados!AF312-ModeloDatosMinisterio!AF312</f>
        <v>0</v>
      </c>
      <c r="AG312" s="72" t="n">
        <f aca="false">ModeloDatosModificados!AG312-ModeloDatosMinisterio!AG312</f>
        <v>0</v>
      </c>
      <c r="AH312" s="72" t="n">
        <f aca="false">ModeloDatosModificados!AH312-ModeloDatosMinisterio!AH312</f>
        <v>0</v>
      </c>
      <c r="AI312" s="72" t="n">
        <f aca="false">ModeloDatosModificados!AI312-ModeloDatosMinisterio!AI312</f>
        <v>0</v>
      </c>
      <c r="AJ312" s="72" t="n">
        <f aca="false">ModeloDatosModificados!AJ312-ModeloDatosMinisterio!AJ312</f>
        <v>0</v>
      </c>
      <c r="AK312" s="72" t="n">
        <f aca="false">ModeloDatosModificados!AK312-ModeloDatosMinisterio!AK312</f>
        <v>0</v>
      </c>
      <c r="AL312" s="72" t="n">
        <f aca="false">ModeloDatosModificados!AL312-ModeloDatosMinisterio!AL312</f>
        <v>0</v>
      </c>
      <c r="AM312" s="72" t="n">
        <f aca="false">ModeloDatosModificados!AM312-ModeloDatosMinisterio!AM312</f>
        <v>0</v>
      </c>
      <c r="AO312" s="64" t="n">
        <f aca="false">ModeloDatosModificados!AO312-ModeloDatosMinisterio!AO312</f>
        <v>0</v>
      </c>
      <c r="AP312" s="63" t="n">
        <f aca="false">ModeloDatosModificados!AP312-ModeloDatosMinisterio!AP312</f>
        <v>0</v>
      </c>
      <c r="AQ312" s="64" t="n">
        <f aca="false">ModeloDatosModificados!AQ312-ModeloDatosMinisterio!AQ312</f>
        <v>0</v>
      </c>
      <c r="AR312" s="63" t="n">
        <f aca="false">ModeloDatosModificados!AR312-ModeloDatosMinisterio!AR312</f>
        <v>0</v>
      </c>
      <c r="AS312" s="64" t="n">
        <f aca="false">ModeloDatosModificados!AS312-ModeloDatosMinisterio!AS312</f>
        <v>0</v>
      </c>
      <c r="AT312" s="63" t="n">
        <f aca="false">ModeloDatosModificados!AT312-ModeloDatosMinisterio!AT312</f>
        <v>0</v>
      </c>
      <c r="AU312" s="64" t="n">
        <f aca="false">ModeloDatosModificados!AU312-ModeloDatosMinisterio!AU312</f>
        <v>0</v>
      </c>
      <c r="AV312" s="63" t="n">
        <f aca="false">ModeloDatosModificados!AV312-ModeloDatosMinisterio!AV312</f>
        <v>0</v>
      </c>
      <c r="AW312" s="64" t="n">
        <f aca="false">ModeloDatosModificados!AW312-ModeloDatosMinisterio!AW312</f>
        <v>0</v>
      </c>
      <c r="AX312" s="63" t="n">
        <f aca="false">ModeloDatosModificados!AX312-ModeloDatosMinisterio!AX312</f>
        <v>0</v>
      </c>
    </row>
    <row r="313" customFormat="false" ht="13.8" hidden="false" customHeight="false" outlineLevel="0" collapsed="false">
      <c r="A313" s="70" t="s">
        <v>40</v>
      </c>
      <c r="B313" s="63" t="n">
        <f aca="false">ModeloDatosModificados!B313-ModeloDatosMinisterio!B313</f>
        <v>0</v>
      </c>
      <c r="C313" s="63" t="n">
        <f aca="false">ModeloDatosModificados!C313-ModeloDatosMinisterio!C313</f>
        <v>0</v>
      </c>
      <c r="D313" s="63" t="n">
        <f aca="false">ModeloDatosModificados!D313-ModeloDatosMinisterio!D313</f>
        <v>0</v>
      </c>
      <c r="E313" s="63" t="n">
        <f aca="false">ModeloDatosModificados!E313-ModeloDatosMinisterio!E313</f>
        <v>0</v>
      </c>
      <c r="F313" s="63" t="n">
        <f aca="false">ModeloDatosModificados!F313-ModeloDatosMinisterio!F313</f>
        <v>0</v>
      </c>
      <c r="G313" s="63" t="n">
        <f aca="false">ModeloDatosModificados!G313-ModeloDatosMinisterio!G313</f>
        <v>0</v>
      </c>
      <c r="H313" s="63" t="n">
        <f aca="false">ModeloDatosModificados!H313-ModeloDatosMinisterio!H313</f>
        <v>0</v>
      </c>
      <c r="I313" s="64" t="n">
        <f aca="false">ModeloDatosModificados!I313-ModeloDatosMinisterio!I313</f>
        <v>0</v>
      </c>
      <c r="J313" s="63" t="n">
        <f aca="false">ModeloDatosModificados!J313-ModeloDatosMinisterio!J313</f>
        <v>0</v>
      </c>
      <c r="K313" s="64" t="n">
        <f aca="false">ModeloDatosModificados!K313-ModeloDatosMinisterio!K313</f>
        <v>0</v>
      </c>
      <c r="L313" s="63" t="n">
        <f aca="false">ModeloDatosModificados!L313-ModeloDatosMinisterio!L313</f>
        <v>0</v>
      </c>
      <c r="M313" s="64" t="n">
        <f aca="false">ModeloDatosModificados!M313-ModeloDatosMinisterio!M313</f>
        <v>1.2839497003786E-008</v>
      </c>
      <c r="N313" s="63" t="n">
        <f aca="false">ModeloDatosModificados!N313-ModeloDatosMinisterio!N313</f>
        <v>2</v>
      </c>
      <c r="O313" s="63" t="n">
        <f aca="false">ModeloDatosModificados!O313-ModeloDatosMinisterio!O313</f>
        <v>2</v>
      </c>
      <c r="P313" s="63" t="n">
        <f aca="false">ModeloDatosModificados!P313-ModeloDatosMinisterio!P313</f>
        <v>2</v>
      </c>
      <c r="Q313" s="63" t="n">
        <f aca="false">ModeloDatosModificados!Q313-ModeloDatosMinisterio!Q313</f>
        <v>2</v>
      </c>
      <c r="S313" s="63" t="n">
        <f aca="false">ModeloDatosModificados!S313-ModeloDatosMinisterio!S313</f>
        <v>0</v>
      </c>
      <c r="T313" s="63" t="n">
        <f aca="false">ModeloDatosModificados!T313-ModeloDatosMinisterio!T313</f>
        <v>0</v>
      </c>
      <c r="U313" s="63" t="n">
        <f aca="false">ModeloDatosModificados!U313-ModeloDatosMinisterio!U313</f>
        <v>0</v>
      </c>
      <c r="V313" s="63" t="n">
        <f aca="false">ModeloDatosModificados!V313-ModeloDatosMinisterio!V313</f>
        <v>0</v>
      </c>
      <c r="W313" s="63" t="n">
        <f aca="false">ModeloDatosModificados!W313-ModeloDatosMinisterio!W313</f>
        <v>0</v>
      </c>
      <c r="X313" s="63" t="n">
        <f aca="false">ModeloDatosModificados!X313-ModeloDatosMinisterio!X313</f>
        <v>0</v>
      </c>
      <c r="Y313" s="63" t="n">
        <f aca="false">ModeloDatosModificados!Y313-ModeloDatosMinisterio!Y313</f>
        <v>0</v>
      </c>
      <c r="Z313" s="63" t="n">
        <f aca="false">ModeloDatosModificados!Z313-ModeloDatosMinisterio!Z313</f>
        <v>0</v>
      </c>
      <c r="AC313" s="71" t="n">
        <f aca="false">ModeloDatosModificados!AC313-ModeloDatosMinisterio!AC313</f>
        <v>0</v>
      </c>
      <c r="AD313" s="72" t="n">
        <f aca="false">ModeloDatosModificados!AD313-ModeloDatosMinisterio!AD313</f>
        <v>0</v>
      </c>
      <c r="AE313" s="73" t="n">
        <f aca="false">ModeloDatosModificados!AE313-ModeloDatosMinisterio!AE313</f>
        <v>0</v>
      </c>
      <c r="AF313" s="72" t="n">
        <f aca="false">ModeloDatosModificados!AF313-ModeloDatosMinisterio!AF313</f>
        <v>0</v>
      </c>
      <c r="AG313" s="72" t="n">
        <f aca="false">ModeloDatosModificados!AG313-ModeloDatosMinisterio!AG313</f>
        <v>0</v>
      </c>
      <c r="AH313" s="72" t="n">
        <f aca="false">ModeloDatosModificados!AH313-ModeloDatosMinisterio!AH313</f>
        <v>0</v>
      </c>
      <c r="AI313" s="72" t="n">
        <f aca="false">ModeloDatosModificados!AI313-ModeloDatosMinisterio!AI313</f>
        <v>0</v>
      </c>
      <c r="AJ313" s="72" t="n">
        <f aca="false">ModeloDatosModificados!AJ313-ModeloDatosMinisterio!AJ313</f>
        <v>0</v>
      </c>
      <c r="AK313" s="72" t="n">
        <f aca="false">ModeloDatosModificados!AK313-ModeloDatosMinisterio!AK313</f>
        <v>0</v>
      </c>
      <c r="AL313" s="72" t="n">
        <f aca="false">ModeloDatosModificados!AL313-ModeloDatosMinisterio!AL313</f>
        <v>0</v>
      </c>
      <c r="AM313" s="72" t="n">
        <f aca="false">ModeloDatosModificados!AM313-ModeloDatosMinisterio!AM313</f>
        <v>0</v>
      </c>
      <c r="AO313" s="64" t="n">
        <f aca="false">ModeloDatosModificados!AO313-ModeloDatosMinisterio!AO313</f>
        <v>0</v>
      </c>
      <c r="AP313" s="63" t="n">
        <f aca="false">ModeloDatosModificados!AP313-ModeloDatosMinisterio!AP313</f>
        <v>0</v>
      </c>
      <c r="AQ313" s="64" t="n">
        <f aca="false">ModeloDatosModificados!AQ313-ModeloDatosMinisterio!AQ313</f>
        <v>0</v>
      </c>
      <c r="AR313" s="63" t="n">
        <f aca="false">ModeloDatosModificados!AR313-ModeloDatosMinisterio!AR313</f>
        <v>0</v>
      </c>
      <c r="AS313" s="64" t="n">
        <f aca="false">ModeloDatosModificados!AS313-ModeloDatosMinisterio!AS313</f>
        <v>0</v>
      </c>
      <c r="AT313" s="63" t="n">
        <f aca="false">ModeloDatosModificados!AT313-ModeloDatosMinisterio!AT313</f>
        <v>0</v>
      </c>
      <c r="AU313" s="64" t="n">
        <f aca="false">ModeloDatosModificados!AU313-ModeloDatosMinisterio!AU313</f>
        <v>0</v>
      </c>
      <c r="AV313" s="63" t="n">
        <f aca="false">ModeloDatosModificados!AV313-ModeloDatosMinisterio!AV313</f>
        <v>0</v>
      </c>
      <c r="AW313" s="64" t="n">
        <f aca="false">ModeloDatosModificados!AW313-ModeloDatosMinisterio!AW313</f>
        <v>0</v>
      </c>
      <c r="AX313" s="63" t="n">
        <f aca="false">ModeloDatosModificados!AX313-ModeloDatosMinisterio!AX313</f>
        <v>0</v>
      </c>
    </row>
    <row r="314" customFormat="false" ht="13.8" hidden="false" customHeight="false" outlineLevel="0" collapsed="false">
      <c r="A314" s="70" t="s">
        <v>41</v>
      </c>
      <c r="B314" s="63" t="n">
        <f aca="false">ModeloDatosModificados!B314-ModeloDatosMinisterio!B314</f>
        <v>0</v>
      </c>
      <c r="C314" s="63" t="n">
        <f aca="false">ModeloDatosModificados!C314-ModeloDatosMinisterio!C314</f>
        <v>0</v>
      </c>
      <c r="D314" s="63" t="n">
        <f aca="false">ModeloDatosModificados!D314-ModeloDatosMinisterio!D314</f>
        <v>0</v>
      </c>
      <c r="E314" s="63" t="n">
        <f aca="false">ModeloDatosModificados!E314-ModeloDatosMinisterio!E314</f>
        <v>0</v>
      </c>
      <c r="F314" s="63" t="n">
        <f aca="false">ModeloDatosModificados!F314-ModeloDatosMinisterio!F314</f>
        <v>0</v>
      </c>
      <c r="G314" s="63" t="n">
        <f aca="false">ModeloDatosModificados!G314-ModeloDatosMinisterio!G314</f>
        <v>0</v>
      </c>
      <c r="H314" s="63" t="n">
        <f aca="false">ModeloDatosModificados!H314-ModeloDatosMinisterio!H314</f>
        <v>0</v>
      </c>
      <c r="I314" s="64" t="n">
        <f aca="false">ModeloDatosModificados!I314-ModeloDatosMinisterio!I314</f>
        <v>0</v>
      </c>
      <c r="J314" s="63" t="n">
        <f aca="false">ModeloDatosModificados!J314-ModeloDatosMinisterio!J314</f>
        <v>0</v>
      </c>
      <c r="K314" s="64" t="n">
        <f aca="false">ModeloDatosModificados!K314-ModeloDatosMinisterio!K314</f>
        <v>0</v>
      </c>
      <c r="L314" s="63" t="n">
        <f aca="false">ModeloDatosModificados!L314-ModeloDatosMinisterio!L314</f>
        <v>0</v>
      </c>
      <c r="M314" s="64" t="n">
        <f aca="false">ModeloDatosModificados!M314-ModeloDatosMinisterio!M314</f>
        <v>1.2839497003786E-008</v>
      </c>
      <c r="N314" s="63" t="n">
        <f aca="false">ModeloDatosModificados!N314-ModeloDatosMinisterio!N314</f>
        <v>2</v>
      </c>
      <c r="O314" s="63" t="n">
        <f aca="false">ModeloDatosModificados!O314-ModeloDatosMinisterio!O314</f>
        <v>2</v>
      </c>
      <c r="P314" s="63" t="n">
        <f aca="false">ModeloDatosModificados!P314-ModeloDatosMinisterio!P314</f>
        <v>2</v>
      </c>
      <c r="Q314" s="63" t="n">
        <f aca="false">ModeloDatosModificados!Q314-ModeloDatosMinisterio!Q314</f>
        <v>2</v>
      </c>
      <c r="S314" s="63" t="n">
        <f aca="false">ModeloDatosModificados!S314-ModeloDatosMinisterio!S314</f>
        <v>0</v>
      </c>
      <c r="T314" s="63" t="n">
        <f aca="false">ModeloDatosModificados!T314-ModeloDatosMinisterio!T314</f>
        <v>0</v>
      </c>
      <c r="U314" s="63" t="n">
        <f aca="false">ModeloDatosModificados!U314-ModeloDatosMinisterio!U314</f>
        <v>0</v>
      </c>
      <c r="V314" s="63" t="n">
        <f aca="false">ModeloDatosModificados!V314-ModeloDatosMinisterio!V314</f>
        <v>0</v>
      </c>
      <c r="W314" s="63" t="n">
        <f aca="false">ModeloDatosModificados!W314-ModeloDatosMinisterio!W314</f>
        <v>0</v>
      </c>
      <c r="X314" s="63" t="n">
        <f aca="false">ModeloDatosModificados!X314-ModeloDatosMinisterio!X314</f>
        <v>0</v>
      </c>
      <c r="Y314" s="63" t="n">
        <f aca="false">ModeloDatosModificados!Y314-ModeloDatosMinisterio!Y314</f>
        <v>0</v>
      </c>
      <c r="Z314" s="63" t="n">
        <f aca="false">ModeloDatosModificados!Z314-ModeloDatosMinisterio!Z314</f>
        <v>0</v>
      </c>
      <c r="AC314" s="71" t="n">
        <f aca="false">ModeloDatosModificados!AC314-ModeloDatosMinisterio!AC314</f>
        <v>0</v>
      </c>
      <c r="AD314" s="72" t="n">
        <f aca="false">ModeloDatosModificados!AD314-ModeloDatosMinisterio!AD314</f>
        <v>0</v>
      </c>
      <c r="AE314" s="73" t="n">
        <f aca="false">ModeloDatosModificados!AE314-ModeloDatosMinisterio!AE314</f>
        <v>0</v>
      </c>
      <c r="AF314" s="72" t="n">
        <f aca="false">ModeloDatosModificados!AF314-ModeloDatosMinisterio!AF314</f>
        <v>0</v>
      </c>
      <c r="AG314" s="72" t="n">
        <f aca="false">ModeloDatosModificados!AG314-ModeloDatosMinisterio!AG314</f>
        <v>0</v>
      </c>
      <c r="AH314" s="72" t="n">
        <f aca="false">ModeloDatosModificados!AH314-ModeloDatosMinisterio!AH314</f>
        <v>0</v>
      </c>
      <c r="AI314" s="72" t="n">
        <f aca="false">ModeloDatosModificados!AI314-ModeloDatosMinisterio!AI314</f>
        <v>0</v>
      </c>
      <c r="AJ314" s="72" t="n">
        <f aca="false">ModeloDatosModificados!AJ314-ModeloDatosMinisterio!AJ314</f>
        <v>0</v>
      </c>
      <c r="AK314" s="72" t="n">
        <f aca="false">ModeloDatosModificados!AK314-ModeloDatosMinisterio!AK314</f>
        <v>0</v>
      </c>
      <c r="AL314" s="72" t="n">
        <f aca="false">ModeloDatosModificados!AL314-ModeloDatosMinisterio!AL314</f>
        <v>0</v>
      </c>
      <c r="AM314" s="72" t="n">
        <f aca="false">ModeloDatosModificados!AM314-ModeloDatosMinisterio!AM314</f>
        <v>0</v>
      </c>
      <c r="AO314" s="64" t="n">
        <f aca="false">ModeloDatosModificados!AO314-ModeloDatosMinisterio!AO314</f>
        <v>0</v>
      </c>
      <c r="AP314" s="63" t="n">
        <f aca="false">ModeloDatosModificados!AP314-ModeloDatosMinisterio!AP314</f>
        <v>0</v>
      </c>
      <c r="AQ314" s="64" t="n">
        <f aca="false">ModeloDatosModificados!AQ314-ModeloDatosMinisterio!AQ314</f>
        <v>0</v>
      </c>
      <c r="AR314" s="63" t="n">
        <f aca="false">ModeloDatosModificados!AR314-ModeloDatosMinisterio!AR314</f>
        <v>0</v>
      </c>
      <c r="AS314" s="64" t="n">
        <f aca="false">ModeloDatosModificados!AS314-ModeloDatosMinisterio!AS314</f>
        <v>0</v>
      </c>
      <c r="AT314" s="63" t="n">
        <f aca="false">ModeloDatosModificados!AT314-ModeloDatosMinisterio!AT314</f>
        <v>0</v>
      </c>
      <c r="AU314" s="64" t="n">
        <f aca="false">ModeloDatosModificados!AU314-ModeloDatosMinisterio!AU314</f>
        <v>0</v>
      </c>
      <c r="AV314" s="63" t="n">
        <f aca="false">ModeloDatosModificados!AV314-ModeloDatosMinisterio!AV314</f>
        <v>0</v>
      </c>
      <c r="AW314" s="64" t="n">
        <f aca="false">ModeloDatosModificados!AW314-ModeloDatosMinisterio!AW314</f>
        <v>0</v>
      </c>
      <c r="AX314" s="63" t="n">
        <f aca="false">ModeloDatosModificados!AX314-ModeloDatosMinisterio!AX314</f>
        <v>0</v>
      </c>
    </row>
    <row r="315" customFormat="false" ht="13.8" hidden="false" customHeight="false" outlineLevel="0" collapsed="false">
      <c r="A315" s="70" t="s">
        <v>42</v>
      </c>
      <c r="B315" s="63" t="n">
        <f aca="false">ModeloDatosModificados!B315-ModeloDatosMinisterio!B315</f>
        <v>0</v>
      </c>
      <c r="C315" s="63" t="n">
        <f aca="false">ModeloDatosModificados!C315-ModeloDatosMinisterio!C315</f>
        <v>0</v>
      </c>
      <c r="D315" s="63" t="n">
        <f aca="false">ModeloDatosModificados!D315-ModeloDatosMinisterio!D315</f>
        <v>0</v>
      </c>
      <c r="E315" s="63" t="n">
        <f aca="false">ModeloDatosModificados!E315-ModeloDatosMinisterio!E315</f>
        <v>0</v>
      </c>
      <c r="F315" s="63" t="n">
        <f aca="false">ModeloDatosModificados!F315-ModeloDatosMinisterio!F315</f>
        <v>0</v>
      </c>
      <c r="G315" s="63" t="n">
        <f aca="false">ModeloDatosModificados!G315-ModeloDatosMinisterio!G315</f>
        <v>0</v>
      </c>
      <c r="H315" s="63" t="n">
        <f aca="false">ModeloDatosModificados!H315-ModeloDatosMinisterio!H315</f>
        <v>0</v>
      </c>
      <c r="I315" s="64" t="n">
        <f aca="false">ModeloDatosModificados!I315-ModeloDatosMinisterio!I315</f>
        <v>0</v>
      </c>
      <c r="J315" s="63" t="n">
        <f aca="false">ModeloDatosModificados!J315-ModeloDatosMinisterio!J315</f>
        <v>0</v>
      </c>
      <c r="K315" s="64" t="n">
        <f aca="false">ModeloDatosModificados!K315-ModeloDatosMinisterio!K315</f>
        <v>0</v>
      </c>
      <c r="L315" s="63" t="n">
        <f aca="false">ModeloDatosModificados!L315-ModeloDatosMinisterio!L315</f>
        <v>0</v>
      </c>
      <c r="M315" s="64" t="n">
        <f aca="false">ModeloDatosModificados!M315-ModeloDatosMinisterio!M315</f>
        <v>6.4197485036277E-009</v>
      </c>
      <c r="N315" s="63" t="n">
        <f aca="false">ModeloDatosModificados!N315-ModeloDatosMinisterio!N315</f>
        <v>1</v>
      </c>
      <c r="O315" s="63" t="n">
        <f aca="false">ModeloDatosModificados!O315-ModeloDatosMinisterio!O315</f>
        <v>1</v>
      </c>
      <c r="P315" s="63" t="n">
        <f aca="false">ModeloDatosModificados!P315-ModeloDatosMinisterio!P315</f>
        <v>1</v>
      </c>
      <c r="Q315" s="63" t="n">
        <f aca="false">ModeloDatosModificados!Q315-ModeloDatosMinisterio!Q315</f>
        <v>1</v>
      </c>
      <c r="S315" s="63" t="n">
        <f aca="false">ModeloDatosModificados!S315-ModeloDatosMinisterio!S315</f>
        <v>0</v>
      </c>
      <c r="T315" s="63" t="n">
        <f aca="false">ModeloDatosModificados!T315-ModeloDatosMinisterio!T315</f>
        <v>0</v>
      </c>
      <c r="U315" s="63" t="n">
        <f aca="false">ModeloDatosModificados!U315-ModeloDatosMinisterio!U315</f>
        <v>0</v>
      </c>
      <c r="V315" s="63" t="n">
        <f aca="false">ModeloDatosModificados!V315-ModeloDatosMinisterio!V315</f>
        <v>0</v>
      </c>
      <c r="W315" s="63" t="n">
        <f aca="false">ModeloDatosModificados!W315-ModeloDatosMinisterio!W315</f>
        <v>0</v>
      </c>
      <c r="X315" s="63" t="n">
        <f aca="false">ModeloDatosModificados!X315-ModeloDatosMinisterio!X315</f>
        <v>0</v>
      </c>
      <c r="Y315" s="63" t="n">
        <f aca="false">ModeloDatosModificados!Y315-ModeloDatosMinisterio!Y315</f>
        <v>0</v>
      </c>
      <c r="Z315" s="63" t="n">
        <f aca="false">ModeloDatosModificados!Z315-ModeloDatosMinisterio!Z315</f>
        <v>0</v>
      </c>
      <c r="AC315" s="71" t="n">
        <f aca="false">ModeloDatosModificados!AC315-ModeloDatosMinisterio!AC315</f>
        <v>0</v>
      </c>
      <c r="AD315" s="72" t="n">
        <f aca="false">ModeloDatosModificados!AD315-ModeloDatosMinisterio!AD315</f>
        <v>0</v>
      </c>
      <c r="AE315" s="73" t="n">
        <f aca="false">ModeloDatosModificados!AE315-ModeloDatosMinisterio!AE315</f>
        <v>0</v>
      </c>
      <c r="AF315" s="72" t="n">
        <f aca="false">ModeloDatosModificados!AF315-ModeloDatosMinisterio!AF315</f>
        <v>0</v>
      </c>
      <c r="AG315" s="72" t="n">
        <f aca="false">ModeloDatosModificados!AG315-ModeloDatosMinisterio!AG315</f>
        <v>0</v>
      </c>
      <c r="AH315" s="72" t="n">
        <f aca="false">ModeloDatosModificados!AH315-ModeloDatosMinisterio!AH315</f>
        <v>0</v>
      </c>
      <c r="AI315" s="72" t="n">
        <f aca="false">ModeloDatosModificados!AI315-ModeloDatosMinisterio!AI315</f>
        <v>0</v>
      </c>
      <c r="AJ315" s="72" t="n">
        <f aca="false">ModeloDatosModificados!AJ315-ModeloDatosMinisterio!AJ315</f>
        <v>0</v>
      </c>
      <c r="AK315" s="72" t="n">
        <f aca="false">ModeloDatosModificados!AK315-ModeloDatosMinisterio!AK315</f>
        <v>0</v>
      </c>
      <c r="AL315" s="72" t="n">
        <f aca="false">ModeloDatosModificados!AL315-ModeloDatosMinisterio!AL315</f>
        <v>0</v>
      </c>
      <c r="AM315" s="72" t="n">
        <f aca="false">ModeloDatosModificados!AM315-ModeloDatosMinisterio!AM315</f>
        <v>0</v>
      </c>
      <c r="AO315" s="64" t="n">
        <f aca="false">ModeloDatosModificados!AO315-ModeloDatosMinisterio!AO315</f>
        <v>0</v>
      </c>
      <c r="AP315" s="63" t="n">
        <f aca="false">ModeloDatosModificados!AP315-ModeloDatosMinisterio!AP315</f>
        <v>0</v>
      </c>
      <c r="AQ315" s="64" t="n">
        <f aca="false">ModeloDatosModificados!AQ315-ModeloDatosMinisterio!AQ315</f>
        <v>0</v>
      </c>
      <c r="AR315" s="63" t="n">
        <f aca="false">ModeloDatosModificados!AR315-ModeloDatosMinisterio!AR315</f>
        <v>0</v>
      </c>
      <c r="AS315" s="64" t="n">
        <f aca="false">ModeloDatosModificados!AS315-ModeloDatosMinisterio!AS315</f>
        <v>0</v>
      </c>
      <c r="AT315" s="63" t="n">
        <f aca="false">ModeloDatosModificados!AT315-ModeloDatosMinisterio!AT315</f>
        <v>0</v>
      </c>
      <c r="AU315" s="64" t="n">
        <f aca="false">ModeloDatosModificados!AU315-ModeloDatosMinisterio!AU315</f>
        <v>0</v>
      </c>
      <c r="AV315" s="63" t="n">
        <f aca="false">ModeloDatosModificados!AV315-ModeloDatosMinisterio!AV315</f>
        <v>0</v>
      </c>
      <c r="AW315" s="64" t="n">
        <f aca="false">ModeloDatosModificados!AW315-ModeloDatosMinisterio!AW315</f>
        <v>0</v>
      </c>
      <c r="AX315" s="63" t="n">
        <f aca="false">ModeloDatosModificados!AX315-ModeloDatosMinisterio!AX315</f>
        <v>0</v>
      </c>
    </row>
    <row r="316" customFormat="false" ht="13.8" hidden="false" customHeight="false" outlineLevel="0" collapsed="false">
      <c r="A316" s="70" t="s">
        <v>43</v>
      </c>
      <c r="B316" s="63" t="n">
        <f aca="false">ModeloDatosModificados!B316-ModeloDatosMinisterio!B316</f>
        <v>0</v>
      </c>
      <c r="C316" s="63" t="n">
        <f aca="false">ModeloDatosModificados!C316-ModeloDatosMinisterio!C316</f>
        <v>0</v>
      </c>
      <c r="D316" s="63" t="n">
        <f aca="false">ModeloDatosModificados!D316-ModeloDatosMinisterio!D316</f>
        <v>0</v>
      </c>
      <c r="E316" s="63" t="n">
        <f aca="false">ModeloDatosModificados!E316-ModeloDatosMinisterio!E316</f>
        <v>0</v>
      </c>
      <c r="F316" s="63" t="n">
        <f aca="false">ModeloDatosModificados!F316-ModeloDatosMinisterio!F316</f>
        <v>0</v>
      </c>
      <c r="G316" s="63" t="n">
        <f aca="false">ModeloDatosModificados!G316-ModeloDatosMinisterio!G316</f>
        <v>0</v>
      </c>
      <c r="H316" s="63" t="n">
        <f aca="false">ModeloDatosModificados!H316-ModeloDatosMinisterio!H316</f>
        <v>0</v>
      </c>
      <c r="I316" s="64" t="n">
        <f aca="false">ModeloDatosModificados!I316-ModeloDatosMinisterio!I316</f>
        <v>0</v>
      </c>
      <c r="J316" s="63" t="n">
        <f aca="false">ModeloDatosModificados!J316-ModeloDatosMinisterio!J316</f>
        <v>0</v>
      </c>
      <c r="K316" s="64" t="n">
        <f aca="false">ModeloDatosModificados!K316-ModeloDatosMinisterio!K316</f>
        <v>0</v>
      </c>
      <c r="L316" s="63" t="n">
        <f aca="false">ModeloDatosModificados!L316-ModeloDatosMinisterio!L316</f>
        <v>0</v>
      </c>
      <c r="M316" s="64" t="n">
        <f aca="false">ModeloDatosModificados!M316-ModeloDatosMinisterio!M316</f>
        <v>1.2839497003786E-008</v>
      </c>
      <c r="N316" s="63" t="n">
        <f aca="false">ModeloDatosModificados!N316-ModeloDatosMinisterio!N316</f>
        <v>2</v>
      </c>
      <c r="O316" s="63" t="n">
        <f aca="false">ModeloDatosModificados!O316-ModeloDatosMinisterio!O316</f>
        <v>2</v>
      </c>
      <c r="P316" s="63" t="n">
        <f aca="false">ModeloDatosModificados!P316-ModeloDatosMinisterio!P316</f>
        <v>2</v>
      </c>
      <c r="Q316" s="63" t="n">
        <f aca="false">ModeloDatosModificados!Q316-ModeloDatosMinisterio!Q316</f>
        <v>2</v>
      </c>
      <c r="S316" s="63" t="n">
        <f aca="false">ModeloDatosModificados!S316-ModeloDatosMinisterio!S316</f>
        <v>0</v>
      </c>
      <c r="T316" s="63" t="n">
        <f aca="false">ModeloDatosModificados!T316-ModeloDatosMinisterio!T316</f>
        <v>0</v>
      </c>
      <c r="U316" s="63" t="n">
        <f aca="false">ModeloDatosModificados!U316-ModeloDatosMinisterio!U316</f>
        <v>0</v>
      </c>
      <c r="V316" s="63" t="n">
        <f aca="false">ModeloDatosModificados!V316-ModeloDatosMinisterio!V316</f>
        <v>0</v>
      </c>
      <c r="W316" s="63" t="n">
        <f aca="false">ModeloDatosModificados!W316-ModeloDatosMinisterio!W316</f>
        <v>0</v>
      </c>
      <c r="X316" s="63" t="n">
        <f aca="false">ModeloDatosModificados!X316-ModeloDatosMinisterio!X316</f>
        <v>0</v>
      </c>
      <c r="Y316" s="63" t="n">
        <f aca="false">ModeloDatosModificados!Y316-ModeloDatosMinisterio!Y316</f>
        <v>0</v>
      </c>
      <c r="Z316" s="63" t="n">
        <f aca="false">ModeloDatosModificados!Z316-ModeloDatosMinisterio!Z316</f>
        <v>0</v>
      </c>
      <c r="AC316" s="71" t="n">
        <f aca="false">ModeloDatosModificados!AC316-ModeloDatosMinisterio!AC316</f>
        <v>0</v>
      </c>
      <c r="AD316" s="72" t="n">
        <f aca="false">ModeloDatosModificados!AD316-ModeloDatosMinisterio!AD316</f>
        <v>0</v>
      </c>
      <c r="AE316" s="73" t="n">
        <f aca="false">ModeloDatosModificados!AE316-ModeloDatosMinisterio!AE316</f>
        <v>0</v>
      </c>
      <c r="AF316" s="72" t="n">
        <f aca="false">ModeloDatosModificados!AF316-ModeloDatosMinisterio!AF316</f>
        <v>0</v>
      </c>
      <c r="AG316" s="72" t="n">
        <f aca="false">ModeloDatosModificados!AG316-ModeloDatosMinisterio!AG316</f>
        <v>0</v>
      </c>
      <c r="AH316" s="72" t="n">
        <f aca="false">ModeloDatosModificados!AH316-ModeloDatosMinisterio!AH316</f>
        <v>0</v>
      </c>
      <c r="AI316" s="72" t="n">
        <f aca="false">ModeloDatosModificados!AI316-ModeloDatosMinisterio!AI316</f>
        <v>0</v>
      </c>
      <c r="AJ316" s="72" t="n">
        <f aca="false">ModeloDatosModificados!AJ316-ModeloDatosMinisterio!AJ316</f>
        <v>0</v>
      </c>
      <c r="AK316" s="72" t="n">
        <f aca="false">ModeloDatosModificados!AK316-ModeloDatosMinisterio!AK316</f>
        <v>0</v>
      </c>
      <c r="AL316" s="72" t="n">
        <f aca="false">ModeloDatosModificados!AL316-ModeloDatosMinisterio!AL316</f>
        <v>0</v>
      </c>
      <c r="AM316" s="72" t="n">
        <f aca="false">ModeloDatosModificados!AM316-ModeloDatosMinisterio!AM316</f>
        <v>0</v>
      </c>
      <c r="AO316" s="64" t="n">
        <f aca="false">ModeloDatosModificados!AO316-ModeloDatosMinisterio!AO316</f>
        <v>0</v>
      </c>
      <c r="AP316" s="63" t="n">
        <f aca="false">ModeloDatosModificados!AP316-ModeloDatosMinisterio!AP316</f>
        <v>0</v>
      </c>
      <c r="AQ316" s="64" t="n">
        <f aca="false">ModeloDatosModificados!AQ316-ModeloDatosMinisterio!AQ316</f>
        <v>0</v>
      </c>
      <c r="AR316" s="63" t="n">
        <f aca="false">ModeloDatosModificados!AR316-ModeloDatosMinisterio!AR316</f>
        <v>0</v>
      </c>
      <c r="AS316" s="64" t="n">
        <f aca="false">ModeloDatosModificados!AS316-ModeloDatosMinisterio!AS316</f>
        <v>0</v>
      </c>
      <c r="AT316" s="63" t="n">
        <f aca="false">ModeloDatosModificados!AT316-ModeloDatosMinisterio!AT316</f>
        <v>0</v>
      </c>
      <c r="AU316" s="64" t="n">
        <f aca="false">ModeloDatosModificados!AU316-ModeloDatosMinisterio!AU316</f>
        <v>0</v>
      </c>
      <c r="AV316" s="63" t="n">
        <f aca="false">ModeloDatosModificados!AV316-ModeloDatosMinisterio!AV316</f>
        <v>0</v>
      </c>
      <c r="AW316" s="64" t="n">
        <f aca="false">ModeloDatosModificados!AW316-ModeloDatosMinisterio!AW316</f>
        <v>0</v>
      </c>
      <c r="AX316" s="63" t="n">
        <f aca="false">ModeloDatosModificados!AX316-ModeloDatosMinisterio!AX316</f>
        <v>0</v>
      </c>
    </row>
    <row r="317" customFormat="false" ht="13.8" hidden="false" customHeight="false" outlineLevel="0" collapsed="false">
      <c r="A317" s="70" t="s">
        <v>44</v>
      </c>
      <c r="B317" s="63" t="n">
        <f aca="false">ModeloDatosModificados!B317-ModeloDatosMinisterio!B317</f>
        <v>0</v>
      </c>
      <c r="C317" s="63" t="n">
        <f aca="false">ModeloDatosModificados!C317-ModeloDatosMinisterio!C317</f>
        <v>0</v>
      </c>
      <c r="D317" s="63" t="n">
        <f aca="false">ModeloDatosModificados!D317-ModeloDatosMinisterio!D317</f>
        <v>0</v>
      </c>
      <c r="E317" s="63" t="n">
        <f aca="false">ModeloDatosModificados!E317-ModeloDatosMinisterio!E317</f>
        <v>0</v>
      </c>
      <c r="F317" s="63" t="n">
        <f aca="false">ModeloDatosModificados!F317-ModeloDatosMinisterio!F317</f>
        <v>0</v>
      </c>
      <c r="G317" s="63" t="n">
        <f aca="false">ModeloDatosModificados!G317-ModeloDatosMinisterio!G317</f>
        <v>0</v>
      </c>
      <c r="H317" s="63" t="n">
        <f aca="false">ModeloDatosModificados!H317-ModeloDatosMinisterio!H317</f>
        <v>0</v>
      </c>
      <c r="I317" s="64" t="n">
        <f aca="false">ModeloDatosModificados!I317-ModeloDatosMinisterio!I317</f>
        <v>0</v>
      </c>
      <c r="J317" s="63" t="n">
        <f aca="false">ModeloDatosModificados!J317-ModeloDatosMinisterio!J317</f>
        <v>0</v>
      </c>
      <c r="K317" s="64" t="n">
        <f aca="false">ModeloDatosModificados!K317-ModeloDatosMinisterio!K317</f>
        <v>0</v>
      </c>
      <c r="L317" s="63" t="n">
        <f aca="false">ModeloDatosModificados!L317-ModeloDatosMinisterio!L317</f>
        <v>0</v>
      </c>
      <c r="M317" s="64" t="n">
        <f aca="false">ModeloDatosModificados!M317-ModeloDatosMinisterio!M317</f>
        <v>2.56789940093066E-008</v>
      </c>
      <c r="N317" s="63" t="n">
        <f aca="false">ModeloDatosModificados!N317-ModeloDatosMinisterio!N317</f>
        <v>4</v>
      </c>
      <c r="O317" s="63" t="n">
        <f aca="false">ModeloDatosModificados!O317-ModeloDatosMinisterio!O317</f>
        <v>4</v>
      </c>
      <c r="P317" s="63" t="n">
        <f aca="false">ModeloDatosModificados!P317-ModeloDatosMinisterio!P317</f>
        <v>4</v>
      </c>
      <c r="Q317" s="63" t="n">
        <f aca="false">ModeloDatosModificados!Q317-ModeloDatosMinisterio!Q317</f>
        <v>4</v>
      </c>
      <c r="S317" s="63" t="n">
        <f aca="false">ModeloDatosModificados!S317-ModeloDatosMinisterio!S317</f>
        <v>0</v>
      </c>
      <c r="T317" s="63" t="n">
        <f aca="false">ModeloDatosModificados!T317-ModeloDatosMinisterio!T317</f>
        <v>0</v>
      </c>
      <c r="U317" s="63" t="n">
        <f aca="false">ModeloDatosModificados!U317-ModeloDatosMinisterio!U317</f>
        <v>0</v>
      </c>
      <c r="V317" s="63" t="n">
        <f aca="false">ModeloDatosModificados!V317-ModeloDatosMinisterio!V317</f>
        <v>0</v>
      </c>
      <c r="W317" s="63" t="n">
        <f aca="false">ModeloDatosModificados!W317-ModeloDatosMinisterio!W317</f>
        <v>0</v>
      </c>
      <c r="X317" s="63" t="n">
        <f aca="false">ModeloDatosModificados!X317-ModeloDatosMinisterio!X317</f>
        <v>0</v>
      </c>
      <c r="Y317" s="63" t="n">
        <f aca="false">ModeloDatosModificados!Y317-ModeloDatosMinisterio!Y317</f>
        <v>0</v>
      </c>
      <c r="Z317" s="63" t="n">
        <f aca="false">ModeloDatosModificados!Z317-ModeloDatosMinisterio!Z317</f>
        <v>0</v>
      </c>
      <c r="AC317" s="71" t="n">
        <f aca="false">ModeloDatosModificados!AC317-ModeloDatosMinisterio!AC317</f>
        <v>0</v>
      </c>
      <c r="AD317" s="72" t="n">
        <f aca="false">ModeloDatosModificados!AD317-ModeloDatosMinisterio!AD317</f>
        <v>0</v>
      </c>
      <c r="AE317" s="73" t="n">
        <f aca="false">ModeloDatosModificados!AE317-ModeloDatosMinisterio!AE317</f>
        <v>0</v>
      </c>
      <c r="AF317" s="72" t="n">
        <f aca="false">ModeloDatosModificados!AF317-ModeloDatosMinisterio!AF317</f>
        <v>0</v>
      </c>
      <c r="AG317" s="72" t="n">
        <f aca="false">ModeloDatosModificados!AG317-ModeloDatosMinisterio!AG317</f>
        <v>0</v>
      </c>
      <c r="AH317" s="72" t="n">
        <f aca="false">ModeloDatosModificados!AH317-ModeloDatosMinisterio!AH317</f>
        <v>0</v>
      </c>
      <c r="AI317" s="72" t="n">
        <f aca="false">ModeloDatosModificados!AI317-ModeloDatosMinisterio!AI317</f>
        <v>0</v>
      </c>
      <c r="AJ317" s="72" t="n">
        <f aca="false">ModeloDatosModificados!AJ317-ModeloDatosMinisterio!AJ317</f>
        <v>0</v>
      </c>
      <c r="AK317" s="72" t="n">
        <f aca="false">ModeloDatosModificados!AK317-ModeloDatosMinisterio!AK317</f>
        <v>0</v>
      </c>
      <c r="AL317" s="72" t="n">
        <f aca="false">ModeloDatosModificados!AL317-ModeloDatosMinisterio!AL317</f>
        <v>0</v>
      </c>
      <c r="AM317" s="72" t="n">
        <f aca="false">ModeloDatosModificados!AM317-ModeloDatosMinisterio!AM317</f>
        <v>0</v>
      </c>
      <c r="AO317" s="64" t="n">
        <f aca="false">ModeloDatosModificados!AO317-ModeloDatosMinisterio!AO317</f>
        <v>0</v>
      </c>
      <c r="AP317" s="63" t="n">
        <f aca="false">ModeloDatosModificados!AP317-ModeloDatosMinisterio!AP317</f>
        <v>0</v>
      </c>
      <c r="AQ317" s="64" t="n">
        <f aca="false">ModeloDatosModificados!AQ317-ModeloDatosMinisterio!AQ317</f>
        <v>0</v>
      </c>
      <c r="AR317" s="63" t="n">
        <f aca="false">ModeloDatosModificados!AR317-ModeloDatosMinisterio!AR317</f>
        <v>0</v>
      </c>
      <c r="AS317" s="64" t="n">
        <f aca="false">ModeloDatosModificados!AS317-ModeloDatosMinisterio!AS317</f>
        <v>0</v>
      </c>
      <c r="AT317" s="63" t="n">
        <f aca="false">ModeloDatosModificados!AT317-ModeloDatosMinisterio!AT317</f>
        <v>0</v>
      </c>
      <c r="AU317" s="64" t="n">
        <f aca="false">ModeloDatosModificados!AU317-ModeloDatosMinisterio!AU317</f>
        <v>0</v>
      </c>
      <c r="AV317" s="63" t="n">
        <f aca="false">ModeloDatosModificados!AV317-ModeloDatosMinisterio!AV317</f>
        <v>0</v>
      </c>
      <c r="AW317" s="64" t="n">
        <f aca="false">ModeloDatosModificados!AW317-ModeloDatosMinisterio!AW317</f>
        <v>0</v>
      </c>
      <c r="AX317" s="63" t="n">
        <f aca="false">ModeloDatosModificados!AX317-ModeloDatosMinisterio!AX317</f>
        <v>0</v>
      </c>
    </row>
    <row r="318" customFormat="false" ht="13.8" hidden="false" customHeight="false" outlineLevel="0" collapsed="false">
      <c r="A318" s="70" t="s">
        <v>45</v>
      </c>
      <c r="B318" s="63" t="n">
        <f aca="false">ModeloDatosModificados!B318-ModeloDatosMinisterio!B318</f>
        <v>0</v>
      </c>
      <c r="C318" s="63" t="n">
        <f aca="false">ModeloDatosModificados!C318-ModeloDatosMinisterio!C318</f>
        <v>0</v>
      </c>
      <c r="D318" s="63" t="n">
        <f aca="false">ModeloDatosModificados!D318-ModeloDatosMinisterio!D318</f>
        <v>0</v>
      </c>
      <c r="E318" s="63" t="n">
        <f aca="false">ModeloDatosModificados!E318-ModeloDatosMinisterio!E318</f>
        <v>0</v>
      </c>
      <c r="F318" s="63" t="n">
        <f aca="false">ModeloDatosModificados!F318-ModeloDatosMinisterio!F318</f>
        <v>0</v>
      </c>
      <c r="G318" s="63" t="n">
        <f aca="false">ModeloDatosModificados!G318-ModeloDatosMinisterio!G318</f>
        <v>0</v>
      </c>
      <c r="H318" s="63" t="n">
        <f aca="false">ModeloDatosModificados!H318-ModeloDatosMinisterio!H318</f>
        <v>0</v>
      </c>
      <c r="I318" s="64" t="n">
        <f aca="false">ModeloDatosModificados!I318-ModeloDatosMinisterio!I318</f>
        <v>0</v>
      </c>
      <c r="J318" s="63" t="n">
        <f aca="false">ModeloDatosModificados!J318-ModeloDatosMinisterio!J318</f>
        <v>0</v>
      </c>
      <c r="K318" s="64" t="n">
        <f aca="false">ModeloDatosModificados!K318-ModeloDatosMinisterio!K318</f>
        <v>0</v>
      </c>
      <c r="L318" s="63" t="n">
        <f aca="false">ModeloDatosModificados!L318-ModeloDatosMinisterio!L318</f>
        <v>0</v>
      </c>
      <c r="M318" s="64" t="n">
        <f aca="false">ModeloDatosModificados!M318-ModeloDatosMinisterio!M318</f>
        <v>1.28394970046533E-008</v>
      </c>
      <c r="N318" s="63" t="n">
        <f aca="false">ModeloDatosModificados!N318-ModeloDatosMinisterio!N318</f>
        <v>2</v>
      </c>
      <c r="O318" s="63" t="n">
        <f aca="false">ModeloDatosModificados!O318-ModeloDatosMinisterio!O318</f>
        <v>2</v>
      </c>
      <c r="P318" s="63" t="n">
        <f aca="false">ModeloDatosModificados!P318-ModeloDatosMinisterio!P318</f>
        <v>2</v>
      </c>
      <c r="Q318" s="63" t="n">
        <f aca="false">ModeloDatosModificados!Q318-ModeloDatosMinisterio!Q318</f>
        <v>2</v>
      </c>
      <c r="S318" s="63" t="n">
        <f aca="false">ModeloDatosModificados!S318-ModeloDatosMinisterio!S318</f>
        <v>0</v>
      </c>
      <c r="T318" s="63" t="n">
        <f aca="false">ModeloDatosModificados!T318-ModeloDatosMinisterio!T318</f>
        <v>0</v>
      </c>
      <c r="U318" s="63" t="n">
        <f aca="false">ModeloDatosModificados!U318-ModeloDatosMinisterio!U318</f>
        <v>0</v>
      </c>
      <c r="V318" s="63" t="n">
        <f aca="false">ModeloDatosModificados!V318-ModeloDatosMinisterio!V318</f>
        <v>0</v>
      </c>
      <c r="W318" s="63" t="n">
        <f aca="false">ModeloDatosModificados!W318-ModeloDatosMinisterio!W318</f>
        <v>0</v>
      </c>
      <c r="X318" s="63" t="n">
        <f aca="false">ModeloDatosModificados!X318-ModeloDatosMinisterio!X318</f>
        <v>0</v>
      </c>
      <c r="Y318" s="63" t="n">
        <f aca="false">ModeloDatosModificados!Y318-ModeloDatosMinisterio!Y318</f>
        <v>0</v>
      </c>
      <c r="Z318" s="63" t="n">
        <f aca="false">ModeloDatosModificados!Z318-ModeloDatosMinisterio!Z318</f>
        <v>0</v>
      </c>
      <c r="AC318" s="71" t="n">
        <f aca="false">ModeloDatosModificados!AC318-ModeloDatosMinisterio!AC318</f>
        <v>0</v>
      </c>
      <c r="AD318" s="72" t="n">
        <f aca="false">ModeloDatosModificados!AD318-ModeloDatosMinisterio!AD318</f>
        <v>0</v>
      </c>
      <c r="AE318" s="73" t="n">
        <f aca="false">ModeloDatosModificados!AE318-ModeloDatosMinisterio!AE318</f>
        <v>0</v>
      </c>
      <c r="AF318" s="72" t="n">
        <f aca="false">ModeloDatosModificados!AF318-ModeloDatosMinisterio!AF318</f>
        <v>0</v>
      </c>
      <c r="AG318" s="72" t="n">
        <f aca="false">ModeloDatosModificados!AG318-ModeloDatosMinisterio!AG318</f>
        <v>0</v>
      </c>
      <c r="AH318" s="72" t="n">
        <f aca="false">ModeloDatosModificados!AH318-ModeloDatosMinisterio!AH318</f>
        <v>0</v>
      </c>
      <c r="AI318" s="72" t="n">
        <f aca="false">ModeloDatosModificados!AI318-ModeloDatosMinisterio!AI318</f>
        <v>0</v>
      </c>
      <c r="AJ318" s="72" t="n">
        <f aca="false">ModeloDatosModificados!AJ318-ModeloDatosMinisterio!AJ318</f>
        <v>0</v>
      </c>
      <c r="AK318" s="72" t="n">
        <f aca="false">ModeloDatosModificados!AK318-ModeloDatosMinisterio!AK318</f>
        <v>0</v>
      </c>
      <c r="AL318" s="72" t="n">
        <f aca="false">ModeloDatosModificados!AL318-ModeloDatosMinisterio!AL318</f>
        <v>0</v>
      </c>
      <c r="AM318" s="72" t="n">
        <f aca="false">ModeloDatosModificados!AM318-ModeloDatosMinisterio!AM318</f>
        <v>0</v>
      </c>
      <c r="AO318" s="64" t="n">
        <f aca="false">ModeloDatosModificados!AO318-ModeloDatosMinisterio!AO318</f>
        <v>0</v>
      </c>
      <c r="AP318" s="63" t="n">
        <f aca="false">ModeloDatosModificados!AP318-ModeloDatosMinisterio!AP318</f>
        <v>0</v>
      </c>
      <c r="AQ318" s="64" t="n">
        <f aca="false">ModeloDatosModificados!AQ318-ModeloDatosMinisterio!AQ318</f>
        <v>0</v>
      </c>
      <c r="AR318" s="63" t="n">
        <f aca="false">ModeloDatosModificados!AR318-ModeloDatosMinisterio!AR318</f>
        <v>0</v>
      </c>
      <c r="AS318" s="64" t="n">
        <f aca="false">ModeloDatosModificados!AS318-ModeloDatosMinisterio!AS318</f>
        <v>0</v>
      </c>
      <c r="AT318" s="63" t="n">
        <f aca="false">ModeloDatosModificados!AT318-ModeloDatosMinisterio!AT318</f>
        <v>0</v>
      </c>
      <c r="AU318" s="64" t="n">
        <f aca="false">ModeloDatosModificados!AU318-ModeloDatosMinisterio!AU318</f>
        <v>0</v>
      </c>
      <c r="AV318" s="63" t="n">
        <f aca="false">ModeloDatosModificados!AV318-ModeloDatosMinisterio!AV318</f>
        <v>0</v>
      </c>
      <c r="AW318" s="64" t="n">
        <f aca="false">ModeloDatosModificados!AW318-ModeloDatosMinisterio!AW318</f>
        <v>0</v>
      </c>
      <c r="AX318" s="63" t="n">
        <f aca="false">ModeloDatosModificados!AX318-ModeloDatosMinisterio!AX318</f>
        <v>0</v>
      </c>
    </row>
    <row r="319" customFormat="false" ht="13.8" hidden="false" customHeight="false" outlineLevel="0" collapsed="false">
      <c r="A319" s="70" t="s">
        <v>46</v>
      </c>
      <c r="B319" s="63" t="n">
        <f aca="false">ModeloDatosModificados!B319-ModeloDatosMinisterio!B319</f>
        <v>0</v>
      </c>
      <c r="C319" s="63" t="n">
        <f aca="false">ModeloDatosModificados!C319-ModeloDatosMinisterio!C319</f>
        <v>0</v>
      </c>
      <c r="D319" s="63" t="n">
        <f aca="false">ModeloDatosModificados!D319-ModeloDatosMinisterio!D319</f>
        <v>0</v>
      </c>
      <c r="E319" s="63" t="n">
        <f aca="false">ModeloDatosModificados!E319-ModeloDatosMinisterio!E319</f>
        <v>0</v>
      </c>
      <c r="F319" s="63" t="n">
        <f aca="false">ModeloDatosModificados!F319-ModeloDatosMinisterio!F319</f>
        <v>0</v>
      </c>
      <c r="G319" s="63" t="n">
        <f aca="false">ModeloDatosModificados!G319-ModeloDatosMinisterio!G319</f>
        <v>0</v>
      </c>
      <c r="H319" s="63" t="n">
        <f aca="false">ModeloDatosModificados!H319-ModeloDatosMinisterio!H319</f>
        <v>0</v>
      </c>
      <c r="I319" s="64" t="n">
        <f aca="false">ModeloDatosModificados!I319-ModeloDatosMinisterio!I319</f>
        <v>0</v>
      </c>
      <c r="J319" s="63" t="n">
        <f aca="false">ModeloDatosModificados!J319-ModeloDatosMinisterio!J319</f>
        <v>0</v>
      </c>
      <c r="K319" s="64" t="n">
        <f aca="false">ModeloDatosModificados!K319-ModeloDatosMinisterio!K319</f>
        <v>0</v>
      </c>
      <c r="L319" s="63" t="n">
        <f aca="false">ModeloDatosModificados!L319-ModeloDatosMinisterio!L319</f>
        <v>0</v>
      </c>
      <c r="M319" s="64" t="n">
        <f aca="false">ModeloDatosModificados!M319-ModeloDatosMinisterio!M319</f>
        <v>6.41974850276034E-009</v>
      </c>
      <c r="N319" s="63" t="n">
        <f aca="false">ModeloDatosModificados!N319-ModeloDatosMinisterio!N319</f>
        <v>1</v>
      </c>
      <c r="O319" s="63" t="n">
        <f aca="false">ModeloDatosModificados!O319-ModeloDatosMinisterio!O319</f>
        <v>1</v>
      </c>
      <c r="P319" s="63" t="n">
        <f aca="false">ModeloDatosModificados!P319-ModeloDatosMinisterio!P319</f>
        <v>1</v>
      </c>
      <c r="Q319" s="63" t="n">
        <f aca="false">ModeloDatosModificados!Q319-ModeloDatosMinisterio!Q319</f>
        <v>1</v>
      </c>
      <c r="S319" s="63" t="n">
        <f aca="false">ModeloDatosModificados!S319-ModeloDatosMinisterio!S319</f>
        <v>0</v>
      </c>
      <c r="T319" s="63" t="n">
        <f aca="false">ModeloDatosModificados!T319-ModeloDatosMinisterio!T319</f>
        <v>0</v>
      </c>
      <c r="U319" s="63" t="n">
        <f aca="false">ModeloDatosModificados!U319-ModeloDatosMinisterio!U319</f>
        <v>0</v>
      </c>
      <c r="V319" s="63" t="n">
        <f aca="false">ModeloDatosModificados!V319-ModeloDatosMinisterio!V319</f>
        <v>0</v>
      </c>
      <c r="W319" s="63" t="n">
        <f aca="false">ModeloDatosModificados!W319-ModeloDatosMinisterio!W319</f>
        <v>0</v>
      </c>
      <c r="X319" s="63" t="n">
        <f aca="false">ModeloDatosModificados!X319-ModeloDatosMinisterio!X319</f>
        <v>0</v>
      </c>
      <c r="Y319" s="63" t="n">
        <f aca="false">ModeloDatosModificados!Y319-ModeloDatosMinisterio!Y319</f>
        <v>0</v>
      </c>
      <c r="Z319" s="63" t="n">
        <f aca="false">ModeloDatosModificados!Z319-ModeloDatosMinisterio!Z319</f>
        <v>0</v>
      </c>
      <c r="AC319" s="71" t="n">
        <f aca="false">ModeloDatosModificados!AC319-ModeloDatosMinisterio!AC319</f>
        <v>0</v>
      </c>
      <c r="AD319" s="72" t="n">
        <f aca="false">ModeloDatosModificados!AD319-ModeloDatosMinisterio!AD319</f>
        <v>0</v>
      </c>
      <c r="AE319" s="73" t="n">
        <f aca="false">ModeloDatosModificados!AE319-ModeloDatosMinisterio!AE319</f>
        <v>0</v>
      </c>
      <c r="AF319" s="72" t="n">
        <f aca="false">ModeloDatosModificados!AF319-ModeloDatosMinisterio!AF319</f>
        <v>0</v>
      </c>
      <c r="AG319" s="72" t="n">
        <f aca="false">ModeloDatosModificados!AG319-ModeloDatosMinisterio!AG319</f>
        <v>0</v>
      </c>
      <c r="AH319" s="72" t="n">
        <f aca="false">ModeloDatosModificados!AH319-ModeloDatosMinisterio!AH319</f>
        <v>0</v>
      </c>
      <c r="AI319" s="72" t="n">
        <f aca="false">ModeloDatosModificados!AI319-ModeloDatosMinisterio!AI319</f>
        <v>0</v>
      </c>
      <c r="AJ319" s="72" t="n">
        <f aca="false">ModeloDatosModificados!AJ319-ModeloDatosMinisterio!AJ319</f>
        <v>0</v>
      </c>
      <c r="AK319" s="72" t="n">
        <f aca="false">ModeloDatosModificados!AK319-ModeloDatosMinisterio!AK319</f>
        <v>0</v>
      </c>
      <c r="AL319" s="72" t="n">
        <f aca="false">ModeloDatosModificados!AL319-ModeloDatosMinisterio!AL319</f>
        <v>0</v>
      </c>
      <c r="AM319" s="72" t="n">
        <f aca="false">ModeloDatosModificados!AM319-ModeloDatosMinisterio!AM319</f>
        <v>0</v>
      </c>
      <c r="AO319" s="64" t="n">
        <f aca="false">ModeloDatosModificados!AO319-ModeloDatosMinisterio!AO319</f>
        <v>0</v>
      </c>
      <c r="AP319" s="63" t="n">
        <f aca="false">ModeloDatosModificados!AP319-ModeloDatosMinisterio!AP319</f>
        <v>0</v>
      </c>
      <c r="AQ319" s="64" t="n">
        <f aca="false">ModeloDatosModificados!AQ319-ModeloDatosMinisterio!AQ319</f>
        <v>0</v>
      </c>
      <c r="AR319" s="63" t="n">
        <f aca="false">ModeloDatosModificados!AR319-ModeloDatosMinisterio!AR319</f>
        <v>0</v>
      </c>
      <c r="AS319" s="64" t="n">
        <f aca="false">ModeloDatosModificados!AS319-ModeloDatosMinisterio!AS319</f>
        <v>0</v>
      </c>
      <c r="AT319" s="63" t="n">
        <f aca="false">ModeloDatosModificados!AT319-ModeloDatosMinisterio!AT319</f>
        <v>0</v>
      </c>
      <c r="AU319" s="64" t="n">
        <f aca="false">ModeloDatosModificados!AU319-ModeloDatosMinisterio!AU319</f>
        <v>0</v>
      </c>
      <c r="AV319" s="63" t="n">
        <f aca="false">ModeloDatosModificados!AV319-ModeloDatosMinisterio!AV319</f>
        <v>0</v>
      </c>
      <c r="AW319" s="64" t="n">
        <f aca="false">ModeloDatosModificados!AW319-ModeloDatosMinisterio!AW319</f>
        <v>0</v>
      </c>
      <c r="AX319" s="63" t="n">
        <f aca="false">ModeloDatosModificados!AX319-ModeloDatosMinisterio!AX319</f>
        <v>0</v>
      </c>
    </row>
    <row r="320" customFormat="false" ht="13.8" hidden="false" customHeight="false" outlineLevel="0" collapsed="false">
      <c r="A320" s="81" t="s">
        <v>49</v>
      </c>
      <c r="B320" s="84" t="n">
        <f aca="false">ModeloDatosModificados!B320-ModeloDatosMinisterio!B320</f>
        <v>0</v>
      </c>
      <c r="C320" s="84" t="n">
        <f aca="false">ModeloDatosModificados!C320-ModeloDatosMinisterio!C320</f>
        <v>0</v>
      </c>
      <c r="D320" s="84" t="n">
        <f aca="false">ModeloDatosModificados!D320-ModeloDatosMinisterio!D320</f>
        <v>0</v>
      </c>
      <c r="E320" s="84" t="n">
        <f aca="false">ModeloDatosModificados!E320-ModeloDatosMinisterio!E320</f>
        <v>0</v>
      </c>
      <c r="F320" s="84" t="n">
        <f aca="false">ModeloDatosModificados!F320-ModeloDatosMinisterio!F320</f>
        <v>0</v>
      </c>
      <c r="G320" s="84" t="n">
        <f aca="false">ModeloDatosModificados!G320-ModeloDatosMinisterio!G320</f>
        <v>0</v>
      </c>
      <c r="H320" s="84" t="n">
        <f aca="false">ModeloDatosModificados!H320-ModeloDatosMinisterio!H320</f>
        <v>0</v>
      </c>
      <c r="I320" s="82" t="n">
        <f aca="false">ModeloDatosModificados!I320-ModeloDatosMinisterio!I320</f>
        <v>0</v>
      </c>
      <c r="J320" s="84" t="n">
        <f aca="false">ModeloDatosModificados!J320-ModeloDatosMinisterio!J320</f>
        <v>0</v>
      </c>
      <c r="K320" s="82" t="n">
        <f aca="false">ModeloDatosModificados!K320-ModeloDatosMinisterio!K320</f>
        <v>0</v>
      </c>
      <c r="L320" s="84" t="n">
        <f aca="false">ModeloDatosModificados!L320-ModeloDatosMinisterio!L320</f>
        <v>0</v>
      </c>
      <c r="M320" s="82" t="n">
        <f aca="false">ModeloDatosModificados!M320-ModeloDatosMinisterio!M320</f>
        <v>0</v>
      </c>
      <c r="N320" s="84" t="n">
        <f aca="false">ModeloDatosModificados!N320-ModeloDatosMinisterio!N320</f>
        <v>0</v>
      </c>
      <c r="O320" s="84" t="n">
        <f aca="false">ModeloDatosModificados!O320-ModeloDatosMinisterio!O320</f>
        <v>0</v>
      </c>
      <c r="P320" s="84" t="n">
        <f aca="false">ModeloDatosModificados!P320-ModeloDatosMinisterio!P320</f>
        <v>0</v>
      </c>
      <c r="Q320" s="84" t="n">
        <f aca="false">ModeloDatosModificados!Q320-ModeloDatosMinisterio!Q320</f>
        <v>0</v>
      </c>
      <c r="S320" s="84" t="n">
        <f aca="false">ModeloDatosModificados!S320-ModeloDatosMinisterio!S320</f>
        <v>0</v>
      </c>
      <c r="T320" s="84" t="n">
        <f aca="false">ModeloDatosModificados!T320-ModeloDatosMinisterio!T320</f>
        <v>0</v>
      </c>
      <c r="U320" s="84" t="n">
        <f aca="false">ModeloDatosModificados!U320-ModeloDatosMinisterio!U320</f>
        <v>0</v>
      </c>
      <c r="V320" s="84" t="n">
        <f aca="false">ModeloDatosModificados!V320-ModeloDatosMinisterio!V320</f>
        <v>0</v>
      </c>
      <c r="W320" s="84" t="n">
        <f aca="false">ModeloDatosModificados!W320-ModeloDatosMinisterio!W320</f>
        <v>0</v>
      </c>
      <c r="X320" s="84" t="n">
        <f aca="false">ModeloDatosModificados!X320-ModeloDatosMinisterio!X320</f>
        <v>0</v>
      </c>
      <c r="Y320" s="84" t="n">
        <f aca="false">ModeloDatosModificados!Y320-ModeloDatosMinisterio!Y320</f>
        <v>0</v>
      </c>
      <c r="Z320" s="84" t="n">
        <f aca="false">ModeloDatosModificados!Z320-ModeloDatosMinisterio!Z320</f>
        <v>0</v>
      </c>
      <c r="AB320" s="87" t="s">
        <v>232</v>
      </c>
      <c r="AC320" s="87" t="n">
        <f aca="false">ModeloDatosModificados!AC320-ModeloDatosMinisterio!AC320</f>
        <v>0</v>
      </c>
      <c r="AD320" s="86"/>
      <c r="AE320" s="88" t="n">
        <f aca="false">ModeloDatosModificados!AE320-ModeloDatosMinisterio!AE320</f>
        <v>0</v>
      </c>
      <c r="AF320" s="86"/>
      <c r="AG320" s="89" t="n">
        <f aca="false">ModeloDatosModificados!AG320-ModeloDatosMinisterio!AG320</f>
        <v>0</v>
      </c>
      <c r="AH320" s="86"/>
      <c r="AI320" s="89" t="n">
        <f aca="false">ModeloDatosModificados!AI320-ModeloDatosMinisterio!AI320</f>
        <v>0</v>
      </c>
      <c r="AJ320" s="86"/>
      <c r="AK320" s="89" t="n">
        <f aca="false">ModeloDatosModificados!AK320-ModeloDatosMinisterio!AK320</f>
        <v>0</v>
      </c>
      <c r="AL320" s="90"/>
      <c r="AM320" s="89" t="n">
        <f aca="false">ModeloDatosModificados!AM320-ModeloDatosMinisterio!AM320</f>
        <v>0</v>
      </c>
      <c r="AO320" s="82" t="n">
        <f aca="false">ModeloDatosModificados!AO320-ModeloDatosMinisterio!AO320</f>
        <v>0</v>
      </c>
      <c r="AP320" s="84" t="n">
        <f aca="false">ModeloDatosModificados!AP320-ModeloDatosMinisterio!AP320</f>
        <v>0</v>
      </c>
      <c r="AQ320" s="82" t="n">
        <f aca="false">ModeloDatosModificados!AQ320-ModeloDatosMinisterio!AQ320</f>
        <v>0</v>
      </c>
      <c r="AR320" s="84" t="n">
        <f aca="false">ModeloDatosModificados!AR320-ModeloDatosMinisterio!AR320</f>
        <v>0</v>
      </c>
      <c r="AS320" s="82" t="n">
        <f aca="false">ModeloDatosModificados!AS320-ModeloDatosMinisterio!AS320</f>
        <v>0</v>
      </c>
      <c r="AT320" s="84" t="n">
        <f aca="false">ModeloDatosModificados!AT320-ModeloDatosMinisterio!AT320</f>
        <v>0</v>
      </c>
      <c r="AU320" s="82" t="n">
        <f aca="false">ModeloDatosModificados!AU320-ModeloDatosMinisterio!AU320</f>
        <v>0</v>
      </c>
      <c r="AV320" s="84" t="n">
        <f aca="false">ModeloDatosModificados!AV320-ModeloDatosMinisterio!AV320</f>
        <v>0</v>
      </c>
      <c r="AW320" s="82" t="n">
        <f aca="false">ModeloDatosModificados!AW320-ModeloDatosMinisterio!AW320</f>
        <v>0</v>
      </c>
      <c r="AX320" s="84" t="n">
        <f aca="false">ModeloDatosModificados!AX320-ModeloDatosMinisterio!AX320</f>
        <v>0</v>
      </c>
    </row>
    <row r="321" customFormat="false" ht="13.8" hidden="false" customHeight="false" outlineLevel="0" collapsed="false">
      <c r="A321" s="31" t="s">
        <v>50</v>
      </c>
      <c r="AB321" s="87" t="s">
        <v>233</v>
      </c>
      <c r="AC321" s="87" t="n">
        <f aca="false">ModeloDatosModificados!AC321-ModeloDatosMinisterio!AC321</f>
        <v>0</v>
      </c>
      <c r="AD321" s="86"/>
      <c r="AE321" s="88" t="n">
        <f aca="false">ModeloDatosModificados!AE321-ModeloDatosMinisterio!AE321</f>
        <v>0</v>
      </c>
      <c r="AF321" s="86"/>
      <c r="AG321" s="89" t="n">
        <f aca="false">ModeloDatosModificados!AG321-ModeloDatosMinisterio!AG321</f>
        <v>0</v>
      </c>
      <c r="AH321" s="86"/>
      <c r="AI321" s="89" t="n">
        <f aca="false">ModeloDatosModificados!AI321-ModeloDatosMinisterio!AI321</f>
        <v>0</v>
      </c>
      <c r="AJ321" s="86"/>
      <c r="AK321" s="89" t="n">
        <f aca="false">ModeloDatosModificados!AK321-ModeloDatosMinisterio!AK321</f>
        <v>0</v>
      </c>
      <c r="AL321" s="86"/>
      <c r="AM321" s="89"/>
    </row>
    <row r="322" s="31" customFormat="true" ht="13.8" hidden="false" customHeight="false" outlineLevel="0" collapsed="false">
      <c r="A322" s="31" t="s">
        <v>51</v>
      </c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S322" s="97"/>
      <c r="T322" s="97"/>
      <c r="U322" s="97"/>
      <c r="V322" s="97"/>
      <c r="W322" s="97"/>
      <c r="X322" s="97"/>
      <c r="Y322" s="97"/>
      <c r="Z322" s="97"/>
      <c r="AZ322" s="97"/>
      <c r="BA322" s="97"/>
      <c r="BB322" s="97"/>
      <c r="BC322" s="97"/>
      <c r="BD322" s="97"/>
      <c r="BE322" s="97"/>
      <c r="AME322" s="106"/>
      <c r="AMF322" s="106"/>
      <c r="AMG322" s="106"/>
      <c r="AMH322" s="106"/>
      <c r="AMI322" s="106"/>
      <c r="AMJ322" s="106"/>
    </row>
    <row r="323" customFormat="false" ht="13.8" hidden="false" customHeight="false" outlineLevel="0" collapsed="false">
      <c r="A323" s="94"/>
    </row>
    <row r="324" customFormat="false" ht="13.8" hidden="false" customHeight="false" outlineLevel="0" collapsed="false">
      <c r="A324" s="94"/>
    </row>
    <row r="325" customFormat="false" ht="13.8" hidden="false" customHeight="false" outlineLevel="0" collapsed="false">
      <c r="A325" s="94"/>
    </row>
    <row r="326" customFormat="false" ht="13.8" hidden="false" customHeight="false" outlineLevel="0" collapsed="false">
      <c r="A326" s="50" t="str">
        <f aca="false">"Tabla " &amp; TEXT((ROW()+24) / 35, "0")</f>
        <v>Tabla 10</v>
      </c>
      <c r="B326" s="50"/>
      <c r="C326" s="50"/>
      <c r="D326" s="50"/>
      <c r="E326" s="50"/>
      <c r="F326" s="50"/>
      <c r="G326" s="50"/>
      <c r="H326" s="50"/>
      <c r="I326" s="50"/>
      <c r="J326" s="50"/>
      <c r="S326" s="100"/>
      <c r="T326" s="100"/>
      <c r="U326" s="100"/>
      <c r="V326" s="100"/>
      <c r="W326" s="100"/>
      <c r="X326" s="100"/>
      <c r="Y326" s="100"/>
      <c r="Z326" s="100"/>
    </row>
    <row r="327" customFormat="false" ht="13.8" hidden="false" customHeight="false" outlineLevel="0" collapsed="false">
      <c r="A327" s="50" t="s">
        <v>150</v>
      </c>
      <c r="B327" s="50"/>
      <c r="C327" s="50"/>
      <c r="D327" s="50"/>
      <c r="E327" s="50"/>
      <c r="F327" s="50"/>
      <c r="G327" s="50"/>
      <c r="H327" s="50"/>
      <c r="I327" s="50"/>
      <c r="J327" s="50"/>
      <c r="S327" s="100"/>
      <c r="T327" s="100"/>
      <c r="U327" s="100"/>
      <c r="V327" s="100"/>
      <c r="W327" s="100"/>
      <c r="X327" s="100"/>
      <c r="Y327" s="100"/>
      <c r="Z327" s="100"/>
    </row>
    <row r="328" customFormat="false" ht="15.8" hidden="false" customHeight="true" outlineLevel="0" collapsed="false">
      <c r="A328" s="51" t="s">
        <v>8</v>
      </c>
      <c r="B328" s="101" t="s">
        <v>213</v>
      </c>
      <c r="C328" s="101"/>
      <c r="D328" s="101"/>
      <c r="E328" s="101"/>
      <c r="F328" s="101"/>
      <c r="G328" s="101"/>
      <c r="H328" s="101"/>
      <c r="I328" s="53" t="s">
        <v>10</v>
      </c>
      <c r="J328" s="53" t="s">
        <v>11</v>
      </c>
      <c r="K328" s="53" t="s">
        <v>214</v>
      </c>
      <c r="L328" s="53" t="s">
        <v>215</v>
      </c>
      <c r="M328" s="53" t="s">
        <v>216</v>
      </c>
      <c r="N328" s="53" t="s">
        <v>12</v>
      </c>
      <c r="O328" s="53" t="s">
        <v>217</v>
      </c>
      <c r="P328" s="53" t="s">
        <v>218</v>
      </c>
      <c r="Q328" s="53" t="s">
        <v>219</v>
      </c>
      <c r="S328" s="101" t="s">
        <v>213</v>
      </c>
      <c r="T328" s="101"/>
      <c r="U328" s="101"/>
      <c r="V328" s="101"/>
      <c r="W328" s="101"/>
      <c r="X328" s="101"/>
      <c r="Y328" s="101"/>
      <c r="Z328" s="101"/>
      <c r="AC328" s="56" t="s">
        <v>221</v>
      </c>
      <c r="AD328" s="56"/>
      <c r="AE328" s="56" t="s">
        <v>222</v>
      </c>
      <c r="AF328" s="56"/>
      <c r="AG328" s="56" t="s">
        <v>223</v>
      </c>
      <c r="AH328" s="56"/>
      <c r="AI328" s="56" t="s">
        <v>224</v>
      </c>
      <c r="AJ328" s="56"/>
      <c r="AK328" s="56" t="s">
        <v>225</v>
      </c>
      <c r="AL328" s="56"/>
      <c r="AM328" s="57" t="s">
        <v>226</v>
      </c>
      <c r="AO328" s="56" t="s">
        <v>221</v>
      </c>
      <c r="AP328" s="56"/>
      <c r="AQ328" s="56" t="s">
        <v>222</v>
      </c>
      <c r="AR328" s="56"/>
      <c r="AS328" s="56" t="s">
        <v>223</v>
      </c>
      <c r="AT328" s="56"/>
      <c r="AU328" s="56" t="s">
        <v>224</v>
      </c>
      <c r="AV328" s="56"/>
      <c r="AW328" s="57" t="s">
        <v>225</v>
      </c>
      <c r="AX328" s="57"/>
    </row>
    <row r="329" customFormat="false" ht="55.8" hidden="false" customHeight="false" outlineLevel="0" collapsed="false">
      <c r="A329" s="51"/>
      <c r="B329" s="102" t="s">
        <v>151</v>
      </c>
      <c r="C329" s="102" t="s">
        <v>152</v>
      </c>
      <c r="D329" s="102" t="s">
        <v>153</v>
      </c>
      <c r="E329" s="102" t="s">
        <v>154</v>
      </c>
      <c r="F329" s="102" t="s">
        <v>155</v>
      </c>
      <c r="G329" s="102" t="s">
        <v>156</v>
      </c>
      <c r="H329" s="102" t="s">
        <v>157</v>
      </c>
      <c r="I329" s="53"/>
      <c r="J329" s="53"/>
      <c r="K329" s="53"/>
      <c r="L329" s="53"/>
      <c r="M329" s="53"/>
      <c r="N329" s="53"/>
      <c r="O329" s="53"/>
      <c r="P329" s="53"/>
      <c r="Q329" s="53"/>
      <c r="S329" s="102" t="s">
        <v>151</v>
      </c>
      <c r="T329" s="102" t="s">
        <v>152</v>
      </c>
      <c r="U329" s="102" t="s">
        <v>153</v>
      </c>
      <c r="V329" s="102" t="s">
        <v>154</v>
      </c>
      <c r="W329" s="102" t="s">
        <v>155</v>
      </c>
      <c r="X329" s="102" t="s">
        <v>156</v>
      </c>
      <c r="Y329" s="102" t="s">
        <v>157</v>
      </c>
      <c r="Z329" s="53" t="s">
        <v>21</v>
      </c>
      <c r="AC329" s="56" t="s">
        <v>227</v>
      </c>
      <c r="AD329" s="56" t="s">
        <v>228</v>
      </c>
      <c r="AE329" s="56" t="s">
        <v>227</v>
      </c>
      <c r="AF329" s="56" t="s">
        <v>228</v>
      </c>
      <c r="AG329" s="56" t="s">
        <v>227</v>
      </c>
      <c r="AH329" s="56" t="s">
        <v>228</v>
      </c>
      <c r="AI329" s="56" t="s">
        <v>227</v>
      </c>
      <c r="AJ329" s="56" t="s">
        <v>228</v>
      </c>
      <c r="AK329" s="56" t="s">
        <v>227</v>
      </c>
      <c r="AL329" s="56" t="s">
        <v>228</v>
      </c>
      <c r="AM329" s="58" t="s">
        <v>229</v>
      </c>
      <c r="AO329" s="56" t="s">
        <v>230</v>
      </c>
      <c r="AP329" s="56" t="s">
        <v>231</v>
      </c>
      <c r="AQ329" s="56" t="s">
        <v>230</v>
      </c>
      <c r="AR329" s="56" t="s">
        <v>231</v>
      </c>
      <c r="AS329" s="56" t="s">
        <v>230</v>
      </c>
      <c r="AT329" s="56" t="s">
        <v>231</v>
      </c>
      <c r="AU329" s="56" t="s">
        <v>230</v>
      </c>
      <c r="AV329" s="56" t="s">
        <v>231</v>
      </c>
      <c r="AW329" s="56" t="s">
        <v>230</v>
      </c>
      <c r="AX329" s="58" t="s">
        <v>231</v>
      </c>
    </row>
    <row r="330" customFormat="false" ht="13.8" hidden="false" customHeight="false" outlineLevel="0" collapsed="false">
      <c r="A330" s="59" t="s">
        <v>22</v>
      </c>
      <c r="B330" s="62" t="n">
        <f aca="false">ModeloDatosModificados!B330-ModeloDatosMinisterio!B330</f>
        <v>0</v>
      </c>
      <c r="C330" s="62" t="n">
        <f aca="false">ModeloDatosModificados!C330-ModeloDatosMinisterio!C330</f>
        <v>0</v>
      </c>
      <c r="D330" s="62" t="n">
        <f aca="false">ModeloDatosModificados!D330-ModeloDatosMinisterio!D330</f>
        <v>0</v>
      </c>
      <c r="E330" s="62" t="n">
        <f aca="false">ModeloDatosModificados!E330-ModeloDatosMinisterio!E330</f>
        <v>0</v>
      </c>
      <c r="F330" s="62" t="n">
        <f aca="false">ModeloDatosModificados!F330-ModeloDatosMinisterio!F330</f>
        <v>0</v>
      </c>
      <c r="G330" s="62" t="n">
        <f aca="false">ModeloDatosModificados!G330-ModeloDatosMinisterio!G330</f>
        <v>0</v>
      </c>
      <c r="H330" s="62" t="n">
        <f aca="false">ModeloDatosModificados!H330-ModeloDatosMinisterio!H330</f>
        <v>0</v>
      </c>
      <c r="I330" s="61" t="n">
        <f aca="false">ModeloDatosModificados!I330-ModeloDatosMinisterio!I330</f>
        <v>0</v>
      </c>
      <c r="J330" s="62" t="n">
        <f aca="false">ModeloDatosModificados!J330-ModeloDatosMinisterio!J330</f>
        <v>0</v>
      </c>
      <c r="K330" s="61" t="n">
        <f aca="false">ModeloDatosModificados!K330-ModeloDatosMinisterio!K330</f>
        <v>0</v>
      </c>
      <c r="L330" s="63" t="n">
        <f aca="false">ModeloDatosModificados!L330-ModeloDatosMinisterio!L330</f>
        <v>0</v>
      </c>
      <c r="M330" s="64" t="n">
        <f aca="false">ModeloDatosModificados!M330-ModeloDatosMinisterio!M330</f>
        <v>1.08095083645177E-006</v>
      </c>
      <c r="N330" s="63" t="n">
        <f aca="false">ModeloDatosModificados!N330-ModeloDatosMinisterio!N330</f>
        <v>160</v>
      </c>
      <c r="O330" s="63" t="n">
        <f aca="false">ModeloDatosModificados!O330-ModeloDatosMinisterio!O330</f>
        <v>160</v>
      </c>
      <c r="P330" s="63" t="n">
        <f aca="false">ModeloDatosModificados!P330-ModeloDatosMinisterio!P330</f>
        <v>160</v>
      </c>
      <c r="Q330" s="63" t="n">
        <f aca="false">ModeloDatosModificados!Q330-ModeloDatosMinisterio!Q330</f>
        <v>160</v>
      </c>
      <c r="S330" s="62" t="n">
        <f aca="false">ModeloDatosModificados!S330-ModeloDatosMinisterio!S330</f>
        <v>0</v>
      </c>
      <c r="T330" s="62" t="n">
        <f aca="false">ModeloDatosModificados!T330-ModeloDatosMinisterio!T330</f>
        <v>0</v>
      </c>
      <c r="U330" s="62" t="n">
        <f aca="false">ModeloDatosModificados!U330-ModeloDatosMinisterio!U330</f>
        <v>0</v>
      </c>
      <c r="V330" s="62" t="n">
        <f aca="false">ModeloDatosModificados!V330-ModeloDatosMinisterio!V330</f>
        <v>0</v>
      </c>
      <c r="W330" s="62" t="n">
        <f aca="false">ModeloDatosModificados!W330-ModeloDatosMinisterio!W330</f>
        <v>0</v>
      </c>
      <c r="X330" s="62" t="n">
        <f aca="false">ModeloDatosModificados!X330-ModeloDatosMinisterio!X330</f>
        <v>0</v>
      </c>
      <c r="Y330" s="62" t="n">
        <f aca="false">ModeloDatosModificados!Y330-ModeloDatosMinisterio!Y330</f>
        <v>0</v>
      </c>
      <c r="Z330" s="62" t="n">
        <f aca="false">ModeloDatosModificados!Z330-ModeloDatosMinisterio!Z330</f>
        <v>0</v>
      </c>
      <c r="AC330" s="67" t="n">
        <f aca="false">ModeloDatosModificados!AC330-ModeloDatosMinisterio!AC330</f>
        <v>0</v>
      </c>
      <c r="AD330" s="68" t="n">
        <f aca="false">ModeloDatosModificados!AD330-ModeloDatosMinisterio!AD330</f>
        <v>0</v>
      </c>
      <c r="AE330" s="69" t="n">
        <f aca="false">ModeloDatosModificados!AE330-ModeloDatosMinisterio!AE330</f>
        <v>0</v>
      </c>
      <c r="AF330" s="68" t="n">
        <f aca="false">ModeloDatosModificados!AF330-ModeloDatosMinisterio!AF330</f>
        <v>0</v>
      </c>
      <c r="AG330" s="68" t="n">
        <f aca="false">ModeloDatosModificados!AG330-ModeloDatosMinisterio!AG330</f>
        <v>0</v>
      </c>
      <c r="AH330" s="68" t="n">
        <f aca="false">ModeloDatosModificados!AH330-ModeloDatosMinisterio!AH330</f>
        <v>0</v>
      </c>
      <c r="AI330" s="68" t="n">
        <f aca="false">ModeloDatosModificados!AI330-ModeloDatosMinisterio!AI330</f>
        <v>0</v>
      </c>
      <c r="AJ330" s="68" t="n">
        <f aca="false">ModeloDatosModificados!AJ330-ModeloDatosMinisterio!AJ330</f>
        <v>0</v>
      </c>
      <c r="AK330" s="68" t="n">
        <f aca="false">ModeloDatosModificados!AK330-ModeloDatosMinisterio!AK330</f>
        <v>0</v>
      </c>
      <c r="AL330" s="68" t="n">
        <f aca="false">ModeloDatosModificados!AL330-ModeloDatosMinisterio!AL330</f>
        <v>0</v>
      </c>
      <c r="AM330" s="68" t="n">
        <f aca="false">ModeloDatosModificados!AM330-ModeloDatosMinisterio!AM330</f>
        <v>0</v>
      </c>
      <c r="AO330" s="61" t="n">
        <f aca="false">ModeloDatosModificados!AO330-ModeloDatosMinisterio!AO330</f>
        <v>0</v>
      </c>
      <c r="AP330" s="62" t="n">
        <f aca="false">ModeloDatosModificados!AP330-ModeloDatosMinisterio!AP330</f>
        <v>0</v>
      </c>
      <c r="AQ330" s="61" t="n">
        <f aca="false">ModeloDatosModificados!AQ330-ModeloDatosMinisterio!AQ330</f>
        <v>0</v>
      </c>
      <c r="AR330" s="62" t="n">
        <f aca="false">ModeloDatosModificados!AR330-ModeloDatosMinisterio!AR330</f>
        <v>0</v>
      </c>
      <c r="AS330" s="61" t="n">
        <f aca="false">ModeloDatosModificados!AS330-ModeloDatosMinisterio!AS330</f>
        <v>0</v>
      </c>
      <c r="AT330" s="62" t="n">
        <f aca="false">ModeloDatosModificados!AT330-ModeloDatosMinisterio!AT330</f>
        <v>0</v>
      </c>
      <c r="AU330" s="61" t="n">
        <f aca="false">ModeloDatosModificados!AU330-ModeloDatosMinisterio!AU330</f>
        <v>0</v>
      </c>
      <c r="AV330" s="62" t="n">
        <f aca="false">ModeloDatosModificados!AV330-ModeloDatosMinisterio!AV330</f>
        <v>0</v>
      </c>
      <c r="AW330" s="61" t="n">
        <f aca="false">ModeloDatosModificados!AW330-ModeloDatosMinisterio!AW330</f>
        <v>0</v>
      </c>
      <c r="AX330" s="62" t="n">
        <f aca="false">ModeloDatosModificados!AX330-ModeloDatosMinisterio!AX330</f>
        <v>0</v>
      </c>
    </row>
    <row r="331" customFormat="false" ht="13.8" hidden="false" customHeight="false" outlineLevel="0" collapsed="false">
      <c r="A331" s="70" t="s">
        <v>23</v>
      </c>
      <c r="B331" s="63" t="n">
        <f aca="false">ModeloDatosModificados!B331-ModeloDatosMinisterio!B331</f>
        <v>0</v>
      </c>
      <c r="C331" s="63" t="n">
        <f aca="false">ModeloDatosModificados!C331-ModeloDatosMinisterio!C331</f>
        <v>0</v>
      </c>
      <c r="D331" s="63" t="n">
        <f aca="false">ModeloDatosModificados!D331-ModeloDatosMinisterio!D331</f>
        <v>0</v>
      </c>
      <c r="E331" s="63" t="n">
        <f aca="false">ModeloDatosModificados!E331-ModeloDatosMinisterio!E331</f>
        <v>0</v>
      </c>
      <c r="F331" s="63" t="n">
        <f aca="false">ModeloDatosModificados!F331-ModeloDatosMinisterio!F331</f>
        <v>0</v>
      </c>
      <c r="G331" s="63" t="n">
        <f aca="false">ModeloDatosModificados!G331-ModeloDatosMinisterio!G331</f>
        <v>0</v>
      </c>
      <c r="H331" s="63" t="n">
        <f aca="false">ModeloDatosModificados!H331-ModeloDatosMinisterio!H331</f>
        <v>0</v>
      </c>
      <c r="I331" s="64" t="n">
        <f aca="false">ModeloDatosModificados!I331-ModeloDatosMinisterio!I331</f>
        <v>0</v>
      </c>
      <c r="J331" s="63" t="n">
        <f aca="false">ModeloDatosModificados!J331-ModeloDatosMinisterio!J331</f>
        <v>0</v>
      </c>
      <c r="K331" s="64" t="n">
        <f aca="false">ModeloDatosModificados!K331-ModeloDatosMinisterio!K331</f>
        <v>0</v>
      </c>
      <c r="L331" s="63" t="n">
        <f aca="false">ModeloDatosModificados!L331-ModeloDatosMinisterio!L331</f>
        <v>0</v>
      </c>
      <c r="M331" s="64" t="n">
        <f aca="false">ModeloDatosModificados!M331-ModeloDatosMinisterio!M331</f>
        <v>-3.84632812988617E-007</v>
      </c>
      <c r="N331" s="63" t="n">
        <f aca="false">ModeloDatosModificados!N331-ModeloDatosMinisterio!N331</f>
        <v>-57</v>
      </c>
      <c r="O331" s="63" t="n">
        <f aca="false">ModeloDatosModificados!O331-ModeloDatosMinisterio!O331</f>
        <v>-57</v>
      </c>
      <c r="P331" s="63" t="n">
        <f aca="false">ModeloDatosModificados!P331-ModeloDatosMinisterio!P331</f>
        <v>-57</v>
      </c>
      <c r="Q331" s="63" t="n">
        <f aca="false">ModeloDatosModificados!Q331-ModeloDatosMinisterio!Q331</f>
        <v>-57</v>
      </c>
      <c r="S331" s="63" t="n">
        <f aca="false">ModeloDatosModificados!S331-ModeloDatosMinisterio!S331</f>
        <v>0</v>
      </c>
      <c r="T331" s="63" t="n">
        <f aca="false">ModeloDatosModificados!T331-ModeloDatosMinisterio!T331</f>
        <v>0</v>
      </c>
      <c r="U331" s="63" t="n">
        <f aca="false">ModeloDatosModificados!U331-ModeloDatosMinisterio!U331</f>
        <v>0</v>
      </c>
      <c r="V331" s="63" t="n">
        <f aca="false">ModeloDatosModificados!V331-ModeloDatosMinisterio!V331</f>
        <v>0</v>
      </c>
      <c r="W331" s="63" t="n">
        <f aca="false">ModeloDatosModificados!W331-ModeloDatosMinisterio!W331</f>
        <v>0</v>
      </c>
      <c r="X331" s="63" t="n">
        <f aca="false">ModeloDatosModificados!X331-ModeloDatosMinisterio!X331</f>
        <v>0</v>
      </c>
      <c r="Y331" s="63" t="n">
        <f aca="false">ModeloDatosModificados!Y331-ModeloDatosMinisterio!Y331</f>
        <v>0</v>
      </c>
      <c r="Z331" s="63" t="n">
        <f aca="false">ModeloDatosModificados!Z331-ModeloDatosMinisterio!Z331</f>
        <v>0</v>
      </c>
      <c r="AC331" s="71" t="n">
        <f aca="false">ModeloDatosModificados!AC331-ModeloDatosMinisterio!AC331</f>
        <v>0</v>
      </c>
      <c r="AD331" s="72" t="n">
        <f aca="false">ModeloDatosModificados!AD331-ModeloDatosMinisterio!AD331</f>
        <v>0</v>
      </c>
      <c r="AE331" s="73" t="n">
        <f aca="false">ModeloDatosModificados!AE331-ModeloDatosMinisterio!AE331</f>
        <v>0</v>
      </c>
      <c r="AF331" s="72" t="n">
        <f aca="false">ModeloDatosModificados!AF331-ModeloDatosMinisterio!AF331</f>
        <v>0</v>
      </c>
      <c r="AG331" s="72" t="n">
        <f aca="false">ModeloDatosModificados!AG331-ModeloDatosMinisterio!AG331</f>
        <v>0</v>
      </c>
      <c r="AH331" s="72" t="n">
        <f aca="false">ModeloDatosModificados!AH331-ModeloDatosMinisterio!AH331</f>
        <v>0</v>
      </c>
      <c r="AI331" s="72" t="n">
        <f aca="false">ModeloDatosModificados!AI331-ModeloDatosMinisterio!AI331</f>
        <v>0</v>
      </c>
      <c r="AJ331" s="72" t="n">
        <f aca="false">ModeloDatosModificados!AJ331-ModeloDatosMinisterio!AJ331</f>
        <v>0</v>
      </c>
      <c r="AK331" s="72" t="n">
        <f aca="false">ModeloDatosModificados!AK331-ModeloDatosMinisterio!AK331</f>
        <v>0</v>
      </c>
      <c r="AL331" s="72" t="n">
        <f aca="false">ModeloDatosModificados!AL331-ModeloDatosMinisterio!AL331</f>
        <v>0</v>
      </c>
      <c r="AM331" s="72" t="n">
        <f aca="false">ModeloDatosModificados!AM331-ModeloDatosMinisterio!AM331</f>
        <v>0</v>
      </c>
      <c r="AO331" s="64" t="n">
        <f aca="false">ModeloDatosModificados!AO331-ModeloDatosMinisterio!AO331</f>
        <v>0</v>
      </c>
      <c r="AP331" s="63" t="n">
        <f aca="false">ModeloDatosModificados!AP331-ModeloDatosMinisterio!AP331</f>
        <v>0</v>
      </c>
      <c r="AQ331" s="64" t="n">
        <f aca="false">ModeloDatosModificados!AQ331-ModeloDatosMinisterio!AQ331</f>
        <v>0</v>
      </c>
      <c r="AR331" s="63" t="n">
        <f aca="false">ModeloDatosModificados!AR331-ModeloDatosMinisterio!AR331</f>
        <v>0</v>
      </c>
      <c r="AS331" s="64" t="n">
        <f aca="false">ModeloDatosModificados!AS331-ModeloDatosMinisterio!AS331</f>
        <v>0</v>
      </c>
      <c r="AT331" s="63" t="n">
        <f aca="false">ModeloDatosModificados!AT331-ModeloDatosMinisterio!AT331</f>
        <v>0</v>
      </c>
      <c r="AU331" s="64" t="n">
        <f aca="false">ModeloDatosModificados!AU331-ModeloDatosMinisterio!AU331</f>
        <v>0</v>
      </c>
      <c r="AV331" s="63" t="n">
        <f aca="false">ModeloDatosModificados!AV331-ModeloDatosMinisterio!AV331</f>
        <v>0</v>
      </c>
      <c r="AW331" s="64" t="n">
        <f aca="false">ModeloDatosModificados!AW331-ModeloDatosMinisterio!AW331</f>
        <v>0</v>
      </c>
      <c r="AX331" s="63" t="n">
        <f aca="false">ModeloDatosModificados!AX331-ModeloDatosMinisterio!AX331</f>
        <v>0</v>
      </c>
    </row>
    <row r="332" customFormat="false" ht="13.8" hidden="false" customHeight="false" outlineLevel="0" collapsed="false">
      <c r="A332" s="70" t="s">
        <v>24</v>
      </c>
      <c r="B332" s="63" t="n">
        <f aca="false">ModeloDatosModificados!B332-ModeloDatosMinisterio!B332</f>
        <v>0</v>
      </c>
      <c r="C332" s="63" t="n">
        <f aca="false">ModeloDatosModificados!C332-ModeloDatosMinisterio!C332</f>
        <v>0</v>
      </c>
      <c r="D332" s="63" t="n">
        <f aca="false">ModeloDatosModificados!D332-ModeloDatosMinisterio!D332</f>
        <v>0</v>
      </c>
      <c r="E332" s="63" t="n">
        <f aca="false">ModeloDatosModificados!E332-ModeloDatosMinisterio!E332</f>
        <v>0</v>
      </c>
      <c r="F332" s="63" t="n">
        <f aca="false">ModeloDatosModificados!F332-ModeloDatosMinisterio!F332</f>
        <v>0</v>
      </c>
      <c r="G332" s="63" t="n">
        <f aca="false">ModeloDatosModificados!G332-ModeloDatosMinisterio!G332</f>
        <v>0</v>
      </c>
      <c r="H332" s="63" t="n">
        <f aca="false">ModeloDatosModificados!H332-ModeloDatosMinisterio!H332</f>
        <v>0</v>
      </c>
      <c r="I332" s="64" t="n">
        <f aca="false">ModeloDatosModificados!I332-ModeloDatosMinisterio!I332</f>
        <v>0</v>
      </c>
      <c r="J332" s="63" t="n">
        <f aca="false">ModeloDatosModificados!J332-ModeloDatosMinisterio!J332</f>
        <v>0</v>
      </c>
      <c r="K332" s="64" t="n">
        <f aca="false">ModeloDatosModificados!K332-ModeloDatosMinisterio!K332</f>
        <v>0</v>
      </c>
      <c r="L332" s="63" t="n">
        <f aca="false">ModeloDatosModificados!L332-ModeloDatosMinisterio!L332</f>
        <v>0</v>
      </c>
      <c r="M332" s="64" t="n">
        <f aca="false">ModeloDatosModificados!M332-ModeloDatosMinisterio!M332</f>
        <v>-2.91790409834292E-007</v>
      </c>
      <c r="N332" s="63" t="n">
        <f aca="false">ModeloDatosModificados!N332-ModeloDatosMinisterio!N332</f>
        <v>-43</v>
      </c>
      <c r="O332" s="63" t="n">
        <f aca="false">ModeloDatosModificados!O332-ModeloDatosMinisterio!O332</f>
        <v>-43</v>
      </c>
      <c r="P332" s="63" t="n">
        <f aca="false">ModeloDatosModificados!P332-ModeloDatosMinisterio!P332</f>
        <v>-43</v>
      </c>
      <c r="Q332" s="63" t="n">
        <f aca="false">ModeloDatosModificados!Q332-ModeloDatosMinisterio!Q332</f>
        <v>-43</v>
      </c>
      <c r="S332" s="63" t="n">
        <f aca="false">ModeloDatosModificados!S332-ModeloDatosMinisterio!S332</f>
        <v>0</v>
      </c>
      <c r="T332" s="63" t="n">
        <f aca="false">ModeloDatosModificados!T332-ModeloDatosMinisterio!T332</f>
        <v>0</v>
      </c>
      <c r="U332" s="63" t="n">
        <f aca="false">ModeloDatosModificados!U332-ModeloDatosMinisterio!U332</f>
        <v>0</v>
      </c>
      <c r="V332" s="63" t="n">
        <f aca="false">ModeloDatosModificados!V332-ModeloDatosMinisterio!V332</f>
        <v>0</v>
      </c>
      <c r="W332" s="63" t="n">
        <f aca="false">ModeloDatosModificados!W332-ModeloDatosMinisterio!W332</f>
        <v>0</v>
      </c>
      <c r="X332" s="63" t="n">
        <f aca="false">ModeloDatosModificados!X332-ModeloDatosMinisterio!X332</f>
        <v>0</v>
      </c>
      <c r="Y332" s="63" t="n">
        <f aca="false">ModeloDatosModificados!Y332-ModeloDatosMinisterio!Y332</f>
        <v>0</v>
      </c>
      <c r="Z332" s="63" t="n">
        <f aca="false">ModeloDatosModificados!Z332-ModeloDatosMinisterio!Z332</f>
        <v>0</v>
      </c>
      <c r="AC332" s="71" t="n">
        <f aca="false">ModeloDatosModificados!AC332-ModeloDatosMinisterio!AC332</f>
        <v>0</v>
      </c>
      <c r="AD332" s="72" t="n">
        <f aca="false">ModeloDatosModificados!AD332-ModeloDatosMinisterio!AD332</f>
        <v>0</v>
      </c>
      <c r="AE332" s="73" t="n">
        <f aca="false">ModeloDatosModificados!AE332-ModeloDatosMinisterio!AE332</f>
        <v>0</v>
      </c>
      <c r="AF332" s="72" t="n">
        <f aca="false">ModeloDatosModificados!AF332-ModeloDatosMinisterio!AF332</f>
        <v>0</v>
      </c>
      <c r="AG332" s="72" t="n">
        <f aca="false">ModeloDatosModificados!AG332-ModeloDatosMinisterio!AG332</f>
        <v>0</v>
      </c>
      <c r="AH332" s="72" t="n">
        <f aca="false">ModeloDatosModificados!AH332-ModeloDatosMinisterio!AH332</f>
        <v>0</v>
      </c>
      <c r="AI332" s="72" t="n">
        <f aca="false">ModeloDatosModificados!AI332-ModeloDatosMinisterio!AI332</f>
        <v>0</v>
      </c>
      <c r="AJ332" s="72" t="n">
        <f aca="false">ModeloDatosModificados!AJ332-ModeloDatosMinisterio!AJ332</f>
        <v>0</v>
      </c>
      <c r="AK332" s="72" t="n">
        <f aca="false">ModeloDatosModificados!AK332-ModeloDatosMinisterio!AK332</f>
        <v>0</v>
      </c>
      <c r="AL332" s="72" t="n">
        <f aca="false">ModeloDatosModificados!AL332-ModeloDatosMinisterio!AL332</f>
        <v>0</v>
      </c>
      <c r="AM332" s="72" t="n">
        <f aca="false">ModeloDatosModificados!AM332-ModeloDatosMinisterio!AM332</f>
        <v>0</v>
      </c>
      <c r="AO332" s="64" t="n">
        <f aca="false">ModeloDatosModificados!AO332-ModeloDatosMinisterio!AO332</f>
        <v>0</v>
      </c>
      <c r="AP332" s="63" t="n">
        <f aca="false">ModeloDatosModificados!AP332-ModeloDatosMinisterio!AP332</f>
        <v>0</v>
      </c>
      <c r="AQ332" s="64" t="n">
        <f aca="false">ModeloDatosModificados!AQ332-ModeloDatosMinisterio!AQ332</f>
        <v>0</v>
      </c>
      <c r="AR332" s="63" t="n">
        <f aca="false">ModeloDatosModificados!AR332-ModeloDatosMinisterio!AR332</f>
        <v>0</v>
      </c>
      <c r="AS332" s="64" t="n">
        <f aca="false">ModeloDatosModificados!AS332-ModeloDatosMinisterio!AS332</f>
        <v>0</v>
      </c>
      <c r="AT332" s="63" t="n">
        <f aca="false">ModeloDatosModificados!AT332-ModeloDatosMinisterio!AT332</f>
        <v>0</v>
      </c>
      <c r="AU332" s="64" t="n">
        <f aca="false">ModeloDatosModificados!AU332-ModeloDatosMinisterio!AU332</f>
        <v>0</v>
      </c>
      <c r="AV332" s="63" t="n">
        <f aca="false">ModeloDatosModificados!AV332-ModeloDatosMinisterio!AV332</f>
        <v>0</v>
      </c>
      <c r="AW332" s="64" t="n">
        <f aca="false">ModeloDatosModificados!AW332-ModeloDatosMinisterio!AW332</f>
        <v>0</v>
      </c>
      <c r="AX332" s="63" t="n">
        <f aca="false">ModeloDatosModificados!AX332-ModeloDatosMinisterio!AX332</f>
        <v>0</v>
      </c>
    </row>
    <row r="333" customFormat="false" ht="13.8" hidden="false" customHeight="false" outlineLevel="0" collapsed="false">
      <c r="A333" s="70" t="s">
        <v>25</v>
      </c>
      <c r="B333" s="63" t="n">
        <f aca="false">ModeloDatosModificados!B333-ModeloDatosMinisterio!B333</f>
        <v>0</v>
      </c>
      <c r="C333" s="63" t="n">
        <f aca="false">ModeloDatosModificados!C333-ModeloDatosMinisterio!C333</f>
        <v>0</v>
      </c>
      <c r="D333" s="63" t="n">
        <f aca="false">ModeloDatosModificados!D333-ModeloDatosMinisterio!D333</f>
        <v>0</v>
      </c>
      <c r="E333" s="63" t="n">
        <f aca="false">ModeloDatosModificados!E333-ModeloDatosMinisterio!E333</f>
        <v>0</v>
      </c>
      <c r="F333" s="63" t="n">
        <f aca="false">ModeloDatosModificados!F333-ModeloDatosMinisterio!F333</f>
        <v>0</v>
      </c>
      <c r="G333" s="63" t="n">
        <f aca="false">ModeloDatosModificados!G333-ModeloDatosMinisterio!G333</f>
        <v>0</v>
      </c>
      <c r="H333" s="63" t="n">
        <f aca="false">ModeloDatosModificados!H333-ModeloDatosMinisterio!H333</f>
        <v>0</v>
      </c>
      <c r="I333" s="64" t="n">
        <f aca="false">ModeloDatosModificados!I333-ModeloDatosMinisterio!I333</f>
        <v>0</v>
      </c>
      <c r="J333" s="63" t="n">
        <f aca="false">ModeloDatosModificados!J333-ModeloDatosMinisterio!J333</f>
        <v>0</v>
      </c>
      <c r="K333" s="64" t="n">
        <f aca="false">ModeloDatosModificados!K333-ModeloDatosMinisterio!K333</f>
        <v>0</v>
      </c>
      <c r="L333" s="63" t="n">
        <f aca="false">ModeloDatosModificados!L333-ModeloDatosMinisterio!L333</f>
        <v>0</v>
      </c>
      <c r="M333" s="64" t="n">
        <f aca="false">ModeloDatosModificados!M333-ModeloDatosMinisterio!M333</f>
        <v>6.63160022035259E-009</v>
      </c>
      <c r="N333" s="63" t="n">
        <f aca="false">ModeloDatosModificados!N333-ModeloDatosMinisterio!N333</f>
        <v>1</v>
      </c>
      <c r="O333" s="63" t="n">
        <f aca="false">ModeloDatosModificados!O333-ModeloDatosMinisterio!O333</f>
        <v>1</v>
      </c>
      <c r="P333" s="63" t="n">
        <f aca="false">ModeloDatosModificados!P333-ModeloDatosMinisterio!P333</f>
        <v>1</v>
      </c>
      <c r="Q333" s="63" t="n">
        <f aca="false">ModeloDatosModificados!Q333-ModeloDatosMinisterio!Q333</f>
        <v>1</v>
      </c>
      <c r="S333" s="63" t="n">
        <f aca="false">ModeloDatosModificados!S333-ModeloDatosMinisterio!S333</f>
        <v>0</v>
      </c>
      <c r="T333" s="63" t="n">
        <f aca="false">ModeloDatosModificados!T333-ModeloDatosMinisterio!T333</f>
        <v>0</v>
      </c>
      <c r="U333" s="63" t="n">
        <f aca="false">ModeloDatosModificados!U333-ModeloDatosMinisterio!U333</f>
        <v>0</v>
      </c>
      <c r="V333" s="63" t="n">
        <f aca="false">ModeloDatosModificados!V333-ModeloDatosMinisterio!V333</f>
        <v>0</v>
      </c>
      <c r="W333" s="63" t="n">
        <f aca="false">ModeloDatosModificados!W333-ModeloDatosMinisterio!W333</f>
        <v>0</v>
      </c>
      <c r="X333" s="63" t="n">
        <f aca="false">ModeloDatosModificados!X333-ModeloDatosMinisterio!X333</f>
        <v>0</v>
      </c>
      <c r="Y333" s="63" t="n">
        <f aca="false">ModeloDatosModificados!Y333-ModeloDatosMinisterio!Y333</f>
        <v>0</v>
      </c>
      <c r="Z333" s="63" t="n">
        <f aca="false">ModeloDatosModificados!Z333-ModeloDatosMinisterio!Z333</f>
        <v>0</v>
      </c>
      <c r="AC333" s="71" t="n">
        <f aca="false">ModeloDatosModificados!AC333-ModeloDatosMinisterio!AC333</f>
        <v>0</v>
      </c>
      <c r="AD333" s="72" t="n">
        <f aca="false">ModeloDatosModificados!AD333-ModeloDatosMinisterio!AD333</f>
        <v>0</v>
      </c>
      <c r="AE333" s="73" t="n">
        <f aca="false">ModeloDatosModificados!AE333-ModeloDatosMinisterio!AE333</f>
        <v>0</v>
      </c>
      <c r="AF333" s="72" t="n">
        <f aca="false">ModeloDatosModificados!AF333-ModeloDatosMinisterio!AF333</f>
        <v>0</v>
      </c>
      <c r="AG333" s="72" t="n">
        <f aca="false">ModeloDatosModificados!AG333-ModeloDatosMinisterio!AG333</f>
        <v>0</v>
      </c>
      <c r="AH333" s="72" t="n">
        <f aca="false">ModeloDatosModificados!AH333-ModeloDatosMinisterio!AH333</f>
        <v>0</v>
      </c>
      <c r="AI333" s="72" t="n">
        <f aca="false">ModeloDatosModificados!AI333-ModeloDatosMinisterio!AI333</f>
        <v>0</v>
      </c>
      <c r="AJ333" s="72" t="n">
        <f aca="false">ModeloDatosModificados!AJ333-ModeloDatosMinisterio!AJ333</f>
        <v>0</v>
      </c>
      <c r="AK333" s="72" t="n">
        <f aca="false">ModeloDatosModificados!AK333-ModeloDatosMinisterio!AK333</f>
        <v>0</v>
      </c>
      <c r="AL333" s="72" t="n">
        <f aca="false">ModeloDatosModificados!AL333-ModeloDatosMinisterio!AL333</f>
        <v>0</v>
      </c>
      <c r="AM333" s="72" t="n">
        <f aca="false">ModeloDatosModificados!AM333-ModeloDatosMinisterio!AM333</f>
        <v>0</v>
      </c>
      <c r="AO333" s="64" t="n">
        <f aca="false">ModeloDatosModificados!AO333-ModeloDatosMinisterio!AO333</f>
        <v>0</v>
      </c>
      <c r="AP333" s="63" t="n">
        <f aca="false">ModeloDatosModificados!AP333-ModeloDatosMinisterio!AP333</f>
        <v>0</v>
      </c>
      <c r="AQ333" s="64" t="n">
        <f aca="false">ModeloDatosModificados!AQ333-ModeloDatosMinisterio!AQ333</f>
        <v>0</v>
      </c>
      <c r="AR333" s="63" t="n">
        <f aca="false">ModeloDatosModificados!AR333-ModeloDatosMinisterio!AR333</f>
        <v>0</v>
      </c>
      <c r="AS333" s="64" t="n">
        <f aca="false">ModeloDatosModificados!AS333-ModeloDatosMinisterio!AS333</f>
        <v>0</v>
      </c>
      <c r="AT333" s="63" t="n">
        <f aca="false">ModeloDatosModificados!AT333-ModeloDatosMinisterio!AT333</f>
        <v>0</v>
      </c>
      <c r="AU333" s="64" t="n">
        <f aca="false">ModeloDatosModificados!AU333-ModeloDatosMinisterio!AU333</f>
        <v>0</v>
      </c>
      <c r="AV333" s="63" t="n">
        <f aca="false">ModeloDatosModificados!AV333-ModeloDatosMinisterio!AV333</f>
        <v>0</v>
      </c>
      <c r="AW333" s="64" t="n">
        <f aca="false">ModeloDatosModificados!AW333-ModeloDatosMinisterio!AW333</f>
        <v>0</v>
      </c>
      <c r="AX333" s="63" t="n">
        <f aca="false">ModeloDatosModificados!AX333-ModeloDatosMinisterio!AX333</f>
        <v>0</v>
      </c>
    </row>
    <row r="334" customFormat="false" ht="13.8" hidden="false" customHeight="false" outlineLevel="0" collapsed="false">
      <c r="A334" s="70" t="s">
        <v>26</v>
      </c>
      <c r="B334" s="63" t="n">
        <f aca="false">ModeloDatosModificados!B334-ModeloDatosMinisterio!B334</f>
        <v>0</v>
      </c>
      <c r="C334" s="63" t="n">
        <f aca="false">ModeloDatosModificados!C334-ModeloDatosMinisterio!C334</f>
        <v>0</v>
      </c>
      <c r="D334" s="63" t="n">
        <f aca="false">ModeloDatosModificados!D334-ModeloDatosMinisterio!D334</f>
        <v>0</v>
      </c>
      <c r="E334" s="63" t="n">
        <f aca="false">ModeloDatosModificados!E334-ModeloDatosMinisterio!E334</f>
        <v>0</v>
      </c>
      <c r="F334" s="63" t="n">
        <f aca="false">ModeloDatosModificados!F334-ModeloDatosMinisterio!F334</f>
        <v>0</v>
      </c>
      <c r="G334" s="63" t="n">
        <f aca="false">ModeloDatosModificados!G334-ModeloDatosMinisterio!G334</f>
        <v>0</v>
      </c>
      <c r="H334" s="63" t="n">
        <f aca="false">ModeloDatosModificados!H334-ModeloDatosMinisterio!H334</f>
        <v>0</v>
      </c>
      <c r="I334" s="64" t="n">
        <f aca="false">ModeloDatosModificados!I334-ModeloDatosMinisterio!I334</f>
        <v>0</v>
      </c>
      <c r="J334" s="63" t="n">
        <f aca="false">ModeloDatosModificados!J334-ModeloDatosMinisterio!J334</f>
        <v>0</v>
      </c>
      <c r="K334" s="64" t="n">
        <f aca="false">ModeloDatosModificados!K334-ModeloDatosMinisterio!K334</f>
        <v>0</v>
      </c>
      <c r="L334" s="63" t="n">
        <f aca="false">ModeloDatosModificados!L334-ModeloDatosMinisterio!L334</f>
        <v>0</v>
      </c>
      <c r="M334" s="64" t="n">
        <f aca="false">ModeloDatosModificados!M334-ModeloDatosMinisterio!M334</f>
        <v>-2.2547440760301E-007</v>
      </c>
      <c r="N334" s="63" t="n">
        <f aca="false">ModeloDatosModificados!N334-ModeloDatosMinisterio!N334</f>
        <v>-33</v>
      </c>
      <c r="O334" s="63" t="n">
        <f aca="false">ModeloDatosModificados!O334-ModeloDatosMinisterio!O334</f>
        <v>-33</v>
      </c>
      <c r="P334" s="63" t="n">
        <f aca="false">ModeloDatosModificados!P334-ModeloDatosMinisterio!P334</f>
        <v>-33</v>
      </c>
      <c r="Q334" s="63" t="n">
        <f aca="false">ModeloDatosModificados!Q334-ModeloDatosMinisterio!Q334</f>
        <v>-33</v>
      </c>
      <c r="S334" s="63" t="n">
        <f aca="false">ModeloDatosModificados!S334-ModeloDatosMinisterio!S334</f>
        <v>0</v>
      </c>
      <c r="T334" s="63" t="n">
        <f aca="false">ModeloDatosModificados!T334-ModeloDatosMinisterio!T334</f>
        <v>0</v>
      </c>
      <c r="U334" s="63" t="n">
        <f aca="false">ModeloDatosModificados!U334-ModeloDatosMinisterio!U334</f>
        <v>0</v>
      </c>
      <c r="V334" s="63" t="n">
        <f aca="false">ModeloDatosModificados!V334-ModeloDatosMinisterio!V334</f>
        <v>0</v>
      </c>
      <c r="W334" s="63" t="n">
        <f aca="false">ModeloDatosModificados!W334-ModeloDatosMinisterio!W334</f>
        <v>0</v>
      </c>
      <c r="X334" s="63" t="n">
        <f aca="false">ModeloDatosModificados!X334-ModeloDatosMinisterio!X334</f>
        <v>0</v>
      </c>
      <c r="Y334" s="63" t="n">
        <f aca="false">ModeloDatosModificados!Y334-ModeloDatosMinisterio!Y334</f>
        <v>0</v>
      </c>
      <c r="Z334" s="63" t="n">
        <f aca="false">ModeloDatosModificados!Z334-ModeloDatosMinisterio!Z334</f>
        <v>0</v>
      </c>
      <c r="AC334" s="71" t="n">
        <f aca="false">ModeloDatosModificados!AC334-ModeloDatosMinisterio!AC334</f>
        <v>0</v>
      </c>
      <c r="AD334" s="72" t="n">
        <f aca="false">ModeloDatosModificados!AD334-ModeloDatosMinisterio!AD334</f>
        <v>0</v>
      </c>
      <c r="AE334" s="73" t="n">
        <f aca="false">ModeloDatosModificados!AE334-ModeloDatosMinisterio!AE334</f>
        <v>0</v>
      </c>
      <c r="AF334" s="72" t="n">
        <f aca="false">ModeloDatosModificados!AF334-ModeloDatosMinisterio!AF334</f>
        <v>0</v>
      </c>
      <c r="AG334" s="72" t="n">
        <f aca="false">ModeloDatosModificados!AG334-ModeloDatosMinisterio!AG334</f>
        <v>0</v>
      </c>
      <c r="AH334" s="72" t="n">
        <f aca="false">ModeloDatosModificados!AH334-ModeloDatosMinisterio!AH334</f>
        <v>0</v>
      </c>
      <c r="AI334" s="72" t="n">
        <f aca="false">ModeloDatosModificados!AI334-ModeloDatosMinisterio!AI334</f>
        <v>0</v>
      </c>
      <c r="AJ334" s="72" t="n">
        <f aca="false">ModeloDatosModificados!AJ334-ModeloDatosMinisterio!AJ334</f>
        <v>0</v>
      </c>
      <c r="AK334" s="72" t="n">
        <f aca="false">ModeloDatosModificados!AK334-ModeloDatosMinisterio!AK334</f>
        <v>0</v>
      </c>
      <c r="AL334" s="72" t="n">
        <f aca="false">ModeloDatosModificados!AL334-ModeloDatosMinisterio!AL334</f>
        <v>0</v>
      </c>
      <c r="AM334" s="72" t="n">
        <f aca="false">ModeloDatosModificados!AM334-ModeloDatosMinisterio!AM334</f>
        <v>0</v>
      </c>
      <c r="AO334" s="64" t="n">
        <f aca="false">ModeloDatosModificados!AO334-ModeloDatosMinisterio!AO334</f>
        <v>0</v>
      </c>
      <c r="AP334" s="63" t="n">
        <f aca="false">ModeloDatosModificados!AP334-ModeloDatosMinisterio!AP334</f>
        <v>0</v>
      </c>
      <c r="AQ334" s="64" t="n">
        <f aca="false">ModeloDatosModificados!AQ334-ModeloDatosMinisterio!AQ334</f>
        <v>0</v>
      </c>
      <c r="AR334" s="63" t="n">
        <f aca="false">ModeloDatosModificados!AR334-ModeloDatosMinisterio!AR334</f>
        <v>0</v>
      </c>
      <c r="AS334" s="64" t="n">
        <f aca="false">ModeloDatosModificados!AS334-ModeloDatosMinisterio!AS334</f>
        <v>0</v>
      </c>
      <c r="AT334" s="63" t="n">
        <f aca="false">ModeloDatosModificados!AT334-ModeloDatosMinisterio!AT334</f>
        <v>0</v>
      </c>
      <c r="AU334" s="64" t="n">
        <f aca="false">ModeloDatosModificados!AU334-ModeloDatosMinisterio!AU334</f>
        <v>0</v>
      </c>
      <c r="AV334" s="63" t="n">
        <f aca="false">ModeloDatosModificados!AV334-ModeloDatosMinisterio!AV334</f>
        <v>0</v>
      </c>
      <c r="AW334" s="64" t="n">
        <f aca="false">ModeloDatosModificados!AW334-ModeloDatosMinisterio!AW334</f>
        <v>0</v>
      </c>
      <c r="AX334" s="63" t="n">
        <f aca="false">ModeloDatosModificados!AX334-ModeloDatosMinisterio!AX334</f>
        <v>0</v>
      </c>
    </row>
    <row r="335" customFormat="false" ht="13.8" hidden="false" customHeight="false" outlineLevel="0" collapsed="false">
      <c r="A335" s="70" t="s">
        <v>27</v>
      </c>
      <c r="B335" s="63" t="n">
        <f aca="false">ModeloDatosModificados!B335-ModeloDatosMinisterio!B335</f>
        <v>0</v>
      </c>
      <c r="C335" s="63" t="n">
        <f aca="false">ModeloDatosModificados!C335-ModeloDatosMinisterio!C335</f>
        <v>0</v>
      </c>
      <c r="D335" s="63" t="n">
        <f aca="false">ModeloDatosModificados!D335-ModeloDatosMinisterio!D335</f>
        <v>0</v>
      </c>
      <c r="E335" s="63" t="n">
        <f aca="false">ModeloDatosModificados!E335-ModeloDatosMinisterio!E335</f>
        <v>0</v>
      </c>
      <c r="F335" s="63" t="n">
        <f aca="false">ModeloDatosModificados!F335-ModeloDatosMinisterio!F335</f>
        <v>0</v>
      </c>
      <c r="G335" s="63" t="n">
        <f aca="false">ModeloDatosModificados!G335-ModeloDatosMinisterio!G335</f>
        <v>0</v>
      </c>
      <c r="H335" s="63" t="n">
        <f aca="false">ModeloDatosModificados!H335-ModeloDatosMinisterio!H335</f>
        <v>0</v>
      </c>
      <c r="I335" s="64" t="n">
        <f aca="false">ModeloDatosModificados!I335-ModeloDatosMinisterio!I335</f>
        <v>0</v>
      </c>
      <c r="J335" s="63" t="n">
        <f aca="false">ModeloDatosModificados!J335-ModeloDatosMinisterio!J335</f>
        <v>0</v>
      </c>
      <c r="K335" s="64" t="n">
        <f aca="false">ModeloDatosModificados!K335-ModeloDatosMinisterio!K335</f>
        <v>0</v>
      </c>
      <c r="L335" s="63" t="n">
        <f aca="false">ModeloDatosModificados!L335-ModeloDatosMinisterio!L335</f>
        <v>0</v>
      </c>
      <c r="M335" s="64" t="n">
        <f aca="false">ModeloDatosModificados!M335-ModeloDatosMinisterio!M335</f>
        <v>-1.98948006679966E-008</v>
      </c>
      <c r="N335" s="63" t="n">
        <f aca="false">ModeloDatosModificados!N335-ModeloDatosMinisterio!N335</f>
        <v>-3</v>
      </c>
      <c r="O335" s="63" t="n">
        <f aca="false">ModeloDatosModificados!O335-ModeloDatosMinisterio!O335</f>
        <v>-3</v>
      </c>
      <c r="P335" s="63" t="n">
        <f aca="false">ModeloDatosModificados!P335-ModeloDatosMinisterio!P335</f>
        <v>-3</v>
      </c>
      <c r="Q335" s="63" t="n">
        <f aca="false">ModeloDatosModificados!Q335-ModeloDatosMinisterio!Q335</f>
        <v>-3</v>
      </c>
      <c r="S335" s="63" t="n">
        <f aca="false">ModeloDatosModificados!S335-ModeloDatosMinisterio!S335</f>
        <v>0</v>
      </c>
      <c r="T335" s="63" t="n">
        <f aca="false">ModeloDatosModificados!T335-ModeloDatosMinisterio!T335</f>
        <v>0</v>
      </c>
      <c r="U335" s="63" t="n">
        <f aca="false">ModeloDatosModificados!U335-ModeloDatosMinisterio!U335</f>
        <v>0</v>
      </c>
      <c r="V335" s="63" t="n">
        <f aca="false">ModeloDatosModificados!V335-ModeloDatosMinisterio!V335</f>
        <v>0</v>
      </c>
      <c r="W335" s="63" t="n">
        <f aca="false">ModeloDatosModificados!W335-ModeloDatosMinisterio!W335</f>
        <v>0</v>
      </c>
      <c r="X335" s="63" t="n">
        <f aca="false">ModeloDatosModificados!X335-ModeloDatosMinisterio!X335</f>
        <v>0</v>
      </c>
      <c r="Y335" s="63" t="n">
        <f aca="false">ModeloDatosModificados!Y335-ModeloDatosMinisterio!Y335</f>
        <v>0</v>
      </c>
      <c r="Z335" s="63" t="n">
        <f aca="false">ModeloDatosModificados!Z335-ModeloDatosMinisterio!Z335</f>
        <v>0</v>
      </c>
      <c r="AC335" s="71" t="n">
        <f aca="false">ModeloDatosModificados!AC335-ModeloDatosMinisterio!AC335</f>
        <v>0</v>
      </c>
      <c r="AD335" s="72" t="n">
        <f aca="false">ModeloDatosModificados!AD335-ModeloDatosMinisterio!AD335</f>
        <v>0</v>
      </c>
      <c r="AE335" s="73" t="n">
        <f aca="false">ModeloDatosModificados!AE335-ModeloDatosMinisterio!AE335</f>
        <v>0</v>
      </c>
      <c r="AF335" s="72" t="n">
        <f aca="false">ModeloDatosModificados!AF335-ModeloDatosMinisterio!AF335</f>
        <v>0</v>
      </c>
      <c r="AG335" s="72" t="n">
        <f aca="false">ModeloDatosModificados!AG335-ModeloDatosMinisterio!AG335</f>
        <v>0</v>
      </c>
      <c r="AH335" s="72" t="n">
        <f aca="false">ModeloDatosModificados!AH335-ModeloDatosMinisterio!AH335</f>
        <v>0</v>
      </c>
      <c r="AI335" s="72" t="n">
        <f aca="false">ModeloDatosModificados!AI335-ModeloDatosMinisterio!AI335</f>
        <v>0</v>
      </c>
      <c r="AJ335" s="72" t="n">
        <f aca="false">ModeloDatosModificados!AJ335-ModeloDatosMinisterio!AJ335</f>
        <v>0</v>
      </c>
      <c r="AK335" s="72" t="n">
        <f aca="false">ModeloDatosModificados!AK335-ModeloDatosMinisterio!AK335</f>
        <v>0</v>
      </c>
      <c r="AL335" s="72" t="n">
        <f aca="false">ModeloDatosModificados!AL335-ModeloDatosMinisterio!AL335</f>
        <v>0</v>
      </c>
      <c r="AM335" s="72" t="n">
        <f aca="false">ModeloDatosModificados!AM335-ModeloDatosMinisterio!AM335</f>
        <v>0</v>
      </c>
      <c r="AO335" s="64" t="n">
        <f aca="false">ModeloDatosModificados!AO335-ModeloDatosMinisterio!AO335</f>
        <v>0</v>
      </c>
      <c r="AP335" s="63" t="n">
        <f aca="false">ModeloDatosModificados!AP335-ModeloDatosMinisterio!AP335</f>
        <v>0</v>
      </c>
      <c r="AQ335" s="64" t="n">
        <f aca="false">ModeloDatosModificados!AQ335-ModeloDatosMinisterio!AQ335</f>
        <v>0</v>
      </c>
      <c r="AR335" s="63" t="n">
        <f aca="false">ModeloDatosModificados!AR335-ModeloDatosMinisterio!AR335</f>
        <v>0</v>
      </c>
      <c r="AS335" s="64" t="n">
        <f aca="false">ModeloDatosModificados!AS335-ModeloDatosMinisterio!AS335</f>
        <v>0</v>
      </c>
      <c r="AT335" s="63" t="n">
        <f aca="false">ModeloDatosModificados!AT335-ModeloDatosMinisterio!AT335</f>
        <v>0</v>
      </c>
      <c r="AU335" s="64" t="n">
        <f aca="false">ModeloDatosModificados!AU335-ModeloDatosMinisterio!AU335</f>
        <v>0</v>
      </c>
      <c r="AV335" s="63" t="n">
        <f aca="false">ModeloDatosModificados!AV335-ModeloDatosMinisterio!AV335</f>
        <v>0</v>
      </c>
      <c r="AW335" s="64" t="n">
        <f aca="false">ModeloDatosModificados!AW335-ModeloDatosMinisterio!AW335</f>
        <v>0</v>
      </c>
      <c r="AX335" s="63" t="n">
        <f aca="false">ModeloDatosModificados!AX335-ModeloDatosMinisterio!AX335</f>
        <v>0</v>
      </c>
    </row>
    <row r="336" customFormat="false" ht="13.8" hidden="false" customHeight="false" outlineLevel="0" collapsed="false">
      <c r="A336" s="70" t="s">
        <v>28</v>
      </c>
      <c r="B336" s="63" t="n">
        <f aca="false">ModeloDatosModificados!B336-ModeloDatosMinisterio!B336</f>
        <v>0</v>
      </c>
      <c r="C336" s="63" t="n">
        <f aca="false">ModeloDatosModificados!C336-ModeloDatosMinisterio!C336</f>
        <v>0</v>
      </c>
      <c r="D336" s="63" t="n">
        <f aca="false">ModeloDatosModificados!D336-ModeloDatosMinisterio!D336</f>
        <v>0</v>
      </c>
      <c r="E336" s="63" t="n">
        <f aca="false">ModeloDatosModificados!E336-ModeloDatosMinisterio!E336</f>
        <v>0</v>
      </c>
      <c r="F336" s="63" t="n">
        <f aca="false">ModeloDatosModificados!F336-ModeloDatosMinisterio!F336</f>
        <v>0</v>
      </c>
      <c r="G336" s="63" t="n">
        <f aca="false">ModeloDatosModificados!G336-ModeloDatosMinisterio!G336</f>
        <v>0</v>
      </c>
      <c r="H336" s="63" t="n">
        <f aca="false">ModeloDatosModificados!H336-ModeloDatosMinisterio!H336</f>
        <v>0</v>
      </c>
      <c r="I336" s="64" t="n">
        <f aca="false">ModeloDatosModificados!I336-ModeloDatosMinisterio!I336</f>
        <v>0</v>
      </c>
      <c r="J336" s="63" t="n">
        <f aca="false">ModeloDatosModificados!J336-ModeloDatosMinisterio!J336</f>
        <v>0</v>
      </c>
      <c r="K336" s="64" t="n">
        <f aca="false">ModeloDatosModificados!K336-ModeloDatosMinisterio!K336</f>
        <v>0</v>
      </c>
      <c r="L336" s="63" t="n">
        <f aca="false">ModeloDatosModificados!L336-ModeloDatosMinisterio!L336</f>
        <v>0</v>
      </c>
      <c r="M336" s="64" t="n">
        <f aca="false">ModeloDatosModificados!M336-ModeloDatosMinisterio!M336</f>
        <v>-1.32632004469502E-007</v>
      </c>
      <c r="N336" s="63" t="n">
        <f aca="false">ModeloDatosModificados!N336-ModeloDatosMinisterio!N336</f>
        <v>-19</v>
      </c>
      <c r="O336" s="63" t="n">
        <f aca="false">ModeloDatosModificados!O336-ModeloDatosMinisterio!O336</f>
        <v>-19</v>
      </c>
      <c r="P336" s="63" t="n">
        <f aca="false">ModeloDatosModificados!P336-ModeloDatosMinisterio!P336</f>
        <v>-19</v>
      </c>
      <c r="Q336" s="63" t="n">
        <f aca="false">ModeloDatosModificados!Q336-ModeloDatosMinisterio!Q336</f>
        <v>-19</v>
      </c>
      <c r="S336" s="63" t="n">
        <f aca="false">ModeloDatosModificados!S336-ModeloDatosMinisterio!S336</f>
        <v>0</v>
      </c>
      <c r="T336" s="63" t="n">
        <f aca="false">ModeloDatosModificados!T336-ModeloDatosMinisterio!T336</f>
        <v>0</v>
      </c>
      <c r="U336" s="63" t="n">
        <f aca="false">ModeloDatosModificados!U336-ModeloDatosMinisterio!U336</f>
        <v>0</v>
      </c>
      <c r="V336" s="63" t="n">
        <f aca="false">ModeloDatosModificados!V336-ModeloDatosMinisterio!V336</f>
        <v>0</v>
      </c>
      <c r="W336" s="63" t="n">
        <f aca="false">ModeloDatosModificados!W336-ModeloDatosMinisterio!W336</f>
        <v>0</v>
      </c>
      <c r="X336" s="63" t="n">
        <f aca="false">ModeloDatosModificados!X336-ModeloDatosMinisterio!X336</f>
        <v>0</v>
      </c>
      <c r="Y336" s="63" t="n">
        <f aca="false">ModeloDatosModificados!Y336-ModeloDatosMinisterio!Y336</f>
        <v>0</v>
      </c>
      <c r="Z336" s="63" t="n">
        <f aca="false">ModeloDatosModificados!Z336-ModeloDatosMinisterio!Z336</f>
        <v>0</v>
      </c>
      <c r="AC336" s="71" t="n">
        <f aca="false">ModeloDatosModificados!AC336-ModeloDatosMinisterio!AC336</f>
        <v>0</v>
      </c>
      <c r="AD336" s="72" t="n">
        <f aca="false">ModeloDatosModificados!AD336-ModeloDatosMinisterio!AD336</f>
        <v>0</v>
      </c>
      <c r="AE336" s="73" t="n">
        <f aca="false">ModeloDatosModificados!AE336-ModeloDatosMinisterio!AE336</f>
        <v>0</v>
      </c>
      <c r="AF336" s="72" t="n">
        <f aca="false">ModeloDatosModificados!AF336-ModeloDatosMinisterio!AF336</f>
        <v>0</v>
      </c>
      <c r="AG336" s="72" t="n">
        <f aca="false">ModeloDatosModificados!AG336-ModeloDatosMinisterio!AG336</f>
        <v>0</v>
      </c>
      <c r="AH336" s="72" t="n">
        <f aca="false">ModeloDatosModificados!AH336-ModeloDatosMinisterio!AH336</f>
        <v>0</v>
      </c>
      <c r="AI336" s="72" t="n">
        <f aca="false">ModeloDatosModificados!AI336-ModeloDatosMinisterio!AI336</f>
        <v>0</v>
      </c>
      <c r="AJ336" s="72" t="n">
        <f aca="false">ModeloDatosModificados!AJ336-ModeloDatosMinisterio!AJ336</f>
        <v>0</v>
      </c>
      <c r="AK336" s="72" t="n">
        <f aca="false">ModeloDatosModificados!AK336-ModeloDatosMinisterio!AK336</f>
        <v>0</v>
      </c>
      <c r="AL336" s="72" t="n">
        <f aca="false">ModeloDatosModificados!AL336-ModeloDatosMinisterio!AL336</f>
        <v>0</v>
      </c>
      <c r="AM336" s="72" t="n">
        <f aca="false">ModeloDatosModificados!AM336-ModeloDatosMinisterio!AM336</f>
        <v>0</v>
      </c>
      <c r="AO336" s="64" t="n">
        <f aca="false">ModeloDatosModificados!AO336-ModeloDatosMinisterio!AO336</f>
        <v>0</v>
      </c>
      <c r="AP336" s="63" t="n">
        <f aca="false">ModeloDatosModificados!AP336-ModeloDatosMinisterio!AP336</f>
        <v>0</v>
      </c>
      <c r="AQ336" s="64" t="n">
        <f aca="false">ModeloDatosModificados!AQ336-ModeloDatosMinisterio!AQ336</f>
        <v>0</v>
      </c>
      <c r="AR336" s="63" t="n">
        <f aca="false">ModeloDatosModificados!AR336-ModeloDatosMinisterio!AR336</f>
        <v>0</v>
      </c>
      <c r="AS336" s="64" t="n">
        <f aca="false">ModeloDatosModificados!AS336-ModeloDatosMinisterio!AS336</f>
        <v>0</v>
      </c>
      <c r="AT336" s="63" t="n">
        <f aca="false">ModeloDatosModificados!AT336-ModeloDatosMinisterio!AT336</f>
        <v>0</v>
      </c>
      <c r="AU336" s="64" t="n">
        <f aca="false">ModeloDatosModificados!AU336-ModeloDatosMinisterio!AU336</f>
        <v>0</v>
      </c>
      <c r="AV336" s="63" t="n">
        <f aca="false">ModeloDatosModificados!AV336-ModeloDatosMinisterio!AV336</f>
        <v>0</v>
      </c>
      <c r="AW336" s="64" t="n">
        <f aca="false">ModeloDatosModificados!AW336-ModeloDatosMinisterio!AW336</f>
        <v>0</v>
      </c>
      <c r="AX336" s="63" t="n">
        <f aca="false">ModeloDatosModificados!AX336-ModeloDatosMinisterio!AX336</f>
        <v>0</v>
      </c>
    </row>
    <row r="337" customFormat="false" ht="13.8" hidden="false" customHeight="false" outlineLevel="0" collapsed="false">
      <c r="A337" s="70" t="s">
        <v>29</v>
      </c>
      <c r="B337" s="63" t="n">
        <f aca="false">ModeloDatosModificados!B337-ModeloDatosMinisterio!B337</f>
        <v>0</v>
      </c>
      <c r="C337" s="63" t="n">
        <f aca="false">ModeloDatosModificados!C337-ModeloDatosMinisterio!C337</f>
        <v>0</v>
      </c>
      <c r="D337" s="63" t="n">
        <f aca="false">ModeloDatosModificados!D337-ModeloDatosMinisterio!D337</f>
        <v>0</v>
      </c>
      <c r="E337" s="63" t="n">
        <f aca="false">ModeloDatosModificados!E337-ModeloDatosMinisterio!E337</f>
        <v>0</v>
      </c>
      <c r="F337" s="63" t="n">
        <f aca="false">ModeloDatosModificados!F337-ModeloDatosMinisterio!F337</f>
        <v>0</v>
      </c>
      <c r="G337" s="63" t="n">
        <f aca="false">ModeloDatosModificados!G337-ModeloDatosMinisterio!G337</f>
        <v>0</v>
      </c>
      <c r="H337" s="63" t="n">
        <f aca="false">ModeloDatosModificados!H337-ModeloDatosMinisterio!H337</f>
        <v>0</v>
      </c>
      <c r="I337" s="64" t="n">
        <f aca="false">ModeloDatosModificados!I337-ModeloDatosMinisterio!I337</f>
        <v>0</v>
      </c>
      <c r="J337" s="63" t="n">
        <f aca="false">ModeloDatosModificados!J337-ModeloDatosMinisterio!J337</f>
        <v>0</v>
      </c>
      <c r="K337" s="64" t="n">
        <f aca="false">ModeloDatosModificados!K337-ModeloDatosMinisterio!K337</f>
        <v>0</v>
      </c>
      <c r="L337" s="63" t="n">
        <f aca="false">ModeloDatosModificados!L337-ModeloDatosMinisterio!L337</f>
        <v>0</v>
      </c>
      <c r="M337" s="64" t="n">
        <f aca="false">ModeloDatosModificados!M337-ModeloDatosMinisterio!M337</f>
        <v>-6.63160022382203E-008</v>
      </c>
      <c r="N337" s="63" t="n">
        <f aca="false">ModeloDatosModificados!N337-ModeloDatosMinisterio!N337</f>
        <v>-10</v>
      </c>
      <c r="O337" s="63" t="n">
        <f aca="false">ModeloDatosModificados!O337-ModeloDatosMinisterio!O337</f>
        <v>-10</v>
      </c>
      <c r="P337" s="63" t="n">
        <f aca="false">ModeloDatosModificados!P337-ModeloDatosMinisterio!P337</f>
        <v>-10</v>
      </c>
      <c r="Q337" s="63" t="n">
        <f aca="false">ModeloDatosModificados!Q337-ModeloDatosMinisterio!Q337</f>
        <v>-10</v>
      </c>
      <c r="S337" s="63" t="n">
        <f aca="false">ModeloDatosModificados!S337-ModeloDatosMinisterio!S337</f>
        <v>0</v>
      </c>
      <c r="T337" s="63" t="n">
        <f aca="false">ModeloDatosModificados!T337-ModeloDatosMinisterio!T337</f>
        <v>0</v>
      </c>
      <c r="U337" s="63" t="n">
        <f aca="false">ModeloDatosModificados!U337-ModeloDatosMinisterio!U337</f>
        <v>0</v>
      </c>
      <c r="V337" s="63" t="n">
        <f aca="false">ModeloDatosModificados!V337-ModeloDatosMinisterio!V337</f>
        <v>0</v>
      </c>
      <c r="W337" s="63" t="n">
        <f aca="false">ModeloDatosModificados!W337-ModeloDatosMinisterio!W337</f>
        <v>0</v>
      </c>
      <c r="X337" s="63" t="n">
        <f aca="false">ModeloDatosModificados!X337-ModeloDatosMinisterio!X337</f>
        <v>0</v>
      </c>
      <c r="Y337" s="63" t="n">
        <f aca="false">ModeloDatosModificados!Y337-ModeloDatosMinisterio!Y337</f>
        <v>0</v>
      </c>
      <c r="Z337" s="63" t="n">
        <f aca="false">ModeloDatosModificados!Z337-ModeloDatosMinisterio!Z337</f>
        <v>0</v>
      </c>
      <c r="AC337" s="71" t="n">
        <f aca="false">ModeloDatosModificados!AC337-ModeloDatosMinisterio!AC337</f>
        <v>0</v>
      </c>
      <c r="AD337" s="72" t="n">
        <f aca="false">ModeloDatosModificados!AD337-ModeloDatosMinisterio!AD337</f>
        <v>0</v>
      </c>
      <c r="AE337" s="73" t="n">
        <f aca="false">ModeloDatosModificados!AE337-ModeloDatosMinisterio!AE337</f>
        <v>0</v>
      </c>
      <c r="AF337" s="72" t="n">
        <f aca="false">ModeloDatosModificados!AF337-ModeloDatosMinisterio!AF337</f>
        <v>0</v>
      </c>
      <c r="AG337" s="72" t="n">
        <f aca="false">ModeloDatosModificados!AG337-ModeloDatosMinisterio!AG337</f>
        <v>0</v>
      </c>
      <c r="AH337" s="72" t="n">
        <f aca="false">ModeloDatosModificados!AH337-ModeloDatosMinisterio!AH337</f>
        <v>0</v>
      </c>
      <c r="AI337" s="72" t="n">
        <f aca="false">ModeloDatosModificados!AI337-ModeloDatosMinisterio!AI337</f>
        <v>0</v>
      </c>
      <c r="AJ337" s="72" t="n">
        <f aca="false">ModeloDatosModificados!AJ337-ModeloDatosMinisterio!AJ337</f>
        <v>0</v>
      </c>
      <c r="AK337" s="72" t="n">
        <f aca="false">ModeloDatosModificados!AK337-ModeloDatosMinisterio!AK337</f>
        <v>0</v>
      </c>
      <c r="AL337" s="72" t="n">
        <f aca="false">ModeloDatosModificados!AL337-ModeloDatosMinisterio!AL337</f>
        <v>0</v>
      </c>
      <c r="AM337" s="72" t="n">
        <f aca="false">ModeloDatosModificados!AM337-ModeloDatosMinisterio!AM337</f>
        <v>0</v>
      </c>
      <c r="AO337" s="64" t="n">
        <f aca="false">ModeloDatosModificados!AO337-ModeloDatosMinisterio!AO337</f>
        <v>0</v>
      </c>
      <c r="AP337" s="63" t="n">
        <f aca="false">ModeloDatosModificados!AP337-ModeloDatosMinisterio!AP337</f>
        <v>0</v>
      </c>
      <c r="AQ337" s="64" t="n">
        <f aca="false">ModeloDatosModificados!AQ337-ModeloDatosMinisterio!AQ337</f>
        <v>0</v>
      </c>
      <c r="AR337" s="63" t="n">
        <f aca="false">ModeloDatosModificados!AR337-ModeloDatosMinisterio!AR337</f>
        <v>0</v>
      </c>
      <c r="AS337" s="64" t="n">
        <f aca="false">ModeloDatosModificados!AS337-ModeloDatosMinisterio!AS337</f>
        <v>0</v>
      </c>
      <c r="AT337" s="63" t="n">
        <f aca="false">ModeloDatosModificados!AT337-ModeloDatosMinisterio!AT337</f>
        <v>0</v>
      </c>
      <c r="AU337" s="64" t="n">
        <f aca="false">ModeloDatosModificados!AU337-ModeloDatosMinisterio!AU337</f>
        <v>0</v>
      </c>
      <c r="AV337" s="63" t="n">
        <f aca="false">ModeloDatosModificados!AV337-ModeloDatosMinisterio!AV337</f>
        <v>0</v>
      </c>
      <c r="AW337" s="64" t="n">
        <f aca="false">ModeloDatosModificados!AW337-ModeloDatosMinisterio!AW337</f>
        <v>0</v>
      </c>
      <c r="AX337" s="63" t="n">
        <f aca="false">ModeloDatosModificados!AX337-ModeloDatosMinisterio!AX337</f>
        <v>0</v>
      </c>
    </row>
    <row r="338" customFormat="false" ht="13.8" hidden="false" customHeight="false" outlineLevel="0" collapsed="false">
      <c r="A338" s="70" t="s">
        <v>30</v>
      </c>
      <c r="B338" s="63" t="n">
        <f aca="false">ModeloDatosModificados!B338-ModeloDatosMinisterio!B338</f>
        <v>0</v>
      </c>
      <c r="C338" s="63" t="n">
        <f aca="false">ModeloDatosModificados!C338-ModeloDatosMinisterio!C338</f>
        <v>0</v>
      </c>
      <c r="D338" s="63" t="n">
        <f aca="false">ModeloDatosModificados!D338-ModeloDatosMinisterio!D338</f>
        <v>0</v>
      </c>
      <c r="E338" s="63" t="n">
        <f aca="false">ModeloDatosModificados!E338-ModeloDatosMinisterio!E338</f>
        <v>0</v>
      </c>
      <c r="F338" s="63" t="n">
        <f aca="false">ModeloDatosModificados!F338-ModeloDatosMinisterio!F338</f>
        <v>0</v>
      </c>
      <c r="G338" s="63" t="n">
        <f aca="false">ModeloDatosModificados!G338-ModeloDatosMinisterio!G338</f>
        <v>0</v>
      </c>
      <c r="H338" s="63" t="n">
        <f aca="false">ModeloDatosModificados!H338-ModeloDatosMinisterio!H338</f>
        <v>0</v>
      </c>
      <c r="I338" s="64" t="n">
        <f aca="false">ModeloDatosModificados!I338-ModeloDatosMinisterio!I338</f>
        <v>0</v>
      </c>
      <c r="J338" s="63" t="n">
        <f aca="false">ModeloDatosModificados!J338-ModeloDatosMinisterio!J338</f>
        <v>0</v>
      </c>
      <c r="K338" s="64" t="n">
        <f aca="false">ModeloDatosModificados!K338-ModeloDatosMinisterio!K338</f>
        <v>0</v>
      </c>
      <c r="L338" s="63" t="n">
        <f aca="false">ModeloDatosModificados!L338-ModeloDatosMinisterio!L338</f>
        <v>0</v>
      </c>
      <c r="M338" s="64" t="n">
        <f aca="false">ModeloDatosModificados!M338-ModeloDatosMinisterio!M338</f>
        <v>6.63160022382203E-009</v>
      </c>
      <c r="N338" s="63" t="n">
        <f aca="false">ModeloDatosModificados!N338-ModeloDatosMinisterio!N338</f>
        <v>1</v>
      </c>
      <c r="O338" s="63" t="n">
        <f aca="false">ModeloDatosModificados!O338-ModeloDatosMinisterio!O338</f>
        <v>1</v>
      </c>
      <c r="P338" s="63" t="n">
        <f aca="false">ModeloDatosModificados!P338-ModeloDatosMinisterio!P338</f>
        <v>1</v>
      </c>
      <c r="Q338" s="63" t="n">
        <f aca="false">ModeloDatosModificados!Q338-ModeloDatosMinisterio!Q338</f>
        <v>1</v>
      </c>
      <c r="S338" s="63" t="n">
        <f aca="false">ModeloDatosModificados!S338-ModeloDatosMinisterio!S338</f>
        <v>0</v>
      </c>
      <c r="T338" s="63" t="n">
        <f aca="false">ModeloDatosModificados!T338-ModeloDatosMinisterio!T338</f>
        <v>0</v>
      </c>
      <c r="U338" s="63" t="n">
        <f aca="false">ModeloDatosModificados!U338-ModeloDatosMinisterio!U338</f>
        <v>0</v>
      </c>
      <c r="V338" s="63" t="n">
        <f aca="false">ModeloDatosModificados!V338-ModeloDatosMinisterio!V338</f>
        <v>0</v>
      </c>
      <c r="W338" s="63" t="n">
        <f aca="false">ModeloDatosModificados!W338-ModeloDatosMinisterio!W338</f>
        <v>0</v>
      </c>
      <c r="X338" s="63" t="n">
        <f aca="false">ModeloDatosModificados!X338-ModeloDatosMinisterio!X338</f>
        <v>0</v>
      </c>
      <c r="Y338" s="63" t="n">
        <f aca="false">ModeloDatosModificados!Y338-ModeloDatosMinisterio!Y338</f>
        <v>0</v>
      </c>
      <c r="Z338" s="63" t="n">
        <f aca="false">ModeloDatosModificados!Z338-ModeloDatosMinisterio!Z338</f>
        <v>0</v>
      </c>
      <c r="AC338" s="71" t="n">
        <f aca="false">ModeloDatosModificados!AC338-ModeloDatosMinisterio!AC338</f>
        <v>0</v>
      </c>
      <c r="AD338" s="72" t="n">
        <f aca="false">ModeloDatosModificados!AD338-ModeloDatosMinisterio!AD338</f>
        <v>0</v>
      </c>
      <c r="AE338" s="73" t="n">
        <f aca="false">ModeloDatosModificados!AE338-ModeloDatosMinisterio!AE338</f>
        <v>0</v>
      </c>
      <c r="AF338" s="72" t="n">
        <f aca="false">ModeloDatosModificados!AF338-ModeloDatosMinisterio!AF338</f>
        <v>0</v>
      </c>
      <c r="AG338" s="72" t="n">
        <f aca="false">ModeloDatosModificados!AG338-ModeloDatosMinisterio!AG338</f>
        <v>0</v>
      </c>
      <c r="AH338" s="72" t="n">
        <f aca="false">ModeloDatosModificados!AH338-ModeloDatosMinisterio!AH338</f>
        <v>0</v>
      </c>
      <c r="AI338" s="72" t="n">
        <f aca="false">ModeloDatosModificados!AI338-ModeloDatosMinisterio!AI338</f>
        <v>0</v>
      </c>
      <c r="AJ338" s="72" t="n">
        <f aca="false">ModeloDatosModificados!AJ338-ModeloDatosMinisterio!AJ338</f>
        <v>0</v>
      </c>
      <c r="AK338" s="72" t="n">
        <f aca="false">ModeloDatosModificados!AK338-ModeloDatosMinisterio!AK338</f>
        <v>0</v>
      </c>
      <c r="AL338" s="72" t="n">
        <f aca="false">ModeloDatosModificados!AL338-ModeloDatosMinisterio!AL338</f>
        <v>0</v>
      </c>
      <c r="AM338" s="72" t="n">
        <f aca="false">ModeloDatosModificados!AM338-ModeloDatosMinisterio!AM338</f>
        <v>0</v>
      </c>
      <c r="AO338" s="64" t="n">
        <f aca="false">ModeloDatosModificados!AO338-ModeloDatosMinisterio!AO338</f>
        <v>0</v>
      </c>
      <c r="AP338" s="63" t="n">
        <f aca="false">ModeloDatosModificados!AP338-ModeloDatosMinisterio!AP338</f>
        <v>0</v>
      </c>
      <c r="AQ338" s="64" t="n">
        <f aca="false">ModeloDatosModificados!AQ338-ModeloDatosMinisterio!AQ338</f>
        <v>0</v>
      </c>
      <c r="AR338" s="63" t="n">
        <f aca="false">ModeloDatosModificados!AR338-ModeloDatosMinisterio!AR338</f>
        <v>0</v>
      </c>
      <c r="AS338" s="64" t="n">
        <f aca="false">ModeloDatosModificados!AS338-ModeloDatosMinisterio!AS338</f>
        <v>0</v>
      </c>
      <c r="AT338" s="63" t="n">
        <f aca="false">ModeloDatosModificados!AT338-ModeloDatosMinisterio!AT338</f>
        <v>0</v>
      </c>
      <c r="AU338" s="64" t="n">
        <f aca="false">ModeloDatosModificados!AU338-ModeloDatosMinisterio!AU338</f>
        <v>0</v>
      </c>
      <c r="AV338" s="63" t="n">
        <f aca="false">ModeloDatosModificados!AV338-ModeloDatosMinisterio!AV338</f>
        <v>0</v>
      </c>
      <c r="AW338" s="64" t="n">
        <f aca="false">ModeloDatosModificados!AW338-ModeloDatosMinisterio!AW338</f>
        <v>0</v>
      </c>
      <c r="AX338" s="63" t="n">
        <f aca="false">ModeloDatosModificados!AX338-ModeloDatosMinisterio!AX338</f>
        <v>0</v>
      </c>
    </row>
    <row r="339" customFormat="false" ht="13.8" hidden="false" customHeight="false" outlineLevel="0" collapsed="false">
      <c r="A339" s="70" t="s">
        <v>31</v>
      </c>
      <c r="B339" s="63" t="n">
        <f aca="false">ModeloDatosModificados!B339-ModeloDatosMinisterio!B339</f>
        <v>0</v>
      </c>
      <c r="C339" s="63" t="n">
        <f aca="false">ModeloDatosModificados!C339-ModeloDatosMinisterio!C339</f>
        <v>0</v>
      </c>
      <c r="D339" s="63" t="n">
        <f aca="false">ModeloDatosModificados!D339-ModeloDatosMinisterio!D339</f>
        <v>0</v>
      </c>
      <c r="E339" s="63" t="n">
        <f aca="false">ModeloDatosModificados!E339-ModeloDatosMinisterio!E339</f>
        <v>0</v>
      </c>
      <c r="F339" s="63" t="n">
        <f aca="false">ModeloDatosModificados!F339-ModeloDatosMinisterio!F339</f>
        <v>0</v>
      </c>
      <c r="G339" s="63" t="n">
        <f aca="false">ModeloDatosModificados!G339-ModeloDatosMinisterio!G339</f>
        <v>0</v>
      </c>
      <c r="H339" s="63" t="n">
        <f aca="false">ModeloDatosModificados!H339-ModeloDatosMinisterio!H339</f>
        <v>0</v>
      </c>
      <c r="I339" s="64" t="n">
        <f aca="false">ModeloDatosModificados!I339-ModeloDatosMinisterio!I339</f>
        <v>0</v>
      </c>
      <c r="J339" s="63" t="n">
        <f aca="false">ModeloDatosModificados!J339-ModeloDatosMinisterio!J339</f>
        <v>0</v>
      </c>
      <c r="K339" s="64" t="n">
        <f aca="false">ModeloDatosModificados!K339-ModeloDatosMinisterio!K339</f>
        <v>0</v>
      </c>
      <c r="L339" s="63" t="n">
        <f aca="false">ModeloDatosModificados!L339-ModeloDatosMinisterio!L339</f>
        <v>0</v>
      </c>
      <c r="M339" s="64" t="n">
        <f aca="false">ModeloDatosModificados!M339-ModeloDatosMinisterio!M339</f>
        <v>6.63160022035259E-009</v>
      </c>
      <c r="N339" s="63" t="n">
        <f aca="false">ModeloDatosModificados!N339-ModeloDatosMinisterio!N339</f>
        <v>1</v>
      </c>
      <c r="O339" s="63" t="n">
        <f aca="false">ModeloDatosModificados!O339-ModeloDatosMinisterio!O339</f>
        <v>1</v>
      </c>
      <c r="P339" s="63" t="n">
        <f aca="false">ModeloDatosModificados!P339-ModeloDatosMinisterio!P339</f>
        <v>1</v>
      </c>
      <c r="Q339" s="63" t="n">
        <f aca="false">ModeloDatosModificados!Q339-ModeloDatosMinisterio!Q339</f>
        <v>1</v>
      </c>
      <c r="S339" s="63" t="n">
        <f aca="false">ModeloDatosModificados!S339-ModeloDatosMinisterio!S339</f>
        <v>0</v>
      </c>
      <c r="T339" s="63" t="n">
        <f aca="false">ModeloDatosModificados!T339-ModeloDatosMinisterio!T339</f>
        <v>0</v>
      </c>
      <c r="U339" s="63" t="n">
        <f aca="false">ModeloDatosModificados!U339-ModeloDatosMinisterio!U339</f>
        <v>0</v>
      </c>
      <c r="V339" s="63" t="n">
        <f aca="false">ModeloDatosModificados!V339-ModeloDatosMinisterio!V339</f>
        <v>0</v>
      </c>
      <c r="W339" s="63" t="n">
        <f aca="false">ModeloDatosModificados!W339-ModeloDatosMinisterio!W339</f>
        <v>0</v>
      </c>
      <c r="X339" s="63" t="n">
        <f aca="false">ModeloDatosModificados!X339-ModeloDatosMinisterio!X339</f>
        <v>0</v>
      </c>
      <c r="Y339" s="63" t="n">
        <f aca="false">ModeloDatosModificados!Y339-ModeloDatosMinisterio!Y339</f>
        <v>0</v>
      </c>
      <c r="Z339" s="63" t="n">
        <f aca="false">ModeloDatosModificados!Z339-ModeloDatosMinisterio!Z339</f>
        <v>0</v>
      </c>
      <c r="AC339" s="71" t="n">
        <f aca="false">ModeloDatosModificados!AC339-ModeloDatosMinisterio!AC339</f>
        <v>0</v>
      </c>
      <c r="AD339" s="72" t="n">
        <f aca="false">ModeloDatosModificados!AD339-ModeloDatosMinisterio!AD339</f>
        <v>0</v>
      </c>
      <c r="AE339" s="73" t="n">
        <f aca="false">ModeloDatosModificados!AE339-ModeloDatosMinisterio!AE339</f>
        <v>0</v>
      </c>
      <c r="AF339" s="72" t="n">
        <f aca="false">ModeloDatosModificados!AF339-ModeloDatosMinisterio!AF339</f>
        <v>0</v>
      </c>
      <c r="AG339" s="72" t="n">
        <f aca="false">ModeloDatosModificados!AG339-ModeloDatosMinisterio!AG339</f>
        <v>0</v>
      </c>
      <c r="AH339" s="72" t="n">
        <f aca="false">ModeloDatosModificados!AH339-ModeloDatosMinisterio!AH339</f>
        <v>0</v>
      </c>
      <c r="AI339" s="72" t="n">
        <f aca="false">ModeloDatosModificados!AI339-ModeloDatosMinisterio!AI339</f>
        <v>0</v>
      </c>
      <c r="AJ339" s="72" t="n">
        <f aca="false">ModeloDatosModificados!AJ339-ModeloDatosMinisterio!AJ339</f>
        <v>0</v>
      </c>
      <c r="AK339" s="72" t="n">
        <f aca="false">ModeloDatosModificados!AK339-ModeloDatosMinisterio!AK339</f>
        <v>0</v>
      </c>
      <c r="AL339" s="72" t="n">
        <f aca="false">ModeloDatosModificados!AL339-ModeloDatosMinisterio!AL339</f>
        <v>0</v>
      </c>
      <c r="AM339" s="72" t="n">
        <f aca="false">ModeloDatosModificados!AM339-ModeloDatosMinisterio!AM339</f>
        <v>0</v>
      </c>
      <c r="AO339" s="64" t="n">
        <f aca="false">ModeloDatosModificados!AO339-ModeloDatosMinisterio!AO339</f>
        <v>0</v>
      </c>
      <c r="AP339" s="63" t="n">
        <f aca="false">ModeloDatosModificados!AP339-ModeloDatosMinisterio!AP339</f>
        <v>0</v>
      </c>
      <c r="AQ339" s="64" t="n">
        <f aca="false">ModeloDatosModificados!AQ339-ModeloDatosMinisterio!AQ339</f>
        <v>0</v>
      </c>
      <c r="AR339" s="63" t="n">
        <f aca="false">ModeloDatosModificados!AR339-ModeloDatosMinisterio!AR339</f>
        <v>0</v>
      </c>
      <c r="AS339" s="64" t="n">
        <f aca="false">ModeloDatosModificados!AS339-ModeloDatosMinisterio!AS339</f>
        <v>0</v>
      </c>
      <c r="AT339" s="63" t="n">
        <f aca="false">ModeloDatosModificados!AT339-ModeloDatosMinisterio!AT339</f>
        <v>0</v>
      </c>
      <c r="AU339" s="64" t="n">
        <f aca="false">ModeloDatosModificados!AU339-ModeloDatosMinisterio!AU339</f>
        <v>0</v>
      </c>
      <c r="AV339" s="63" t="n">
        <f aca="false">ModeloDatosModificados!AV339-ModeloDatosMinisterio!AV339</f>
        <v>0</v>
      </c>
      <c r="AW339" s="64" t="n">
        <f aca="false">ModeloDatosModificados!AW339-ModeloDatosMinisterio!AW339</f>
        <v>0</v>
      </c>
      <c r="AX339" s="63" t="n">
        <f aca="false">ModeloDatosModificados!AX339-ModeloDatosMinisterio!AX339</f>
        <v>0</v>
      </c>
    </row>
    <row r="340" customFormat="false" ht="13.8" hidden="false" customHeight="false" outlineLevel="0" collapsed="false">
      <c r="A340" s="70" t="s">
        <v>32</v>
      </c>
      <c r="B340" s="63" t="n">
        <f aca="false">ModeloDatosModificados!B340-ModeloDatosMinisterio!B340</f>
        <v>0</v>
      </c>
      <c r="C340" s="63" t="n">
        <f aca="false">ModeloDatosModificados!C340-ModeloDatosMinisterio!C340</f>
        <v>0</v>
      </c>
      <c r="D340" s="63" t="n">
        <f aca="false">ModeloDatosModificados!D340-ModeloDatosMinisterio!D340</f>
        <v>0</v>
      </c>
      <c r="E340" s="63" t="n">
        <f aca="false">ModeloDatosModificados!E340-ModeloDatosMinisterio!E340</f>
        <v>0</v>
      </c>
      <c r="F340" s="63" t="n">
        <f aca="false">ModeloDatosModificados!F340-ModeloDatosMinisterio!F340</f>
        <v>0</v>
      </c>
      <c r="G340" s="63" t="n">
        <f aca="false">ModeloDatosModificados!G340-ModeloDatosMinisterio!G340</f>
        <v>0</v>
      </c>
      <c r="H340" s="63" t="n">
        <f aca="false">ModeloDatosModificados!H340-ModeloDatosMinisterio!H340</f>
        <v>0</v>
      </c>
      <c r="I340" s="64" t="n">
        <f aca="false">ModeloDatosModificados!I340-ModeloDatosMinisterio!I340</f>
        <v>0</v>
      </c>
      <c r="J340" s="63" t="n">
        <f aca="false">ModeloDatosModificados!J340-ModeloDatosMinisterio!J340</f>
        <v>0</v>
      </c>
      <c r="K340" s="64" t="n">
        <f aca="false">ModeloDatosModificados!K340-ModeloDatosMinisterio!K340</f>
        <v>0</v>
      </c>
      <c r="L340" s="63" t="n">
        <f aca="false">ModeloDatosModificados!L340-ModeloDatosMinisterio!L340</f>
        <v>0</v>
      </c>
      <c r="M340" s="64" t="n">
        <f aca="false">ModeloDatosModificados!M340-ModeloDatosMinisterio!M340</f>
        <v>1.32632004441746E-008</v>
      </c>
      <c r="N340" s="63" t="n">
        <f aca="false">ModeloDatosModificados!N340-ModeloDatosMinisterio!N340</f>
        <v>2</v>
      </c>
      <c r="O340" s="63" t="n">
        <f aca="false">ModeloDatosModificados!O340-ModeloDatosMinisterio!O340</f>
        <v>2</v>
      </c>
      <c r="P340" s="63" t="n">
        <f aca="false">ModeloDatosModificados!P340-ModeloDatosMinisterio!P340</f>
        <v>2</v>
      </c>
      <c r="Q340" s="63" t="n">
        <f aca="false">ModeloDatosModificados!Q340-ModeloDatosMinisterio!Q340</f>
        <v>2</v>
      </c>
      <c r="S340" s="63" t="n">
        <f aca="false">ModeloDatosModificados!S340-ModeloDatosMinisterio!S340</f>
        <v>0</v>
      </c>
      <c r="T340" s="63" t="n">
        <f aca="false">ModeloDatosModificados!T340-ModeloDatosMinisterio!T340</f>
        <v>0</v>
      </c>
      <c r="U340" s="63" t="n">
        <f aca="false">ModeloDatosModificados!U340-ModeloDatosMinisterio!U340</f>
        <v>0</v>
      </c>
      <c r="V340" s="63" t="n">
        <f aca="false">ModeloDatosModificados!V340-ModeloDatosMinisterio!V340</f>
        <v>0</v>
      </c>
      <c r="W340" s="63" t="n">
        <f aca="false">ModeloDatosModificados!W340-ModeloDatosMinisterio!W340</f>
        <v>0</v>
      </c>
      <c r="X340" s="63" t="n">
        <f aca="false">ModeloDatosModificados!X340-ModeloDatosMinisterio!X340</f>
        <v>0</v>
      </c>
      <c r="Y340" s="63" t="n">
        <f aca="false">ModeloDatosModificados!Y340-ModeloDatosMinisterio!Y340</f>
        <v>0</v>
      </c>
      <c r="Z340" s="63" t="n">
        <f aca="false">ModeloDatosModificados!Z340-ModeloDatosMinisterio!Z340</f>
        <v>0</v>
      </c>
      <c r="AC340" s="71" t="n">
        <f aca="false">ModeloDatosModificados!AC340-ModeloDatosMinisterio!AC340</f>
        <v>0</v>
      </c>
      <c r="AD340" s="72" t="n">
        <f aca="false">ModeloDatosModificados!AD340-ModeloDatosMinisterio!AD340</f>
        <v>0</v>
      </c>
      <c r="AE340" s="73" t="n">
        <f aca="false">ModeloDatosModificados!AE340-ModeloDatosMinisterio!AE340</f>
        <v>0</v>
      </c>
      <c r="AF340" s="72" t="n">
        <f aca="false">ModeloDatosModificados!AF340-ModeloDatosMinisterio!AF340</f>
        <v>0</v>
      </c>
      <c r="AG340" s="72" t="n">
        <f aca="false">ModeloDatosModificados!AG340-ModeloDatosMinisterio!AG340</f>
        <v>0</v>
      </c>
      <c r="AH340" s="72" t="n">
        <f aca="false">ModeloDatosModificados!AH340-ModeloDatosMinisterio!AH340</f>
        <v>0</v>
      </c>
      <c r="AI340" s="72" t="n">
        <f aca="false">ModeloDatosModificados!AI340-ModeloDatosMinisterio!AI340</f>
        <v>0</v>
      </c>
      <c r="AJ340" s="72" t="n">
        <f aca="false">ModeloDatosModificados!AJ340-ModeloDatosMinisterio!AJ340</f>
        <v>0</v>
      </c>
      <c r="AK340" s="72" t="n">
        <f aca="false">ModeloDatosModificados!AK340-ModeloDatosMinisterio!AK340</f>
        <v>0</v>
      </c>
      <c r="AL340" s="72" t="n">
        <f aca="false">ModeloDatosModificados!AL340-ModeloDatosMinisterio!AL340</f>
        <v>0</v>
      </c>
      <c r="AM340" s="72" t="n">
        <f aca="false">ModeloDatosModificados!AM340-ModeloDatosMinisterio!AM340</f>
        <v>0</v>
      </c>
      <c r="AO340" s="64" t="n">
        <f aca="false">ModeloDatosModificados!AO340-ModeloDatosMinisterio!AO340</f>
        <v>0</v>
      </c>
      <c r="AP340" s="63" t="n">
        <f aca="false">ModeloDatosModificados!AP340-ModeloDatosMinisterio!AP340</f>
        <v>0</v>
      </c>
      <c r="AQ340" s="64" t="n">
        <f aca="false">ModeloDatosModificados!AQ340-ModeloDatosMinisterio!AQ340</f>
        <v>0</v>
      </c>
      <c r="AR340" s="63" t="n">
        <f aca="false">ModeloDatosModificados!AR340-ModeloDatosMinisterio!AR340</f>
        <v>0</v>
      </c>
      <c r="AS340" s="64" t="n">
        <f aca="false">ModeloDatosModificados!AS340-ModeloDatosMinisterio!AS340</f>
        <v>0</v>
      </c>
      <c r="AT340" s="63" t="n">
        <f aca="false">ModeloDatosModificados!AT340-ModeloDatosMinisterio!AT340</f>
        <v>0</v>
      </c>
      <c r="AU340" s="64" t="n">
        <f aca="false">ModeloDatosModificados!AU340-ModeloDatosMinisterio!AU340</f>
        <v>0</v>
      </c>
      <c r="AV340" s="63" t="n">
        <f aca="false">ModeloDatosModificados!AV340-ModeloDatosMinisterio!AV340</f>
        <v>0</v>
      </c>
      <c r="AW340" s="64" t="n">
        <f aca="false">ModeloDatosModificados!AW340-ModeloDatosMinisterio!AW340</f>
        <v>0</v>
      </c>
      <c r="AX340" s="63" t="n">
        <f aca="false">ModeloDatosModificados!AX340-ModeloDatosMinisterio!AX340</f>
        <v>0</v>
      </c>
    </row>
    <row r="341" customFormat="false" ht="13.8" hidden="false" customHeight="false" outlineLevel="0" collapsed="false">
      <c r="A341" s="70" t="s">
        <v>33</v>
      </c>
      <c r="B341" s="63" t="n">
        <f aca="false">ModeloDatosModificados!B341-ModeloDatosMinisterio!B341</f>
        <v>0</v>
      </c>
      <c r="C341" s="63" t="n">
        <f aca="false">ModeloDatosModificados!C341-ModeloDatosMinisterio!C341</f>
        <v>0</v>
      </c>
      <c r="D341" s="63" t="n">
        <f aca="false">ModeloDatosModificados!D341-ModeloDatosMinisterio!D341</f>
        <v>0</v>
      </c>
      <c r="E341" s="63" t="n">
        <f aca="false">ModeloDatosModificados!E341-ModeloDatosMinisterio!E341</f>
        <v>0</v>
      </c>
      <c r="F341" s="63" t="n">
        <f aca="false">ModeloDatosModificados!F341-ModeloDatosMinisterio!F341</f>
        <v>0</v>
      </c>
      <c r="G341" s="63" t="n">
        <f aca="false">ModeloDatosModificados!G341-ModeloDatosMinisterio!G341</f>
        <v>0</v>
      </c>
      <c r="H341" s="63" t="n">
        <f aca="false">ModeloDatosModificados!H341-ModeloDatosMinisterio!H341</f>
        <v>0</v>
      </c>
      <c r="I341" s="64" t="n">
        <f aca="false">ModeloDatosModificados!I341-ModeloDatosMinisterio!I341</f>
        <v>0</v>
      </c>
      <c r="J341" s="63" t="n">
        <f aca="false">ModeloDatosModificados!J341-ModeloDatosMinisterio!J341</f>
        <v>0</v>
      </c>
      <c r="K341" s="64" t="n">
        <f aca="false">ModeloDatosModificados!K341-ModeloDatosMinisterio!K341</f>
        <v>0</v>
      </c>
      <c r="L341" s="63" t="n">
        <f aca="false">ModeloDatosModificados!L341-ModeloDatosMinisterio!L341</f>
        <v>0</v>
      </c>
      <c r="M341" s="64" t="n">
        <f aca="false">ModeloDatosModificados!M341-ModeloDatosMinisterio!M341</f>
        <v>1.98948006714661E-008</v>
      </c>
      <c r="N341" s="63" t="n">
        <f aca="false">ModeloDatosModificados!N341-ModeloDatosMinisterio!N341</f>
        <v>3</v>
      </c>
      <c r="O341" s="63" t="n">
        <f aca="false">ModeloDatosModificados!O341-ModeloDatosMinisterio!O341</f>
        <v>3</v>
      </c>
      <c r="P341" s="63" t="n">
        <f aca="false">ModeloDatosModificados!P341-ModeloDatosMinisterio!P341</f>
        <v>3</v>
      </c>
      <c r="Q341" s="63" t="n">
        <f aca="false">ModeloDatosModificados!Q341-ModeloDatosMinisterio!Q341</f>
        <v>3</v>
      </c>
      <c r="S341" s="63" t="n">
        <f aca="false">ModeloDatosModificados!S341-ModeloDatosMinisterio!S341</f>
        <v>0</v>
      </c>
      <c r="T341" s="63" t="n">
        <f aca="false">ModeloDatosModificados!T341-ModeloDatosMinisterio!T341</f>
        <v>0</v>
      </c>
      <c r="U341" s="63" t="n">
        <f aca="false">ModeloDatosModificados!U341-ModeloDatosMinisterio!U341</f>
        <v>0</v>
      </c>
      <c r="V341" s="63" t="n">
        <f aca="false">ModeloDatosModificados!V341-ModeloDatosMinisterio!V341</f>
        <v>0</v>
      </c>
      <c r="W341" s="63" t="n">
        <f aca="false">ModeloDatosModificados!W341-ModeloDatosMinisterio!W341</f>
        <v>0</v>
      </c>
      <c r="X341" s="63" t="n">
        <f aca="false">ModeloDatosModificados!X341-ModeloDatosMinisterio!X341</f>
        <v>0</v>
      </c>
      <c r="Y341" s="63" t="n">
        <f aca="false">ModeloDatosModificados!Y341-ModeloDatosMinisterio!Y341</f>
        <v>0</v>
      </c>
      <c r="Z341" s="63" t="n">
        <f aca="false">ModeloDatosModificados!Z341-ModeloDatosMinisterio!Z341</f>
        <v>0</v>
      </c>
      <c r="AC341" s="71" t="n">
        <f aca="false">ModeloDatosModificados!AC341-ModeloDatosMinisterio!AC341</f>
        <v>0</v>
      </c>
      <c r="AD341" s="72" t="n">
        <f aca="false">ModeloDatosModificados!AD341-ModeloDatosMinisterio!AD341</f>
        <v>0</v>
      </c>
      <c r="AE341" s="73" t="n">
        <f aca="false">ModeloDatosModificados!AE341-ModeloDatosMinisterio!AE341</f>
        <v>0</v>
      </c>
      <c r="AF341" s="72" t="n">
        <f aca="false">ModeloDatosModificados!AF341-ModeloDatosMinisterio!AF341</f>
        <v>0</v>
      </c>
      <c r="AG341" s="72" t="n">
        <f aca="false">ModeloDatosModificados!AG341-ModeloDatosMinisterio!AG341</f>
        <v>0</v>
      </c>
      <c r="AH341" s="72" t="n">
        <f aca="false">ModeloDatosModificados!AH341-ModeloDatosMinisterio!AH341</f>
        <v>0</v>
      </c>
      <c r="AI341" s="72" t="n">
        <f aca="false">ModeloDatosModificados!AI341-ModeloDatosMinisterio!AI341</f>
        <v>0</v>
      </c>
      <c r="AJ341" s="72" t="n">
        <f aca="false">ModeloDatosModificados!AJ341-ModeloDatosMinisterio!AJ341</f>
        <v>0</v>
      </c>
      <c r="AK341" s="72" t="n">
        <f aca="false">ModeloDatosModificados!AK341-ModeloDatosMinisterio!AK341</f>
        <v>0</v>
      </c>
      <c r="AL341" s="72" t="n">
        <f aca="false">ModeloDatosModificados!AL341-ModeloDatosMinisterio!AL341</f>
        <v>0</v>
      </c>
      <c r="AM341" s="72" t="n">
        <f aca="false">ModeloDatosModificados!AM341-ModeloDatosMinisterio!AM341</f>
        <v>0</v>
      </c>
      <c r="AO341" s="64" t="n">
        <f aca="false">ModeloDatosModificados!AO341-ModeloDatosMinisterio!AO341</f>
        <v>0</v>
      </c>
      <c r="AP341" s="63" t="n">
        <f aca="false">ModeloDatosModificados!AP341-ModeloDatosMinisterio!AP341</f>
        <v>0</v>
      </c>
      <c r="AQ341" s="64" t="n">
        <f aca="false">ModeloDatosModificados!AQ341-ModeloDatosMinisterio!AQ341</f>
        <v>0</v>
      </c>
      <c r="AR341" s="63" t="n">
        <f aca="false">ModeloDatosModificados!AR341-ModeloDatosMinisterio!AR341</f>
        <v>0</v>
      </c>
      <c r="AS341" s="64" t="n">
        <f aca="false">ModeloDatosModificados!AS341-ModeloDatosMinisterio!AS341</f>
        <v>0</v>
      </c>
      <c r="AT341" s="63" t="n">
        <f aca="false">ModeloDatosModificados!AT341-ModeloDatosMinisterio!AT341</f>
        <v>0</v>
      </c>
      <c r="AU341" s="64" t="n">
        <f aca="false">ModeloDatosModificados!AU341-ModeloDatosMinisterio!AU341</f>
        <v>0</v>
      </c>
      <c r="AV341" s="63" t="n">
        <f aca="false">ModeloDatosModificados!AV341-ModeloDatosMinisterio!AV341</f>
        <v>0</v>
      </c>
      <c r="AW341" s="64" t="n">
        <f aca="false">ModeloDatosModificados!AW341-ModeloDatosMinisterio!AW341</f>
        <v>0</v>
      </c>
      <c r="AX341" s="63" t="n">
        <f aca="false">ModeloDatosModificados!AX341-ModeloDatosMinisterio!AX341</f>
        <v>0</v>
      </c>
    </row>
    <row r="342" customFormat="false" ht="13.8" hidden="false" customHeight="false" outlineLevel="0" collapsed="false">
      <c r="A342" s="70" t="s">
        <v>34</v>
      </c>
      <c r="B342" s="63" t="n">
        <f aca="false">ModeloDatosModificados!B342-ModeloDatosMinisterio!B342</f>
        <v>0</v>
      </c>
      <c r="C342" s="63" t="n">
        <f aca="false">ModeloDatosModificados!C342-ModeloDatosMinisterio!C342</f>
        <v>0</v>
      </c>
      <c r="D342" s="63" t="n">
        <f aca="false">ModeloDatosModificados!D342-ModeloDatosMinisterio!D342</f>
        <v>0</v>
      </c>
      <c r="E342" s="63" t="n">
        <f aca="false">ModeloDatosModificados!E342-ModeloDatosMinisterio!E342</f>
        <v>0</v>
      </c>
      <c r="F342" s="63" t="n">
        <f aca="false">ModeloDatosModificados!F342-ModeloDatosMinisterio!F342</f>
        <v>0</v>
      </c>
      <c r="G342" s="63" t="n">
        <f aca="false">ModeloDatosModificados!G342-ModeloDatosMinisterio!G342</f>
        <v>0</v>
      </c>
      <c r="H342" s="63" t="n">
        <f aca="false">ModeloDatosModificados!H342-ModeloDatosMinisterio!H342</f>
        <v>0</v>
      </c>
      <c r="I342" s="64" t="n">
        <f aca="false">ModeloDatosModificados!I342-ModeloDatosMinisterio!I342</f>
        <v>0</v>
      </c>
      <c r="J342" s="63" t="n">
        <f aca="false">ModeloDatosModificados!J342-ModeloDatosMinisterio!J342</f>
        <v>0</v>
      </c>
      <c r="K342" s="64" t="n">
        <f aca="false">ModeloDatosModificados!K342-ModeloDatosMinisterio!K342</f>
        <v>0</v>
      </c>
      <c r="L342" s="63" t="n">
        <f aca="false">ModeloDatosModificados!L342-ModeloDatosMinisterio!L342</f>
        <v>0</v>
      </c>
      <c r="M342" s="64" t="n">
        <f aca="false">ModeloDatosModificados!M342-ModeloDatosMinisterio!M342</f>
        <v>-6.63160022382203E-009</v>
      </c>
      <c r="N342" s="63" t="n">
        <f aca="false">ModeloDatosModificados!N342-ModeloDatosMinisterio!N342</f>
        <v>-1</v>
      </c>
      <c r="O342" s="63" t="n">
        <f aca="false">ModeloDatosModificados!O342-ModeloDatosMinisterio!O342</f>
        <v>-1</v>
      </c>
      <c r="P342" s="63" t="n">
        <f aca="false">ModeloDatosModificados!P342-ModeloDatosMinisterio!P342</f>
        <v>-1</v>
      </c>
      <c r="Q342" s="63" t="n">
        <f aca="false">ModeloDatosModificados!Q342-ModeloDatosMinisterio!Q342</f>
        <v>-1</v>
      </c>
      <c r="S342" s="63" t="n">
        <f aca="false">ModeloDatosModificados!S342-ModeloDatosMinisterio!S342</f>
        <v>0</v>
      </c>
      <c r="T342" s="63" t="n">
        <f aca="false">ModeloDatosModificados!T342-ModeloDatosMinisterio!T342</f>
        <v>0</v>
      </c>
      <c r="U342" s="63" t="n">
        <f aca="false">ModeloDatosModificados!U342-ModeloDatosMinisterio!U342</f>
        <v>0</v>
      </c>
      <c r="V342" s="63" t="n">
        <f aca="false">ModeloDatosModificados!V342-ModeloDatosMinisterio!V342</f>
        <v>0</v>
      </c>
      <c r="W342" s="63" t="n">
        <f aca="false">ModeloDatosModificados!W342-ModeloDatosMinisterio!W342</f>
        <v>0</v>
      </c>
      <c r="X342" s="63" t="n">
        <f aca="false">ModeloDatosModificados!X342-ModeloDatosMinisterio!X342</f>
        <v>0</v>
      </c>
      <c r="Y342" s="63" t="n">
        <f aca="false">ModeloDatosModificados!Y342-ModeloDatosMinisterio!Y342</f>
        <v>0</v>
      </c>
      <c r="Z342" s="63" t="n">
        <f aca="false">ModeloDatosModificados!Z342-ModeloDatosMinisterio!Z342</f>
        <v>0</v>
      </c>
      <c r="AC342" s="71" t="n">
        <f aca="false">ModeloDatosModificados!AC342-ModeloDatosMinisterio!AC342</f>
        <v>0</v>
      </c>
      <c r="AD342" s="72" t="n">
        <f aca="false">ModeloDatosModificados!AD342-ModeloDatosMinisterio!AD342</f>
        <v>0</v>
      </c>
      <c r="AE342" s="73" t="n">
        <f aca="false">ModeloDatosModificados!AE342-ModeloDatosMinisterio!AE342</f>
        <v>0</v>
      </c>
      <c r="AF342" s="72" t="n">
        <f aca="false">ModeloDatosModificados!AF342-ModeloDatosMinisterio!AF342</f>
        <v>0</v>
      </c>
      <c r="AG342" s="72" t="n">
        <f aca="false">ModeloDatosModificados!AG342-ModeloDatosMinisterio!AG342</f>
        <v>0</v>
      </c>
      <c r="AH342" s="72" t="n">
        <f aca="false">ModeloDatosModificados!AH342-ModeloDatosMinisterio!AH342</f>
        <v>0</v>
      </c>
      <c r="AI342" s="72" t="n">
        <f aca="false">ModeloDatosModificados!AI342-ModeloDatosMinisterio!AI342</f>
        <v>0</v>
      </c>
      <c r="AJ342" s="72" t="n">
        <f aca="false">ModeloDatosModificados!AJ342-ModeloDatosMinisterio!AJ342</f>
        <v>0</v>
      </c>
      <c r="AK342" s="72" t="n">
        <f aca="false">ModeloDatosModificados!AK342-ModeloDatosMinisterio!AK342</f>
        <v>0</v>
      </c>
      <c r="AL342" s="72" t="n">
        <f aca="false">ModeloDatosModificados!AL342-ModeloDatosMinisterio!AL342</f>
        <v>0</v>
      </c>
      <c r="AM342" s="72" t="n">
        <f aca="false">ModeloDatosModificados!AM342-ModeloDatosMinisterio!AM342</f>
        <v>0</v>
      </c>
      <c r="AO342" s="64" t="n">
        <f aca="false">ModeloDatosModificados!AO342-ModeloDatosMinisterio!AO342</f>
        <v>0</v>
      </c>
      <c r="AP342" s="63" t="n">
        <f aca="false">ModeloDatosModificados!AP342-ModeloDatosMinisterio!AP342</f>
        <v>0</v>
      </c>
      <c r="AQ342" s="64" t="n">
        <f aca="false">ModeloDatosModificados!AQ342-ModeloDatosMinisterio!AQ342</f>
        <v>0</v>
      </c>
      <c r="AR342" s="63" t="n">
        <f aca="false">ModeloDatosModificados!AR342-ModeloDatosMinisterio!AR342</f>
        <v>0</v>
      </c>
      <c r="AS342" s="64" t="n">
        <f aca="false">ModeloDatosModificados!AS342-ModeloDatosMinisterio!AS342</f>
        <v>0</v>
      </c>
      <c r="AT342" s="63" t="n">
        <f aca="false">ModeloDatosModificados!AT342-ModeloDatosMinisterio!AT342</f>
        <v>0</v>
      </c>
      <c r="AU342" s="64" t="n">
        <f aca="false">ModeloDatosModificados!AU342-ModeloDatosMinisterio!AU342</f>
        <v>0</v>
      </c>
      <c r="AV342" s="63" t="n">
        <f aca="false">ModeloDatosModificados!AV342-ModeloDatosMinisterio!AV342</f>
        <v>0</v>
      </c>
      <c r="AW342" s="64" t="n">
        <f aca="false">ModeloDatosModificados!AW342-ModeloDatosMinisterio!AW342</f>
        <v>0</v>
      </c>
      <c r="AX342" s="63" t="n">
        <f aca="false">ModeloDatosModificados!AX342-ModeloDatosMinisterio!AX342</f>
        <v>0</v>
      </c>
    </row>
    <row r="343" customFormat="false" ht="13.8" hidden="false" customHeight="false" outlineLevel="0" collapsed="false">
      <c r="A343" s="70" t="s">
        <v>35</v>
      </c>
      <c r="B343" s="63" t="n">
        <f aca="false">ModeloDatosModificados!B343-ModeloDatosMinisterio!B343</f>
        <v>0</v>
      </c>
      <c r="C343" s="63" t="n">
        <f aca="false">ModeloDatosModificados!C343-ModeloDatosMinisterio!C343</f>
        <v>0</v>
      </c>
      <c r="D343" s="63" t="n">
        <f aca="false">ModeloDatosModificados!D343-ModeloDatosMinisterio!D343</f>
        <v>0</v>
      </c>
      <c r="E343" s="63" t="n">
        <f aca="false">ModeloDatosModificados!E343-ModeloDatosMinisterio!E343</f>
        <v>0</v>
      </c>
      <c r="F343" s="63" t="n">
        <f aca="false">ModeloDatosModificados!F343-ModeloDatosMinisterio!F343</f>
        <v>0</v>
      </c>
      <c r="G343" s="63" t="n">
        <f aca="false">ModeloDatosModificados!G343-ModeloDatosMinisterio!G343</f>
        <v>0</v>
      </c>
      <c r="H343" s="63" t="n">
        <f aca="false">ModeloDatosModificados!H343-ModeloDatosMinisterio!H343</f>
        <v>0</v>
      </c>
      <c r="I343" s="64" t="n">
        <f aca="false">ModeloDatosModificados!I343-ModeloDatosMinisterio!I343</f>
        <v>0</v>
      </c>
      <c r="J343" s="63" t="n">
        <f aca="false">ModeloDatosModificados!J343-ModeloDatosMinisterio!J343</f>
        <v>0</v>
      </c>
      <c r="K343" s="64" t="n">
        <f aca="false">ModeloDatosModificados!K343-ModeloDatosMinisterio!K343</f>
        <v>0</v>
      </c>
      <c r="L343" s="63" t="n">
        <f aca="false">ModeloDatosModificados!L343-ModeloDatosMinisterio!L343</f>
        <v>0</v>
      </c>
      <c r="M343" s="64" t="n">
        <f aca="false">ModeloDatosModificados!M343-ModeloDatosMinisterio!M343</f>
        <v>6.63160022382203E-009</v>
      </c>
      <c r="N343" s="63" t="n">
        <f aca="false">ModeloDatosModificados!N343-ModeloDatosMinisterio!N343</f>
        <v>1</v>
      </c>
      <c r="O343" s="63" t="n">
        <f aca="false">ModeloDatosModificados!O343-ModeloDatosMinisterio!O343</f>
        <v>1</v>
      </c>
      <c r="P343" s="63" t="n">
        <f aca="false">ModeloDatosModificados!P343-ModeloDatosMinisterio!P343</f>
        <v>1</v>
      </c>
      <c r="Q343" s="63" t="n">
        <f aca="false">ModeloDatosModificados!Q343-ModeloDatosMinisterio!Q343</f>
        <v>1</v>
      </c>
      <c r="S343" s="63" t="n">
        <f aca="false">ModeloDatosModificados!S343-ModeloDatosMinisterio!S343</f>
        <v>0</v>
      </c>
      <c r="T343" s="63" t="n">
        <f aca="false">ModeloDatosModificados!T343-ModeloDatosMinisterio!T343</f>
        <v>0</v>
      </c>
      <c r="U343" s="63" t="n">
        <f aca="false">ModeloDatosModificados!U343-ModeloDatosMinisterio!U343</f>
        <v>0</v>
      </c>
      <c r="V343" s="63" t="n">
        <f aca="false">ModeloDatosModificados!V343-ModeloDatosMinisterio!V343</f>
        <v>0</v>
      </c>
      <c r="W343" s="63" t="n">
        <f aca="false">ModeloDatosModificados!W343-ModeloDatosMinisterio!W343</f>
        <v>0</v>
      </c>
      <c r="X343" s="63" t="n">
        <f aca="false">ModeloDatosModificados!X343-ModeloDatosMinisterio!X343</f>
        <v>0</v>
      </c>
      <c r="Y343" s="63" t="n">
        <f aca="false">ModeloDatosModificados!Y343-ModeloDatosMinisterio!Y343</f>
        <v>0</v>
      </c>
      <c r="Z343" s="63" t="n">
        <f aca="false">ModeloDatosModificados!Z343-ModeloDatosMinisterio!Z343</f>
        <v>0</v>
      </c>
      <c r="AC343" s="71" t="n">
        <f aca="false">ModeloDatosModificados!AC343-ModeloDatosMinisterio!AC343</f>
        <v>0</v>
      </c>
      <c r="AD343" s="72" t="n">
        <f aca="false">ModeloDatosModificados!AD343-ModeloDatosMinisterio!AD343</f>
        <v>0</v>
      </c>
      <c r="AE343" s="73" t="n">
        <f aca="false">ModeloDatosModificados!AE343-ModeloDatosMinisterio!AE343</f>
        <v>0</v>
      </c>
      <c r="AF343" s="72" t="n">
        <f aca="false">ModeloDatosModificados!AF343-ModeloDatosMinisterio!AF343</f>
        <v>0</v>
      </c>
      <c r="AG343" s="72" t="n">
        <f aca="false">ModeloDatosModificados!AG343-ModeloDatosMinisterio!AG343</f>
        <v>0</v>
      </c>
      <c r="AH343" s="72" t="n">
        <f aca="false">ModeloDatosModificados!AH343-ModeloDatosMinisterio!AH343</f>
        <v>0</v>
      </c>
      <c r="AI343" s="72" t="n">
        <f aca="false">ModeloDatosModificados!AI343-ModeloDatosMinisterio!AI343</f>
        <v>0</v>
      </c>
      <c r="AJ343" s="72" t="n">
        <f aca="false">ModeloDatosModificados!AJ343-ModeloDatosMinisterio!AJ343</f>
        <v>0</v>
      </c>
      <c r="AK343" s="72" t="n">
        <f aca="false">ModeloDatosModificados!AK343-ModeloDatosMinisterio!AK343</f>
        <v>0</v>
      </c>
      <c r="AL343" s="72" t="n">
        <f aca="false">ModeloDatosModificados!AL343-ModeloDatosMinisterio!AL343</f>
        <v>0</v>
      </c>
      <c r="AM343" s="72" t="n">
        <f aca="false">ModeloDatosModificados!AM343-ModeloDatosMinisterio!AM343</f>
        <v>0</v>
      </c>
      <c r="AO343" s="64" t="n">
        <f aca="false">ModeloDatosModificados!AO343-ModeloDatosMinisterio!AO343</f>
        <v>0</v>
      </c>
      <c r="AP343" s="63" t="n">
        <f aca="false">ModeloDatosModificados!AP343-ModeloDatosMinisterio!AP343</f>
        <v>0</v>
      </c>
      <c r="AQ343" s="64" t="n">
        <f aca="false">ModeloDatosModificados!AQ343-ModeloDatosMinisterio!AQ343</f>
        <v>0</v>
      </c>
      <c r="AR343" s="63" t="n">
        <f aca="false">ModeloDatosModificados!AR343-ModeloDatosMinisterio!AR343</f>
        <v>0</v>
      </c>
      <c r="AS343" s="64" t="n">
        <f aca="false">ModeloDatosModificados!AS343-ModeloDatosMinisterio!AS343</f>
        <v>0</v>
      </c>
      <c r="AT343" s="63" t="n">
        <f aca="false">ModeloDatosModificados!AT343-ModeloDatosMinisterio!AT343</f>
        <v>0</v>
      </c>
      <c r="AU343" s="64" t="n">
        <f aca="false">ModeloDatosModificados!AU343-ModeloDatosMinisterio!AU343</f>
        <v>0</v>
      </c>
      <c r="AV343" s="63" t="n">
        <f aca="false">ModeloDatosModificados!AV343-ModeloDatosMinisterio!AV343</f>
        <v>0</v>
      </c>
      <c r="AW343" s="64" t="n">
        <f aca="false">ModeloDatosModificados!AW343-ModeloDatosMinisterio!AW343</f>
        <v>0</v>
      </c>
      <c r="AX343" s="63" t="n">
        <f aca="false">ModeloDatosModificados!AX343-ModeloDatosMinisterio!AX343</f>
        <v>0</v>
      </c>
    </row>
    <row r="344" customFormat="false" ht="13.8" hidden="false" customHeight="false" outlineLevel="0" collapsed="false">
      <c r="A344" s="70" t="s">
        <v>36</v>
      </c>
      <c r="B344" s="63" t="n">
        <f aca="false">ModeloDatosModificados!B344-ModeloDatosMinisterio!B344</f>
        <v>0</v>
      </c>
      <c r="C344" s="63" t="n">
        <f aca="false">ModeloDatosModificados!C344-ModeloDatosMinisterio!C344</f>
        <v>0</v>
      </c>
      <c r="D344" s="63" t="n">
        <f aca="false">ModeloDatosModificados!D344-ModeloDatosMinisterio!D344</f>
        <v>0</v>
      </c>
      <c r="E344" s="63" t="n">
        <f aca="false">ModeloDatosModificados!E344-ModeloDatosMinisterio!E344</f>
        <v>0</v>
      </c>
      <c r="F344" s="63" t="n">
        <f aca="false">ModeloDatosModificados!F344-ModeloDatosMinisterio!F344</f>
        <v>0</v>
      </c>
      <c r="G344" s="63" t="n">
        <f aca="false">ModeloDatosModificados!G344-ModeloDatosMinisterio!G344</f>
        <v>0</v>
      </c>
      <c r="H344" s="63" t="n">
        <f aca="false">ModeloDatosModificados!H344-ModeloDatosMinisterio!H344</f>
        <v>0</v>
      </c>
      <c r="I344" s="64" t="n">
        <f aca="false">ModeloDatosModificados!I344-ModeloDatosMinisterio!I344</f>
        <v>0</v>
      </c>
      <c r="J344" s="63" t="n">
        <f aca="false">ModeloDatosModificados!J344-ModeloDatosMinisterio!J344</f>
        <v>0</v>
      </c>
      <c r="K344" s="64" t="n">
        <f aca="false">ModeloDatosModificados!K344-ModeloDatosMinisterio!K344</f>
        <v>0</v>
      </c>
      <c r="L344" s="63" t="n">
        <f aca="false">ModeloDatosModificados!L344-ModeloDatosMinisterio!L344</f>
        <v>0</v>
      </c>
      <c r="M344" s="64" t="n">
        <f aca="false">ModeloDatosModificados!M344-ModeloDatosMinisterio!M344</f>
        <v>-1.19368804028797E-007</v>
      </c>
      <c r="N344" s="63" t="n">
        <f aca="false">ModeloDatosModificados!N344-ModeloDatosMinisterio!N344</f>
        <v>-18</v>
      </c>
      <c r="O344" s="63" t="n">
        <f aca="false">ModeloDatosModificados!O344-ModeloDatosMinisterio!O344</f>
        <v>-18</v>
      </c>
      <c r="P344" s="63" t="n">
        <f aca="false">ModeloDatosModificados!P344-ModeloDatosMinisterio!P344</f>
        <v>-18</v>
      </c>
      <c r="Q344" s="63" t="n">
        <f aca="false">ModeloDatosModificados!Q344-ModeloDatosMinisterio!Q344</f>
        <v>-18</v>
      </c>
      <c r="S344" s="63" t="n">
        <f aca="false">ModeloDatosModificados!S344-ModeloDatosMinisterio!S344</f>
        <v>0</v>
      </c>
      <c r="T344" s="63" t="n">
        <f aca="false">ModeloDatosModificados!T344-ModeloDatosMinisterio!T344</f>
        <v>0</v>
      </c>
      <c r="U344" s="63" t="n">
        <f aca="false">ModeloDatosModificados!U344-ModeloDatosMinisterio!U344</f>
        <v>0</v>
      </c>
      <c r="V344" s="63" t="n">
        <f aca="false">ModeloDatosModificados!V344-ModeloDatosMinisterio!V344</f>
        <v>0</v>
      </c>
      <c r="W344" s="63" t="n">
        <f aca="false">ModeloDatosModificados!W344-ModeloDatosMinisterio!W344</f>
        <v>0</v>
      </c>
      <c r="X344" s="63" t="n">
        <f aca="false">ModeloDatosModificados!X344-ModeloDatosMinisterio!X344</f>
        <v>0</v>
      </c>
      <c r="Y344" s="63" t="n">
        <f aca="false">ModeloDatosModificados!Y344-ModeloDatosMinisterio!Y344</f>
        <v>0</v>
      </c>
      <c r="Z344" s="63" t="n">
        <f aca="false">ModeloDatosModificados!Z344-ModeloDatosMinisterio!Z344</f>
        <v>0</v>
      </c>
      <c r="AC344" s="71" t="n">
        <f aca="false">ModeloDatosModificados!AC344-ModeloDatosMinisterio!AC344</f>
        <v>0</v>
      </c>
      <c r="AD344" s="72" t="n">
        <f aca="false">ModeloDatosModificados!AD344-ModeloDatosMinisterio!AD344</f>
        <v>0</v>
      </c>
      <c r="AE344" s="73" t="n">
        <f aca="false">ModeloDatosModificados!AE344-ModeloDatosMinisterio!AE344</f>
        <v>0</v>
      </c>
      <c r="AF344" s="72" t="n">
        <f aca="false">ModeloDatosModificados!AF344-ModeloDatosMinisterio!AF344</f>
        <v>0</v>
      </c>
      <c r="AG344" s="72" t="n">
        <f aca="false">ModeloDatosModificados!AG344-ModeloDatosMinisterio!AG344</f>
        <v>0</v>
      </c>
      <c r="AH344" s="72" t="n">
        <f aca="false">ModeloDatosModificados!AH344-ModeloDatosMinisterio!AH344</f>
        <v>0</v>
      </c>
      <c r="AI344" s="72" t="n">
        <f aca="false">ModeloDatosModificados!AI344-ModeloDatosMinisterio!AI344</f>
        <v>0</v>
      </c>
      <c r="AJ344" s="72" t="n">
        <f aca="false">ModeloDatosModificados!AJ344-ModeloDatosMinisterio!AJ344</f>
        <v>0</v>
      </c>
      <c r="AK344" s="72" t="n">
        <f aca="false">ModeloDatosModificados!AK344-ModeloDatosMinisterio!AK344</f>
        <v>0</v>
      </c>
      <c r="AL344" s="72" t="n">
        <f aca="false">ModeloDatosModificados!AL344-ModeloDatosMinisterio!AL344</f>
        <v>0</v>
      </c>
      <c r="AM344" s="72" t="n">
        <f aca="false">ModeloDatosModificados!AM344-ModeloDatosMinisterio!AM344</f>
        <v>0</v>
      </c>
      <c r="AO344" s="64" t="n">
        <f aca="false">ModeloDatosModificados!AO344-ModeloDatosMinisterio!AO344</f>
        <v>0</v>
      </c>
      <c r="AP344" s="63" t="n">
        <f aca="false">ModeloDatosModificados!AP344-ModeloDatosMinisterio!AP344</f>
        <v>0</v>
      </c>
      <c r="AQ344" s="64" t="n">
        <f aca="false">ModeloDatosModificados!AQ344-ModeloDatosMinisterio!AQ344</f>
        <v>0</v>
      </c>
      <c r="AR344" s="63" t="n">
        <f aca="false">ModeloDatosModificados!AR344-ModeloDatosMinisterio!AR344</f>
        <v>0</v>
      </c>
      <c r="AS344" s="64" t="n">
        <f aca="false">ModeloDatosModificados!AS344-ModeloDatosMinisterio!AS344</f>
        <v>0</v>
      </c>
      <c r="AT344" s="63" t="n">
        <f aca="false">ModeloDatosModificados!AT344-ModeloDatosMinisterio!AT344</f>
        <v>0</v>
      </c>
      <c r="AU344" s="64" t="n">
        <f aca="false">ModeloDatosModificados!AU344-ModeloDatosMinisterio!AU344</f>
        <v>0</v>
      </c>
      <c r="AV344" s="63" t="n">
        <f aca="false">ModeloDatosModificados!AV344-ModeloDatosMinisterio!AV344</f>
        <v>0</v>
      </c>
      <c r="AW344" s="64" t="n">
        <f aca="false">ModeloDatosModificados!AW344-ModeloDatosMinisterio!AW344</f>
        <v>0</v>
      </c>
      <c r="AX344" s="63" t="n">
        <f aca="false">ModeloDatosModificados!AX344-ModeloDatosMinisterio!AX344</f>
        <v>0</v>
      </c>
    </row>
    <row r="345" customFormat="false" ht="13.8" hidden="false" customHeight="false" outlineLevel="0" collapsed="false">
      <c r="A345" s="70" t="s">
        <v>37</v>
      </c>
      <c r="B345" s="63" t="n">
        <f aca="false">ModeloDatosModificados!B345-ModeloDatosMinisterio!B345</f>
        <v>0</v>
      </c>
      <c r="C345" s="63" t="n">
        <f aca="false">ModeloDatosModificados!C345-ModeloDatosMinisterio!C345</f>
        <v>0</v>
      </c>
      <c r="D345" s="63" t="n">
        <f aca="false">ModeloDatosModificados!D345-ModeloDatosMinisterio!D345</f>
        <v>0</v>
      </c>
      <c r="E345" s="63" t="n">
        <f aca="false">ModeloDatosModificados!E345-ModeloDatosMinisterio!E345</f>
        <v>0</v>
      </c>
      <c r="F345" s="63" t="n">
        <f aca="false">ModeloDatosModificados!F345-ModeloDatosMinisterio!F345</f>
        <v>0</v>
      </c>
      <c r="G345" s="63" t="n">
        <f aca="false">ModeloDatosModificados!G345-ModeloDatosMinisterio!G345</f>
        <v>0</v>
      </c>
      <c r="H345" s="63" t="n">
        <f aca="false">ModeloDatosModificados!H345-ModeloDatosMinisterio!H345</f>
        <v>0</v>
      </c>
      <c r="I345" s="64" t="n">
        <f aca="false">ModeloDatosModificados!I345-ModeloDatosMinisterio!I345</f>
        <v>0</v>
      </c>
      <c r="J345" s="63" t="n">
        <f aca="false">ModeloDatosModificados!J345-ModeloDatosMinisterio!J345</f>
        <v>0</v>
      </c>
      <c r="K345" s="64" t="n">
        <f aca="false">ModeloDatosModificados!K345-ModeloDatosMinisterio!K345</f>
        <v>0</v>
      </c>
      <c r="L345" s="63" t="n">
        <f aca="false">ModeloDatosModificados!L345-ModeloDatosMinisterio!L345</f>
        <v>0</v>
      </c>
      <c r="M345" s="64" t="n">
        <f aca="false">ModeloDatosModificados!M345-ModeloDatosMinisterio!M345</f>
        <v>6.63160022382203E-009</v>
      </c>
      <c r="N345" s="63" t="n">
        <f aca="false">ModeloDatosModificados!N345-ModeloDatosMinisterio!N345</f>
        <v>1</v>
      </c>
      <c r="O345" s="63" t="n">
        <f aca="false">ModeloDatosModificados!O345-ModeloDatosMinisterio!O345</f>
        <v>1</v>
      </c>
      <c r="P345" s="63" t="n">
        <f aca="false">ModeloDatosModificados!P345-ModeloDatosMinisterio!P345</f>
        <v>1</v>
      </c>
      <c r="Q345" s="63" t="n">
        <f aca="false">ModeloDatosModificados!Q345-ModeloDatosMinisterio!Q345</f>
        <v>1</v>
      </c>
      <c r="S345" s="63" t="n">
        <f aca="false">ModeloDatosModificados!S345-ModeloDatosMinisterio!S345</f>
        <v>0</v>
      </c>
      <c r="T345" s="63" t="n">
        <f aca="false">ModeloDatosModificados!T345-ModeloDatosMinisterio!T345</f>
        <v>0</v>
      </c>
      <c r="U345" s="63" t="n">
        <f aca="false">ModeloDatosModificados!U345-ModeloDatosMinisterio!U345</f>
        <v>0</v>
      </c>
      <c r="V345" s="63" t="n">
        <f aca="false">ModeloDatosModificados!V345-ModeloDatosMinisterio!V345</f>
        <v>0</v>
      </c>
      <c r="W345" s="63" t="n">
        <f aca="false">ModeloDatosModificados!W345-ModeloDatosMinisterio!W345</f>
        <v>0</v>
      </c>
      <c r="X345" s="63" t="n">
        <f aca="false">ModeloDatosModificados!X345-ModeloDatosMinisterio!X345</f>
        <v>0</v>
      </c>
      <c r="Y345" s="63" t="n">
        <f aca="false">ModeloDatosModificados!Y345-ModeloDatosMinisterio!Y345</f>
        <v>0</v>
      </c>
      <c r="Z345" s="63" t="n">
        <f aca="false">ModeloDatosModificados!Z345-ModeloDatosMinisterio!Z345</f>
        <v>0</v>
      </c>
      <c r="AC345" s="71" t="n">
        <f aca="false">ModeloDatosModificados!AC345-ModeloDatosMinisterio!AC345</f>
        <v>0</v>
      </c>
      <c r="AD345" s="72" t="n">
        <f aca="false">ModeloDatosModificados!AD345-ModeloDatosMinisterio!AD345</f>
        <v>0</v>
      </c>
      <c r="AE345" s="73" t="n">
        <f aca="false">ModeloDatosModificados!AE345-ModeloDatosMinisterio!AE345</f>
        <v>0</v>
      </c>
      <c r="AF345" s="72" t="n">
        <f aca="false">ModeloDatosModificados!AF345-ModeloDatosMinisterio!AF345</f>
        <v>0</v>
      </c>
      <c r="AG345" s="72" t="n">
        <f aca="false">ModeloDatosModificados!AG345-ModeloDatosMinisterio!AG345</f>
        <v>0</v>
      </c>
      <c r="AH345" s="72" t="n">
        <f aca="false">ModeloDatosModificados!AH345-ModeloDatosMinisterio!AH345</f>
        <v>0</v>
      </c>
      <c r="AI345" s="72" t="n">
        <f aca="false">ModeloDatosModificados!AI345-ModeloDatosMinisterio!AI345</f>
        <v>0</v>
      </c>
      <c r="AJ345" s="72" t="n">
        <f aca="false">ModeloDatosModificados!AJ345-ModeloDatosMinisterio!AJ345</f>
        <v>0</v>
      </c>
      <c r="AK345" s="72" t="n">
        <f aca="false">ModeloDatosModificados!AK345-ModeloDatosMinisterio!AK345</f>
        <v>0</v>
      </c>
      <c r="AL345" s="72" t="n">
        <f aca="false">ModeloDatosModificados!AL345-ModeloDatosMinisterio!AL345</f>
        <v>0</v>
      </c>
      <c r="AM345" s="72" t="n">
        <f aca="false">ModeloDatosModificados!AM345-ModeloDatosMinisterio!AM345</f>
        <v>0</v>
      </c>
      <c r="AO345" s="64" t="n">
        <f aca="false">ModeloDatosModificados!AO345-ModeloDatosMinisterio!AO345</f>
        <v>0</v>
      </c>
      <c r="AP345" s="63" t="n">
        <f aca="false">ModeloDatosModificados!AP345-ModeloDatosMinisterio!AP345</f>
        <v>0</v>
      </c>
      <c r="AQ345" s="64" t="n">
        <f aca="false">ModeloDatosModificados!AQ345-ModeloDatosMinisterio!AQ345</f>
        <v>0</v>
      </c>
      <c r="AR345" s="63" t="n">
        <f aca="false">ModeloDatosModificados!AR345-ModeloDatosMinisterio!AR345</f>
        <v>0</v>
      </c>
      <c r="AS345" s="64" t="n">
        <f aca="false">ModeloDatosModificados!AS345-ModeloDatosMinisterio!AS345</f>
        <v>0</v>
      </c>
      <c r="AT345" s="63" t="n">
        <f aca="false">ModeloDatosModificados!AT345-ModeloDatosMinisterio!AT345</f>
        <v>0</v>
      </c>
      <c r="AU345" s="64" t="n">
        <f aca="false">ModeloDatosModificados!AU345-ModeloDatosMinisterio!AU345</f>
        <v>0</v>
      </c>
      <c r="AV345" s="63" t="n">
        <f aca="false">ModeloDatosModificados!AV345-ModeloDatosMinisterio!AV345</f>
        <v>0</v>
      </c>
      <c r="AW345" s="64" t="n">
        <f aca="false">ModeloDatosModificados!AW345-ModeloDatosMinisterio!AW345</f>
        <v>0</v>
      </c>
      <c r="AX345" s="63" t="n">
        <f aca="false">ModeloDatosModificados!AX345-ModeloDatosMinisterio!AX345</f>
        <v>0</v>
      </c>
    </row>
    <row r="346" customFormat="false" ht="13.8" hidden="false" customHeight="false" outlineLevel="0" collapsed="false">
      <c r="A346" s="70" t="s">
        <v>38</v>
      </c>
      <c r="B346" s="63" t="n">
        <f aca="false">ModeloDatosModificados!B346-ModeloDatosMinisterio!B346</f>
        <v>0</v>
      </c>
      <c r="C346" s="63" t="n">
        <f aca="false">ModeloDatosModificados!C346-ModeloDatosMinisterio!C346</f>
        <v>0</v>
      </c>
      <c r="D346" s="63" t="n">
        <f aca="false">ModeloDatosModificados!D346-ModeloDatosMinisterio!D346</f>
        <v>0</v>
      </c>
      <c r="E346" s="63" t="n">
        <f aca="false">ModeloDatosModificados!E346-ModeloDatosMinisterio!E346</f>
        <v>0</v>
      </c>
      <c r="F346" s="63" t="n">
        <f aca="false">ModeloDatosModificados!F346-ModeloDatosMinisterio!F346</f>
        <v>0</v>
      </c>
      <c r="G346" s="63" t="n">
        <f aca="false">ModeloDatosModificados!G346-ModeloDatosMinisterio!G346</f>
        <v>0</v>
      </c>
      <c r="H346" s="63" t="n">
        <f aca="false">ModeloDatosModificados!H346-ModeloDatosMinisterio!H346</f>
        <v>0</v>
      </c>
      <c r="I346" s="64" t="n">
        <f aca="false">ModeloDatosModificados!I346-ModeloDatosMinisterio!I346</f>
        <v>0</v>
      </c>
      <c r="J346" s="63" t="n">
        <f aca="false">ModeloDatosModificados!J346-ModeloDatosMinisterio!J346</f>
        <v>0</v>
      </c>
      <c r="K346" s="64" t="n">
        <f aca="false">ModeloDatosModificados!K346-ModeloDatosMinisterio!K346</f>
        <v>0</v>
      </c>
      <c r="L346" s="63" t="n">
        <f aca="false">ModeloDatosModificados!L346-ModeloDatosMinisterio!L346</f>
        <v>0</v>
      </c>
      <c r="M346" s="64" t="n">
        <f aca="false">ModeloDatosModificados!M346-ModeloDatosMinisterio!M346</f>
        <v>-6.63160022035259E-009</v>
      </c>
      <c r="N346" s="63" t="n">
        <f aca="false">ModeloDatosModificados!N346-ModeloDatosMinisterio!N346</f>
        <v>-1</v>
      </c>
      <c r="O346" s="63" t="n">
        <f aca="false">ModeloDatosModificados!O346-ModeloDatosMinisterio!O346</f>
        <v>-1</v>
      </c>
      <c r="P346" s="63" t="n">
        <f aca="false">ModeloDatosModificados!P346-ModeloDatosMinisterio!P346</f>
        <v>-1</v>
      </c>
      <c r="Q346" s="63" t="n">
        <f aca="false">ModeloDatosModificados!Q346-ModeloDatosMinisterio!Q346</f>
        <v>-1</v>
      </c>
      <c r="S346" s="63" t="n">
        <f aca="false">ModeloDatosModificados!S346-ModeloDatosMinisterio!S346</f>
        <v>0</v>
      </c>
      <c r="T346" s="63" t="n">
        <f aca="false">ModeloDatosModificados!T346-ModeloDatosMinisterio!T346</f>
        <v>0</v>
      </c>
      <c r="U346" s="63" t="n">
        <f aca="false">ModeloDatosModificados!U346-ModeloDatosMinisterio!U346</f>
        <v>0</v>
      </c>
      <c r="V346" s="63" t="n">
        <f aca="false">ModeloDatosModificados!V346-ModeloDatosMinisterio!V346</f>
        <v>0</v>
      </c>
      <c r="W346" s="63" t="n">
        <f aca="false">ModeloDatosModificados!W346-ModeloDatosMinisterio!W346</f>
        <v>0</v>
      </c>
      <c r="X346" s="63" t="n">
        <f aca="false">ModeloDatosModificados!X346-ModeloDatosMinisterio!X346</f>
        <v>0</v>
      </c>
      <c r="Y346" s="63" t="n">
        <f aca="false">ModeloDatosModificados!Y346-ModeloDatosMinisterio!Y346</f>
        <v>0</v>
      </c>
      <c r="Z346" s="63" t="n">
        <f aca="false">ModeloDatosModificados!Z346-ModeloDatosMinisterio!Z346</f>
        <v>0</v>
      </c>
      <c r="AC346" s="71" t="n">
        <f aca="false">ModeloDatosModificados!AC346-ModeloDatosMinisterio!AC346</f>
        <v>0</v>
      </c>
      <c r="AD346" s="72" t="n">
        <f aca="false">ModeloDatosModificados!AD346-ModeloDatosMinisterio!AD346</f>
        <v>0</v>
      </c>
      <c r="AE346" s="73" t="n">
        <f aca="false">ModeloDatosModificados!AE346-ModeloDatosMinisterio!AE346</f>
        <v>0</v>
      </c>
      <c r="AF346" s="72" t="n">
        <f aca="false">ModeloDatosModificados!AF346-ModeloDatosMinisterio!AF346</f>
        <v>0</v>
      </c>
      <c r="AG346" s="72" t="n">
        <f aca="false">ModeloDatosModificados!AG346-ModeloDatosMinisterio!AG346</f>
        <v>0</v>
      </c>
      <c r="AH346" s="72" t="n">
        <f aca="false">ModeloDatosModificados!AH346-ModeloDatosMinisterio!AH346</f>
        <v>0</v>
      </c>
      <c r="AI346" s="72" t="n">
        <f aca="false">ModeloDatosModificados!AI346-ModeloDatosMinisterio!AI346</f>
        <v>0</v>
      </c>
      <c r="AJ346" s="72" t="n">
        <f aca="false">ModeloDatosModificados!AJ346-ModeloDatosMinisterio!AJ346</f>
        <v>0</v>
      </c>
      <c r="AK346" s="72" t="n">
        <f aca="false">ModeloDatosModificados!AK346-ModeloDatosMinisterio!AK346</f>
        <v>0</v>
      </c>
      <c r="AL346" s="72" t="n">
        <f aca="false">ModeloDatosModificados!AL346-ModeloDatosMinisterio!AL346</f>
        <v>0</v>
      </c>
      <c r="AM346" s="72" t="n">
        <f aca="false">ModeloDatosModificados!AM346-ModeloDatosMinisterio!AM346</f>
        <v>0</v>
      </c>
      <c r="AO346" s="64" t="n">
        <f aca="false">ModeloDatosModificados!AO346-ModeloDatosMinisterio!AO346</f>
        <v>0</v>
      </c>
      <c r="AP346" s="63" t="n">
        <f aca="false">ModeloDatosModificados!AP346-ModeloDatosMinisterio!AP346</f>
        <v>0</v>
      </c>
      <c r="AQ346" s="64" t="n">
        <f aca="false">ModeloDatosModificados!AQ346-ModeloDatosMinisterio!AQ346</f>
        <v>0</v>
      </c>
      <c r="AR346" s="63" t="n">
        <f aca="false">ModeloDatosModificados!AR346-ModeloDatosMinisterio!AR346</f>
        <v>0</v>
      </c>
      <c r="AS346" s="64" t="n">
        <f aca="false">ModeloDatosModificados!AS346-ModeloDatosMinisterio!AS346</f>
        <v>0</v>
      </c>
      <c r="AT346" s="63" t="n">
        <f aca="false">ModeloDatosModificados!AT346-ModeloDatosMinisterio!AT346</f>
        <v>0</v>
      </c>
      <c r="AU346" s="64" t="n">
        <f aca="false">ModeloDatosModificados!AU346-ModeloDatosMinisterio!AU346</f>
        <v>0</v>
      </c>
      <c r="AV346" s="63" t="n">
        <f aca="false">ModeloDatosModificados!AV346-ModeloDatosMinisterio!AV346</f>
        <v>0</v>
      </c>
      <c r="AW346" s="64" t="n">
        <f aca="false">ModeloDatosModificados!AW346-ModeloDatosMinisterio!AW346</f>
        <v>0</v>
      </c>
      <c r="AX346" s="63" t="n">
        <f aca="false">ModeloDatosModificados!AX346-ModeloDatosMinisterio!AX346</f>
        <v>0</v>
      </c>
    </row>
    <row r="347" customFormat="false" ht="13.8" hidden="false" customHeight="false" outlineLevel="0" collapsed="false">
      <c r="A347" s="70" t="s">
        <v>39</v>
      </c>
      <c r="B347" s="63" t="n">
        <f aca="false">ModeloDatosModificados!B347-ModeloDatosMinisterio!B347</f>
        <v>0</v>
      </c>
      <c r="C347" s="63" t="n">
        <f aca="false">ModeloDatosModificados!C347-ModeloDatosMinisterio!C347</f>
        <v>0</v>
      </c>
      <c r="D347" s="63" t="n">
        <f aca="false">ModeloDatosModificados!D347-ModeloDatosMinisterio!D347</f>
        <v>0</v>
      </c>
      <c r="E347" s="63" t="n">
        <f aca="false">ModeloDatosModificados!E347-ModeloDatosMinisterio!E347</f>
        <v>0</v>
      </c>
      <c r="F347" s="63" t="n">
        <f aca="false">ModeloDatosModificados!F347-ModeloDatosMinisterio!F347</f>
        <v>0</v>
      </c>
      <c r="G347" s="63" t="n">
        <f aca="false">ModeloDatosModificados!G347-ModeloDatosMinisterio!G347</f>
        <v>0</v>
      </c>
      <c r="H347" s="63" t="n">
        <f aca="false">ModeloDatosModificados!H347-ModeloDatosMinisterio!H347</f>
        <v>0</v>
      </c>
      <c r="I347" s="64" t="n">
        <f aca="false">ModeloDatosModificados!I347-ModeloDatosMinisterio!I347</f>
        <v>0</v>
      </c>
      <c r="J347" s="63" t="n">
        <f aca="false">ModeloDatosModificados!J347-ModeloDatosMinisterio!J347</f>
        <v>0</v>
      </c>
      <c r="K347" s="64" t="n">
        <f aca="false">ModeloDatosModificados!K347-ModeloDatosMinisterio!K347</f>
        <v>0</v>
      </c>
      <c r="L347" s="63" t="n">
        <f aca="false">ModeloDatosModificados!L347-ModeloDatosMinisterio!L347</f>
        <v>0</v>
      </c>
      <c r="M347" s="64" t="n">
        <f aca="false">ModeloDatosModificados!M347-ModeloDatosMinisterio!M347</f>
        <v>1.32632004476441E-008</v>
      </c>
      <c r="N347" s="63" t="n">
        <f aca="false">ModeloDatosModificados!N347-ModeloDatosMinisterio!N347</f>
        <v>2</v>
      </c>
      <c r="O347" s="63" t="n">
        <f aca="false">ModeloDatosModificados!O347-ModeloDatosMinisterio!O347</f>
        <v>2</v>
      </c>
      <c r="P347" s="63" t="n">
        <f aca="false">ModeloDatosModificados!P347-ModeloDatosMinisterio!P347</f>
        <v>2</v>
      </c>
      <c r="Q347" s="63" t="n">
        <f aca="false">ModeloDatosModificados!Q347-ModeloDatosMinisterio!Q347</f>
        <v>2</v>
      </c>
      <c r="S347" s="63" t="n">
        <f aca="false">ModeloDatosModificados!S347-ModeloDatosMinisterio!S347</f>
        <v>0</v>
      </c>
      <c r="T347" s="63" t="n">
        <f aca="false">ModeloDatosModificados!T347-ModeloDatosMinisterio!T347</f>
        <v>0</v>
      </c>
      <c r="U347" s="63" t="n">
        <f aca="false">ModeloDatosModificados!U347-ModeloDatosMinisterio!U347</f>
        <v>0</v>
      </c>
      <c r="V347" s="63" t="n">
        <f aca="false">ModeloDatosModificados!V347-ModeloDatosMinisterio!V347</f>
        <v>0</v>
      </c>
      <c r="W347" s="63" t="n">
        <f aca="false">ModeloDatosModificados!W347-ModeloDatosMinisterio!W347</f>
        <v>0</v>
      </c>
      <c r="X347" s="63" t="n">
        <f aca="false">ModeloDatosModificados!X347-ModeloDatosMinisterio!X347</f>
        <v>0</v>
      </c>
      <c r="Y347" s="63" t="n">
        <f aca="false">ModeloDatosModificados!Y347-ModeloDatosMinisterio!Y347</f>
        <v>0</v>
      </c>
      <c r="Z347" s="63" t="n">
        <f aca="false">ModeloDatosModificados!Z347-ModeloDatosMinisterio!Z347</f>
        <v>0</v>
      </c>
      <c r="AC347" s="71" t="n">
        <f aca="false">ModeloDatosModificados!AC347-ModeloDatosMinisterio!AC347</f>
        <v>0</v>
      </c>
      <c r="AD347" s="72" t="n">
        <f aca="false">ModeloDatosModificados!AD347-ModeloDatosMinisterio!AD347</f>
        <v>0</v>
      </c>
      <c r="AE347" s="73" t="n">
        <f aca="false">ModeloDatosModificados!AE347-ModeloDatosMinisterio!AE347</f>
        <v>0</v>
      </c>
      <c r="AF347" s="72" t="n">
        <f aca="false">ModeloDatosModificados!AF347-ModeloDatosMinisterio!AF347</f>
        <v>0</v>
      </c>
      <c r="AG347" s="72" t="n">
        <f aca="false">ModeloDatosModificados!AG347-ModeloDatosMinisterio!AG347</f>
        <v>0</v>
      </c>
      <c r="AH347" s="72" t="n">
        <f aca="false">ModeloDatosModificados!AH347-ModeloDatosMinisterio!AH347</f>
        <v>0</v>
      </c>
      <c r="AI347" s="72" t="n">
        <f aca="false">ModeloDatosModificados!AI347-ModeloDatosMinisterio!AI347</f>
        <v>0</v>
      </c>
      <c r="AJ347" s="72" t="n">
        <f aca="false">ModeloDatosModificados!AJ347-ModeloDatosMinisterio!AJ347</f>
        <v>0</v>
      </c>
      <c r="AK347" s="72" t="n">
        <f aca="false">ModeloDatosModificados!AK347-ModeloDatosMinisterio!AK347</f>
        <v>0</v>
      </c>
      <c r="AL347" s="72" t="n">
        <f aca="false">ModeloDatosModificados!AL347-ModeloDatosMinisterio!AL347</f>
        <v>0</v>
      </c>
      <c r="AM347" s="72" t="n">
        <f aca="false">ModeloDatosModificados!AM347-ModeloDatosMinisterio!AM347</f>
        <v>0</v>
      </c>
      <c r="AO347" s="64" t="n">
        <f aca="false">ModeloDatosModificados!AO347-ModeloDatosMinisterio!AO347</f>
        <v>0</v>
      </c>
      <c r="AP347" s="63" t="n">
        <f aca="false">ModeloDatosModificados!AP347-ModeloDatosMinisterio!AP347</f>
        <v>0</v>
      </c>
      <c r="AQ347" s="64" t="n">
        <f aca="false">ModeloDatosModificados!AQ347-ModeloDatosMinisterio!AQ347</f>
        <v>0</v>
      </c>
      <c r="AR347" s="63" t="n">
        <f aca="false">ModeloDatosModificados!AR347-ModeloDatosMinisterio!AR347</f>
        <v>0</v>
      </c>
      <c r="AS347" s="64" t="n">
        <f aca="false">ModeloDatosModificados!AS347-ModeloDatosMinisterio!AS347</f>
        <v>0</v>
      </c>
      <c r="AT347" s="63" t="n">
        <f aca="false">ModeloDatosModificados!AT347-ModeloDatosMinisterio!AT347</f>
        <v>0</v>
      </c>
      <c r="AU347" s="64" t="n">
        <f aca="false">ModeloDatosModificados!AU347-ModeloDatosMinisterio!AU347</f>
        <v>0</v>
      </c>
      <c r="AV347" s="63" t="n">
        <f aca="false">ModeloDatosModificados!AV347-ModeloDatosMinisterio!AV347</f>
        <v>0</v>
      </c>
      <c r="AW347" s="64" t="n">
        <f aca="false">ModeloDatosModificados!AW347-ModeloDatosMinisterio!AW347</f>
        <v>0</v>
      </c>
      <c r="AX347" s="63" t="n">
        <f aca="false">ModeloDatosModificados!AX347-ModeloDatosMinisterio!AX347</f>
        <v>0</v>
      </c>
    </row>
    <row r="348" customFormat="false" ht="13.8" hidden="false" customHeight="false" outlineLevel="0" collapsed="false">
      <c r="A348" s="70" t="s">
        <v>40</v>
      </c>
      <c r="B348" s="63" t="n">
        <f aca="false">ModeloDatosModificados!B348-ModeloDatosMinisterio!B348</f>
        <v>0</v>
      </c>
      <c r="C348" s="63" t="n">
        <f aca="false">ModeloDatosModificados!C348-ModeloDatosMinisterio!C348</f>
        <v>0</v>
      </c>
      <c r="D348" s="63" t="n">
        <f aca="false">ModeloDatosModificados!D348-ModeloDatosMinisterio!D348</f>
        <v>0</v>
      </c>
      <c r="E348" s="63" t="n">
        <f aca="false">ModeloDatosModificados!E348-ModeloDatosMinisterio!E348</f>
        <v>0</v>
      </c>
      <c r="F348" s="63" t="n">
        <f aca="false">ModeloDatosModificados!F348-ModeloDatosMinisterio!F348</f>
        <v>0</v>
      </c>
      <c r="G348" s="63" t="n">
        <f aca="false">ModeloDatosModificados!G348-ModeloDatosMinisterio!G348</f>
        <v>0</v>
      </c>
      <c r="H348" s="63" t="n">
        <f aca="false">ModeloDatosModificados!H348-ModeloDatosMinisterio!H348</f>
        <v>0</v>
      </c>
      <c r="I348" s="64" t="n">
        <f aca="false">ModeloDatosModificados!I348-ModeloDatosMinisterio!I348</f>
        <v>0</v>
      </c>
      <c r="J348" s="63" t="n">
        <f aca="false">ModeloDatosModificados!J348-ModeloDatosMinisterio!J348</f>
        <v>0</v>
      </c>
      <c r="K348" s="64" t="n">
        <f aca="false">ModeloDatosModificados!K348-ModeloDatosMinisterio!K348</f>
        <v>0</v>
      </c>
      <c r="L348" s="63" t="n">
        <f aca="false">ModeloDatosModificados!L348-ModeloDatosMinisterio!L348</f>
        <v>0</v>
      </c>
      <c r="M348" s="64" t="n">
        <f aca="false">ModeloDatosModificados!M348-ModeloDatosMinisterio!M348</f>
        <v>1.32632004441746E-008</v>
      </c>
      <c r="N348" s="63" t="n">
        <f aca="false">ModeloDatosModificados!N348-ModeloDatosMinisterio!N348</f>
        <v>2</v>
      </c>
      <c r="O348" s="63" t="n">
        <f aca="false">ModeloDatosModificados!O348-ModeloDatosMinisterio!O348</f>
        <v>2</v>
      </c>
      <c r="P348" s="63" t="n">
        <f aca="false">ModeloDatosModificados!P348-ModeloDatosMinisterio!P348</f>
        <v>2</v>
      </c>
      <c r="Q348" s="63" t="n">
        <f aca="false">ModeloDatosModificados!Q348-ModeloDatosMinisterio!Q348</f>
        <v>2</v>
      </c>
      <c r="S348" s="63" t="n">
        <f aca="false">ModeloDatosModificados!S348-ModeloDatosMinisterio!S348</f>
        <v>0</v>
      </c>
      <c r="T348" s="63" t="n">
        <f aca="false">ModeloDatosModificados!T348-ModeloDatosMinisterio!T348</f>
        <v>0</v>
      </c>
      <c r="U348" s="63" t="n">
        <f aca="false">ModeloDatosModificados!U348-ModeloDatosMinisterio!U348</f>
        <v>0</v>
      </c>
      <c r="V348" s="63" t="n">
        <f aca="false">ModeloDatosModificados!V348-ModeloDatosMinisterio!V348</f>
        <v>0</v>
      </c>
      <c r="W348" s="63" t="n">
        <f aca="false">ModeloDatosModificados!W348-ModeloDatosMinisterio!W348</f>
        <v>0</v>
      </c>
      <c r="X348" s="63" t="n">
        <f aca="false">ModeloDatosModificados!X348-ModeloDatosMinisterio!X348</f>
        <v>0</v>
      </c>
      <c r="Y348" s="63" t="n">
        <f aca="false">ModeloDatosModificados!Y348-ModeloDatosMinisterio!Y348</f>
        <v>0</v>
      </c>
      <c r="Z348" s="63" t="n">
        <f aca="false">ModeloDatosModificados!Z348-ModeloDatosMinisterio!Z348</f>
        <v>0</v>
      </c>
      <c r="AC348" s="71" t="n">
        <f aca="false">ModeloDatosModificados!AC348-ModeloDatosMinisterio!AC348</f>
        <v>0</v>
      </c>
      <c r="AD348" s="72" t="n">
        <f aca="false">ModeloDatosModificados!AD348-ModeloDatosMinisterio!AD348</f>
        <v>0</v>
      </c>
      <c r="AE348" s="73" t="n">
        <f aca="false">ModeloDatosModificados!AE348-ModeloDatosMinisterio!AE348</f>
        <v>0</v>
      </c>
      <c r="AF348" s="72" t="n">
        <f aca="false">ModeloDatosModificados!AF348-ModeloDatosMinisterio!AF348</f>
        <v>0</v>
      </c>
      <c r="AG348" s="72" t="n">
        <f aca="false">ModeloDatosModificados!AG348-ModeloDatosMinisterio!AG348</f>
        <v>0</v>
      </c>
      <c r="AH348" s="72" t="n">
        <f aca="false">ModeloDatosModificados!AH348-ModeloDatosMinisterio!AH348</f>
        <v>0</v>
      </c>
      <c r="AI348" s="72" t="n">
        <f aca="false">ModeloDatosModificados!AI348-ModeloDatosMinisterio!AI348</f>
        <v>0</v>
      </c>
      <c r="AJ348" s="72" t="n">
        <f aca="false">ModeloDatosModificados!AJ348-ModeloDatosMinisterio!AJ348</f>
        <v>0</v>
      </c>
      <c r="AK348" s="72" t="n">
        <f aca="false">ModeloDatosModificados!AK348-ModeloDatosMinisterio!AK348</f>
        <v>0</v>
      </c>
      <c r="AL348" s="72" t="n">
        <f aca="false">ModeloDatosModificados!AL348-ModeloDatosMinisterio!AL348</f>
        <v>0</v>
      </c>
      <c r="AM348" s="72" t="n">
        <f aca="false">ModeloDatosModificados!AM348-ModeloDatosMinisterio!AM348</f>
        <v>0</v>
      </c>
      <c r="AO348" s="64" t="n">
        <f aca="false">ModeloDatosModificados!AO348-ModeloDatosMinisterio!AO348</f>
        <v>0</v>
      </c>
      <c r="AP348" s="63" t="n">
        <f aca="false">ModeloDatosModificados!AP348-ModeloDatosMinisterio!AP348</f>
        <v>0</v>
      </c>
      <c r="AQ348" s="64" t="n">
        <f aca="false">ModeloDatosModificados!AQ348-ModeloDatosMinisterio!AQ348</f>
        <v>0</v>
      </c>
      <c r="AR348" s="63" t="n">
        <f aca="false">ModeloDatosModificados!AR348-ModeloDatosMinisterio!AR348</f>
        <v>0</v>
      </c>
      <c r="AS348" s="64" t="n">
        <f aca="false">ModeloDatosModificados!AS348-ModeloDatosMinisterio!AS348</f>
        <v>0</v>
      </c>
      <c r="AT348" s="63" t="n">
        <f aca="false">ModeloDatosModificados!AT348-ModeloDatosMinisterio!AT348</f>
        <v>0</v>
      </c>
      <c r="AU348" s="64" t="n">
        <f aca="false">ModeloDatosModificados!AU348-ModeloDatosMinisterio!AU348</f>
        <v>0</v>
      </c>
      <c r="AV348" s="63" t="n">
        <f aca="false">ModeloDatosModificados!AV348-ModeloDatosMinisterio!AV348</f>
        <v>0</v>
      </c>
      <c r="AW348" s="64" t="n">
        <f aca="false">ModeloDatosModificados!AW348-ModeloDatosMinisterio!AW348</f>
        <v>0</v>
      </c>
      <c r="AX348" s="63" t="n">
        <f aca="false">ModeloDatosModificados!AX348-ModeloDatosMinisterio!AX348</f>
        <v>0</v>
      </c>
    </row>
    <row r="349" customFormat="false" ht="13.8" hidden="false" customHeight="false" outlineLevel="0" collapsed="false">
      <c r="A349" s="70" t="s">
        <v>41</v>
      </c>
      <c r="B349" s="63" t="n">
        <f aca="false">ModeloDatosModificados!B349-ModeloDatosMinisterio!B349</f>
        <v>0</v>
      </c>
      <c r="C349" s="63" t="n">
        <f aca="false">ModeloDatosModificados!C349-ModeloDatosMinisterio!C349</f>
        <v>0</v>
      </c>
      <c r="D349" s="63" t="n">
        <f aca="false">ModeloDatosModificados!D349-ModeloDatosMinisterio!D349</f>
        <v>0</v>
      </c>
      <c r="E349" s="63" t="n">
        <f aca="false">ModeloDatosModificados!E349-ModeloDatosMinisterio!E349</f>
        <v>0</v>
      </c>
      <c r="F349" s="63" t="n">
        <f aca="false">ModeloDatosModificados!F349-ModeloDatosMinisterio!F349</f>
        <v>0</v>
      </c>
      <c r="G349" s="63" t="n">
        <f aca="false">ModeloDatosModificados!G349-ModeloDatosMinisterio!G349</f>
        <v>0</v>
      </c>
      <c r="H349" s="63" t="n">
        <f aca="false">ModeloDatosModificados!H349-ModeloDatosMinisterio!H349</f>
        <v>0</v>
      </c>
      <c r="I349" s="64" t="n">
        <f aca="false">ModeloDatosModificados!I349-ModeloDatosMinisterio!I349</f>
        <v>0</v>
      </c>
      <c r="J349" s="63" t="n">
        <f aca="false">ModeloDatosModificados!J349-ModeloDatosMinisterio!J349</f>
        <v>0</v>
      </c>
      <c r="K349" s="64" t="n">
        <f aca="false">ModeloDatosModificados!K349-ModeloDatosMinisterio!K349</f>
        <v>0</v>
      </c>
      <c r="L349" s="63" t="n">
        <f aca="false">ModeloDatosModificados!L349-ModeloDatosMinisterio!L349</f>
        <v>0</v>
      </c>
      <c r="M349" s="64" t="n">
        <f aca="false">ModeloDatosModificados!M349-ModeloDatosMinisterio!M349</f>
        <v>1.32632004459093E-008</v>
      </c>
      <c r="N349" s="63" t="n">
        <f aca="false">ModeloDatosModificados!N349-ModeloDatosMinisterio!N349</f>
        <v>2</v>
      </c>
      <c r="O349" s="63" t="n">
        <f aca="false">ModeloDatosModificados!O349-ModeloDatosMinisterio!O349</f>
        <v>2</v>
      </c>
      <c r="P349" s="63" t="n">
        <f aca="false">ModeloDatosModificados!P349-ModeloDatosMinisterio!P349</f>
        <v>2</v>
      </c>
      <c r="Q349" s="63" t="n">
        <f aca="false">ModeloDatosModificados!Q349-ModeloDatosMinisterio!Q349</f>
        <v>2</v>
      </c>
      <c r="S349" s="63" t="n">
        <f aca="false">ModeloDatosModificados!S349-ModeloDatosMinisterio!S349</f>
        <v>0</v>
      </c>
      <c r="T349" s="63" t="n">
        <f aca="false">ModeloDatosModificados!T349-ModeloDatosMinisterio!T349</f>
        <v>0</v>
      </c>
      <c r="U349" s="63" t="n">
        <f aca="false">ModeloDatosModificados!U349-ModeloDatosMinisterio!U349</f>
        <v>0</v>
      </c>
      <c r="V349" s="63" t="n">
        <f aca="false">ModeloDatosModificados!V349-ModeloDatosMinisterio!V349</f>
        <v>0</v>
      </c>
      <c r="W349" s="63" t="n">
        <f aca="false">ModeloDatosModificados!W349-ModeloDatosMinisterio!W349</f>
        <v>0</v>
      </c>
      <c r="X349" s="63" t="n">
        <f aca="false">ModeloDatosModificados!X349-ModeloDatosMinisterio!X349</f>
        <v>0</v>
      </c>
      <c r="Y349" s="63" t="n">
        <f aca="false">ModeloDatosModificados!Y349-ModeloDatosMinisterio!Y349</f>
        <v>0</v>
      </c>
      <c r="Z349" s="63" t="n">
        <f aca="false">ModeloDatosModificados!Z349-ModeloDatosMinisterio!Z349</f>
        <v>0</v>
      </c>
      <c r="AC349" s="71" t="n">
        <f aca="false">ModeloDatosModificados!AC349-ModeloDatosMinisterio!AC349</f>
        <v>0</v>
      </c>
      <c r="AD349" s="72" t="n">
        <f aca="false">ModeloDatosModificados!AD349-ModeloDatosMinisterio!AD349</f>
        <v>0</v>
      </c>
      <c r="AE349" s="73" t="n">
        <f aca="false">ModeloDatosModificados!AE349-ModeloDatosMinisterio!AE349</f>
        <v>0</v>
      </c>
      <c r="AF349" s="72" t="n">
        <f aca="false">ModeloDatosModificados!AF349-ModeloDatosMinisterio!AF349</f>
        <v>0</v>
      </c>
      <c r="AG349" s="72" t="n">
        <f aca="false">ModeloDatosModificados!AG349-ModeloDatosMinisterio!AG349</f>
        <v>0</v>
      </c>
      <c r="AH349" s="72" t="n">
        <f aca="false">ModeloDatosModificados!AH349-ModeloDatosMinisterio!AH349</f>
        <v>0</v>
      </c>
      <c r="AI349" s="72" t="n">
        <f aca="false">ModeloDatosModificados!AI349-ModeloDatosMinisterio!AI349</f>
        <v>0</v>
      </c>
      <c r="AJ349" s="72" t="n">
        <f aca="false">ModeloDatosModificados!AJ349-ModeloDatosMinisterio!AJ349</f>
        <v>0</v>
      </c>
      <c r="AK349" s="72" t="n">
        <f aca="false">ModeloDatosModificados!AK349-ModeloDatosMinisterio!AK349</f>
        <v>0</v>
      </c>
      <c r="AL349" s="72" t="n">
        <f aca="false">ModeloDatosModificados!AL349-ModeloDatosMinisterio!AL349</f>
        <v>0</v>
      </c>
      <c r="AM349" s="72" t="n">
        <f aca="false">ModeloDatosModificados!AM349-ModeloDatosMinisterio!AM349</f>
        <v>0</v>
      </c>
      <c r="AO349" s="64" t="n">
        <f aca="false">ModeloDatosModificados!AO349-ModeloDatosMinisterio!AO349</f>
        <v>0</v>
      </c>
      <c r="AP349" s="63" t="n">
        <f aca="false">ModeloDatosModificados!AP349-ModeloDatosMinisterio!AP349</f>
        <v>0</v>
      </c>
      <c r="AQ349" s="64" t="n">
        <f aca="false">ModeloDatosModificados!AQ349-ModeloDatosMinisterio!AQ349</f>
        <v>0</v>
      </c>
      <c r="AR349" s="63" t="n">
        <f aca="false">ModeloDatosModificados!AR349-ModeloDatosMinisterio!AR349</f>
        <v>0</v>
      </c>
      <c r="AS349" s="64" t="n">
        <f aca="false">ModeloDatosModificados!AS349-ModeloDatosMinisterio!AS349</f>
        <v>0</v>
      </c>
      <c r="AT349" s="63" t="n">
        <f aca="false">ModeloDatosModificados!AT349-ModeloDatosMinisterio!AT349</f>
        <v>0</v>
      </c>
      <c r="AU349" s="64" t="n">
        <f aca="false">ModeloDatosModificados!AU349-ModeloDatosMinisterio!AU349</f>
        <v>0</v>
      </c>
      <c r="AV349" s="63" t="n">
        <f aca="false">ModeloDatosModificados!AV349-ModeloDatosMinisterio!AV349</f>
        <v>0</v>
      </c>
      <c r="AW349" s="64" t="n">
        <f aca="false">ModeloDatosModificados!AW349-ModeloDatosMinisterio!AW349</f>
        <v>0</v>
      </c>
      <c r="AX349" s="63" t="n">
        <f aca="false">ModeloDatosModificados!AX349-ModeloDatosMinisterio!AX349</f>
        <v>0</v>
      </c>
    </row>
    <row r="350" customFormat="false" ht="13.8" hidden="false" customHeight="false" outlineLevel="0" collapsed="false">
      <c r="A350" s="70" t="s">
        <v>42</v>
      </c>
      <c r="B350" s="63" t="n">
        <f aca="false">ModeloDatosModificados!B350-ModeloDatosMinisterio!B350</f>
        <v>0</v>
      </c>
      <c r="C350" s="63" t="n">
        <f aca="false">ModeloDatosModificados!C350-ModeloDatosMinisterio!C350</f>
        <v>0</v>
      </c>
      <c r="D350" s="63" t="n">
        <f aca="false">ModeloDatosModificados!D350-ModeloDatosMinisterio!D350</f>
        <v>0</v>
      </c>
      <c r="E350" s="63" t="n">
        <f aca="false">ModeloDatosModificados!E350-ModeloDatosMinisterio!E350</f>
        <v>0</v>
      </c>
      <c r="F350" s="63" t="n">
        <f aca="false">ModeloDatosModificados!F350-ModeloDatosMinisterio!F350</f>
        <v>0</v>
      </c>
      <c r="G350" s="63" t="n">
        <f aca="false">ModeloDatosModificados!G350-ModeloDatosMinisterio!G350</f>
        <v>0</v>
      </c>
      <c r="H350" s="63" t="n">
        <f aca="false">ModeloDatosModificados!H350-ModeloDatosMinisterio!H350</f>
        <v>0</v>
      </c>
      <c r="I350" s="64" t="n">
        <f aca="false">ModeloDatosModificados!I350-ModeloDatosMinisterio!I350</f>
        <v>0</v>
      </c>
      <c r="J350" s="63" t="n">
        <f aca="false">ModeloDatosModificados!J350-ModeloDatosMinisterio!J350</f>
        <v>0</v>
      </c>
      <c r="K350" s="64" t="n">
        <f aca="false">ModeloDatosModificados!K350-ModeloDatosMinisterio!K350</f>
        <v>0</v>
      </c>
      <c r="L350" s="63" t="n">
        <f aca="false">ModeloDatosModificados!L350-ModeloDatosMinisterio!L350</f>
        <v>0</v>
      </c>
      <c r="M350" s="64" t="n">
        <f aca="false">ModeloDatosModificados!M350-ModeloDatosMinisterio!M350</f>
        <v>6.63160022382203E-009</v>
      </c>
      <c r="N350" s="63" t="n">
        <f aca="false">ModeloDatosModificados!N350-ModeloDatosMinisterio!N350</f>
        <v>1</v>
      </c>
      <c r="O350" s="63" t="n">
        <f aca="false">ModeloDatosModificados!O350-ModeloDatosMinisterio!O350</f>
        <v>1</v>
      </c>
      <c r="P350" s="63" t="n">
        <f aca="false">ModeloDatosModificados!P350-ModeloDatosMinisterio!P350</f>
        <v>1</v>
      </c>
      <c r="Q350" s="63" t="n">
        <f aca="false">ModeloDatosModificados!Q350-ModeloDatosMinisterio!Q350</f>
        <v>1</v>
      </c>
      <c r="S350" s="63" t="n">
        <f aca="false">ModeloDatosModificados!S350-ModeloDatosMinisterio!S350</f>
        <v>0</v>
      </c>
      <c r="T350" s="63" t="n">
        <f aca="false">ModeloDatosModificados!T350-ModeloDatosMinisterio!T350</f>
        <v>0</v>
      </c>
      <c r="U350" s="63" t="n">
        <f aca="false">ModeloDatosModificados!U350-ModeloDatosMinisterio!U350</f>
        <v>0</v>
      </c>
      <c r="V350" s="63" t="n">
        <f aca="false">ModeloDatosModificados!V350-ModeloDatosMinisterio!V350</f>
        <v>0</v>
      </c>
      <c r="W350" s="63" t="n">
        <f aca="false">ModeloDatosModificados!W350-ModeloDatosMinisterio!W350</f>
        <v>0</v>
      </c>
      <c r="X350" s="63" t="n">
        <f aca="false">ModeloDatosModificados!X350-ModeloDatosMinisterio!X350</f>
        <v>0</v>
      </c>
      <c r="Y350" s="63" t="n">
        <f aca="false">ModeloDatosModificados!Y350-ModeloDatosMinisterio!Y350</f>
        <v>0</v>
      </c>
      <c r="Z350" s="63" t="n">
        <f aca="false">ModeloDatosModificados!Z350-ModeloDatosMinisterio!Z350</f>
        <v>0</v>
      </c>
      <c r="AC350" s="71" t="n">
        <f aca="false">ModeloDatosModificados!AC350-ModeloDatosMinisterio!AC350</f>
        <v>0</v>
      </c>
      <c r="AD350" s="72" t="n">
        <f aca="false">ModeloDatosModificados!AD350-ModeloDatosMinisterio!AD350</f>
        <v>0</v>
      </c>
      <c r="AE350" s="73" t="n">
        <f aca="false">ModeloDatosModificados!AE350-ModeloDatosMinisterio!AE350</f>
        <v>0</v>
      </c>
      <c r="AF350" s="72" t="n">
        <f aca="false">ModeloDatosModificados!AF350-ModeloDatosMinisterio!AF350</f>
        <v>0</v>
      </c>
      <c r="AG350" s="72" t="n">
        <f aca="false">ModeloDatosModificados!AG350-ModeloDatosMinisterio!AG350</f>
        <v>0</v>
      </c>
      <c r="AH350" s="72" t="n">
        <f aca="false">ModeloDatosModificados!AH350-ModeloDatosMinisterio!AH350</f>
        <v>0</v>
      </c>
      <c r="AI350" s="72" t="n">
        <f aca="false">ModeloDatosModificados!AI350-ModeloDatosMinisterio!AI350</f>
        <v>0</v>
      </c>
      <c r="AJ350" s="72" t="n">
        <f aca="false">ModeloDatosModificados!AJ350-ModeloDatosMinisterio!AJ350</f>
        <v>0</v>
      </c>
      <c r="AK350" s="72" t="n">
        <f aca="false">ModeloDatosModificados!AK350-ModeloDatosMinisterio!AK350</f>
        <v>0</v>
      </c>
      <c r="AL350" s="72" t="n">
        <f aca="false">ModeloDatosModificados!AL350-ModeloDatosMinisterio!AL350</f>
        <v>0</v>
      </c>
      <c r="AM350" s="72" t="n">
        <f aca="false">ModeloDatosModificados!AM350-ModeloDatosMinisterio!AM350</f>
        <v>0</v>
      </c>
      <c r="AO350" s="64" t="n">
        <f aca="false">ModeloDatosModificados!AO350-ModeloDatosMinisterio!AO350</f>
        <v>0</v>
      </c>
      <c r="AP350" s="63" t="n">
        <f aca="false">ModeloDatosModificados!AP350-ModeloDatosMinisterio!AP350</f>
        <v>0</v>
      </c>
      <c r="AQ350" s="64" t="n">
        <f aca="false">ModeloDatosModificados!AQ350-ModeloDatosMinisterio!AQ350</f>
        <v>0</v>
      </c>
      <c r="AR350" s="63" t="n">
        <f aca="false">ModeloDatosModificados!AR350-ModeloDatosMinisterio!AR350</f>
        <v>0</v>
      </c>
      <c r="AS350" s="64" t="n">
        <f aca="false">ModeloDatosModificados!AS350-ModeloDatosMinisterio!AS350</f>
        <v>0</v>
      </c>
      <c r="AT350" s="63" t="n">
        <f aca="false">ModeloDatosModificados!AT350-ModeloDatosMinisterio!AT350</f>
        <v>0</v>
      </c>
      <c r="AU350" s="64" t="n">
        <f aca="false">ModeloDatosModificados!AU350-ModeloDatosMinisterio!AU350</f>
        <v>0</v>
      </c>
      <c r="AV350" s="63" t="n">
        <f aca="false">ModeloDatosModificados!AV350-ModeloDatosMinisterio!AV350</f>
        <v>0</v>
      </c>
      <c r="AW350" s="64" t="n">
        <f aca="false">ModeloDatosModificados!AW350-ModeloDatosMinisterio!AW350</f>
        <v>0</v>
      </c>
      <c r="AX350" s="63" t="n">
        <f aca="false">ModeloDatosModificados!AX350-ModeloDatosMinisterio!AX350</f>
        <v>0</v>
      </c>
    </row>
    <row r="351" customFormat="false" ht="13.8" hidden="false" customHeight="false" outlineLevel="0" collapsed="false">
      <c r="A351" s="70" t="s">
        <v>43</v>
      </c>
      <c r="B351" s="63" t="n">
        <f aca="false">ModeloDatosModificados!B351-ModeloDatosMinisterio!B351</f>
        <v>0</v>
      </c>
      <c r="C351" s="63" t="n">
        <f aca="false">ModeloDatosModificados!C351-ModeloDatosMinisterio!C351</f>
        <v>0</v>
      </c>
      <c r="D351" s="63" t="n">
        <f aca="false">ModeloDatosModificados!D351-ModeloDatosMinisterio!D351</f>
        <v>0</v>
      </c>
      <c r="E351" s="63" t="n">
        <f aca="false">ModeloDatosModificados!E351-ModeloDatosMinisterio!E351</f>
        <v>0</v>
      </c>
      <c r="F351" s="63" t="n">
        <f aca="false">ModeloDatosModificados!F351-ModeloDatosMinisterio!F351</f>
        <v>0</v>
      </c>
      <c r="G351" s="63" t="n">
        <f aca="false">ModeloDatosModificados!G351-ModeloDatosMinisterio!G351</f>
        <v>0</v>
      </c>
      <c r="H351" s="63" t="n">
        <f aca="false">ModeloDatosModificados!H351-ModeloDatosMinisterio!H351</f>
        <v>0</v>
      </c>
      <c r="I351" s="64" t="n">
        <f aca="false">ModeloDatosModificados!I351-ModeloDatosMinisterio!I351</f>
        <v>0</v>
      </c>
      <c r="J351" s="63" t="n">
        <f aca="false">ModeloDatosModificados!J351-ModeloDatosMinisterio!J351</f>
        <v>0</v>
      </c>
      <c r="K351" s="64" t="n">
        <f aca="false">ModeloDatosModificados!K351-ModeloDatosMinisterio!K351</f>
        <v>0</v>
      </c>
      <c r="L351" s="63" t="n">
        <f aca="false">ModeloDatosModificados!L351-ModeloDatosMinisterio!L351</f>
        <v>0</v>
      </c>
      <c r="M351" s="64" t="n">
        <f aca="false">ModeloDatosModificados!M351-ModeloDatosMinisterio!M351</f>
        <v>1.32632004476441E-008</v>
      </c>
      <c r="N351" s="63" t="n">
        <f aca="false">ModeloDatosModificados!N351-ModeloDatosMinisterio!N351</f>
        <v>2</v>
      </c>
      <c r="O351" s="63" t="n">
        <f aca="false">ModeloDatosModificados!O351-ModeloDatosMinisterio!O351</f>
        <v>2</v>
      </c>
      <c r="P351" s="63" t="n">
        <f aca="false">ModeloDatosModificados!P351-ModeloDatosMinisterio!P351</f>
        <v>2</v>
      </c>
      <c r="Q351" s="63" t="n">
        <f aca="false">ModeloDatosModificados!Q351-ModeloDatosMinisterio!Q351</f>
        <v>2</v>
      </c>
      <c r="S351" s="63" t="n">
        <f aca="false">ModeloDatosModificados!S351-ModeloDatosMinisterio!S351</f>
        <v>0</v>
      </c>
      <c r="T351" s="63" t="n">
        <f aca="false">ModeloDatosModificados!T351-ModeloDatosMinisterio!T351</f>
        <v>0</v>
      </c>
      <c r="U351" s="63" t="n">
        <f aca="false">ModeloDatosModificados!U351-ModeloDatosMinisterio!U351</f>
        <v>0</v>
      </c>
      <c r="V351" s="63" t="n">
        <f aca="false">ModeloDatosModificados!V351-ModeloDatosMinisterio!V351</f>
        <v>0</v>
      </c>
      <c r="W351" s="63" t="n">
        <f aca="false">ModeloDatosModificados!W351-ModeloDatosMinisterio!W351</f>
        <v>0</v>
      </c>
      <c r="X351" s="63" t="n">
        <f aca="false">ModeloDatosModificados!X351-ModeloDatosMinisterio!X351</f>
        <v>0</v>
      </c>
      <c r="Y351" s="63" t="n">
        <f aca="false">ModeloDatosModificados!Y351-ModeloDatosMinisterio!Y351</f>
        <v>0</v>
      </c>
      <c r="Z351" s="63" t="n">
        <f aca="false">ModeloDatosModificados!Z351-ModeloDatosMinisterio!Z351</f>
        <v>0</v>
      </c>
      <c r="AC351" s="71" t="n">
        <f aca="false">ModeloDatosModificados!AC351-ModeloDatosMinisterio!AC351</f>
        <v>0</v>
      </c>
      <c r="AD351" s="72" t="n">
        <f aca="false">ModeloDatosModificados!AD351-ModeloDatosMinisterio!AD351</f>
        <v>0</v>
      </c>
      <c r="AE351" s="73" t="n">
        <f aca="false">ModeloDatosModificados!AE351-ModeloDatosMinisterio!AE351</f>
        <v>0</v>
      </c>
      <c r="AF351" s="72" t="n">
        <f aca="false">ModeloDatosModificados!AF351-ModeloDatosMinisterio!AF351</f>
        <v>0</v>
      </c>
      <c r="AG351" s="72" t="n">
        <f aca="false">ModeloDatosModificados!AG351-ModeloDatosMinisterio!AG351</f>
        <v>0</v>
      </c>
      <c r="AH351" s="72" t="n">
        <f aca="false">ModeloDatosModificados!AH351-ModeloDatosMinisterio!AH351</f>
        <v>0</v>
      </c>
      <c r="AI351" s="72" t="n">
        <f aca="false">ModeloDatosModificados!AI351-ModeloDatosMinisterio!AI351</f>
        <v>0</v>
      </c>
      <c r="AJ351" s="72" t="n">
        <f aca="false">ModeloDatosModificados!AJ351-ModeloDatosMinisterio!AJ351</f>
        <v>0</v>
      </c>
      <c r="AK351" s="72" t="n">
        <f aca="false">ModeloDatosModificados!AK351-ModeloDatosMinisterio!AK351</f>
        <v>0</v>
      </c>
      <c r="AL351" s="72" t="n">
        <f aca="false">ModeloDatosModificados!AL351-ModeloDatosMinisterio!AL351</f>
        <v>0</v>
      </c>
      <c r="AM351" s="72" t="n">
        <f aca="false">ModeloDatosModificados!AM351-ModeloDatosMinisterio!AM351</f>
        <v>0</v>
      </c>
      <c r="AO351" s="64" t="n">
        <f aca="false">ModeloDatosModificados!AO351-ModeloDatosMinisterio!AO351</f>
        <v>0</v>
      </c>
      <c r="AP351" s="63" t="n">
        <f aca="false">ModeloDatosModificados!AP351-ModeloDatosMinisterio!AP351</f>
        <v>0</v>
      </c>
      <c r="AQ351" s="64" t="n">
        <f aca="false">ModeloDatosModificados!AQ351-ModeloDatosMinisterio!AQ351</f>
        <v>0</v>
      </c>
      <c r="AR351" s="63" t="n">
        <f aca="false">ModeloDatosModificados!AR351-ModeloDatosMinisterio!AR351</f>
        <v>0</v>
      </c>
      <c r="AS351" s="64" t="n">
        <f aca="false">ModeloDatosModificados!AS351-ModeloDatosMinisterio!AS351</f>
        <v>0</v>
      </c>
      <c r="AT351" s="63" t="n">
        <f aca="false">ModeloDatosModificados!AT351-ModeloDatosMinisterio!AT351</f>
        <v>0</v>
      </c>
      <c r="AU351" s="64" t="n">
        <f aca="false">ModeloDatosModificados!AU351-ModeloDatosMinisterio!AU351</f>
        <v>0</v>
      </c>
      <c r="AV351" s="63" t="n">
        <f aca="false">ModeloDatosModificados!AV351-ModeloDatosMinisterio!AV351</f>
        <v>0</v>
      </c>
      <c r="AW351" s="64" t="n">
        <f aca="false">ModeloDatosModificados!AW351-ModeloDatosMinisterio!AW351</f>
        <v>0</v>
      </c>
      <c r="AX351" s="63" t="n">
        <f aca="false">ModeloDatosModificados!AX351-ModeloDatosMinisterio!AX351</f>
        <v>0</v>
      </c>
    </row>
    <row r="352" customFormat="false" ht="13.8" hidden="false" customHeight="false" outlineLevel="0" collapsed="false">
      <c r="A352" s="70" t="s">
        <v>44</v>
      </c>
      <c r="B352" s="63" t="n">
        <f aca="false">ModeloDatosModificados!B352-ModeloDatosMinisterio!B352</f>
        <v>0</v>
      </c>
      <c r="C352" s="63" t="n">
        <f aca="false">ModeloDatosModificados!C352-ModeloDatosMinisterio!C352</f>
        <v>0</v>
      </c>
      <c r="D352" s="63" t="n">
        <f aca="false">ModeloDatosModificados!D352-ModeloDatosMinisterio!D352</f>
        <v>0</v>
      </c>
      <c r="E352" s="63" t="n">
        <f aca="false">ModeloDatosModificados!E352-ModeloDatosMinisterio!E352</f>
        <v>0</v>
      </c>
      <c r="F352" s="63" t="n">
        <f aca="false">ModeloDatosModificados!F352-ModeloDatosMinisterio!F352</f>
        <v>0</v>
      </c>
      <c r="G352" s="63" t="n">
        <f aca="false">ModeloDatosModificados!G352-ModeloDatosMinisterio!G352</f>
        <v>0</v>
      </c>
      <c r="H352" s="63" t="n">
        <f aca="false">ModeloDatosModificados!H352-ModeloDatosMinisterio!H352</f>
        <v>0</v>
      </c>
      <c r="I352" s="64" t="n">
        <f aca="false">ModeloDatosModificados!I352-ModeloDatosMinisterio!I352</f>
        <v>0</v>
      </c>
      <c r="J352" s="63" t="n">
        <f aca="false">ModeloDatosModificados!J352-ModeloDatosMinisterio!J352</f>
        <v>0</v>
      </c>
      <c r="K352" s="64" t="n">
        <f aca="false">ModeloDatosModificados!K352-ModeloDatosMinisterio!K352</f>
        <v>0</v>
      </c>
      <c r="L352" s="63" t="n">
        <f aca="false">ModeloDatosModificados!L352-ModeloDatosMinisterio!L352</f>
        <v>0</v>
      </c>
      <c r="M352" s="64" t="n">
        <f aca="false">ModeloDatosModificados!M352-ModeloDatosMinisterio!M352</f>
        <v>2.65264008935534E-008</v>
      </c>
      <c r="N352" s="63" t="n">
        <f aca="false">ModeloDatosModificados!N352-ModeloDatosMinisterio!N352</f>
        <v>4</v>
      </c>
      <c r="O352" s="63" t="n">
        <f aca="false">ModeloDatosModificados!O352-ModeloDatosMinisterio!O352</f>
        <v>4</v>
      </c>
      <c r="P352" s="63" t="n">
        <f aca="false">ModeloDatosModificados!P352-ModeloDatosMinisterio!P352</f>
        <v>4</v>
      </c>
      <c r="Q352" s="63" t="n">
        <f aca="false">ModeloDatosModificados!Q352-ModeloDatosMinisterio!Q352</f>
        <v>4</v>
      </c>
      <c r="S352" s="63" t="n">
        <f aca="false">ModeloDatosModificados!S352-ModeloDatosMinisterio!S352</f>
        <v>0</v>
      </c>
      <c r="T352" s="63" t="n">
        <f aca="false">ModeloDatosModificados!T352-ModeloDatosMinisterio!T352</f>
        <v>0</v>
      </c>
      <c r="U352" s="63" t="n">
        <f aca="false">ModeloDatosModificados!U352-ModeloDatosMinisterio!U352</f>
        <v>0</v>
      </c>
      <c r="V352" s="63" t="n">
        <f aca="false">ModeloDatosModificados!V352-ModeloDatosMinisterio!V352</f>
        <v>0</v>
      </c>
      <c r="W352" s="63" t="n">
        <f aca="false">ModeloDatosModificados!W352-ModeloDatosMinisterio!W352</f>
        <v>0</v>
      </c>
      <c r="X352" s="63" t="n">
        <f aca="false">ModeloDatosModificados!X352-ModeloDatosMinisterio!X352</f>
        <v>0</v>
      </c>
      <c r="Y352" s="63" t="n">
        <f aca="false">ModeloDatosModificados!Y352-ModeloDatosMinisterio!Y352</f>
        <v>0</v>
      </c>
      <c r="Z352" s="63" t="n">
        <f aca="false">ModeloDatosModificados!Z352-ModeloDatosMinisterio!Z352</f>
        <v>0</v>
      </c>
      <c r="AC352" s="71" t="n">
        <f aca="false">ModeloDatosModificados!AC352-ModeloDatosMinisterio!AC352</f>
        <v>0</v>
      </c>
      <c r="AD352" s="72" t="n">
        <f aca="false">ModeloDatosModificados!AD352-ModeloDatosMinisterio!AD352</f>
        <v>0</v>
      </c>
      <c r="AE352" s="73" t="n">
        <f aca="false">ModeloDatosModificados!AE352-ModeloDatosMinisterio!AE352</f>
        <v>0</v>
      </c>
      <c r="AF352" s="72" t="n">
        <f aca="false">ModeloDatosModificados!AF352-ModeloDatosMinisterio!AF352</f>
        <v>0</v>
      </c>
      <c r="AG352" s="72" t="n">
        <f aca="false">ModeloDatosModificados!AG352-ModeloDatosMinisterio!AG352</f>
        <v>0</v>
      </c>
      <c r="AH352" s="72" t="n">
        <f aca="false">ModeloDatosModificados!AH352-ModeloDatosMinisterio!AH352</f>
        <v>0</v>
      </c>
      <c r="AI352" s="72" t="n">
        <f aca="false">ModeloDatosModificados!AI352-ModeloDatosMinisterio!AI352</f>
        <v>0</v>
      </c>
      <c r="AJ352" s="72" t="n">
        <f aca="false">ModeloDatosModificados!AJ352-ModeloDatosMinisterio!AJ352</f>
        <v>0</v>
      </c>
      <c r="AK352" s="72" t="n">
        <f aca="false">ModeloDatosModificados!AK352-ModeloDatosMinisterio!AK352</f>
        <v>0</v>
      </c>
      <c r="AL352" s="72" t="n">
        <f aca="false">ModeloDatosModificados!AL352-ModeloDatosMinisterio!AL352</f>
        <v>0</v>
      </c>
      <c r="AM352" s="72" t="n">
        <f aca="false">ModeloDatosModificados!AM352-ModeloDatosMinisterio!AM352</f>
        <v>0</v>
      </c>
      <c r="AO352" s="64" t="n">
        <f aca="false">ModeloDatosModificados!AO352-ModeloDatosMinisterio!AO352</f>
        <v>0</v>
      </c>
      <c r="AP352" s="63" t="n">
        <f aca="false">ModeloDatosModificados!AP352-ModeloDatosMinisterio!AP352</f>
        <v>0</v>
      </c>
      <c r="AQ352" s="64" t="n">
        <f aca="false">ModeloDatosModificados!AQ352-ModeloDatosMinisterio!AQ352</f>
        <v>0</v>
      </c>
      <c r="AR352" s="63" t="n">
        <f aca="false">ModeloDatosModificados!AR352-ModeloDatosMinisterio!AR352</f>
        <v>0</v>
      </c>
      <c r="AS352" s="64" t="n">
        <f aca="false">ModeloDatosModificados!AS352-ModeloDatosMinisterio!AS352</f>
        <v>0</v>
      </c>
      <c r="AT352" s="63" t="n">
        <f aca="false">ModeloDatosModificados!AT352-ModeloDatosMinisterio!AT352</f>
        <v>0</v>
      </c>
      <c r="AU352" s="64" t="n">
        <f aca="false">ModeloDatosModificados!AU352-ModeloDatosMinisterio!AU352</f>
        <v>0</v>
      </c>
      <c r="AV352" s="63" t="n">
        <f aca="false">ModeloDatosModificados!AV352-ModeloDatosMinisterio!AV352</f>
        <v>0</v>
      </c>
      <c r="AW352" s="64" t="n">
        <f aca="false">ModeloDatosModificados!AW352-ModeloDatosMinisterio!AW352</f>
        <v>0</v>
      </c>
      <c r="AX352" s="63" t="n">
        <f aca="false">ModeloDatosModificados!AX352-ModeloDatosMinisterio!AX352</f>
        <v>0</v>
      </c>
    </row>
    <row r="353" customFormat="false" ht="13.8" hidden="false" customHeight="false" outlineLevel="0" collapsed="false">
      <c r="A353" s="70" t="s">
        <v>45</v>
      </c>
      <c r="B353" s="63" t="n">
        <f aca="false">ModeloDatosModificados!B353-ModeloDatosMinisterio!B353</f>
        <v>0</v>
      </c>
      <c r="C353" s="63" t="n">
        <f aca="false">ModeloDatosModificados!C353-ModeloDatosMinisterio!C353</f>
        <v>0</v>
      </c>
      <c r="D353" s="63" t="n">
        <f aca="false">ModeloDatosModificados!D353-ModeloDatosMinisterio!D353</f>
        <v>0</v>
      </c>
      <c r="E353" s="63" t="n">
        <f aca="false">ModeloDatosModificados!E353-ModeloDatosMinisterio!E353</f>
        <v>0</v>
      </c>
      <c r="F353" s="63" t="n">
        <f aca="false">ModeloDatosModificados!F353-ModeloDatosMinisterio!F353</f>
        <v>0</v>
      </c>
      <c r="G353" s="63" t="n">
        <f aca="false">ModeloDatosModificados!G353-ModeloDatosMinisterio!G353</f>
        <v>0</v>
      </c>
      <c r="H353" s="63" t="n">
        <f aca="false">ModeloDatosModificados!H353-ModeloDatosMinisterio!H353</f>
        <v>0</v>
      </c>
      <c r="I353" s="64" t="n">
        <f aca="false">ModeloDatosModificados!I353-ModeloDatosMinisterio!I353</f>
        <v>0</v>
      </c>
      <c r="J353" s="63" t="n">
        <f aca="false">ModeloDatosModificados!J353-ModeloDatosMinisterio!J353</f>
        <v>0</v>
      </c>
      <c r="K353" s="64" t="n">
        <f aca="false">ModeloDatosModificados!K353-ModeloDatosMinisterio!K353</f>
        <v>0</v>
      </c>
      <c r="L353" s="63" t="n">
        <f aca="false">ModeloDatosModificados!L353-ModeloDatosMinisterio!L353</f>
        <v>0</v>
      </c>
      <c r="M353" s="64" t="n">
        <f aca="false">ModeloDatosModificados!M353-ModeloDatosMinisterio!M353</f>
        <v>1.32632004476441E-008</v>
      </c>
      <c r="N353" s="63" t="n">
        <f aca="false">ModeloDatosModificados!N353-ModeloDatosMinisterio!N353</f>
        <v>2</v>
      </c>
      <c r="O353" s="63" t="n">
        <f aca="false">ModeloDatosModificados!O353-ModeloDatosMinisterio!O353</f>
        <v>2</v>
      </c>
      <c r="P353" s="63" t="n">
        <f aca="false">ModeloDatosModificados!P353-ModeloDatosMinisterio!P353</f>
        <v>2</v>
      </c>
      <c r="Q353" s="63" t="n">
        <f aca="false">ModeloDatosModificados!Q353-ModeloDatosMinisterio!Q353</f>
        <v>2</v>
      </c>
      <c r="S353" s="63" t="n">
        <f aca="false">ModeloDatosModificados!S353-ModeloDatosMinisterio!S353</f>
        <v>0</v>
      </c>
      <c r="T353" s="63" t="n">
        <f aca="false">ModeloDatosModificados!T353-ModeloDatosMinisterio!T353</f>
        <v>0</v>
      </c>
      <c r="U353" s="63" t="n">
        <f aca="false">ModeloDatosModificados!U353-ModeloDatosMinisterio!U353</f>
        <v>0</v>
      </c>
      <c r="V353" s="63" t="n">
        <f aca="false">ModeloDatosModificados!V353-ModeloDatosMinisterio!V353</f>
        <v>0</v>
      </c>
      <c r="W353" s="63" t="n">
        <f aca="false">ModeloDatosModificados!W353-ModeloDatosMinisterio!W353</f>
        <v>0</v>
      </c>
      <c r="X353" s="63" t="n">
        <f aca="false">ModeloDatosModificados!X353-ModeloDatosMinisterio!X353</f>
        <v>0</v>
      </c>
      <c r="Y353" s="63" t="n">
        <f aca="false">ModeloDatosModificados!Y353-ModeloDatosMinisterio!Y353</f>
        <v>0</v>
      </c>
      <c r="Z353" s="63" t="n">
        <f aca="false">ModeloDatosModificados!Z353-ModeloDatosMinisterio!Z353</f>
        <v>0</v>
      </c>
      <c r="AC353" s="71" t="n">
        <f aca="false">ModeloDatosModificados!AC353-ModeloDatosMinisterio!AC353</f>
        <v>0</v>
      </c>
      <c r="AD353" s="72" t="n">
        <f aca="false">ModeloDatosModificados!AD353-ModeloDatosMinisterio!AD353</f>
        <v>0</v>
      </c>
      <c r="AE353" s="73" t="n">
        <f aca="false">ModeloDatosModificados!AE353-ModeloDatosMinisterio!AE353</f>
        <v>0</v>
      </c>
      <c r="AF353" s="72" t="n">
        <f aca="false">ModeloDatosModificados!AF353-ModeloDatosMinisterio!AF353</f>
        <v>0</v>
      </c>
      <c r="AG353" s="72" t="n">
        <f aca="false">ModeloDatosModificados!AG353-ModeloDatosMinisterio!AG353</f>
        <v>0</v>
      </c>
      <c r="AH353" s="72" t="n">
        <f aca="false">ModeloDatosModificados!AH353-ModeloDatosMinisterio!AH353</f>
        <v>0</v>
      </c>
      <c r="AI353" s="72" t="n">
        <f aca="false">ModeloDatosModificados!AI353-ModeloDatosMinisterio!AI353</f>
        <v>0</v>
      </c>
      <c r="AJ353" s="72" t="n">
        <f aca="false">ModeloDatosModificados!AJ353-ModeloDatosMinisterio!AJ353</f>
        <v>0</v>
      </c>
      <c r="AK353" s="72" t="n">
        <f aca="false">ModeloDatosModificados!AK353-ModeloDatosMinisterio!AK353</f>
        <v>0</v>
      </c>
      <c r="AL353" s="72" t="n">
        <f aca="false">ModeloDatosModificados!AL353-ModeloDatosMinisterio!AL353</f>
        <v>0</v>
      </c>
      <c r="AM353" s="72" t="n">
        <f aca="false">ModeloDatosModificados!AM353-ModeloDatosMinisterio!AM353</f>
        <v>0</v>
      </c>
      <c r="AO353" s="64" t="n">
        <f aca="false">ModeloDatosModificados!AO353-ModeloDatosMinisterio!AO353</f>
        <v>0</v>
      </c>
      <c r="AP353" s="63" t="n">
        <f aca="false">ModeloDatosModificados!AP353-ModeloDatosMinisterio!AP353</f>
        <v>0</v>
      </c>
      <c r="AQ353" s="64" t="n">
        <f aca="false">ModeloDatosModificados!AQ353-ModeloDatosMinisterio!AQ353</f>
        <v>0</v>
      </c>
      <c r="AR353" s="63" t="n">
        <f aca="false">ModeloDatosModificados!AR353-ModeloDatosMinisterio!AR353</f>
        <v>0</v>
      </c>
      <c r="AS353" s="64" t="n">
        <f aca="false">ModeloDatosModificados!AS353-ModeloDatosMinisterio!AS353</f>
        <v>0</v>
      </c>
      <c r="AT353" s="63" t="n">
        <f aca="false">ModeloDatosModificados!AT353-ModeloDatosMinisterio!AT353</f>
        <v>0</v>
      </c>
      <c r="AU353" s="64" t="n">
        <f aca="false">ModeloDatosModificados!AU353-ModeloDatosMinisterio!AU353</f>
        <v>0</v>
      </c>
      <c r="AV353" s="63" t="n">
        <f aca="false">ModeloDatosModificados!AV353-ModeloDatosMinisterio!AV353</f>
        <v>0</v>
      </c>
      <c r="AW353" s="64" t="n">
        <f aca="false">ModeloDatosModificados!AW353-ModeloDatosMinisterio!AW353</f>
        <v>0</v>
      </c>
      <c r="AX353" s="63" t="n">
        <f aca="false">ModeloDatosModificados!AX353-ModeloDatosMinisterio!AX353</f>
        <v>0</v>
      </c>
    </row>
    <row r="354" customFormat="false" ht="13.8" hidden="false" customHeight="false" outlineLevel="0" collapsed="false">
      <c r="A354" s="70" t="s">
        <v>46</v>
      </c>
      <c r="B354" s="63" t="n">
        <f aca="false">ModeloDatosModificados!B354-ModeloDatosMinisterio!B354</f>
        <v>0</v>
      </c>
      <c r="C354" s="63" t="n">
        <f aca="false">ModeloDatosModificados!C354-ModeloDatosMinisterio!C354</f>
        <v>0</v>
      </c>
      <c r="D354" s="63" t="n">
        <f aca="false">ModeloDatosModificados!D354-ModeloDatosMinisterio!D354</f>
        <v>0</v>
      </c>
      <c r="E354" s="63" t="n">
        <f aca="false">ModeloDatosModificados!E354-ModeloDatosMinisterio!E354</f>
        <v>0</v>
      </c>
      <c r="F354" s="63" t="n">
        <f aca="false">ModeloDatosModificados!F354-ModeloDatosMinisterio!F354</f>
        <v>0</v>
      </c>
      <c r="G354" s="63" t="n">
        <f aca="false">ModeloDatosModificados!G354-ModeloDatosMinisterio!G354</f>
        <v>0</v>
      </c>
      <c r="H354" s="63" t="n">
        <f aca="false">ModeloDatosModificados!H354-ModeloDatosMinisterio!H354</f>
        <v>0</v>
      </c>
      <c r="I354" s="64" t="n">
        <f aca="false">ModeloDatosModificados!I354-ModeloDatosMinisterio!I354</f>
        <v>0</v>
      </c>
      <c r="J354" s="63" t="n">
        <f aca="false">ModeloDatosModificados!J354-ModeloDatosMinisterio!J354</f>
        <v>0</v>
      </c>
      <c r="K354" s="64" t="n">
        <f aca="false">ModeloDatosModificados!K354-ModeloDatosMinisterio!K354</f>
        <v>0</v>
      </c>
      <c r="L354" s="63" t="n">
        <f aca="false">ModeloDatosModificados!L354-ModeloDatosMinisterio!L354</f>
        <v>0</v>
      </c>
      <c r="M354" s="64" t="n">
        <f aca="false">ModeloDatosModificados!M354-ModeloDatosMinisterio!M354</f>
        <v>1.32632004467767E-008</v>
      </c>
      <c r="N354" s="63" t="n">
        <f aca="false">ModeloDatosModificados!N354-ModeloDatosMinisterio!N354</f>
        <v>1</v>
      </c>
      <c r="O354" s="63" t="n">
        <f aca="false">ModeloDatosModificados!O354-ModeloDatosMinisterio!O354</f>
        <v>1</v>
      </c>
      <c r="P354" s="63" t="n">
        <f aca="false">ModeloDatosModificados!P354-ModeloDatosMinisterio!P354</f>
        <v>1</v>
      </c>
      <c r="Q354" s="63" t="n">
        <f aca="false">ModeloDatosModificados!Q354-ModeloDatosMinisterio!Q354</f>
        <v>1</v>
      </c>
      <c r="S354" s="63" t="n">
        <f aca="false">ModeloDatosModificados!S354-ModeloDatosMinisterio!S354</f>
        <v>0</v>
      </c>
      <c r="T354" s="63" t="n">
        <f aca="false">ModeloDatosModificados!T354-ModeloDatosMinisterio!T354</f>
        <v>0</v>
      </c>
      <c r="U354" s="63" t="n">
        <f aca="false">ModeloDatosModificados!U354-ModeloDatosMinisterio!U354</f>
        <v>0</v>
      </c>
      <c r="V354" s="63" t="n">
        <f aca="false">ModeloDatosModificados!V354-ModeloDatosMinisterio!V354</f>
        <v>0</v>
      </c>
      <c r="W354" s="63" t="n">
        <f aca="false">ModeloDatosModificados!W354-ModeloDatosMinisterio!W354</f>
        <v>0</v>
      </c>
      <c r="X354" s="63" t="n">
        <f aca="false">ModeloDatosModificados!X354-ModeloDatosMinisterio!X354</f>
        <v>0</v>
      </c>
      <c r="Y354" s="63" t="n">
        <f aca="false">ModeloDatosModificados!Y354-ModeloDatosMinisterio!Y354</f>
        <v>0</v>
      </c>
      <c r="Z354" s="63" t="n">
        <f aca="false">ModeloDatosModificados!Z354-ModeloDatosMinisterio!Z354</f>
        <v>0</v>
      </c>
      <c r="AC354" s="71" t="n">
        <f aca="false">ModeloDatosModificados!AC354-ModeloDatosMinisterio!AC354</f>
        <v>0</v>
      </c>
      <c r="AD354" s="72" t="n">
        <f aca="false">ModeloDatosModificados!AD354-ModeloDatosMinisterio!AD354</f>
        <v>0</v>
      </c>
      <c r="AE354" s="73" t="n">
        <f aca="false">ModeloDatosModificados!AE354-ModeloDatosMinisterio!AE354</f>
        <v>0</v>
      </c>
      <c r="AF354" s="72" t="n">
        <f aca="false">ModeloDatosModificados!AF354-ModeloDatosMinisterio!AF354</f>
        <v>0</v>
      </c>
      <c r="AG354" s="72" t="n">
        <f aca="false">ModeloDatosModificados!AG354-ModeloDatosMinisterio!AG354</f>
        <v>0</v>
      </c>
      <c r="AH354" s="72" t="n">
        <f aca="false">ModeloDatosModificados!AH354-ModeloDatosMinisterio!AH354</f>
        <v>0</v>
      </c>
      <c r="AI354" s="72" t="n">
        <f aca="false">ModeloDatosModificados!AI354-ModeloDatosMinisterio!AI354</f>
        <v>0</v>
      </c>
      <c r="AJ354" s="72" t="n">
        <f aca="false">ModeloDatosModificados!AJ354-ModeloDatosMinisterio!AJ354</f>
        <v>0</v>
      </c>
      <c r="AK354" s="72" t="n">
        <f aca="false">ModeloDatosModificados!AK354-ModeloDatosMinisterio!AK354</f>
        <v>0</v>
      </c>
      <c r="AL354" s="72" t="n">
        <f aca="false">ModeloDatosModificados!AL354-ModeloDatosMinisterio!AL354</f>
        <v>0</v>
      </c>
      <c r="AM354" s="72" t="n">
        <f aca="false">ModeloDatosModificados!AM354-ModeloDatosMinisterio!AM354</f>
        <v>0</v>
      </c>
      <c r="AO354" s="64" t="n">
        <f aca="false">ModeloDatosModificados!AO354-ModeloDatosMinisterio!AO354</f>
        <v>0</v>
      </c>
      <c r="AP354" s="63" t="n">
        <f aca="false">ModeloDatosModificados!AP354-ModeloDatosMinisterio!AP354</f>
        <v>0</v>
      </c>
      <c r="AQ354" s="64" t="n">
        <f aca="false">ModeloDatosModificados!AQ354-ModeloDatosMinisterio!AQ354</f>
        <v>0</v>
      </c>
      <c r="AR354" s="63" t="n">
        <f aca="false">ModeloDatosModificados!AR354-ModeloDatosMinisterio!AR354</f>
        <v>0</v>
      </c>
      <c r="AS354" s="64" t="n">
        <f aca="false">ModeloDatosModificados!AS354-ModeloDatosMinisterio!AS354</f>
        <v>0</v>
      </c>
      <c r="AT354" s="63" t="n">
        <f aca="false">ModeloDatosModificados!AT354-ModeloDatosMinisterio!AT354</f>
        <v>0</v>
      </c>
      <c r="AU354" s="64" t="n">
        <f aca="false">ModeloDatosModificados!AU354-ModeloDatosMinisterio!AU354</f>
        <v>0</v>
      </c>
      <c r="AV354" s="63" t="n">
        <f aca="false">ModeloDatosModificados!AV354-ModeloDatosMinisterio!AV354</f>
        <v>0</v>
      </c>
      <c r="AW354" s="64" t="n">
        <f aca="false">ModeloDatosModificados!AW354-ModeloDatosMinisterio!AW354</f>
        <v>0</v>
      </c>
      <c r="AX354" s="63" t="n">
        <f aca="false">ModeloDatosModificados!AX354-ModeloDatosMinisterio!AX354</f>
        <v>0</v>
      </c>
    </row>
    <row r="355" customFormat="false" ht="13.8" hidden="false" customHeight="false" outlineLevel="0" collapsed="false">
      <c r="A355" s="81" t="s">
        <v>49</v>
      </c>
      <c r="B355" s="84" t="n">
        <f aca="false">ModeloDatosModificados!B355-ModeloDatosMinisterio!B355</f>
        <v>0</v>
      </c>
      <c r="C355" s="84" t="n">
        <f aca="false">ModeloDatosModificados!C355-ModeloDatosMinisterio!C355</f>
        <v>0</v>
      </c>
      <c r="D355" s="84" t="n">
        <f aca="false">ModeloDatosModificados!D355-ModeloDatosMinisterio!D355</f>
        <v>0</v>
      </c>
      <c r="E355" s="84" t="n">
        <f aca="false">ModeloDatosModificados!E355-ModeloDatosMinisterio!E355</f>
        <v>0</v>
      </c>
      <c r="F355" s="84" t="n">
        <f aca="false">ModeloDatosModificados!F355-ModeloDatosMinisterio!F355</f>
        <v>0</v>
      </c>
      <c r="G355" s="84" t="n">
        <f aca="false">ModeloDatosModificados!G355-ModeloDatosMinisterio!G355</f>
        <v>0</v>
      </c>
      <c r="H355" s="84" t="n">
        <f aca="false">ModeloDatosModificados!H355-ModeloDatosMinisterio!H355</f>
        <v>0</v>
      </c>
      <c r="I355" s="82" t="n">
        <f aca="false">ModeloDatosModificados!I355-ModeloDatosMinisterio!I355</f>
        <v>0</v>
      </c>
      <c r="J355" s="84" t="n">
        <f aca="false">ModeloDatosModificados!J355-ModeloDatosMinisterio!J355</f>
        <v>0</v>
      </c>
      <c r="K355" s="82" t="n">
        <f aca="false">ModeloDatosModificados!K355-ModeloDatosMinisterio!K355</f>
        <v>0</v>
      </c>
      <c r="L355" s="84" t="n">
        <f aca="false">ModeloDatosModificados!L355-ModeloDatosMinisterio!L355</f>
        <v>0</v>
      </c>
      <c r="M355" s="82" t="n">
        <f aca="false">ModeloDatosModificados!M355-ModeloDatosMinisterio!M355</f>
        <v>0</v>
      </c>
      <c r="N355" s="84" t="n">
        <f aca="false">ModeloDatosModificados!N355-ModeloDatosMinisterio!N355</f>
        <v>0</v>
      </c>
      <c r="O355" s="84" t="n">
        <f aca="false">ModeloDatosModificados!O355-ModeloDatosMinisterio!O355</f>
        <v>0</v>
      </c>
      <c r="P355" s="84" t="n">
        <f aca="false">ModeloDatosModificados!P355-ModeloDatosMinisterio!P355</f>
        <v>0</v>
      </c>
      <c r="Q355" s="84" t="n">
        <f aca="false">ModeloDatosModificados!Q355-ModeloDatosMinisterio!Q355</f>
        <v>0</v>
      </c>
      <c r="S355" s="84" t="n">
        <f aca="false">ModeloDatosModificados!S355-ModeloDatosMinisterio!S355</f>
        <v>0</v>
      </c>
      <c r="T355" s="84" t="n">
        <f aca="false">ModeloDatosModificados!T355-ModeloDatosMinisterio!T355</f>
        <v>0</v>
      </c>
      <c r="U355" s="84" t="n">
        <f aca="false">ModeloDatosModificados!U355-ModeloDatosMinisterio!U355</f>
        <v>0</v>
      </c>
      <c r="V355" s="84" t="n">
        <f aca="false">ModeloDatosModificados!V355-ModeloDatosMinisterio!V355</f>
        <v>0</v>
      </c>
      <c r="W355" s="84" t="n">
        <f aca="false">ModeloDatosModificados!W355-ModeloDatosMinisterio!W355</f>
        <v>0</v>
      </c>
      <c r="X355" s="84" t="n">
        <f aca="false">ModeloDatosModificados!X355-ModeloDatosMinisterio!X355</f>
        <v>0</v>
      </c>
      <c r="Y355" s="84" t="n">
        <f aca="false">ModeloDatosModificados!Y355-ModeloDatosMinisterio!Y355</f>
        <v>0</v>
      </c>
      <c r="Z355" s="84" t="n">
        <f aca="false">ModeloDatosModificados!Z355-ModeloDatosMinisterio!Z355</f>
        <v>0</v>
      </c>
      <c r="AB355" s="87" t="s">
        <v>232</v>
      </c>
      <c r="AC355" s="87" t="n">
        <f aca="false">ModeloDatosModificados!AC355-ModeloDatosMinisterio!AC355</f>
        <v>0</v>
      </c>
      <c r="AD355" s="86"/>
      <c r="AE355" s="88" t="n">
        <f aca="false">ModeloDatosModificados!AE355-ModeloDatosMinisterio!AE355</f>
        <v>0</v>
      </c>
      <c r="AF355" s="86"/>
      <c r="AG355" s="89" t="n">
        <f aca="false">ModeloDatosModificados!AG355-ModeloDatosMinisterio!AG355</f>
        <v>0</v>
      </c>
      <c r="AH355" s="86"/>
      <c r="AI355" s="89" t="n">
        <f aca="false">ModeloDatosModificados!AI355-ModeloDatosMinisterio!AI355</f>
        <v>0</v>
      </c>
      <c r="AJ355" s="86"/>
      <c r="AK355" s="89" t="n">
        <f aca="false">ModeloDatosModificados!AK355-ModeloDatosMinisterio!AK355</f>
        <v>0</v>
      </c>
      <c r="AL355" s="90"/>
      <c r="AM355" s="89" t="n">
        <f aca="false">ModeloDatosModificados!AM355-ModeloDatosMinisterio!AM355</f>
        <v>0</v>
      </c>
      <c r="AO355" s="82" t="n">
        <f aca="false">ModeloDatosModificados!AO355-ModeloDatosMinisterio!AO355</f>
        <v>0</v>
      </c>
      <c r="AP355" s="84" t="n">
        <f aca="false">ModeloDatosModificados!AP355-ModeloDatosMinisterio!AP355</f>
        <v>0</v>
      </c>
      <c r="AQ355" s="82" t="n">
        <f aca="false">ModeloDatosModificados!AQ355-ModeloDatosMinisterio!AQ355</f>
        <v>0</v>
      </c>
      <c r="AR355" s="84" t="n">
        <f aca="false">ModeloDatosModificados!AR355-ModeloDatosMinisterio!AR355</f>
        <v>0</v>
      </c>
      <c r="AS355" s="82" t="n">
        <f aca="false">ModeloDatosModificados!AS355-ModeloDatosMinisterio!AS355</f>
        <v>0</v>
      </c>
      <c r="AT355" s="84" t="n">
        <f aca="false">ModeloDatosModificados!AT355-ModeloDatosMinisterio!AT355</f>
        <v>0</v>
      </c>
      <c r="AU355" s="82" t="n">
        <f aca="false">ModeloDatosModificados!AU355-ModeloDatosMinisterio!AU355</f>
        <v>0</v>
      </c>
      <c r="AV355" s="84" t="n">
        <f aca="false">ModeloDatosModificados!AV355-ModeloDatosMinisterio!AV355</f>
        <v>0</v>
      </c>
      <c r="AW355" s="82" t="n">
        <f aca="false">ModeloDatosModificados!AW355-ModeloDatosMinisterio!AW355</f>
        <v>0</v>
      </c>
      <c r="AX355" s="84" t="n">
        <f aca="false">ModeloDatosModificados!AX355-ModeloDatosMinisterio!AX355</f>
        <v>0</v>
      </c>
    </row>
    <row r="356" customFormat="false" ht="13.8" hidden="false" customHeight="false" outlineLevel="0" collapsed="false">
      <c r="A356" s="31" t="s">
        <v>50</v>
      </c>
      <c r="AB356" s="87" t="s">
        <v>233</v>
      </c>
      <c r="AC356" s="87" t="n">
        <f aca="false">ModeloDatosModificados!AC356-ModeloDatosMinisterio!AC356</f>
        <v>0</v>
      </c>
      <c r="AD356" s="86"/>
      <c r="AE356" s="88" t="n">
        <f aca="false">ModeloDatosModificados!AE356-ModeloDatosMinisterio!AE356</f>
        <v>0</v>
      </c>
      <c r="AF356" s="86"/>
      <c r="AG356" s="89" t="n">
        <f aca="false">ModeloDatosModificados!AG356-ModeloDatosMinisterio!AG356</f>
        <v>0</v>
      </c>
      <c r="AH356" s="86"/>
      <c r="AI356" s="89" t="n">
        <f aca="false">ModeloDatosModificados!AI356-ModeloDatosMinisterio!AI356</f>
        <v>0</v>
      </c>
      <c r="AJ356" s="86"/>
      <c r="AK356" s="89" t="n">
        <f aca="false">ModeloDatosModificados!AK356-ModeloDatosMinisterio!AK356</f>
        <v>0</v>
      </c>
      <c r="AL356" s="86"/>
      <c r="AM356" s="89"/>
    </row>
    <row r="357" customFormat="false" ht="13.8" hidden="false" customHeight="false" outlineLevel="0" collapsed="false">
      <c r="A357" s="31" t="s">
        <v>51</v>
      </c>
    </row>
    <row r="361" customFormat="false" ht="13.8" hidden="false" customHeight="false" outlineLevel="0" collapsed="false">
      <c r="A361" s="50" t="str">
        <f aca="false">"Tabla " &amp; TEXT((ROW()+24) / 35, "0")</f>
        <v>Tabla 11</v>
      </c>
      <c r="B361" s="50"/>
      <c r="C361" s="50"/>
      <c r="D361" s="50"/>
      <c r="E361" s="50"/>
      <c r="F361" s="50"/>
      <c r="G361" s="50"/>
      <c r="H361" s="50"/>
      <c r="I361" s="50"/>
      <c r="J361" s="50"/>
      <c r="S361" s="100"/>
      <c r="T361" s="100"/>
      <c r="U361" s="100"/>
      <c r="V361" s="100"/>
      <c r="W361" s="100"/>
      <c r="X361" s="100"/>
      <c r="Y361" s="100"/>
      <c r="Z361" s="100"/>
    </row>
    <row r="362" customFormat="false" ht="13.8" hidden="false" customHeight="false" outlineLevel="0" collapsed="false">
      <c r="A362" s="50" t="s">
        <v>159</v>
      </c>
      <c r="B362" s="50"/>
      <c r="C362" s="50"/>
      <c r="D362" s="50"/>
      <c r="E362" s="50"/>
      <c r="F362" s="50"/>
      <c r="G362" s="50"/>
      <c r="H362" s="50"/>
      <c r="I362" s="50"/>
      <c r="J362" s="50"/>
      <c r="S362" s="100"/>
      <c r="T362" s="100"/>
      <c r="U362" s="100"/>
      <c r="V362" s="100"/>
      <c r="W362" s="100"/>
      <c r="X362" s="100"/>
      <c r="Y362" s="100"/>
      <c r="Z362" s="100"/>
    </row>
    <row r="363" customFormat="false" ht="15.8" hidden="false" customHeight="true" outlineLevel="0" collapsed="false">
      <c r="A363" s="51" t="s">
        <v>8</v>
      </c>
      <c r="B363" s="101" t="s">
        <v>213</v>
      </c>
      <c r="C363" s="101"/>
      <c r="D363" s="101"/>
      <c r="E363" s="101"/>
      <c r="F363" s="101"/>
      <c r="G363" s="101"/>
      <c r="H363" s="101"/>
      <c r="I363" s="53" t="s">
        <v>10</v>
      </c>
      <c r="J363" s="53" t="s">
        <v>11</v>
      </c>
      <c r="K363" s="53" t="s">
        <v>214</v>
      </c>
      <c r="L363" s="53" t="s">
        <v>215</v>
      </c>
      <c r="M363" s="53" t="s">
        <v>216</v>
      </c>
      <c r="N363" s="53" t="s">
        <v>12</v>
      </c>
      <c r="O363" s="53" t="s">
        <v>217</v>
      </c>
      <c r="P363" s="53" t="s">
        <v>218</v>
      </c>
      <c r="Q363" s="53" t="s">
        <v>219</v>
      </c>
      <c r="S363" s="101" t="s">
        <v>213</v>
      </c>
      <c r="T363" s="101"/>
      <c r="U363" s="101"/>
      <c r="V363" s="101"/>
      <c r="W363" s="101"/>
      <c r="X363" s="101"/>
      <c r="Y363" s="101"/>
      <c r="Z363" s="101"/>
      <c r="AC363" s="56" t="s">
        <v>221</v>
      </c>
      <c r="AD363" s="56"/>
      <c r="AE363" s="56" t="s">
        <v>222</v>
      </c>
      <c r="AF363" s="56"/>
      <c r="AG363" s="56" t="s">
        <v>223</v>
      </c>
      <c r="AH363" s="56"/>
      <c r="AI363" s="56" t="s">
        <v>224</v>
      </c>
      <c r="AJ363" s="56"/>
      <c r="AK363" s="56" t="s">
        <v>225</v>
      </c>
      <c r="AL363" s="56"/>
      <c r="AM363" s="57" t="s">
        <v>226</v>
      </c>
      <c r="AO363" s="56" t="s">
        <v>221</v>
      </c>
      <c r="AP363" s="56"/>
      <c r="AQ363" s="56" t="s">
        <v>222</v>
      </c>
      <c r="AR363" s="56"/>
      <c r="AS363" s="56" t="s">
        <v>223</v>
      </c>
      <c r="AT363" s="56"/>
      <c r="AU363" s="56" t="s">
        <v>224</v>
      </c>
      <c r="AV363" s="56"/>
      <c r="AW363" s="57" t="s">
        <v>225</v>
      </c>
      <c r="AX363" s="57"/>
    </row>
    <row r="364" customFormat="false" ht="55.8" hidden="false" customHeight="false" outlineLevel="0" collapsed="false">
      <c r="A364" s="51"/>
      <c r="B364" s="102" t="s">
        <v>160</v>
      </c>
      <c r="C364" s="102" t="s">
        <v>161</v>
      </c>
      <c r="D364" s="102" t="s">
        <v>162</v>
      </c>
      <c r="E364" s="102" t="s">
        <v>163</v>
      </c>
      <c r="F364" s="102" t="s">
        <v>164</v>
      </c>
      <c r="G364" s="102" t="s">
        <v>165</v>
      </c>
      <c r="H364" s="102" t="s">
        <v>166</v>
      </c>
      <c r="I364" s="53"/>
      <c r="J364" s="53"/>
      <c r="K364" s="53"/>
      <c r="L364" s="53"/>
      <c r="M364" s="53"/>
      <c r="N364" s="53"/>
      <c r="O364" s="53"/>
      <c r="P364" s="53"/>
      <c r="Q364" s="53"/>
      <c r="S364" s="102" t="s">
        <v>160</v>
      </c>
      <c r="T364" s="102" t="s">
        <v>161</v>
      </c>
      <c r="U364" s="102" t="s">
        <v>162</v>
      </c>
      <c r="V364" s="102" t="s">
        <v>163</v>
      </c>
      <c r="W364" s="102" t="s">
        <v>164</v>
      </c>
      <c r="X364" s="102" t="s">
        <v>165</v>
      </c>
      <c r="Y364" s="102" t="s">
        <v>166</v>
      </c>
      <c r="Z364" s="53" t="s">
        <v>21</v>
      </c>
      <c r="AC364" s="56" t="s">
        <v>227</v>
      </c>
      <c r="AD364" s="56" t="s">
        <v>228</v>
      </c>
      <c r="AE364" s="56" t="s">
        <v>227</v>
      </c>
      <c r="AF364" s="56" t="s">
        <v>228</v>
      </c>
      <c r="AG364" s="56" t="s">
        <v>227</v>
      </c>
      <c r="AH364" s="56" t="s">
        <v>228</v>
      </c>
      <c r="AI364" s="56" t="s">
        <v>227</v>
      </c>
      <c r="AJ364" s="56" t="s">
        <v>228</v>
      </c>
      <c r="AK364" s="56" t="s">
        <v>227</v>
      </c>
      <c r="AL364" s="56" t="s">
        <v>228</v>
      </c>
      <c r="AM364" s="58" t="s">
        <v>229</v>
      </c>
      <c r="AO364" s="56" t="s">
        <v>230</v>
      </c>
      <c r="AP364" s="56" t="s">
        <v>231</v>
      </c>
      <c r="AQ364" s="56" t="s">
        <v>230</v>
      </c>
      <c r="AR364" s="56" t="s">
        <v>231</v>
      </c>
      <c r="AS364" s="56" t="s">
        <v>230</v>
      </c>
      <c r="AT364" s="56" t="s">
        <v>231</v>
      </c>
      <c r="AU364" s="56" t="s">
        <v>230</v>
      </c>
      <c r="AV364" s="56" t="s">
        <v>231</v>
      </c>
      <c r="AW364" s="56" t="s">
        <v>230</v>
      </c>
      <c r="AX364" s="58" t="s">
        <v>231</v>
      </c>
    </row>
    <row r="365" customFormat="false" ht="13.8" hidden="false" customHeight="false" outlineLevel="0" collapsed="false">
      <c r="A365" s="59" t="s">
        <v>22</v>
      </c>
      <c r="B365" s="62" t="n">
        <f aca="false">ModeloDatosModificados!B365-ModeloDatosMinisterio!B365</f>
        <v>0</v>
      </c>
      <c r="C365" s="62" t="n">
        <f aca="false">ModeloDatosModificados!C365-ModeloDatosMinisterio!C365</f>
        <v>0</v>
      </c>
      <c r="D365" s="62" t="n">
        <f aca="false">ModeloDatosModificados!D365-ModeloDatosMinisterio!D365</f>
        <v>0</v>
      </c>
      <c r="E365" s="62" t="n">
        <f aca="false">ModeloDatosModificados!E365-ModeloDatosMinisterio!E365</f>
        <v>0</v>
      </c>
      <c r="F365" s="62" t="n">
        <f aca="false">ModeloDatosModificados!F365-ModeloDatosMinisterio!F365</f>
        <v>0</v>
      </c>
      <c r="G365" s="62" t="n">
        <f aca="false">ModeloDatosModificados!G365-ModeloDatosMinisterio!G365</f>
        <v>0</v>
      </c>
      <c r="H365" s="62" t="n">
        <f aca="false">ModeloDatosModificados!H365-ModeloDatosMinisterio!H365</f>
        <v>0</v>
      </c>
      <c r="I365" s="61" t="n">
        <f aca="false">ModeloDatosModificados!I365-ModeloDatosMinisterio!I365</f>
        <v>0</v>
      </c>
      <c r="J365" s="62" t="n">
        <f aca="false">ModeloDatosModificados!J365-ModeloDatosMinisterio!J365</f>
        <v>0</v>
      </c>
      <c r="K365" s="61" t="n">
        <f aca="false">ModeloDatosModificados!K365-ModeloDatosMinisterio!K365</f>
        <v>0</v>
      </c>
      <c r="L365" s="63" t="n">
        <f aca="false">ModeloDatosModificados!L365-ModeloDatosMinisterio!L365</f>
        <v>0</v>
      </c>
      <c r="M365" s="64" t="n">
        <f aca="false">ModeloDatosModificados!M365-ModeloDatosMinisterio!M365</f>
        <v>1.13583063968137E-006</v>
      </c>
      <c r="N365" s="63" t="n">
        <f aca="false">ModeloDatosModificados!N365-ModeloDatosMinisterio!N365</f>
        <v>163</v>
      </c>
      <c r="O365" s="63" t="n">
        <f aca="false">ModeloDatosModificados!O365-ModeloDatosMinisterio!O365</f>
        <v>163</v>
      </c>
      <c r="P365" s="63" t="n">
        <f aca="false">ModeloDatosModificados!P365-ModeloDatosMinisterio!P365</f>
        <v>163</v>
      </c>
      <c r="Q365" s="63" t="n">
        <f aca="false">ModeloDatosModificados!Q365-ModeloDatosMinisterio!Q365</f>
        <v>163</v>
      </c>
      <c r="S365" s="62" t="n">
        <f aca="false">ModeloDatosModificados!S365-ModeloDatosMinisterio!S365</f>
        <v>0</v>
      </c>
      <c r="T365" s="62" t="n">
        <f aca="false">ModeloDatosModificados!T365-ModeloDatosMinisterio!T365</f>
        <v>0</v>
      </c>
      <c r="U365" s="62" t="n">
        <f aca="false">ModeloDatosModificados!U365-ModeloDatosMinisterio!U365</f>
        <v>0</v>
      </c>
      <c r="V365" s="62" t="n">
        <f aca="false">ModeloDatosModificados!V365-ModeloDatosMinisterio!V365</f>
        <v>0</v>
      </c>
      <c r="W365" s="62" t="n">
        <f aca="false">ModeloDatosModificados!W365-ModeloDatosMinisterio!W365</f>
        <v>0</v>
      </c>
      <c r="X365" s="62" t="n">
        <f aca="false">ModeloDatosModificados!X365-ModeloDatosMinisterio!X365</f>
        <v>0</v>
      </c>
      <c r="Y365" s="62" t="n">
        <f aca="false">ModeloDatosModificados!Y365-ModeloDatosMinisterio!Y365</f>
        <v>0</v>
      </c>
      <c r="Z365" s="62" t="n">
        <f aca="false">ModeloDatosModificados!Z365-ModeloDatosMinisterio!Z365</f>
        <v>0</v>
      </c>
      <c r="AC365" s="67" t="n">
        <f aca="false">ModeloDatosModificados!AC365-ModeloDatosMinisterio!AC365</f>
        <v>0</v>
      </c>
      <c r="AD365" s="68" t="n">
        <f aca="false">ModeloDatosModificados!AD365-ModeloDatosMinisterio!AD365</f>
        <v>0</v>
      </c>
      <c r="AE365" s="69" t="n">
        <f aca="false">ModeloDatosModificados!AE365-ModeloDatosMinisterio!AE365</f>
        <v>0</v>
      </c>
      <c r="AF365" s="68" t="n">
        <f aca="false">ModeloDatosModificados!AF365-ModeloDatosMinisterio!AF365</f>
        <v>0</v>
      </c>
      <c r="AG365" s="68" t="n">
        <f aca="false">ModeloDatosModificados!AG365-ModeloDatosMinisterio!AG365</f>
        <v>0</v>
      </c>
      <c r="AH365" s="68" t="n">
        <f aca="false">ModeloDatosModificados!AH365-ModeloDatosMinisterio!AH365</f>
        <v>0</v>
      </c>
      <c r="AI365" s="68" t="n">
        <f aca="false">ModeloDatosModificados!AI365-ModeloDatosMinisterio!AI365</f>
        <v>0</v>
      </c>
      <c r="AJ365" s="68" t="n">
        <f aca="false">ModeloDatosModificados!AJ365-ModeloDatosMinisterio!AJ365</f>
        <v>0</v>
      </c>
      <c r="AK365" s="68" t="n">
        <f aca="false">ModeloDatosModificados!AK365-ModeloDatosMinisterio!AK365</f>
        <v>0</v>
      </c>
      <c r="AL365" s="68" t="n">
        <f aca="false">ModeloDatosModificados!AL365-ModeloDatosMinisterio!AL365</f>
        <v>0</v>
      </c>
      <c r="AM365" s="68" t="n">
        <f aca="false">ModeloDatosModificados!AM365-ModeloDatosMinisterio!AM365</f>
        <v>0</v>
      </c>
      <c r="AO365" s="61" t="n">
        <f aca="false">ModeloDatosModificados!AO365-ModeloDatosMinisterio!AO365</f>
        <v>0</v>
      </c>
      <c r="AP365" s="62" t="n">
        <f aca="false">ModeloDatosModificados!AP365-ModeloDatosMinisterio!AP365</f>
        <v>0</v>
      </c>
      <c r="AQ365" s="61" t="n">
        <f aca="false">ModeloDatosModificados!AQ365-ModeloDatosMinisterio!AQ365</f>
        <v>0</v>
      </c>
      <c r="AR365" s="62" t="n">
        <f aca="false">ModeloDatosModificados!AR365-ModeloDatosMinisterio!AR365</f>
        <v>0</v>
      </c>
      <c r="AS365" s="61" t="n">
        <f aca="false">ModeloDatosModificados!AS365-ModeloDatosMinisterio!AS365</f>
        <v>0</v>
      </c>
      <c r="AT365" s="62" t="n">
        <f aca="false">ModeloDatosModificados!AT365-ModeloDatosMinisterio!AT365</f>
        <v>0</v>
      </c>
      <c r="AU365" s="61" t="n">
        <f aca="false">ModeloDatosModificados!AU365-ModeloDatosMinisterio!AU365</f>
        <v>0</v>
      </c>
      <c r="AV365" s="62" t="n">
        <f aca="false">ModeloDatosModificados!AV365-ModeloDatosMinisterio!AV365</f>
        <v>0</v>
      </c>
      <c r="AW365" s="61" t="n">
        <f aca="false">ModeloDatosModificados!AW365-ModeloDatosMinisterio!AW365</f>
        <v>0</v>
      </c>
      <c r="AX365" s="62" t="n">
        <f aca="false">ModeloDatosModificados!AX365-ModeloDatosMinisterio!AX365</f>
        <v>0</v>
      </c>
    </row>
    <row r="366" customFormat="false" ht="13.8" hidden="false" customHeight="false" outlineLevel="0" collapsed="false">
      <c r="A366" s="70" t="s">
        <v>23</v>
      </c>
      <c r="B366" s="63" t="n">
        <f aca="false">ModeloDatosModificados!B366-ModeloDatosMinisterio!B366</f>
        <v>0</v>
      </c>
      <c r="C366" s="63" t="n">
        <f aca="false">ModeloDatosModificados!C366-ModeloDatosMinisterio!C366</f>
        <v>0</v>
      </c>
      <c r="D366" s="63" t="n">
        <f aca="false">ModeloDatosModificados!D366-ModeloDatosMinisterio!D366</f>
        <v>0</v>
      </c>
      <c r="E366" s="63" t="n">
        <f aca="false">ModeloDatosModificados!E366-ModeloDatosMinisterio!E366</f>
        <v>0</v>
      </c>
      <c r="F366" s="63" t="n">
        <f aca="false">ModeloDatosModificados!F366-ModeloDatosMinisterio!F366</f>
        <v>0</v>
      </c>
      <c r="G366" s="63" t="n">
        <f aca="false">ModeloDatosModificados!G366-ModeloDatosMinisterio!G366</f>
        <v>0</v>
      </c>
      <c r="H366" s="63" t="n">
        <f aca="false">ModeloDatosModificados!H366-ModeloDatosMinisterio!H366</f>
        <v>0</v>
      </c>
      <c r="I366" s="64" t="n">
        <f aca="false">ModeloDatosModificados!I366-ModeloDatosMinisterio!I366</f>
        <v>0</v>
      </c>
      <c r="J366" s="63" t="n">
        <f aca="false">ModeloDatosModificados!J366-ModeloDatosMinisterio!J366</f>
        <v>0</v>
      </c>
      <c r="K366" s="64" t="n">
        <f aca="false">ModeloDatosModificados!K366-ModeloDatosMinisterio!K366</f>
        <v>0</v>
      </c>
      <c r="L366" s="63" t="n">
        <f aca="false">ModeloDatosModificados!L366-ModeloDatosMinisterio!L366</f>
        <v>0</v>
      </c>
      <c r="M366" s="64" t="n">
        <f aca="false">ModeloDatosModificados!M366-ModeloDatosMinisterio!M366</f>
        <v>-4.04020294636487E-007</v>
      </c>
      <c r="N366" s="63" t="n">
        <f aca="false">ModeloDatosModificados!N366-ModeloDatosMinisterio!N366</f>
        <v>-58</v>
      </c>
      <c r="O366" s="63" t="n">
        <f aca="false">ModeloDatosModificados!O366-ModeloDatosMinisterio!O366</f>
        <v>-58</v>
      </c>
      <c r="P366" s="63" t="n">
        <f aca="false">ModeloDatosModificados!P366-ModeloDatosMinisterio!P366</f>
        <v>-58</v>
      </c>
      <c r="Q366" s="63" t="n">
        <f aca="false">ModeloDatosModificados!Q366-ModeloDatosMinisterio!Q366</f>
        <v>-58</v>
      </c>
      <c r="S366" s="63" t="n">
        <f aca="false">ModeloDatosModificados!S366-ModeloDatosMinisterio!S366</f>
        <v>0</v>
      </c>
      <c r="T366" s="63" t="n">
        <f aca="false">ModeloDatosModificados!T366-ModeloDatosMinisterio!T366</f>
        <v>0</v>
      </c>
      <c r="U366" s="63" t="n">
        <f aca="false">ModeloDatosModificados!U366-ModeloDatosMinisterio!U366</f>
        <v>0</v>
      </c>
      <c r="V366" s="63" t="n">
        <f aca="false">ModeloDatosModificados!V366-ModeloDatosMinisterio!V366</f>
        <v>0</v>
      </c>
      <c r="W366" s="63" t="n">
        <f aca="false">ModeloDatosModificados!W366-ModeloDatosMinisterio!W366</f>
        <v>0</v>
      </c>
      <c r="X366" s="63" t="n">
        <f aca="false">ModeloDatosModificados!X366-ModeloDatosMinisterio!X366</f>
        <v>0</v>
      </c>
      <c r="Y366" s="63" t="n">
        <f aca="false">ModeloDatosModificados!Y366-ModeloDatosMinisterio!Y366</f>
        <v>0</v>
      </c>
      <c r="Z366" s="63" t="n">
        <f aca="false">ModeloDatosModificados!Z366-ModeloDatosMinisterio!Z366</f>
        <v>0</v>
      </c>
      <c r="AC366" s="71" t="n">
        <f aca="false">ModeloDatosModificados!AC366-ModeloDatosMinisterio!AC366</f>
        <v>0</v>
      </c>
      <c r="AD366" s="72" t="n">
        <f aca="false">ModeloDatosModificados!AD366-ModeloDatosMinisterio!AD366</f>
        <v>0</v>
      </c>
      <c r="AE366" s="73" t="n">
        <f aca="false">ModeloDatosModificados!AE366-ModeloDatosMinisterio!AE366</f>
        <v>0</v>
      </c>
      <c r="AF366" s="72" t="n">
        <f aca="false">ModeloDatosModificados!AF366-ModeloDatosMinisterio!AF366</f>
        <v>0</v>
      </c>
      <c r="AG366" s="72" t="n">
        <f aca="false">ModeloDatosModificados!AG366-ModeloDatosMinisterio!AG366</f>
        <v>0</v>
      </c>
      <c r="AH366" s="72" t="n">
        <f aca="false">ModeloDatosModificados!AH366-ModeloDatosMinisterio!AH366</f>
        <v>0</v>
      </c>
      <c r="AI366" s="72" t="n">
        <f aca="false">ModeloDatosModificados!AI366-ModeloDatosMinisterio!AI366</f>
        <v>0</v>
      </c>
      <c r="AJ366" s="72" t="n">
        <f aca="false">ModeloDatosModificados!AJ366-ModeloDatosMinisterio!AJ366</f>
        <v>0</v>
      </c>
      <c r="AK366" s="72" t="n">
        <f aca="false">ModeloDatosModificados!AK366-ModeloDatosMinisterio!AK366</f>
        <v>0</v>
      </c>
      <c r="AL366" s="72" t="n">
        <f aca="false">ModeloDatosModificados!AL366-ModeloDatosMinisterio!AL366</f>
        <v>0</v>
      </c>
      <c r="AM366" s="72" t="n">
        <f aca="false">ModeloDatosModificados!AM366-ModeloDatosMinisterio!AM366</f>
        <v>0</v>
      </c>
      <c r="AO366" s="64" t="n">
        <f aca="false">ModeloDatosModificados!AO366-ModeloDatosMinisterio!AO366</f>
        <v>0</v>
      </c>
      <c r="AP366" s="63" t="n">
        <f aca="false">ModeloDatosModificados!AP366-ModeloDatosMinisterio!AP366</f>
        <v>0</v>
      </c>
      <c r="AQ366" s="64" t="n">
        <f aca="false">ModeloDatosModificados!AQ366-ModeloDatosMinisterio!AQ366</f>
        <v>0</v>
      </c>
      <c r="AR366" s="63" t="n">
        <f aca="false">ModeloDatosModificados!AR366-ModeloDatosMinisterio!AR366</f>
        <v>0</v>
      </c>
      <c r="AS366" s="64" t="n">
        <f aca="false">ModeloDatosModificados!AS366-ModeloDatosMinisterio!AS366</f>
        <v>0</v>
      </c>
      <c r="AT366" s="63" t="n">
        <f aca="false">ModeloDatosModificados!AT366-ModeloDatosMinisterio!AT366</f>
        <v>0</v>
      </c>
      <c r="AU366" s="64" t="n">
        <f aca="false">ModeloDatosModificados!AU366-ModeloDatosMinisterio!AU366</f>
        <v>0</v>
      </c>
      <c r="AV366" s="63" t="n">
        <f aca="false">ModeloDatosModificados!AV366-ModeloDatosMinisterio!AV366</f>
        <v>0</v>
      </c>
      <c r="AW366" s="64" t="n">
        <f aca="false">ModeloDatosModificados!AW366-ModeloDatosMinisterio!AW366</f>
        <v>0</v>
      </c>
      <c r="AX366" s="63" t="n">
        <f aca="false">ModeloDatosModificados!AX366-ModeloDatosMinisterio!AX366</f>
        <v>0</v>
      </c>
    </row>
    <row r="367" customFormat="false" ht="13.8" hidden="false" customHeight="false" outlineLevel="0" collapsed="false">
      <c r="A367" s="70" t="s">
        <v>24</v>
      </c>
      <c r="B367" s="63" t="n">
        <f aca="false">ModeloDatosModificados!B367-ModeloDatosMinisterio!B367</f>
        <v>0</v>
      </c>
      <c r="C367" s="63" t="n">
        <f aca="false">ModeloDatosModificados!C367-ModeloDatosMinisterio!C367</f>
        <v>0</v>
      </c>
      <c r="D367" s="63" t="n">
        <f aca="false">ModeloDatosModificados!D367-ModeloDatosMinisterio!D367</f>
        <v>0</v>
      </c>
      <c r="E367" s="63" t="n">
        <f aca="false">ModeloDatosModificados!E367-ModeloDatosMinisterio!E367</f>
        <v>0</v>
      </c>
      <c r="F367" s="63" t="n">
        <f aca="false">ModeloDatosModificados!F367-ModeloDatosMinisterio!F367</f>
        <v>0</v>
      </c>
      <c r="G367" s="63" t="n">
        <f aca="false">ModeloDatosModificados!G367-ModeloDatosMinisterio!G367</f>
        <v>0</v>
      </c>
      <c r="H367" s="63" t="n">
        <f aca="false">ModeloDatosModificados!H367-ModeloDatosMinisterio!H367</f>
        <v>0</v>
      </c>
      <c r="I367" s="64" t="n">
        <f aca="false">ModeloDatosModificados!I367-ModeloDatosMinisterio!I367</f>
        <v>0</v>
      </c>
      <c r="J367" s="63" t="n">
        <f aca="false">ModeloDatosModificados!J367-ModeloDatosMinisterio!J367</f>
        <v>0</v>
      </c>
      <c r="K367" s="64" t="n">
        <f aca="false">ModeloDatosModificados!K367-ModeloDatosMinisterio!K367</f>
        <v>0</v>
      </c>
      <c r="L367" s="63" t="n">
        <f aca="false">ModeloDatosModificados!L367-ModeloDatosMinisterio!L367</f>
        <v>0</v>
      </c>
      <c r="M367" s="64" t="n">
        <f aca="false">ModeloDatosModificados!M367-ModeloDatosMinisterio!M367</f>
        <v>-3.04920977092782E-007</v>
      </c>
      <c r="N367" s="63" t="n">
        <f aca="false">ModeloDatosModificados!N367-ModeloDatosMinisterio!N367</f>
        <v>-44</v>
      </c>
      <c r="O367" s="63" t="n">
        <f aca="false">ModeloDatosModificados!O367-ModeloDatosMinisterio!O367</f>
        <v>-44</v>
      </c>
      <c r="P367" s="63" t="n">
        <f aca="false">ModeloDatosModificados!P367-ModeloDatosMinisterio!P367</f>
        <v>-44</v>
      </c>
      <c r="Q367" s="63" t="n">
        <f aca="false">ModeloDatosModificados!Q367-ModeloDatosMinisterio!Q367</f>
        <v>-44</v>
      </c>
      <c r="S367" s="63" t="n">
        <f aca="false">ModeloDatosModificados!S367-ModeloDatosMinisterio!S367</f>
        <v>0</v>
      </c>
      <c r="T367" s="63" t="n">
        <f aca="false">ModeloDatosModificados!T367-ModeloDatosMinisterio!T367</f>
        <v>0</v>
      </c>
      <c r="U367" s="63" t="n">
        <f aca="false">ModeloDatosModificados!U367-ModeloDatosMinisterio!U367</f>
        <v>0</v>
      </c>
      <c r="V367" s="63" t="n">
        <f aca="false">ModeloDatosModificados!V367-ModeloDatosMinisterio!V367</f>
        <v>0</v>
      </c>
      <c r="W367" s="63" t="n">
        <f aca="false">ModeloDatosModificados!W367-ModeloDatosMinisterio!W367</f>
        <v>0</v>
      </c>
      <c r="X367" s="63" t="n">
        <f aca="false">ModeloDatosModificados!X367-ModeloDatosMinisterio!X367</f>
        <v>0</v>
      </c>
      <c r="Y367" s="63" t="n">
        <f aca="false">ModeloDatosModificados!Y367-ModeloDatosMinisterio!Y367</f>
        <v>0</v>
      </c>
      <c r="Z367" s="63" t="n">
        <f aca="false">ModeloDatosModificados!Z367-ModeloDatosMinisterio!Z367</f>
        <v>0</v>
      </c>
      <c r="AC367" s="71" t="n">
        <f aca="false">ModeloDatosModificados!AC367-ModeloDatosMinisterio!AC367</f>
        <v>0</v>
      </c>
      <c r="AD367" s="72" t="n">
        <f aca="false">ModeloDatosModificados!AD367-ModeloDatosMinisterio!AD367</f>
        <v>0</v>
      </c>
      <c r="AE367" s="73" t="n">
        <f aca="false">ModeloDatosModificados!AE367-ModeloDatosMinisterio!AE367</f>
        <v>0</v>
      </c>
      <c r="AF367" s="72" t="n">
        <f aca="false">ModeloDatosModificados!AF367-ModeloDatosMinisterio!AF367</f>
        <v>0</v>
      </c>
      <c r="AG367" s="72" t="n">
        <f aca="false">ModeloDatosModificados!AG367-ModeloDatosMinisterio!AG367</f>
        <v>0</v>
      </c>
      <c r="AH367" s="72" t="n">
        <f aca="false">ModeloDatosModificados!AH367-ModeloDatosMinisterio!AH367</f>
        <v>0</v>
      </c>
      <c r="AI367" s="72" t="n">
        <f aca="false">ModeloDatosModificados!AI367-ModeloDatosMinisterio!AI367</f>
        <v>0</v>
      </c>
      <c r="AJ367" s="72" t="n">
        <f aca="false">ModeloDatosModificados!AJ367-ModeloDatosMinisterio!AJ367</f>
        <v>0</v>
      </c>
      <c r="AK367" s="72" t="n">
        <f aca="false">ModeloDatosModificados!AK367-ModeloDatosMinisterio!AK367</f>
        <v>0</v>
      </c>
      <c r="AL367" s="72" t="n">
        <f aca="false">ModeloDatosModificados!AL367-ModeloDatosMinisterio!AL367</f>
        <v>0</v>
      </c>
      <c r="AM367" s="72" t="n">
        <f aca="false">ModeloDatosModificados!AM367-ModeloDatosMinisterio!AM367</f>
        <v>0</v>
      </c>
      <c r="AO367" s="64" t="n">
        <f aca="false">ModeloDatosModificados!AO367-ModeloDatosMinisterio!AO367</f>
        <v>0</v>
      </c>
      <c r="AP367" s="63" t="n">
        <f aca="false">ModeloDatosModificados!AP367-ModeloDatosMinisterio!AP367</f>
        <v>0</v>
      </c>
      <c r="AQ367" s="64" t="n">
        <f aca="false">ModeloDatosModificados!AQ367-ModeloDatosMinisterio!AQ367</f>
        <v>0</v>
      </c>
      <c r="AR367" s="63" t="n">
        <f aca="false">ModeloDatosModificados!AR367-ModeloDatosMinisterio!AR367</f>
        <v>0</v>
      </c>
      <c r="AS367" s="64" t="n">
        <f aca="false">ModeloDatosModificados!AS367-ModeloDatosMinisterio!AS367</f>
        <v>0</v>
      </c>
      <c r="AT367" s="63" t="n">
        <f aca="false">ModeloDatosModificados!AT367-ModeloDatosMinisterio!AT367</f>
        <v>0</v>
      </c>
      <c r="AU367" s="64" t="n">
        <f aca="false">ModeloDatosModificados!AU367-ModeloDatosMinisterio!AU367</f>
        <v>0</v>
      </c>
      <c r="AV367" s="63" t="n">
        <f aca="false">ModeloDatosModificados!AV367-ModeloDatosMinisterio!AV367</f>
        <v>0</v>
      </c>
      <c r="AW367" s="64" t="n">
        <f aca="false">ModeloDatosModificados!AW367-ModeloDatosMinisterio!AW367</f>
        <v>0</v>
      </c>
      <c r="AX367" s="63" t="n">
        <f aca="false">ModeloDatosModificados!AX367-ModeloDatosMinisterio!AX367</f>
        <v>0</v>
      </c>
    </row>
    <row r="368" customFormat="false" ht="13.8" hidden="false" customHeight="false" outlineLevel="0" collapsed="false">
      <c r="A368" s="70" t="s">
        <v>25</v>
      </c>
      <c r="B368" s="63" t="n">
        <f aca="false">ModeloDatosModificados!B368-ModeloDatosMinisterio!B368</f>
        <v>0</v>
      </c>
      <c r="C368" s="63" t="n">
        <f aca="false">ModeloDatosModificados!C368-ModeloDatosMinisterio!C368</f>
        <v>0</v>
      </c>
      <c r="D368" s="63" t="n">
        <f aca="false">ModeloDatosModificados!D368-ModeloDatosMinisterio!D368</f>
        <v>0</v>
      </c>
      <c r="E368" s="63" t="n">
        <f aca="false">ModeloDatosModificados!E368-ModeloDatosMinisterio!E368</f>
        <v>0</v>
      </c>
      <c r="F368" s="63" t="n">
        <f aca="false">ModeloDatosModificados!F368-ModeloDatosMinisterio!F368</f>
        <v>0</v>
      </c>
      <c r="G368" s="63" t="n">
        <f aca="false">ModeloDatosModificados!G368-ModeloDatosMinisterio!G368</f>
        <v>0</v>
      </c>
      <c r="H368" s="63" t="n">
        <f aca="false">ModeloDatosModificados!H368-ModeloDatosMinisterio!H368</f>
        <v>0</v>
      </c>
      <c r="I368" s="64" t="n">
        <f aca="false">ModeloDatosModificados!I368-ModeloDatosMinisterio!I368</f>
        <v>0</v>
      </c>
      <c r="J368" s="63" t="n">
        <f aca="false">ModeloDatosModificados!J368-ModeloDatosMinisterio!J368</f>
        <v>0</v>
      </c>
      <c r="K368" s="64" t="n">
        <f aca="false">ModeloDatosModificados!K368-ModeloDatosMinisterio!K368</f>
        <v>0</v>
      </c>
      <c r="L368" s="63" t="n">
        <f aca="false">ModeloDatosModificados!L368-ModeloDatosMinisterio!L368</f>
        <v>0</v>
      </c>
      <c r="M368" s="64" t="n">
        <f aca="false">ModeloDatosModificados!M368-ModeloDatosMinisterio!M368</f>
        <v>7.6230244269726E-009</v>
      </c>
      <c r="N368" s="63" t="n">
        <f aca="false">ModeloDatosModificados!N368-ModeloDatosMinisterio!N368</f>
        <v>1</v>
      </c>
      <c r="O368" s="63" t="n">
        <f aca="false">ModeloDatosModificados!O368-ModeloDatosMinisterio!O368</f>
        <v>1</v>
      </c>
      <c r="P368" s="63" t="n">
        <f aca="false">ModeloDatosModificados!P368-ModeloDatosMinisterio!P368</f>
        <v>1</v>
      </c>
      <c r="Q368" s="63" t="n">
        <f aca="false">ModeloDatosModificados!Q368-ModeloDatosMinisterio!Q368</f>
        <v>1</v>
      </c>
      <c r="S368" s="63" t="n">
        <f aca="false">ModeloDatosModificados!S368-ModeloDatosMinisterio!S368</f>
        <v>0</v>
      </c>
      <c r="T368" s="63" t="n">
        <f aca="false">ModeloDatosModificados!T368-ModeloDatosMinisterio!T368</f>
        <v>0</v>
      </c>
      <c r="U368" s="63" t="n">
        <f aca="false">ModeloDatosModificados!U368-ModeloDatosMinisterio!U368</f>
        <v>0</v>
      </c>
      <c r="V368" s="63" t="n">
        <f aca="false">ModeloDatosModificados!V368-ModeloDatosMinisterio!V368</f>
        <v>0</v>
      </c>
      <c r="W368" s="63" t="n">
        <f aca="false">ModeloDatosModificados!W368-ModeloDatosMinisterio!W368</f>
        <v>0</v>
      </c>
      <c r="X368" s="63" t="n">
        <f aca="false">ModeloDatosModificados!X368-ModeloDatosMinisterio!X368</f>
        <v>0</v>
      </c>
      <c r="Y368" s="63" t="n">
        <f aca="false">ModeloDatosModificados!Y368-ModeloDatosMinisterio!Y368</f>
        <v>0</v>
      </c>
      <c r="Z368" s="63" t="n">
        <f aca="false">ModeloDatosModificados!Z368-ModeloDatosMinisterio!Z368</f>
        <v>0</v>
      </c>
      <c r="AC368" s="71" t="n">
        <f aca="false">ModeloDatosModificados!AC368-ModeloDatosMinisterio!AC368</f>
        <v>0</v>
      </c>
      <c r="AD368" s="72" t="n">
        <f aca="false">ModeloDatosModificados!AD368-ModeloDatosMinisterio!AD368</f>
        <v>0</v>
      </c>
      <c r="AE368" s="73" t="n">
        <f aca="false">ModeloDatosModificados!AE368-ModeloDatosMinisterio!AE368</f>
        <v>0</v>
      </c>
      <c r="AF368" s="72" t="n">
        <f aca="false">ModeloDatosModificados!AF368-ModeloDatosMinisterio!AF368</f>
        <v>0</v>
      </c>
      <c r="AG368" s="72" t="n">
        <f aca="false">ModeloDatosModificados!AG368-ModeloDatosMinisterio!AG368</f>
        <v>0</v>
      </c>
      <c r="AH368" s="72" t="n">
        <f aca="false">ModeloDatosModificados!AH368-ModeloDatosMinisterio!AH368</f>
        <v>0</v>
      </c>
      <c r="AI368" s="72" t="n">
        <f aca="false">ModeloDatosModificados!AI368-ModeloDatosMinisterio!AI368</f>
        <v>0</v>
      </c>
      <c r="AJ368" s="72" t="n">
        <f aca="false">ModeloDatosModificados!AJ368-ModeloDatosMinisterio!AJ368</f>
        <v>0</v>
      </c>
      <c r="AK368" s="72" t="n">
        <f aca="false">ModeloDatosModificados!AK368-ModeloDatosMinisterio!AK368</f>
        <v>0</v>
      </c>
      <c r="AL368" s="72" t="n">
        <f aca="false">ModeloDatosModificados!AL368-ModeloDatosMinisterio!AL368</f>
        <v>0</v>
      </c>
      <c r="AM368" s="72" t="n">
        <f aca="false">ModeloDatosModificados!AM368-ModeloDatosMinisterio!AM368</f>
        <v>0</v>
      </c>
      <c r="AO368" s="64" t="n">
        <f aca="false">ModeloDatosModificados!AO368-ModeloDatosMinisterio!AO368</f>
        <v>0</v>
      </c>
      <c r="AP368" s="63" t="n">
        <f aca="false">ModeloDatosModificados!AP368-ModeloDatosMinisterio!AP368</f>
        <v>0</v>
      </c>
      <c r="AQ368" s="64" t="n">
        <f aca="false">ModeloDatosModificados!AQ368-ModeloDatosMinisterio!AQ368</f>
        <v>0</v>
      </c>
      <c r="AR368" s="63" t="n">
        <f aca="false">ModeloDatosModificados!AR368-ModeloDatosMinisterio!AR368</f>
        <v>0</v>
      </c>
      <c r="AS368" s="64" t="n">
        <f aca="false">ModeloDatosModificados!AS368-ModeloDatosMinisterio!AS368</f>
        <v>0</v>
      </c>
      <c r="AT368" s="63" t="n">
        <f aca="false">ModeloDatosModificados!AT368-ModeloDatosMinisterio!AT368</f>
        <v>0</v>
      </c>
      <c r="AU368" s="64" t="n">
        <f aca="false">ModeloDatosModificados!AU368-ModeloDatosMinisterio!AU368</f>
        <v>0</v>
      </c>
      <c r="AV368" s="63" t="n">
        <f aca="false">ModeloDatosModificados!AV368-ModeloDatosMinisterio!AV368</f>
        <v>0</v>
      </c>
      <c r="AW368" s="64" t="n">
        <f aca="false">ModeloDatosModificados!AW368-ModeloDatosMinisterio!AW368</f>
        <v>0</v>
      </c>
      <c r="AX368" s="63" t="n">
        <f aca="false">ModeloDatosModificados!AX368-ModeloDatosMinisterio!AX368</f>
        <v>0</v>
      </c>
    </row>
    <row r="369" customFormat="false" ht="13.8" hidden="false" customHeight="false" outlineLevel="0" collapsed="false">
      <c r="A369" s="70" t="s">
        <v>26</v>
      </c>
      <c r="B369" s="63" t="n">
        <f aca="false">ModeloDatosModificados!B369-ModeloDatosMinisterio!B369</f>
        <v>0</v>
      </c>
      <c r="C369" s="63" t="n">
        <f aca="false">ModeloDatosModificados!C369-ModeloDatosMinisterio!C369</f>
        <v>0</v>
      </c>
      <c r="D369" s="63" t="n">
        <f aca="false">ModeloDatosModificados!D369-ModeloDatosMinisterio!D369</f>
        <v>0</v>
      </c>
      <c r="E369" s="63" t="n">
        <f aca="false">ModeloDatosModificados!E369-ModeloDatosMinisterio!E369</f>
        <v>0</v>
      </c>
      <c r="F369" s="63" t="n">
        <f aca="false">ModeloDatosModificados!F369-ModeloDatosMinisterio!F369</f>
        <v>0</v>
      </c>
      <c r="G369" s="63" t="n">
        <f aca="false">ModeloDatosModificados!G369-ModeloDatosMinisterio!G369</f>
        <v>0</v>
      </c>
      <c r="H369" s="63" t="n">
        <f aca="false">ModeloDatosModificados!H369-ModeloDatosMinisterio!H369</f>
        <v>0</v>
      </c>
      <c r="I369" s="64" t="n">
        <f aca="false">ModeloDatosModificados!I369-ModeloDatosMinisterio!I369</f>
        <v>0</v>
      </c>
      <c r="J369" s="63" t="n">
        <f aca="false">ModeloDatosModificados!J369-ModeloDatosMinisterio!J369</f>
        <v>0</v>
      </c>
      <c r="K369" s="64" t="n">
        <f aca="false">ModeloDatosModificados!K369-ModeloDatosMinisterio!K369</f>
        <v>0</v>
      </c>
      <c r="L369" s="63" t="n">
        <f aca="false">ModeloDatosModificados!L369-ModeloDatosMinisterio!L369</f>
        <v>0</v>
      </c>
      <c r="M369" s="64" t="n">
        <f aca="false">ModeloDatosModificados!M369-ModeloDatosMinisterio!M369</f>
        <v>-2.36313757250028E-007</v>
      </c>
      <c r="N369" s="63" t="n">
        <f aca="false">ModeloDatosModificados!N369-ModeloDatosMinisterio!N369</f>
        <v>-34</v>
      </c>
      <c r="O369" s="63" t="n">
        <f aca="false">ModeloDatosModificados!O369-ModeloDatosMinisterio!O369</f>
        <v>-34</v>
      </c>
      <c r="P369" s="63" t="n">
        <f aca="false">ModeloDatosModificados!P369-ModeloDatosMinisterio!P369</f>
        <v>-34</v>
      </c>
      <c r="Q369" s="63" t="n">
        <f aca="false">ModeloDatosModificados!Q369-ModeloDatosMinisterio!Q369</f>
        <v>-34</v>
      </c>
      <c r="S369" s="63" t="n">
        <f aca="false">ModeloDatosModificados!S369-ModeloDatosMinisterio!S369</f>
        <v>0</v>
      </c>
      <c r="T369" s="63" t="n">
        <f aca="false">ModeloDatosModificados!T369-ModeloDatosMinisterio!T369</f>
        <v>0</v>
      </c>
      <c r="U369" s="63" t="n">
        <f aca="false">ModeloDatosModificados!U369-ModeloDatosMinisterio!U369</f>
        <v>0</v>
      </c>
      <c r="V369" s="63" t="n">
        <f aca="false">ModeloDatosModificados!V369-ModeloDatosMinisterio!V369</f>
        <v>0</v>
      </c>
      <c r="W369" s="63" t="n">
        <f aca="false">ModeloDatosModificados!W369-ModeloDatosMinisterio!W369</f>
        <v>0</v>
      </c>
      <c r="X369" s="63" t="n">
        <f aca="false">ModeloDatosModificados!X369-ModeloDatosMinisterio!X369</f>
        <v>0</v>
      </c>
      <c r="Y369" s="63" t="n">
        <f aca="false">ModeloDatosModificados!Y369-ModeloDatosMinisterio!Y369</f>
        <v>0</v>
      </c>
      <c r="Z369" s="63" t="n">
        <f aca="false">ModeloDatosModificados!Z369-ModeloDatosMinisterio!Z369</f>
        <v>0</v>
      </c>
      <c r="AC369" s="71" t="n">
        <f aca="false">ModeloDatosModificados!AC369-ModeloDatosMinisterio!AC369</f>
        <v>0</v>
      </c>
      <c r="AD369" s="72" t="n">
        <f aca="false">ModeloDatosModificados!AD369-ModeloDatosMinisterio!AD369</f>
        <v>0</v>
      </c>
      <c r="AE369" s="73" t="n">
        <f aca="false">ModeloDatosModificados!AE369-ModeloDatosMinisterio!AE369</f>
        <v>0</v>
      </c>
      <c r="AF369" s="72" t="n">
        <f aca="false">ModeloDatosModificados!AF369-ModeloDatosMinisterio!AF369</f>
        <v>0</v>
      </c>
      <c r="AG369" s="72" t="n">
        <f aca="false">ModeloDatosModificados!AG369-ModeloDatosMinisterio!AG369</f>
        <v>0</v>
      </c>
      <c r="AH369" s="72" t="n">
        <f aca="false">ModeloDatosModificados!AH369-ModeloDatosMinisterio!AH369</f>
        <v>0</v>
      </c>
      <c r="AI369" s="72" t="n">
        <f aca="false">ModeloDatosModificados!AI369-ModeloDatosMinisterio!AI369</f>
        <v>0</v>
      </c>
      <c r="AJ369" s="72" t="n">
        <f aca="false">ModeloDatosModificados!AJ369-ModeloDatosMinisterio!AJ369</f>
        <v>0</v>
      </c>
      <c r="AK369" s="72" t="n">
        <f aca="false">ModeloDatosModificados!AK369-ModeloDatosMinisterio!AK369</f>
        <v>0</v>
      </c>
      <c r="AL369" s="72" t="n">
        <f aca="false">ModeloDatosModificados!AL369-ModeloDatosMinisterio!AL369</f>
        <v>0</v>
      </c>
      <c r="AM369" s="72" t="n">
        <f aca="false">ModeloDatosModificados!AM369-ModeloDatosMinisterio!AM369</f>
        <v>0</v>
      </c>
      <c r="AO369" s="64" t="n">
        <f aca="false">ModeloDatosModificados!AO369-ModeloDatosMinisterio!AO369</f>
        <v>0</v>
      </c>
      <c r="AP369" s="63" t="n">
        <f aca="false">ModeloDatosModificados!AP369-ModeloDatosMinisterio!AP369</f>
        <v>0</v>
      </c>
      <c r="AQ369" s="64" t="n">
        <f aca="false">ModeloDatosModificados!AQ369-ModeloDatosMinisterio!AQ369</f>
        <v>0</v>
      </c>
      <c r="AR369" s="63" t="n">
        <f aca="false">ModeloDatosModificados!AR369-ModeloDatosMinisterio!AR369</f>
        <v>0</v>
      </c>
      <c r="AS369" s="64" t="n">
        <f aca="false">ModeloDatosModificados!AS369-ModeloDatosMinisterio!AS369</f>
        <v>0</v>
      </c>
      <c r="AT369" s="63" t="n">
        <f aca="false">ModeloDatosModificados!AT369-ModeloDatosMinisterio!AT369</f>
        <v>0</v>
      </c>
      <c r="AU369" s="64" t="n">
        <f aca="false">ModeloDatosModificados!AU369-ModeloDatosMinisterio!AU369</f>
        <v>0</v>
      </c>
      <c r="AV369" s="63" t="n">
        <f aca="false">ModeloDatosModificados!AV369-ModeloDatosMinisterio!AV369</f>
        <v>0</v>
      </c>
      <c r="AW369" s="64" t="n">
        <f aca="false">ModeloDatosModificados!AW369-ModeloDatosMinisterio!AW369</f>
        <v>0</v>
      </c>
      <c r="AX369" s="63" t="n">
        <f aca="false">ModeloDatosModificados!AX369-ModeloDatosMinisterio!AX369</f>
        <v>0</v>
      </c>
    </row>
    <row r="370" customFormat="false" ht="13.8" hidden="false" customHeight="false" outlineLevel="0" collapsed="false">
      <c r="A370" s="70" t="s">
        <v>27</v>
      </c>
      <c r="B370" s="63" t="n">
        <f aca="false">ModeloDatosModificados!B370-ModeloDatosMinisterio!B370</f>
        <v>0</v>
      </c>
      <c r="C370" s="63" t="n">
        <f aca="false">ModeloDatosModificados!C370-ModeloDatosMinisterio!C370</f>
        <v>0</v>
      </c>
      <c r="D370" s="63" t="n">
        <f aca="false">ModeloDatosModificados!D370-ModeloDatosMinisterio!D370</f>
        <v>0</v>
      </c>
      <c r="E370" s="63" t="n">
        <f aca="false">ModeloDatosModificados!E370-ModeloDatosMinisterio!E370</f>
        <v>0</v>
      </c>
      <c r="F370" s="63" t="n">
        <f aca="false">ModeloDatosModificados!F370-ModeloDatosMinisterio!F370</f>
        <v>0</v>
      </c>
      <c r="G370" s="63" t="n">
        <f aca="false">ModeloDatosModificados!G370-ModeloDatosMinisterio!G370</f>
        <v>0</v>
      </c>
      <c r="H370" s="63" t="n">
        <f aca="false">ModeloDatosModificados!H370-ModeloDatosMinisterio!H370</f>
        <v>0</v>
      </c>
      <c r="I370" s="64" t="n">
        <f aca="false">ModeloDatosModificados!I370-ModeloDatosMinisterio!I370</f>
        <v>0</v>
      </c>
      <c r="J370" s="63" t="n">
        <f aca="false">ModeloDatosModificados!J370-ModeloDatosMinisterio!J370</f>
        <v>0</v>
      </c>
      <c r="K370" s="64" t="n">
        <f aca="false">ModeloDatosModificados!K370-ModeloDatosMinisterio!K370</f>
        <v>0</v>
      </c>
      <c r="L370" s="63" t="n">
        <f aca="false">ModeloDatosModificados!L370-ModeloDatosMinisterio!L370</f>
        <v>0</v>
      </c>
      <c r="M370" s="64" t="n">
        <f aca="false">ModeloDatosModificados!M370-ModeloDatosMinisterio!M370</f>
        <v>-2.28690732878567E-008</v>
      </c>
      <c r="N370" s="63" t="n">
        <f aca="false">ModeloDatosModificados!N370-ModeloDatosMinisterio!N370</f>
        <v>-3</v>
      </c>
      <c r="O370" s="63" t="n">
        <f aca="false">ModeloDatosModificados!O370-ModeloDatosMinisterio!O370</f>
        <v>-3</v>
      </c>
      <c r="P370" s="63" t="n">
        <f aca="false">ModeloDatosModificados!P370-ModeloDatosMinisterio!P370</f>
        <v>-3</v>
      </c>
      <c r="Q370" s="63" t="n">
        <f aca="false">ModeloDatosModificados!Q370-ModeloDatosMinisterio!Q370</f>
        <v>-3</v>
      </c>
      <c r="S370" s="63" t="n">
        <f aca="false">ModeloDatosModificados!S370-ModeloDatosMinisterio!S370</f>
        <v>0</v>
      </c>
      <c r="T370" s="63" t="n">
        <f aca="false">ModeloDatosModificados!T370-ModeloDatosMinisterio!T370</f>
        <v>0</v>
      </c>
      <c r="U370" s="63" t="n">
        <f aca="false">ModeloDatosModificados!U370-ModeloDatosMinisterio!U370</f>
        <v>0</v>
      </c>
      <c r="V370" s="63" t="n">
        <f aca="false">ModeloDatosModificados!V370-ModeloDatosMinisterio!V370</f>
        <v>0</v>
      </c>
      <c r="W370" s="63" t="n">
        <f aca="false">ModeloDatosModificados!W370-ModeloDatosMinisterio!W370</f>
        <v>0</v>
      </c>
      <c r="X370" s="63" t="n">
        <f aca="false">ModeloDatosModificados!X370-ModeloDatosMinisterio!X370</f>
        <v>0</v>
      </c>
      <c r="Y370" s="63" t="n">
        <f aca="false">ModeloDatosModificados!Y370-ModeloDatosMinisterio!Y370</f>
        <v>0</v>
      </c>
      <c r="Z370" s="63" t="n">
        <f aca="false">ModeloDatosModificados!Z370-ModeloDatosMinisterio!Z370</f>
        <v>0</v>
      </c>
      <c r="AC370" s="71" t="n">
        <f aca="false">ModeloDatosModificados!AC370-ModeloDatosMinisterio!AC370</f>
        <v>0</v>
      </c>
      <c r="AD370" s="72" t="n">
        <f aca="false">ModeloDatosModificados!AD370-ModeloDatosMinisterio!AD370</f>
        <v>0</v>
      </c>
      <c r="AE370" s="73" t="n">
        <f aca="false">ModeloDatosModificados!AE370-ModeloDatosMinisterio!AE370</f>
        <v>0</v>
      </c>
      <c r="AF370" s="72" t="n">
        <f aca="false">ModeloDatosModificados!AF370-ModeloDatosMinisterio!AF370</f>
        <v>0</v>
      </c>
      <c r="AG370" s="72" t="n">
        <f aca="false">ModeloDatosModificados!AG370-ModeloDatosMinisterio!AG370</f>
        <v>0</v>
      </c>
      <c r="AH370" s="72" t="n">
        <f aca="false">ModeloDatosModificados!AH370-ModeloDatosMinisterio!AH370</f>
        <v>0</v>
      </c>
      <c r="AI370" s="72" t="n">
        <f aca="false">ModeloDatosModificados!AI370-ModeloDatosMinisterio!AI370</f>
        <v>0</v>
      </c>
      <c r="AJ370" s="72" t="n">
        <f aca="false">ModeloDatosModificados!AJ370-ModeloDatosMinisterio!AJ370</f>
        <v>0</v>
      </c>
      <c r="AK370" s="72" t="n">
        <f aca="false">ModeloDatosModificados!AK370-ModeloDatosMinisterio!AK370</f>
        <v>0</v>
      </c>
      <c r="AL370" s="72" t="n">
        <f aca="false">ModeloDatosModificados!AL370-ModeloDatosMinisterio!AL370</f>
        <v>0</v>
      </c>
      <c r="AM370" s="72" t="n">
        <f aca="false">ModeloDatosModificados!AM370-ModeloDatosMinisterio!AM370</f>
        <v>0</v>
      </c>
      <c r="AO370" s="64" t="n">
        <f aca="false">ModeloDatosModificados!AO370-ModeloDatosMinisterio!AO370</f>
        <v>0</v>
      </c>
      <c r="AP370" s="63" t="n">
        <f aca="false">ModeloDatosModificados!AP370-ModeloDatosMinisterio!AP370</f>
        <v>0</v>
      </c>
      <c r="AQ370" s="64" t="n">
        <f aca="false">ModeloDatosModificados!AQ370-ModeloDatosMinisterio!AQ370</f>
        <v>0</v>
      </c>
      <c r="AR370" s="63" t="n">
        <f aca="false">ModeloDatosModificados!AR370-ModeloDatosMinisterio!AR370</f>
        <v>0</v>
      </c>
      <c r="AS370" s="64" t="n">
        <f aca="false">ModeloDatosModificados!AS370-ModeloDatosMinisterio!AS370</f>
        <v>0</v>
      </c>
      <c r="AT370" s="63" t="n">
        <f aca="false">ModeloDatosModificados!AT370-ModeloDatosMinisterio!AT370</f>
        <v>0</v>
      </c>
      <c r="AU370" s="64" t="n">
        <f aca="false">ModeloDatosModificados!AU370-ModeloDatosMinisterio!AU370</f>
        <v>0</v>
      </c>
      <c r="AV370" s="63" t="n">
        <f aca="false">ModeloDatosModificados!AV370-ModeloDatosMinisterio!AV370</f>
        <v>0</v>
      </c>
      <c r="AW370" s="64" t="n">
        <f aca="false">ModeloDatosModificados!AW370-ModeloDatosMinisterio!AW370</f>
        <v>0</v>
      </c>
      <c r="AX370" s="63" t="n">
        <f aca="false">ModeloDatosModificados!AX370-ModeloDatosMinisterio!AX370</f>
        <v>0</v>
      </c>
    </row>
    <row r="371" customFormat="false" ht="13.8" hidden="false" customHeight="false" outlineLevel="0" collapsed="false">
      <c r="A371" s="70" t="s">
        <v>28</v>
      </c>
      <c r="B371" s="63" t="n">
        <f aca="false">ModeloDatosModificados!B371-ModeloDatosMinisterio!B371</f>
        <v>0</v>
      </c>
      <c r="C371" s="63" t="n">
        <f aca="false">ModeloDatosModificados!C371-ModeloDatosMinisterio!C371</f>
        <v>0</v>
      </c>
      <c r="D371" s="63" t="n">
        <f aca="false">ModeloDatosModificados!D371-ModeloDatosMinisterio!D371</f>
        <v>0</v>
      </c>
      <c r="E371" s="63" t="n">
        <f aca="false">ModeloDatosModificados!E371-ModeloDatosMinisterio!E371</f>
        <v>0</v>
      </c>
      <c r="F371" s="63" t="n">
        <f aca="false">ModeloDatosModificados!F371-ModeloDatosMinisterio!F371</f>
        <v>0</v>
      </c>
      <c r="G371" s="63" t="n">
        <f aca="false">ModeloDatosModificados!G371-ModeloDatosMinisterio!G371</f>
        <v>0</v>
      </c>
      <c r="H371" s="63" t="n">
        <f aca="false">ModeloDatosModificados!H371-ModeloDatosMinisterio!H371</f>
        <v>0</v>
      </c>
      <c r="I371" s="64" t="n">
        <f aca="false">ModeloDatosModificados!I371-ModeloDatosMinisterio!I371</f>
        <v>0</v>
      </c>
      <c r="J371" s="63" t="n">
        <f aca="false">ModeloDatosModificados!J371-ModeloDatosMinisterio!J371</f>
        <v>0</v>
      </c>
      <c r="K371" s="64" t="n">
        <f aca="false">ModeloDatosModificados!K371-ModeloDatosMinisterio!K371</f>
        <v>0</v>
      </c>
      <c r="L371" s="63" t="n">
        <f aca="false">ModeloDatosModificados!L371-ModeloDatosMinisterio!L371</f>
        <v>0</v>
      </c>
      <c r="M371" s="64" t="n">
        <f aca="false">ModeloDatosModificados!M371-ModeloDatosMinisterio!M371</f>
        <v>-1.37214439692446E-007</v>
      </c>
      <c r="N371" s="63" t="n">
        <f aca="false">ModeloDatosModificados!N371-ModeloDatosMinisterio!N371</f>
        <v>-20</v>
      </c>
      <c r="O371" s="63" t="n">
        <f aca="false">ModeloDatosModificados!O371-ModeloDatosMinisterio!O371</f>
        <v>-20</v>
      </c>
      <c r="P371" s="63" t="n">
        <f aca="false">ModeloDatosModificados!P371-ModeloDatosMinisterio!P371</f>
        <v>-20</v>
      </c>
      <c r="Q371" s="63" t="n">
        <f aca="false">ModeloDatosModificados!Q371-ModeloDatosMinisterio!Q371</f>
        <v>-20</v>
      </c>
      <c r="S371" s="63" t="n">
        <f aca="false">ModeloDatosModificados!S371-ModeloDatosMinisterio!S371</f>
        <v>0</v>
      </c>
      <c r="T371" s="63" t="n">
        <f aca="false">ModeloDatosModificados!T371-ModeloDatosMinisterio!T371</f>
        <v>0</v>
      </c>
      <c r="U371" s="63" t="n">
        <f aca="false">ModeloDatosModificados!U371-ModeloDatosMinisterio!U371</f>
        <v>0</v>
      </c>
      <c r="V371" s="63" t="n">
        <f aca="false">ModeloDatosModificados!V371-ModeloDatosMinisterio!V371</f>
        <v>0</v>
      </c>
      <c r="W371" s="63" t="n">
        <f aca="false">ModeloDatosModificados!W371-ModeloDatosMinisterio!W371</f>
        <v>0</v>
      </c>
      <c r="X371" s="63" t="n">
        <f aca="false">ModeloDatosModificados!X371-ModeloDatosMinisterio!X371</f>
        <v>0</v>
      </c>
      <c r="Y371" s="63" t="n">
        <f aca="false">ModeloDatosModificados!Y371-ModeloDatosMinisterio!Y371</f>
        <v>0</v>
      </c>
      <c r="Z371" s="63" t="n">
        <f aca="false">ModeloDatosModificados!Z371-ModeloDatosMinisterio!Z371</f>
        <v>0</v>
      </c>
      <c r="AC371" s="71" t="n">
        <f aca="false">ModeloDatosModificados!AC371-ModeloDatosMinisterio!AC371</f>
        <v>0</v>
      </c>
      <c r="AD371" s="72" t="n">
        <f aca="false">ModeloDatosModificados!AD371-ModeloDatosMinisterio!AD371</f>
        <v>0</v>
      </c>
      <c r="AE371" s="73" t="n">
        <f aca="false">ModeloDatosModificados!AE371-ModeloDatosMinisterio!AE371</f>
        <v>0</v>
      </c>
      <c r="AF371" s="72" t="n">
        <f aca="false">ModeloDatosModificados!AF371-ModeloDatosMinisterio!AF371</f>
        <v>0</v>
      </c>
      <c r="AG371" s="72" t="n">
        <f aca="false">ModeloDatosModificados!AG371-ModeloDatosMinisterio!AG371</f>
        <v>0</v>
      </c>
      <c r="AH371" s="72" t="n">
        <f aca="false">ModeloDatosModificados!AH371-ModeloDatosMinisterio!AH371</f>
        <v>0</v>
      </c>
      <c r="AI371" s="72" t="n">
        <f aca="false">ModeloDatosModificados!AI371-ModeloDatosMinisterio!AI371</f>
        <v>0</v>
      </c>
      <c r="AJ371" s="72" t="n">
        <f aca="false">ModeloDatosModificados!AJ371-ModeloDatosMinisterio!AJ371</f>
        <v>0</v>
      </c>
      <c r="AK371" s="72" t="n">
        <f aca="false">ModeloDatosModificados!AK371-ModeloDatosMinisterio!AK371</f>
        <v>0</v>
      </c>
      <c r="AL371" s="72" t="n">
        <f aca="false">ModeloDatosModificados!AL371-ModeloDatosMinisterio!AL371</f>
        <v>0</v>
      </c>
      <c r="AM371" s="72" t="n">
        <f aca="false">ModeloDatosModificados!AM371-ModeloDatosMinisterio!AM371</f>
        <v>0</v>
      </c>
      <c r="AO371" s="64" t="n">
        <f aca="false">ModeloDatosModificados!AO371-ModeloDatosMinisterio!AO371</f>
        <v>0</v>
      </c>
      <c r="AP371" s="63" t="n">
        <f aca="false">ModeloDatosModificados!AP371-ModeloDatosMinisterio!AP371</f>
        <v>0</v>
      </c>
      <c r="AQ371" s="64" t="n">
        <f aca="false">ModeloDatosModificados!AQ371-ModeloDatosMinisterio!AQ371</f>
        <v>0</v>
      </c>
      <c r="AR371" s="63" t="n">
        <f aca="false">ModeloDatosModificados!AR371-ModeloDatosMinisterio!AR371</f>
        <v>0</v>
      </c>
      <c r="AS371" s="64" t="n">
        <f aca="false">ModeloDatosModificados!AS371-ModeloDatosMinisterio!AS371</f>
        <v>0</v>
      </c>
      <c r="AT371" s="63" t="n">
        <f aca="false">ModeloDatosModificados!AT371-ModeloDatosMinisterio!AT371</f>
        <v>0</v>
      </c>
      <c r="AU371" s="64" t="n">
        <f aca="false">ModeloDatosModificados!AU371-ModeloDatosMinisterio!AU371</f>
        <v>0</v>
      </c>
      <c r="AV371" s="63" t="n">
        <f aca="false">ModeloDatosModificados!AV371-ModeloDatosMinisterio!AV371</f>
        <v>0</v>
      </c>
      <c r="AW371" s="64" t="n">
        <f aca="false">ModeloDatosModificados!AW371-ModeloDatosMinisterio!AW371</f>
        <v>0</v>
      </c>
      <c r="AX371" s="63" t="n">
        <f aca="false">ModeloDatosModificados!AX371-ModeloDatosMinisterio!AX371</f>
        <v>0</v>
      </c>
    </row>
    <row r="372" customFormat="false" ht="13.8" hidden="false" customHeight="false" outlineLevel="0" collapsed="false">
      <c r="A372" s="70" t="s">
        <v>29</v>
      </c>
      <c r="B372" s="63" t="n">
        <f aca="false">ModeloDatosModificados!B372-ModeloDatosMinisterio!B372</f>
        <v>0</v>
      </c>
      <c r="C372" s="63" t="n">
        <f aca="false">ModeloDatosModificados!C372-ModeloDatosMinisterio!C372</f>
        <v>0</v>
      </c>
      <c r="D372" s="63" t="n">
        <f aca="false">ModeloDatosModificados!D372-ModeloDatosMinisterio!D372</f>
        <v>0</v>
      </c>
      <c r="E372" s="63" t="n">
        <f aca="false">ModeloDatosModificados!E372-ModeloDatosMinisterio!E372</f>
        <v>0</v>
      </c>
      <c r="F372" s="63" t="n">
        <f aca="false">ModeloDatosModificados!F372-ModeloDatosMinisterio!F372</f>
        <v>0</v>
      </c>
      <c r="G372" s="63" t="n">
        <f aca="false">ModeloDatosModificados!G372-ModeloDatosMinisterio!G372</f>
        <v>0</v>
      </c>
      <c r="H372" s="63" t="n">
        <f aca="false">ModeloDatosModificados!H372-ModeloDatosMinisterio!H372</f>
        <v>0</v>
      </c>
      <c r="I372" s="64" t="n">
        <f aca="false">ModeloDatosModificados!I372-ModeloDatosMinisterio!I372</f>
        <v>0</v>
      </c>
      <c r="J372" s="63" t="n">
        <f aca="false">ModeloDatosModificados!J372-ModeloDatosMinisterio!J372</f>
        <v>0</v>
      </c>
      <c r="K372" s="64" t="n">
        <f aca="false">ModeloDatosModificados!K372-ModeloDatosMinisterio!K372</f>
        <v>0</v>
      </c>
      <c r="L372" s="63" t="n">
        <f aca="false">ModeloDatosModificados!L372-ModeloDatosMinisterio!L372</f>
        <v>0</v>
      </c>
      <c r="M372" s="64" t="n">
        <f aca="false">ModeloDatosModificados!M372-ModeloDatosMinisterio!M372</f>
        <v>-6.86072198496923E-008</v>
      </c>
      <c r="N372" s="63" t="n">
        <f aca="false">ModeloDatosModificados!N372-ModeloDatosMinisterio!N372</f>
        <v>-10</v>
      </c>
      <c r="O372" s="63" t="n">
        <f aca="false">ModeloDatosModificados!O372-ModeloDatosMinisterio!O372</f>
        <v>-10</v>
      </c>
      <c r="P372" s="63" t="n">
        <f aca="false">ModeloDatosModificados!P372-ModeloDatosMinisterio!P372</f>
        <v>-10</v>
      </c>
      <c r="Q372" s="63" t="n">
        <f aca="false">ModeloDatosModificados!Q372-ModeloDatosMinisterio!Q372</f>
        <v>-10</v>
      </c>
      <c r="S372" s="63" t="n">
        <f aca="false">ModeloDatosModificados!S372-ModeloDatosMinisterio!S372</f>
        <v>0</v>
      </c>
      <c r="T372" s="63" t="n">
        <f aca="false">ModeloDatosModificados!T372-ModeloDatosMinisterio!T372</f>
        <v>0</v>
      </c>
      <c r="U372" s="63" t="n">
        <f aca="false">ModeloDatosModificados!U372-ModeloDatosMinisterio!U372</f>
        <v>0</v>
      </c>
      <c r="V372" s="63" t="n">
        <f aca="false">ModeloDatosModificados!V372-ModeloDatosMinisterio!V372</f>
        <v>0</v>
      </c>
      <c r="W372" s="63" t="n">
        <f aca="false">ModeloDatosModificados!W372-ModeloDatosMinisterio!W372</f>
        <v>0</v>
      </c>
      <c r="X372" s="63" t="n">
        <f aca="false">ModeloDatosModificados!X372-ModeloDatosMinisterio!X372</f>
        <v>0</v>
      </c>
      <c r="Y372" s="63" t="n">
        <f aca="false">ModeloDatosModificados!Y372-ModeloDatosMinisterio!Y372</f>
        <v>0</v>
      </c>
      <c r="Z372" s="63" t="n">
        <f aca="false">ModeloDatosModificados!Z372-ModeloDatosMinisterio!Z372</f>
        <v>0</v>
      </c>
      <c r="AC372" s="71" t="n">
        <f aca="false">ModeloDatosModificados!AC372-ModeloDatosMinisterio!AC372</f>
        <v>0</v>
      </c>
      <c r="AD372" s="72" t="n">
        <f aca="false">ModeloDatosModificados!AD372-ModeloDatosMinisterio!AD372</f>
        <v>0</v>
      </c>
      <c r="AE372" s="73" t="n">
        <f aca="false">ModeloDatosModificados!AE372-ModeloDatosMinisterio!AE372</f>
        <v>0</v>
      </c>
      <c r="AF372" s="72" t="n">
        <f aca="false">ModeloDatosModificados!AF372-ModeloDatosMinisterio!AF372</f>
        <v>0</v>
      </c>
      <c r="AG372" s="72" t="n">
        <f aca="false">ModeloDatosModificados!AG372-ModeloDatosMinisterio!AG372</f>
        <v>0</v>
      </c>
      <c r="AH372" s="72" t="n">
        <f aca="false">ModeloDatosModificados!AH372-ModeloDatosMinisterio!AH372</f>
        <v>0</v>
      </c>
      <c r="AI372" s="72" t="n">
        <f aca="false">ModeloDatosModificados!AI372-ModeloDatosMinisterio!AI372</f>
        <v>0</v>
      </c>
      <c r="AJ372" s="72" t="n">
        <f aca="false">ModeloDatosModificados!AJ372-ModeloDatosMinisterio!AJ372</f>
        <v>0</v>
      </c>
      <c r="AK372" s="72" t="n">
        <f aca="false">ModeloDatosModificados!AK372-ModeloDatosMinisterio!AK372</f>
        <v>0</v>
      </c>
      <c r="AL372" s="72" t="n">
        <f aca="false">ModeloDatosModificados!AL372-ModeloDatosMinisterio!AL372</f>
        <v>0</v>
      </c>
      <c r="AM372" s="72" t="n">
        <f aca="false">ModeloDatosModificados!AM372-ModeloDatosMinisterio!AM372</f>
        <v>0</v>
      </c>
      <c r="AO372" s="64" t="n">
        <f aca="false">ModeloDatosModificados!AO372-ModeloDatosMinisterio!AO372</f>
        <v>0</v>
      </c>
      <c r="AP372" s="63" t="n">
        <f aca="false">ModeloDatosModificados!AP372-ModeloDatosMinisterio!AP372</f>
        <v>0</v>
      </c>
      <c r="AQ372" s="64" t="n">
        <f aca="false">ModeloDatosModificados!AQ372-ModeloDatosMinisterio!AQ372</f>
        <v>0</v>
      </c>
      <c r="AR372" s="63" t="n">
        <f aca="false">ModeloDatosModificados!AR372-ModeloDatosMinisterio!AR372</f>
        <v>0</v>
      </c>
      <c r="AS372" s="64" t="n">
        <f aca="false">ModeloDatosModificados!AS372-ModeloDatosMinisterio!AS372</f>
        <v>0</v>
      </c>
      <c r="AT372" s="63" t="n">
        <f aca="false">ModeloDatosModificados!AT372-ModeloDatosMinisterio!AT372</f>
        <v>0</v>
      </c>
      <c r="AU372" s="64" t="n">
        <f aca="false">ModeloDatosModificados!AU372-ModeloDatosMinisterio!AU372</f>
        <v>0</v>
      </c>
      <c r="AV372" s="63" t="n">
        <f aca="false">ModeloDatosModificados!AV372-ModeloDatosMinisterio!AV372</f>
        <v>0</v>
      </c>
      <c r="AW372" s="64" t="n">
        <f aca="false">ModeloDatosModificados!AW372-ModeloDatosMinisterio!AW372</f>
        <v>0</v>
      </c>
      <c r="AX372" s="63" t="n">
        <f aca="false">ModeloDatosModificados!AX372-ModeloDatosMinisterio!AX372</f>
        <v>0</v>
      </c>
    </row>
    <row r="373" customFormat="false" ht="13.8" hidden="false" customHeight="false" outlineLevel="0" collapsed="false">
      <c r="A373" s="70" t="s">
        <v>30</v>
      </c>
      <c r="B373" s="63" t="n">
        <f aca="false">ModeloDatosModificados!B373-ModeloDatosMinisterio!B373</f>
        <v>0</v>
      </c>
      <c r="C373" s="63" t="n">
        <f aca="false">ModeloDatosModificados!C373-ModeloDatosMinisterio!C373</f>
        <v>0</v>
      </c>
      <c r="D373" s="63" t="n">
        <f aca="false">ModeloDatosModificados!D373-ModeloDatosMinisterio!D373</f>
        <v>0</v>
      </c>
      <c r="E373" s="63" t="n">
        <f aca="false">ModeloDatosModificados!E373-ModeloDatosMinisterio!E373</f>
        <v>0</v>
      </c>
      <c r="F373" s="63" t="n">
        <f aca="false">ModeloDatosModificados!F373-ModeloDatosMinisterio!F373</f>
        <v>0</v>
      </c>
      <c r="G373" s="63" t="n">
        <f aca="false">ModeloDatosModificados!G373-ModeloDatosMinisterio!G373</f>
        <v>0</v>
      </c>
      <c r="H373" s="63" t="n">
        <f aca="false">ModeloDatosModificados!H373-ModeloDatosMinisterio!H373</f>
        <v>0</v>
      </c>
      <c r="I373" s="64" t="n">
        <f aca="false">ModeloDatosModificados!I373-ModeloDatosMinisterio!I373</f>
        <v>0</v>
      </c>
      <c r="J373" s="63" t="n">
        <f aca="false">ModeloDatosModificados!J373-ModeloDatosMinisterio!J373</f>
        <v>0</v>
      </c>
      <c r="K373" s="64" t="n">
        <f aca="false">ModeloDatosModificados!K373-ModeloDatosMinisterio!K373</f>
        <v>0</v>
      </c>
      <c r="L373" s="63" t="n">
        <f aca="false">ModeloDatosModificados!L373-ModeloDatosMinisterio!L373</f>
        <v>0</v>
      </c>
      <c r="M373" s="64" t="n">
        <f aca="false">ModeloDatosModificados!M373-ModeloDatosMinisterio!M373</f>
        <v>7.6230244269726E-009</v>
      </c>
      <c r="N373" s="63" t="n">
        <f aca="false">ModeloDatosModificados!N373-ModeloDatosMinisterio!N373</f>
        <v>1</v>
      </c>
      <c r="O373" s="63" t="n">
        <f aca="false">ModeloDatosModificados!O373-ModeloDatosMinisterio!O373</f>
        <v>1</v>
      </c>
      <c r="P373" s="63" t="n">
        <f aca="false">ModeloDatosModificados!P373-ModeloDatosMinisterio!P373</f>
        <v>1</v>
      </c>
      <c r="Q373" s="63" t="n">
        <f aca="false">ModeloDatosModificados!Q373-ModeloDatosMinisterio!Q373</f>
        <v>1</v>
      </c>
      <c r="S373" s="63" t="n">
        <f aca="false">ModeloDatosModificados!S373-ModeloDatosMinisterio!S373</f>
        <v>0</v>
      </c>
      <c r="T373" s="63" t="n">
        <f aca="false">ModeloDatosModificados!T373-ModeloDatosMinisterio!T373</f>
        <v>0</v>
      </c>
      <c r="U373" s="63" t="n">
        <f aca="false">ModeloDatosModificados!U373-ModeloDatosMinisterio!U373</f>
        <v>0</v>
      </c>
      <c r="V373" s="63" t="n">
        <f aca="false">ModeloDatosModificados!V373-ModeloDatosMinisterio!V373</f>
        <v>0</v>
      </c>
      <c r="W373" s="63" t="n">
        <f aca="false">ModeloDatosModificados!W373-ModeloDatosMinisterio!W373</f>
        <v>0</v>
      </c>
      <c r="X373" s="63" t="n">
        <f aca="false">ModeloDatosModificados!X373-ModeloDatosMinisterio!X373</f>
        <v>0</v>
      </c>
      <c r="Y373" s="63" t="n">
        <f aca="false">ModeloDatosModificados!Y373-ModeloDatosMinisterio!Y373</f>
        <v>0</v>
      </c>
      <c r="Z373" s="63" t="n">
        <f aca="false">ModeloDatosModificados!Z373-ModeloDatosMinisterio!Z373</f>
        <v>0</v>
      </c>
      <c r="AC373" s="71" t="n">
        <f aca="false">ModeloDatosModificados!AC373-ModeloDatosMinisterio!AC373</f>
        <v>0</v>
      </c>
      <c r="AD373" s="72" t="n">
        <f aca="false">ModeloDatosModificados!AD373-ModeloDatosMinisterio!AD373</f>
        <v>0</v>
      </c>
      <c r="AE373" s="73" t="n">
        <f aca="false">ModeloDatosModificados!AE373-ModeloDatosMinisterio!AE373</f>
        <v>0</v>
      </c>
      <c r="AF373" s="72" t="n">
        <f aca="false">ModeloDatosModificados!AF373-ModeloDatosMinisterio!AF373</f>
        <v>0</v>
      </c>
      <c r="AG373" s="72" t="n">
        <f aca="false">ModeloDatosModificados!AG373-ModeloDatosMinisterio!AG373</f>
        <v>0</v>
      </c>
      <c r="AH373" s="72" t="n">
        <f aca="false">ModeloDatosModificados!AH373-ModeloDatosMinisterio!AH373</f>
        <v>0</v>
      </c>
      <c r="AI373" s="72" t="n">
        <f aca="false">ModeloDatosModificados!AI373-ModeloDatosMinisterio!AI373</f>
        <v>0</v>
      </c>
      <c r="AJ373" s="72" t="n">
        <f aca="false">ModeloDatosModificados!AJ373-ModeloDatosMinisterio!AJ373</f>
        <v>0</v>
      </c>
      <c r="AK373" s="72" t="n">
        <f aca="false">ModeloDatosModificados!AK373-ModeloDatosMinisterio!AK373</f>
        <v>0</v>
      </c>
      <c r="AL373" s="72" t="n">
        <f aca="false">ModeloDatosModificados!AL373-ModeloDatosMinisterio!AL373</f>
        <v>0</v>
      </c>
      <c r="AM373" s="72" t="n">
        <f aca="false">ModeloDatosModificados!AM373-ModeloDatosMinisterio!AM373</f>
        <v>0</v>
      </c>
      <c r="AO373" s="64" t="n">
        <f aca="false">ModeloDatosModificados!AO373-ModeloDatosMinisterio!AO373</f>
        <v>0</v>
      </c>
      <c r="AP373" s="63" t="n">
        <f aca="false">ModeloDatosModificados!AP373-ModeloDatosMinisterio!AP373</f>
        <v>0</v>
      </c>
      <c r="AQ373" s="64" t="n">
        <f aca="false">ModeloDatosModificados!AQ373-ModeloDatosMinisterio!AQ373</f>
        <v>0</v>
      </c>
      <c r="AR373" s="63" t="n">
        <f aca="false">ModeloDatosModificados!AR373-ModeloDatosMinisterio!AR373</f>
        <v>0</v>
      </c>
      <c r="AS373" s="64" t="n">
        <f aca="false">ModeloDatosModificados!AS373-ModeloDatosMinisterio!AS373</f>
        <v>0</v>
      </c>
      <c r="AT373" s="63" t="n">
        <f aca="false">ModeloDatosModificados!AT373-ModeloDatosMinisterio!AT373</f>
        <v>0</v>
      </c>
      <c r="AU373" s="64" t="n">
        <f aca="false">ModeloDatosModificados!AU373-ModeloDatosMinisterio!AU373</f>
        <v>0</v>
      </c>
      <c r="AV373" s="63" t="n">
        <f aca="false">ModeloDatosModificados!AV373-ModeloDatosMinisterio!AV373</f>
        <v>0</v>
      </c>
      <c r="AW373" s="64" t="n">
        <f aca="false">ModeloDatosModificados!AW373-ModeloDatosMinisterio!AW373</f>
        <v>0</v>
      </c>
      <c r="AX373" s="63" t="n">
        <f aca="false">ModeloDatosModificados!AX373-ModeloDatosMinisterio!AX373</f>
        <v>0</v>
      </c>
    </row>
    <row r="374" customFormat="false" ht="13.8" hidden="false" customHeight="false" outlineLevel="0" collapsed="false">
      <c r="A374" s="70" t="s">
        <v>31</v>
      </c>
      <c r="B374" s="63" t="n">
        <f aca="false">ModeloDatosModificados!B374-ModeloDatosMinisterio!B374</f>
        <v>0</v>
      </c>
      <c r="C374" s="63" t="n">
        <f aca="false">ModeloDatosModificados!C374-ModeloDatosMinisterio!C374</f>
        <v>0</v>
      </c>
      <c r="D374" s="63" t="n">
        <f aca="false">ModeloDatosModificados!D374-ModeloDatosMinisterio!D374</f>
        <v>0</v>
      </c>
      <c r="E374" s="63" t="n">
        <f aca="false">ModeloDatosModificados!E374-ModeloDatosMinisterio!E374</f>
        <v>0</v>
      </c>
      <c r="F374" s="63" t="n">
        <f aca="false">ModeloDatosModificados!F374-ModeloDatosMinisterio!F374</f>
        <v>0</v>
      </c>
      <c r="G374" s="63" t="n">
        <f aca="false">ModeloDatosModificados!G374-ModeloDatosMinisterio!G374</f>
        <v>0</v>
      </c>
      <c r="H374" s="63" t="n">
        <f aca="false">ModeloDatosModificados!H374-ModeloDatosMinisterio!H374</f>
        <v>0</v>
      </c>
      <c r="I374" s="64" t="n">
        <f aca="false">ModeloDatosModificados!I374-ModeloDatosMinisterio!I374</f>
        <v>0</v>
      </c>
      <c r="J374" s="63" t="n">
        <f aca="false">ModeloDatosModificados!J374-ModeloDatosMinisterio!J374</f>
        <v>0</v>
      </c>
      <c r="K374" s="64" t="n">
        <f aca="false">ModeloDatosModificados!K374-ModeloDatosMinisterio!K374</f>
        <v>0</v>
      </c>
      <c r="L374" s="63" t="n">
        <f aca="false">ModeloDatosModificados!L374-ModeloDatosMinisterio!L374</f>
        <v>0</v>
      </c>
      <c r="M374" s="64" t="n">
        <f aca="false">ModeloDatosModificados!M374-ModeloDatosMinisterio!M374</f>
        <v>7.6230244269726E-009</v>
      </c>
      <c r="N374" s="63" t="n">
        <f aca="false">ModeloDatosModificados!N374-ModeloDatosMinisterio!N374</f>
        <v>1</v>
      </c>
      <c r="O374" s="63" t="n">
        <f aca="false">ModeloDatosModificados!O374-ModeloDatosMinisterio!O374</f>
        <v>1</v>
      </c>
      <c r="P374" s="63" t="n">
        <f aca="false">ModeloDatosModificados!P374-ModeloDatosMinisterio!P374</f>
        <v>1</v>
      </c>
      <c r="Q374" s="63" t="n">
        <f aca="false">ModeloDatosModificados!Q374-ModeloDatosMinisterio!Q374</f>
        <v>1</v>
      </c>
      <c r="S374" s="63" t="n">
        <f aca="false">ModeloDatosModificados!S374-ModeloDatosMinisterio!S374</f>
        <v>0</v>
      </c>
      <c r="T374" s="63" t="n">
        <f aca="false">ModeloDatosModificados!T374-ModeloDatosMinisterio!T374</f>
        <v>0</v>
      </c>
      <c r="U374" s="63" t="n">
        <f aca="false">ModeloDatosModificados!U374-ModeloDatosMinisterio!U374</f>
        <v>0</v>
      </c>
      <c r="V374" s="63" t="n">
        <f aca="false">ModeloDatosModificados!V374-ModeloDatosMinisterio!V374</f>
        <v>0</v>
      </c>
      <c r="W374" s="63" t="n">
        <f aca="false">ModeloDatosModificados!W374-ModeloDatosMinisterio!W374</f>
        <v>0</v>
      </c>
      <c r="X374" s="63" t="n">
        <f aca="false">ModeloDatosModificados!X374-ModeloDatosMinisterio!X374</f>
        <v>0</v>
      </c>
      <c r="Y374" s="63" t="n">
        <f aca="false">ModeloDatosModificados!Y374-ModeloDatosMinisterio!Y374</f>
        <v>0</v>
      </c>
      <c r="Z374" s="63" t="n">
        <f aca="false">ModeloDatosModificados!Z374-ModeloDatosMinisterio!Z374</f>
        <v>0</v>
      </c>
      <c r="AC374" s="71" t="n">
        <f aca="false">ModeloDatosModificados!AC374-ModeloDatosMinisterio!AC374</f>
        <v>0</v>
      </c>
      <c r="AD374" s="72" t="n">
        <f aca="false">ModeloDatosModificados!AD374-ModeloDatosMinisterio!AD374</f>
        <v>0</v>
      </c>
      <c r="AE374" s="73" t="n">
        <f aca="false">ModeloDatosModificados!AE374-ModeloDatosMinisterio!AE374</f>
        <v>0</v>
      </c>
      <c r="AF374" s="72" t="n">
        <f aca="false">ModeloDatosModificados!AF374-ModeloDatosMinisterio!AF374</f>
        <v>0</v>
      </c>
      <c r="AG374" s="72" t="n">
        <f aca="false">ModeloDatosModificados!AG374-ModeloDatosMinisterio!AG374</f>
        <v>0</v>
      </c>
      <c r="AH374" s="72" t="n">
        <f aca="false">ModeloDatosModificados!AH374-ModeloDatosMinisterio!AH374</f>
        <v>0</v>
      </c>
      <c r="AI374" s="72" t="n">
        <f aca="false">ModeloDatosModificados!AI374-ModeloDatosMinisterio!AI374</f>
        <v>0</v>
      </c>
      <c r="AJ374" s="72" t="n">
        <f aca="false">ModeloDatosModificados!AJ374-ModeloDatosMinisterio!AJ374</f>
        <v>0</v>
      </c>
      <c r="AK374" s="72" t="n">
        <f aca="false">ModeloDatosModificados!AK374-ModeloDatosMinisterio!AK374</f>
        <v>0</v>
      </c>
      <c r="AL374" s="72" t="n">
        <f aca="false">ModeloDatosModificados!AL374-ModeloDatosMinisterio!AL374</f>
        <v>0</v>
      </c>
      <c r="AM374" s="72" t="n">
        <f aca="false">ModeloDatosModificados!AM374-ModeloDatosMinisterio!AM374</f>
        <v>0</v>
      </c>
      <c r="AO374" s="64" t="n">
        <f aca="false">ModeloDatosModificados!AO374-ModeloDatosMinisterio!AO374</f>
        <v>0</v>
      </c>
      <c r="AP374" s="63" t="n">
        <f aca="false">ModeloDatosModificados!AP374-ModeloDatosMinisterio!AP374</f>
        <v>0</v>
      </c>
      <c r="AQ374" s="64" t="n">
        <f aca="false">ModeloDatosModificados!AQ374-ModeloDatosMinisterio!AQ374</f>
        <v>0</v>
      </c>
      <c r="AR374" s="63" t="n">
        <f aca="false">ModeloDatosModificados!AR374-ModeloDatosMinisterio!AR374</f>
        <v>0</v>
      </c>
      <c r="AS374" s="64" t="n">
        <f aca="false">ModeloDatosModificados!AS374-ModeloDatosMinisterio!AS374</f>
        <v>0</v>
      </c>
      <c r="AT374" s="63" t="n">
        <f aca="false">ModeloDatosModificados!AT374-ModeloDatosMinisterio!AT374</f>
        <v>0</v>
      </c>
      <c r="AU374" s="64" t="n">
        <f aca="false">ModeloDatosModificados!AU374-ModeloDatosMinisterio!AU374</f>
        <v>0</v>
      </c>
      <c r="AV374" s="63" t="n">
        <f aca="false">ModeloDatosModificados!AV374-ModeloDatosMinisterio!AV374</f>
        <v>0</v>
      </c>
      <c r="AW374" s="64" t="n">
        <f aca="false">ModeloDatosModificados!AW374-ModeloDatosMinisterio!AW374</f>
        <v>0</v>
      </c>
      <c r="AX374" s="63" t="n">
        <f aca="false">ModeloDatosModificados!AX374-ModeloDatosMinisterio!AX374</f>
        <v>0</v>
      </c>
    </row>
    <row r="375" customFormat="false" ht="13.8" hidden="false" customHeight="false" outlineLevel="0" collapsed="false">
      <c r="A375" s="70" t="s">
        <v>32</v>
      </c>
      <c r="B375" s="63" t="n">
        <f aca="false">ModeloDatosModificados!B375-ModeloDatosMinisterio!B375</f>
        <v>0</v>
      </c>
      <c r="C375" s="63" t="n">
        <f aca="false">ModeloDatosModificados!C375-ModeloDatosMinisterio!C375</f>
        <v>0</v>
      </c>
      <c r="D375" s="63" t="n">
        <f aca="false">ModeloDatosModificados!D375-ModeloDatosMinisterio!D375</f>
        <v>0</v>
      </c>
      <c r="E375" s="63" t="n">
        <f aca="false">ModeloDatosModificados!E375-ModeloDatosMinisterio!E375</f>
        <v>0</v>
      </c>
      <c r="F375" s="63" t="n">
        <f aca="false">ModeloDatosModificados!F375-ModeloDatosMinisterio!F375</f>
        <v>0</v>
      </c>
      <c r="G375" s="63" t="n">
        <f aca="false">ModeloDatosModificados!G375-ModeloDatosMinisterio!G375</f>
        <v>0</v>
      </c>
      <c r="H375" s="63" t="n">
        <f aca="false">ModeloDatosModificados!H375-ModeloDatosMinisterio!H375</f>
        <v>0</v>
      </c>
      <c r="I375" s="64" t="n">
        <f aca="false">ModeloDatosModificados!I375-ModeloDatosMinisterio!I375</f>
        <v>0</v>
      </c>
      <c r="J375" s="63" t="n">
        <f aca="false">ModeloDatosModificados!J375-ModeloDatosMinisterio!J375</f>
        <v>0</v>
      </c>
      <c r="K375" s="64" t="n">
        <f aca="false">ModeloDatosModificados!K375-ModeloDatosMinisterio!K375</f>
        <v>0</v>
      </c>
      <c r="L375" s="63" t="n">
        <f aca="false">ModeloDatosModificados!L375-ModeloDatosMinisterio!L375</f>
        <v>0</v>
      </c>
      <c r="M375" s="64" t="n">
        <f aca="false">ModeloDatosModificados!M375-ModeloDatosMinisterio!M375</f>
        <v>1.52460488574147E-008</v>
      </c>
      <c r="N375" s="63" t="n">
        <f aca="false">ModeloDatosModificados!N375-ModeloDatosMinisterio!N375</f>
        <v>2</v>
      </c>
      <c r="O375" s="63" t="n">
        <f aca="false">ModeloDatosModificados!O375-ModeloDatosMinisterio!O375</f>
        <v>2</v>
      </c>
      <c r="P375" s="63" t="n">
        <f aca="false">ModeloDatosModificados!P375-ModeloDatosMinisterio!P375</f>
        <v>2</v>
      </c>
      <c r="Q375" s="63" t="n">
        <f aca="false">ModeloDatosModificados!Q375-ModeloDatosMinisterio!Q375</f>
        <v>2</v>
      </c>
      <c r="S375" s="63" t="n">
        <f aca="false">ModeloDatosModificados!S375-ModeloDatosMinisterio!S375</f>
        <v>0</v>
      </c>
      <c r="T375" s="63" t="n">
        <f aca="false">ModeloDatosModificados!T375-ModeloDatosMinisterio!T375</f>
        <v>0</v>
      </c>
      <c r="U375" s="63" t="n">
        <f aca="false">ModeloDatosModificados!U375-ModeloDatosMinisterio!U375</f>
        <v>0</v>
      </c>
      <c r="V375" s="63" t="n">
        <f aca="false">ModeloDatosModificados!V375-ModeloDatosMinisterio!V375</f>
        <v>0</v>
      </c>
      <c r="W375" s="63" t="n">
        <f aca="false">ModeloDatosModificados!W375-ModeloDatosMinisterio!W375</f>
        <v>0</v>
      </c>
      <c r="X375" s="63" t="n">
        <f aca="false">ModeloDatosModificados!X375-ModeloDatosMinisterio!X375</f>
        <v>0</v>
      </c>
      <c r="Y375" s="63" t="n">
        <f aca="false">ModeloDatosModificados!Y375-ModeloDatosMinisterio!Y375</f>
        <v>0</v>
      </c>
      <c r="Z375" s="63" t="n">
        <f aca="false">ModeloDatosModificados!Z375-ModeloDatosMinisterio!Z375</f>
        <v>0</v>
      </c>
      <c r="AC375" s="71" t="n">
        <f aca="false">ModeloDatosModificados!AC375-ModeloDatosMinisterio!AC375</f>
        <v>0</v>
      </c>
      <c r="AD375" s="72" t="n">
        <f aca="false">ModeloDatosModificados!AD375-ModeloDatosMinisterio!AD375</f>
        <v>0</v>
      </c>
      <c r="AE375" s="73" t="n">
        <f aca="false">ModeloDatosModificados!AE375-ModeloDatosMinisterio!AE375</f>
        <v>0</v>
      </c>
      <c r="AF375" s="72" t="n">
        <f aca="false">ModeloDatosModificados!AF375-ModeloDatosMinisterio!AF375</f>
        <v>0</v>
      </c>
      <c r="AG375" s="72" t="n">
        <f aca="false">ModeloDatosModificados!AG375-ModeloDatosMinisterio!AG375</f>
        <v>0</v>
      </c>
      <c r="AH375" s="72" t="n">
        <f aca="false">ModeloDatosModificados!AH375-ModeloDatosMinisterio!AH375</f>
        <v>0</v>
      </c>
      <c r="AI375" s="72" t="n">
        <f aca="false">ModeloDatosModificados!AI375-ModeloDatosMinisterio!AI375</f>
        <v>0</v>
      </c>
      <c r="AJ375" s="72" t="n">
        <f aca="false">ModeloDatosModificados!AJ375-ModeloDatosMinisterio!AJ375</f>
        <v>0</v>
      </c>
      <c r="AK375" s="72" t="n">
        <f aca="false">ModeloDatosModificados!AK375-ModeloDatosMinisterio!AK375</f>
        <v>0</v>
      </c>
      <c r="AL375" s="72" t="n">
        <f aca="false">ModeloDatosModificados!AL375-ModeloDatosMinisterio!AL375</f>
        <v>0</v>
      </c>
      <c r="AM375" s="72" t="n">
        <f aca="false">ModeloDatosModificados!AM375-ModeloDatosMinisterio!AM375</f>
        <v>0</v>
      </c>
      <c r="AO375" s="64" t="n">
        <f aca="false">ModeloDatosModificados!AO375-ModeloDatosMinisterio!AO375</f>
        <v>0</v>
      </c>
      <c r="AP375" s="63" t="n">
        <f aca="false">ModeloDatosModificados!AP375-ModeloDatosMinisterio!AP375</f>
        <v>0</v>
      </c>
      <c r="AQ375" s="64" t="n">
        <f aca="false">ModeloDatosModificados!AQ375-ModeloDatosMinisterio!AQ375</f>
        <v>0</v>
      </c>
      <c r="AR375" s="63" t="n">
        <f aca="false">ModeloDatosModificados!AR375-ModeloDatosMinisterio!AR375</f>
        <v>0</v>
      </c>
      <c r="AS375" s="64" t="n">
        <f aca="false">ModeloDatosModificados!AS375-ModeloDatosMinisterio!AS375</f>
        <v>0</v>
      </c>
      <c r="AT375" s="63" t="n">
        <f aca="false">ModeloDatosModificados!AT375-ModeloDatosMinisterio!AT375</f>
        <v>0</v>
      </c>
      <c r="AU375" s="64" t="n">
        <f aca="false">ModeloDatosModificados!AU375-ModeloDatosMinisterio!AU375</f>
        <v>0</v>
      </c>
      <c r="AV375" s="63" t="n">
        <f aca="false">ModeloDatosModificados!AV375-ModeloDatosMinisterio!AV375</f>
        <v>0</v>
      </c>
      <c r="AW375" s="64" t="n">
        <f aca="false">ModeloDatosModificados!AW375-ModeloDatosMinisterio!AW375</f>
        <v>0</v>
      </c>
      <c r="AX375" s="63" t="n">
        <f aca="false">ModeloDatosModificados!AX375-ModeloDatosMinisterio!AX375</f>
        <v>0</v>
      </c>
    </row>
    <row r="376" customFormat="false" ht="13.8" hidden="false" customHeight="false" outlineLevel="0" collapsed="false">
      <c r="A376" s="70" t="s">
        <v>33</v>
      </c>
      <c r="B376" s="63" t="n">
        <f aca="false">ModeloDatosModificados!B376-ModeloDatosMinisterio!B376</f>
        <v>0</v>
      </c>
      <c r="C376" s="63" t="n">
        <f aca="false">ModeloDatosModificados!C376-ModeloDatosMinisterio!C376</f>
        <v>0</v>
      </c>
      <c r="D376" s="63" t="n">
        <f aca="false">ModeloDatosModificados!D376-ModeloDatosMinisterio!D376</f>
        <v>0</v>
      </c>
      <c r="E376" s="63" t="n">
        <f aca="false">ModeloDatosModificados!E376-ModeloDatosMinisterio!E376</f>
        <v>0</v>
      </c>
      <c r="F376" s="63" t="n">
        <f aca="false">ModeloDatosModificados!F376-ModeloDatosMinisterio!F376</f>
        <v>0</v>
      </c>
      <c r="G376" s="63" t="n">
        <f aca="false">ModeloDatosModificados!G376-ModeloDatosMinisterio!G376</f>
        <v>0</v>
      </c>
      <c r="H376" s="63" t="n">
        <f aca="false">ModeloDatosModificados!H376-ModeloDatosMinisterio!H376</f>
        <v>0</v>
      </c>
      <c r="I376" s="64" t="n">
        <f aca="false">ModeloDatosModificados!I376-ModeloDatosMinisterio!I376</f>
        <v>0</v>
      </c>
      <c r="J376" s="63" t="n">
        <f aca="false">ModeloDatosModificados!J376-ModeloDatosMinisterio!J376</f>
        <v>0</v>
      </c>
      <c r="K376" s="64" t="n">
        <f aca="false">ModeloDatosModificados!K376-ModeloDatosMinisterio!K376</f>
        <v>0</v>
      </c>
      <c r="L376" s="63" t="n">
        <f aca="false">ModeloDatosModificados!L376-ModeloDatosMinisterio!L376</f>
        <v>0</v>
      </c>
      <c r="M376" s="64" t="n">
        <f aca="false">ModeloDatosModificados!M376-ModeloDatosMinisterio!M376</f>
        <v>2.28690732843873E-008</v>
      </c>
      <c r="N376" s="63" t="n">
        <f aca="false">ModeloDatosModificados!N376-ModeloDatosMinisterio!N376</f>
        <v>3</v>
      </c>
      <c r="O376" s="63" t="n">
        <f aca="false">ModeloDatosModificados!O376-ModeloDatosMinisterio!O376</f>
        <v>3</v>
      </c>
      <c r="P376" s="63" t="n">
        <f aca="false">ModeloDatosModificados!P376-ModeloDatosMinisterio!P376</f>
        <v>3</v>
      </c>
      <c r="Q376" s="63" t="n">
        <f aca="false">ModeloDatosModificados!Q376-ModeloDatosMinisterio!Q376</f>
        <v>3</v>
      </c>
      <c r="S376" s="63" t="n">
        <f aca="false">ModeloDatosModificados!S376-ModeloDatosMinisterio!S376</f>
        <v>0</v>
      </c>
      <c r="T376" s="63" t="n">
        <f aca="false">ModeloDatosModificados!T376-ModeloDatosMinisterio!T376</f>
        <v>0</v>
      </c>
      <c r="U376" s="63" t="n">
        <f aca="false">ModeloDatosModificados!U376-ModeloDatosMinisterio!U376</f>
        <v>0</v>
      </c>
      <c r="V376" s="63" t="n">
        <f aca="false">ModeloDatosModificados!V376-ModeloDatosMinisterio!V376</f>
        <v>0</v>
      </c>
      <c r="W376" s="63" t="n">
        <f aca="false">ModeloDatosModificados!W376-ModeloDatosMinisterio!W376</f>
        <v>0</v>
      </c>
      <c r="X376" s="63" t="n">
        <f aca="false">ModeloDatosModificados!X376-ModeloDatosMinisterio!X376</f>
        <v>0</v>
      </c>
      <c r="Y376" s="63" t="n">
        <f aca="false">ModeloDatosModificados!Y376-ModeloDatosMinisterio!Y376</f>
        <v>0</v>
      </c>
      <c r="Z376" s="63" t="n">
        <f aca="false">ModeloDatosModificados!Z376-ModeloDatosMinisterio!Z376</f>
        <v>0</v>
      </c>
      <c r="AC376" s="71" t="n">
        <f aca="false">ModeloDatosModificados!AC376-ModeloDatosMinisterio!AC376</f>
        <v>0</v>
      </c>
      <c r="AD376" s="72" t="n">
        <f aca="false">ModeloDatosModificados!AD376-ModeloDatosMinisterio!AD376</f>
        <v>0</v>
      </c>
      <c r="AE376" s="73" t="n">
        <f aca="false">ModeloDatosModificados!AE376-ModeloDatosMinisterio!AE376</f>
        <v>0</v>
      </c>
      <c r="AF376" s="72" t="n">
        <f aca="false">ModeloDatosModificados!AF376-ModeloDatosMinisterio!AF376</f>
        <v>0</v>
      </c>
      <c r="AG376" s="72" t="n">
        <f aca="false">ModeloDatosModificados!AG376-ModeloDatosMinisterio!AG376</f>
        <v>0</v>
      </c>
      <c r="AH376" s="72" t="n">
        <f aca="false">ModeloDatosModificados!AH376-ModeloDatosMinisterio!AH376</f>
        <v>0</v>
      </c>
      <c r="AI376" s="72" t="n">
        <f aca="false">ModeloDatosModificados!AI376-ModeloDatosMinisterio!AI376</f>
        <v>0</v>
      </c>
      <c r="AJ376" s="72" t="n">
        <f aca="false">ModeloDatosModificados!AJ376-ModeloDatosMinisterio!AJ376</f>
        <v>0</v>
      </c>
      <c r="AK376" s="72" t="n">
        <f aca="false">ModeloDatosModificados!AK376-ModeloDatosMinisterio!AK376</f>
        <v>0</v>
      </c>
      <c r="AL376" s="72" t="n">
        <f aca="false">ModeloDatosModificados!AL376-ModeloDatosMinisterio!AL376</f>
        <v>0</v>
      </c>
      <c r="AM376" s="72" t="n">
        <f aca="false">ModeloDatosModificados!AM376-ModeloDatosMinisterio!AM376</f>
        <v>0</v>
      </c>
      <c r="AO376" s="64" t="n">
        <f aca="false">ModeloDatosModificados!AO376-ModeloDatosMinisterio!AO376</f>
        <v>0</v>
      </c>
      <c r="AP376" s="63" t="n">
        <f aca="false">ModeloDatosModificados!AP376-ModeloDatosMinisterio!AP376</f>
        <v>0</v>
      </c>
      <c r="AQ376" s="64" t="n">
        <f aca="false">ModeloDatosModificados!AQ376-ModeloDatosMinisterio!AQ376</f>
        <v>0</v>
      </c>
      <c r="AR376" s="63" t="n">
        <f aca="false">ModeloDatosModificados!AR376-ModeloDatosMinisterio!AR376</f>
        <v>0</v>
      </c>
      <c r="AS376" s="64" t="n">
        <f aca="false">ModeloDatosModificados!AS376-ModeloDatosMinisterio!AS376</f>
        <v>0</v>
      </c>
      <c r="AT376" s="63" t="n">
        <f aca="false">ModeloDatosModificados!AT376-ModeloDatosMinisterio!AT376</f>
        <v>0</v>
      </c>
      <c r="AU376" s="64" t="n">
        <f aca="false">ModeloDatosModificados!AU376-ModeloDatosMinisterio!AU376</f>
        <v>0</v>
      </c>
      <c r="AV376" s="63" t="n">
        <f aca="false">ModeloDatosModificados!AV376-ModeloDatosMinisterio!AV376</f>
        <v>0</v>
      </c>
      <c r="AW376" s="64" t="n">
        <f aca="false">ModeloDatosModificados!AW376-ModeloDatosMinisterio!AW376</f>
        <v>0</v>
      </c>
      <c r="AX376" s="63" t="n">
        <f aca="false">ModeloDatosModificados!AX376-ModeloDatosMinisterio!AX376</f>
        <v>0</v>
      </c>
    </row>
    <row r="377" customFormat="false" ht="13.8" hidden="false" customHeight="false" outlineLevel="0" collapsed="false">
      <c r="A377" s="70" t="s">
        <v>34</v>
      </c>
      <c r="B377" s="63" t="n">
        <f aca="false">ModeloDatosModificados!B377-ModeloDatosMinisterio!B377</f>
        <v>0</v>
      </c>
      <c r="C377" s="63" t="n">
        <f aca="false">ModeloDatosModificados!C377-ModeloDatosMinisterio!C377</f>
        <v>0</v>
      </c>
      <c r="D377" s="63" t="n">
        <f aca="false">ModeloDatosModificados!D377-ModeloDatosMinisterio!D377</f>
        <v>0</v>
      </c>
      <c r="E377" s="63" t="n">
        <f aca="false">ModeloDatosModificados!E377-ModeloDatosMinisterio!E377</f>
        <v>0</v>
      </c>
      <c r="F377" s="63" t="n">
        <f aca="false">ModeloDatosModificados!F377-ModeloDatosMinisterio!F377</f>
        <v>0</v>
      </c>
      <c r="G377" s="63" t="n">
        <f aca="false">ModeloDatosModificados!G377-ModeloDatosMinisterio!G377</f>
        <v>0</v>
      </c>
      <c r="H377" s="63" t="n">
        <f aca="false">ModeloDatosModificados!H377-ModeloDatosMinisterio!H377</f>
        <v>0</v>
      </c>
      <c r="I377" s="64" t="n">
        <f aca="false">ModeloDatosModificados!I377-ModeloDatosMinisterio!I377</f>
        <v>0</v>
      </c>
      <c r="J377" s="63" t="n">
        <f aca="false">ModeloDatosModificados!J377-ModeloDatosMinisterio!J377</f>
        <v>0</v>
      </c>
      <c r="K377" s="64" t="n">
        <f aca="false">ModeloDatosModificados!K377-ModeloDatosMinisterio!K377</f>
        <v>0</v>
      </c>
      <c r="L377" s="63" t="n">
        <f aca="false">ModeloDatosModificados!L377-ModeloDatosMinisterio!L377</f>
        <v>0</v>
      </c>
      <c r="M377" s="64" t="n">
        <f aca="false">ModeloDatosModificados!M377-ModeloDatosMinisterio!M377</f>
        <v>-7.62302443044205E-009</v>
      </c>
      <c r="N377" s="63" t="n">
        <f aca="false">ModeloDatosModificados!N377-ModeloDatosMinisterio!N377</f>
        <v>-1</v>
      </c>
      <c r="O377" s="63" t="n">
        <f aca="false">ModeloDatosModificados!O377-ModeloDatosMinisterio!O377</f>
        <v>-1</v>
      </c>
      <c r="P377" s="63" t="n">
        <f aca="false">ModeloDatosModificados!P377-ModeloDatosMinisterio!P377</f>
        <v>-1</v>
      </c>
      <c r="Q377" s="63" t="n">
        <f aca="false">ModeloDatosModificados!Q377-ModeloDatosMinisterio!Q377</f>
        <v>-1</v>
      </c>
      <c r="S377" s="63" t="n">
        <f aca="false">ModeloDatosModificados!S377-ModeloDatosMinisterio!S377</f>
        <v>0</v>
      </c>
      <c r="T377" s="63" t="n">
        <f aca="false">ModeloDatosModificados!T377-ModeloDatosMinisterio!T377</f>
        <v>0</v>
      </c>
      <c r="U377" s="63" t="n">
        <f aca="false">ModeloDatosModificados!U377-ModeloDatosMinisterio!U377</f>
        <v>0</v>
      </c>
      <c r="V377" s="63" t="n">
        <f aca="false">ModeloDatosModificados!V377-ModeloDatosMinisterio!V377</f>
        <v>0</v>
      </c>
      <c r="W377" s="63" t="n">
        <f aca="false">ModeloDatosModificados!W377-ModeloDatosMinisterio!W377</f>
        <v>0</v>
      </c>
      <c r="X377" s="63" t="n">
        <f aca="false">ModeloDatosModificados!X377-ModeloDatosMinisterio!X377</f>
        <v>0</v>
      </c>
      <c r="Y377" s="63" t="n">
        <f aca="false">ModeloDatosModificados!Y377-ModeloDatosMinisterio!Y377</f>
        <v>0</v>
      </c>
      <c r="Z377" s="63" t="n">
        <f aca="false">ModeloDatosModificados!Z377-ModeloDatosMinisterio!Z377</f>
        <v>0</v>
      </c>
      <c r="AC377" s="71" t="n">
        <f aca="false">ModeloDatosModificados!AC377-ModeloDatosMinisterio!AC377</f>
        <v>0</v>
      </c>
      <c r="AD377" s="72" t="n">
        <f aca="false">ModeloDatosModificados!AD377-ModeloDatosMinisterio!AD377</f>
        <v>0</v>
      </c>
      <c r="AE377" s="73" t="n">
        <f aca="false">ModeloDatosModificados!AE377-ModeloDatosMinisterio!AE377</f>
        <v>0</v>
      </c>
      <c r="AF377" s="72" t="n">
        <f aca="false">ModeloDatosModificados!AF377-ModeloDatosMinisterio!AF377</f>
        <v>0</v>
      </c>
      <c r="AG377" s="72" t="n">
        <f aca="false">ModeloDatosModificados!AG377-ModeloDatosMinisterio!AG377</f>
        <v>0</v>
      </c>
      <c r="AH377" s="72" t="n">
        <f aca="false">ModeloDatosModificados!AH377-ModeloDatosMinisterio!AH377</f>
        <v>0</v>
      </c>
      <c r="AI377" s="72" t="n">
        <f aca="false">ModeloDatosModificados!AI377-ModeloDatosMinisterio!AI377</f>
        <v>0</v>
      </c>
      <c r="AJ377" s="72" t="n">
        <f aca="false">ModeloDatosModificados!AJ377-ModeloDatosMinisterio!AJ377</f>
        <v>0</v>
      </c>
      <c r="AK377" s="72" t="n">
        <f aca="false">ModeloDatosModificados!AK377-ModeloDatosMinisterio!AK377</f>
        <v>0</v>
      </c>
      <c r="AL377" s="72" t="n">
        <f aca="false">ModeloDatosModificados!AL377-ModeloDatosMinisterio!AL377</f>
        <v>0</v>
      </c>
      <c r="AM377" s="72" t="n">
        <f aca="false">ModeloDatosModificados!AM377-ModeloDatosMinisterio!AM377</f>
        <v>0</v>
      </c>
      <c r="AO377" s="64" t="n">
        <f aca="false">ModeloDatosModificados!AO377-ModeloDatosMinisterio!AO377</f>
        <v>0</v>
      </c>
      <c r="AP377" s="63" t="n">
        <f aca="false">ModeloDatosModificados!AP377-ModeloDatosMinisterio!AP377</f>
        <v>0</v>
      </c>
      <c r="AQ377" s="64" t="n">
        <f aca="false">ModeloDatosModificados!AQ377-ModeloDatosMinisterio!AQ377</f>
        <v>0</v>
      </c>
      <c r="AR377" s="63" t="n">
        <f aca="false">ModeloDatosModificados!AR377-ModeloDatosMinisterio!AR377</f>
        <v>0</v>
      </c>
      <c r="AS377" s="64" t="n">
        <f aca="false">ModeloDatosModificados!AS377-ModeloDatosMinisterio!AS377</f>
        <v>0</v>
      </c>
      <c r="AT377" s="63" t="n">
        <f aca="false">ModeloDatosModificados!AT377-ModeloDatosMinisterio!AT377</f>
        <v>0</v>
      </c>
      <c r="AU377" s="64" t="n">
        <f aca="false">ModeloDatosModificados!AU377-ModeloDatosMinisterio!AU377</f>
        <v>0</v>
      </c>
      <c r="AV377" s="63" t="n">
        <f aca="false">ModeloDatosModificados!AV377-ModeloDatosMinisterio!AV377</f>
        <v>0</v>
      </c>
      <c r="AW377" s="64" t="n">
        <f aca="false">ModeloDatosModificados!AW377-ModeloDatosMinisterio!AW377</f>
        <v>0</v>
      </c>
      <c r="AX377" s="63" t="n">
        <f aca="false">ModeloDatosModificados!AX377-ModeloDatosMinisterio!AX377</f>
        <v>0</v>
      </c>
    </row>
    <row r="378" customFormat="false" ht="13.8" hidden="false" customHeight="false" outlineLevel="0" collapsed="false">
      <c r="A378" s="70" t="s">
        <v>35</v>
      </c>
      <c r="B378" s="63" t="n">
        <f aca="false">ModeloDatosModificados!B378-ModeloDatosMinisterio!B378</f>
        <v>0</v>
      </c>
      <c r="C378" s="63" t="n">
        <f aca="false">ModeloDatosModificados!C378-ModeloDatosMinisterio!C378</f>
        <v>0</v>
      </c>
      <c r="D378" s="63" t="n">
        <f aca="false">ModeloDatosModificados!D378-ModeloDatosMinisterio!D378</f>
        <v>0</v>
      </c>
      <c r="E378" s="63" t="n">
        <f aca="false">ModeloDatosModificados!E378-ModeloDatosMinisterio!E378</f>
        <v>0</v>
      </c>
      <c r="F378" s="63" t="n">
        <f aca="false">ModeloDatosModificados!F378-ModeloDatosMinisterio!F378</f>
        <v>0</v>
      </c>
      <c r="G378" s="63" t="n">
        <f aca="false">ModeloDatosModificados!G378-ModeloDatosMinisterio!G378</f>
        <v>0</v>
      </c>
      <c r="H378" s="63" t="n">
        <f aca="false">ModeloDatosModificados!H378-ModeloDatosMinisterio!H378</f>
        <v>0</v>
      </c>
      <c r="I378" s="64" t="n">
        <f aca="false">ModeloDatosModificados!I378-ModeloDatosMinisterio!I378</f>
        <v>0</v>
      </c>
      <c r="J378" s="63" t="n">
        <f aca="false">ModeloDatosModificados!J378-ModeloDatosMinisterio!J378</f>
        <v>0</v>
      </c>
      <c r="K378" s="64" t="n">
        <f aca="false">ModeloDatosModificados!K378-ModeloDatosMinisterio!K378</f>
        <v>0</v>
      </c>
      <c r="L378" s="63" t="n">
        <f aca="false">ModeloDatosModificados!L378-ModeloDatosMinisterio!L378</f>
        <v>0</v>
      </c>
      <c r="M378" s="64" t="n">
        <f aca="false">ModeloDatosModificados!M378-ModeloDatosMinisterio!M378</f>
        <v>7.6230244269726E-009</v>
      </c>
      <c r="N378" s="63" t="n">
        <f aca="false">ModeloDatosModificados!N378-ModeloDatosMinisterio!N378</f>
        <v>1</v>
      </c>
      <c r="O378" s="63" t="n">
        <f aca="false">ModeloDatosModificados!O378-ModeloDatosMinisterio!O378</f>
        <v>1</v>
      </c>
      <c r="P378" s="63" t="n">
        <f aca="false">ModeloDatosModificados!P378-ModeloDatosMinisterio!P378</f>
        <v>1</v>
      </c>
      <c r="Q378" s="63" t="n">
        <f aca="false">ModeloDatosModificados!Q378-ModeloDatosMinisterio!Q378</f>
        <v>1</v>
      </c>
      <c r="S378" s="63" t="n">
        <f aca="false">ModeloDatosModificados!S378-ModeloDatosMinisterio!S378</f>
        <v>0</v>
      </c>
      <c r="T378" s="63" t="n">
        <f aca="false">ModeloDatosModificados!T378-ModeloDatosMinisterio!T378</f>
        <v>0</v>
      </c>
      <c r="U378" s="63" t="n">
        <f aca="false">ModeloDatosModificados!U378-ModeloDatosMinisterio!U378</f>
        <v>0</v>
      </c>
      <c r="V378" s="63" t="n">
        <f aca="false">ModeloDatosModificados!V378-ModeloDatosMinisterio!V378</f>
        <v>0</v>
      </c>
      <c r="W378" s="63" t="n">
        <f aca="false">ModeloDatosModificados!W378-ModeloDatosMinisterio!W378</f>
        <v>0</v>
      </c>
      <c r="X378" s="63" t="n">
        <f aca="false">ModeloDatosModificados!X378-ModeloDatosMinisterio!X378</f>
        <v>0</v>
      </c>
      <c r="Y378" s="63" t="n">
        <f aca="false">ModeloDatosModificados!Y378-ModeloDatosMinisterio!Y378</f>
        <v>0</v>
      </c>
      <c r="Z378" s="63" t="n">
        <f aca="false">ModeloDatosModificados!Z378-ModeloDatosMinisterio!Z378</f>
        <v>0</v>
      </c>
      <c r="AC378" s="71" t="n">
        <f aca="false">ModeloDatosModificados!AC378-ModeloDatosMinisterio!AC378</f>
        <v>0</v>
      </c>
      <c r="AD378" s="72" t="n">
        <f aca="false">ModeloDatosModificados!AD378-ModeloDatosMinisterio!AD378</f>
        <v>0</v>
      </c>
      <c r="AE378" s="73" t="n">
        <f aca="false">ModeloDatosModificados!AE378-ModeloDatosMinisterio!AE378</f>
        <v>0</v>
      </c>
      <c r="AF378" s="72" t="n">
        <f aca="false">ModeloDatosModificados!AF378-ModeloDatosMinisterio!AF378</f>
        <v>0</v>
      </c>
      <c r="AG378" s="72" t="n">
        <f aca="false">ModeloDatosModificados!AG378-ModeloDatosMinisterio!AG378</f>
        <v>0</v>
      </c>
      <c r="AH378" s="72" t="n">
        <f aca="false">ModeloDatosModificados!AH378-ModeloDatosMinisterio!AH378</f>
        <v>0</v>
      </c>
      <c r="AI378" s="72" t="n">
        <f aca="false">ModeloDatosModificados!AI378-ModeloDatosMinisterio!AI378</f>
        <v>0</v>
      </c>
      <c r="AJ378" s="72" t="n">
        <f aca="false">ModeloDatosModificados!AJ378-ModeloDatosMinisterio!AJ378</f>
        <v>0</v>
      </c>
      <c r="AK378" s="72" t="n">
        <f aca="false">ModeloDatosModificados!AK378-ModeloDatosMinisterio!AK378</f>
        <v>0</v>
      </c>
      <c r="AL378" s="72" t="n">
        <f aca="false">ModeloDatosModificados!AL378-ModeloDatosMinisterio!AL378</f>
        <v>0</v>
      </c>
      <c r="AM378" s="72" t="n">
        <f aca="false">ModeloDatosModificados!AM378-ModeloDatosMinisterio!AM378</f>
        <v>0</v>
      </c>
      <c r="AO378" s="64" t="n">
        <f aca="false">ModeloDatosModificados!AO378-ModeloDatosMinisterio!AO378</f>
        <v>0</v>
      </c>
      <c r="AP378" s="63" t="n">
        <f aca="false">ModeloDatosModificados!AP378-ModeloDatosMinisterio!AP378</f>
        <v>0</v>
      </c>
      <c r="AQ378" s="64" t="n">
        <f aca="false">ModeloDatosModificados!AQ378-ModeloDatosMinisterio!AQ378</f>
        <v>0</v>
      </c>
      <c r="AR378" s="63" t="n">
        <f aca="false">ModeloDatosModificados!AR378-ModeloDatosMinisterio!AR378</f>
        <v>0</v>
      </c>
      <c r="AS378" s="64" t="n">
        <f aca="false">ModeloDatosModificados!AS378-ModeloDatosMinisterio!AS378</f>
        <v>0</v>
      </c>
      <c r="AT378" s="63" t="n">
        <f aca="false">ModeloDatosModificados!AT378-ModeloDatosMinisterio!AT378</f>
        <v>0</v>
      </c>
      <c r="AU378" s="64" t="n">
        <f aca="false">ModeloDatosModificados!AU378-ModeloDatosMinisterio!AU378</f>
        <v>0</v>
      </c>
      <c r="AV378" s="63" t="n">
        <f aca="false">ModeloDatosModificados!AV378-ModeloDatosMinisterio!AV378</f>
        <v>0</v>
      </c>
      <c r="AW378" s="64" t="n">
        <f aca="false">ModeloDatosModificados!AW378-ModeloDatosMinisterio!AW378</f>
        <v>0</v>
      </c>
      <c r="AX378" s="63" t="n">
        <f aca="false">ModeloDatosModificados!AX378-ModeloDatosMinisterio!AX378</f>
        <v>0</v>
      </c>
    </row>
    <row r="379" customFormat="false" ht="13.8" hidden="false" customHeight="false" outlineLevel="0" collapsed="false">
      <c r="A379" s="70" t="s">
        <v>36</v>
      </c>
      <c r="B379" s="63" t="n">
        <f aca="false">ModeloDatosModificados!B379-ModeloDatosMinisterio!B379</f>
        <v>0</v>
      </c>
      <c r="C379" s="63" t="n">
        <f aca="false">ModeloDatosModificados!C379-ModeloDatosMinisterio!C379</f>
        <v>0</v>
      </c>
      <c r="D379" s="63" t="n">
        <f aca="false">ModeloDatosModificados!D379-ModeloDatosMinisterio!D379</f>
        <v>0</v>
      </c>
      <c r="E379" s="63" t="n">
        <f aca="false">ModeloDatosModificados!E379-ModeloDatosMinisterio!E379</f>
        <v>0</v>
      </c>
      <c r="F379" s="63" t="n">
        <f aca="false">ModeloDatosModificados!F379-ModeloDatosMinisterio!F379</f>
        <v>0</v>
      </c>
      <c r="G379" s="63" t="n">
        <f aca="false">ModeloDatosModificados!G379-ModeloDatosMinisterio!G379</f>
        <v>0</v>
      </c>
      <c r="H379" s="63" t="n">
        <f aca="false">ModeloDatosModificados!H379-ModeloDatosMinisterio!H379</f>
        <v>0</v>
      </c>
      <c r="I379" s="64" t="n">
        <f aca="false">ModeloDatosModificados!I379-ModeloDatosMinisterio!I379</f>
        <v>0</v>
      </c>
      <c r="J379" s="63" t="n">
        <f aca="false">ModeloDatosModificados!J379-ModeloDatosMinisterio!J379</f>
        <v>0</v>
      </c>
      <c r="K379" s="64" t="n">
        <f aca="false">ModeloDatosModificados!K379-ModeloDatosMinisterio!K379</f>
        <v>0</v>
      </c>
      <c r="L379" s="63" t="n">
        <f aca="false">ModeloDatosModificados!L379-ModeloDatosMinisterio!L379</f>
        <v>0</v>
      </c>
      <c r="M379" s="64" t="n">
        <f aca="false">ModeloDatosModificados!M379-ModeloDatosMinisterio!M379</f>
        <v>-1.29591415265473E-007</v>
      </c>
      <c r="N379" s="63" t="n">
        <f aca="false">ModeloDatosModificados!N379-ModeloDatosMinisterio!N379</f>
        <v>-18</v>
      </c>
      <c r="O379" s="63" t="n">
        <f aca="false">ModeloDatosModificados!O379-ModeloDatosMinisterio!O379</f>
        <v>-18</v>
      </c>
      <c r="P379" s="63" t="n">
        <f aca="false">ModeloDatosModificados!P379-ModeloDatosMinisterio!P379</f>
        <v>-18</v>
      </c>
      <c r="Q379" s="63" t="n">
        <f aca="false">ModeloDatosModificados!Q379-ModeloDatosMinisterio!Q379</f>
        <v>-18</v>
      </c>
      <c r="S379" s="63" t="n">
        <f aca="false">ModeloDatosModificados!S379-ModeloDatosMinisterio!S379</f>
        <v>0</v>
      </c>
      <c r="T379" s="63" t="n">
        <f aca="false">ModeloDatosModificados!T379-ModeloDatosMinisterio!T379</f>
        <v>0</v>
      </c>
      <c r="U379" s="63" t="n">
        <f aca="false">ModeloDatosModificados!U379-ModeloDatosMinisterio!U379</f>
        <v>0</v>
      </c>
      <c r="V379" s="63" t="n">
        <f aca="false">ModeloDatosModificados!V379-ModeloDatosMinisterio!V379</f>
        <v>0</v>
      </c>
      <c r="W379" s="63" t="n">
        <f aca="false">ModeloDatosModificados!W379-ModeloDatosMinisterio!W379</f>
        <v>0</v>
      </c>
      <c r="X379" s="63" t="n">
        <f aca="false">ModeloDatosModificados!X379-ModeloDatosMinisterio!X379</f>
        <v>0</v>
      </c>
      <c r="Y379" s="63" t="n">
        <f aca="false">ModeloDatosModificados!Y379-ModeloDatosMinisterio!Y379</f>
        <v>0</v>
      </c>
      <c r="Z379" s="63" t="n">
        <f aca="false">ModeloDatosModificados!Z379-ModeloDatosMinisterio!Z379</f>
        <v>0</v>
      </c>
      <c r="AC379" s="71" t="n">
        <f aca="false">ModeloDatosModificados!AC379-ModeloDatosMinisterio!AC379</f>
        <v>0</v>
      </c>
      <c r="AD379" s="72" t="n">
        <f aca="false">ModeloDatosModificados!AD379-ModeloDatosMinisterio!AD379</f>
        <v>0</v>
      </c>
      <c r="AE379" s="73" t="n">
        <f aca="false">ModeloDatosModificados!AE379-ModeloDatosMinisterio!AE379</f>
        <v>0</v>
      </c>
      <c r="AF379" s="72" t="n">
        <f aca="false">ModeloDatosModificados!AF379-ModeloDatosMinisterio!AF379</f>
        <v>0</v>
      </c>
      <c r="AG379" s="72" t="n">
        <f aca="false">ModeloDatosModificados!AG379-ModeloDatosMinisterio!AG379</f>
        <v>0</v>
      </c>
      <c r="AH379" s="72" t="n">
        <f aca="false">ModeloDatosModificados!AH379-ModeloDatosMinisterio!AH379</f>
        <v>0</v>
      </c>
      <c r="AI379" s="72" t="n">
        <f aca="false">ModeloDatosModificados!AI379-ModeloDatosMinisterio!AI379</f>
        <v>0</v>
      </c>
      <c r="AJ379" s="72" t="n">
        <f aca="false">ModeloDatosModificados!AJ379-ModeloDatosMinisterio!AJ379</f>
        <v>0</v>
      </c>
      <c r="AK379" s="72" t="n">
        <f aca="false">ModeloDatosModificados!AK379-ModeloDatosMinisterio!AK379</f>
        <v>0</v>
      </c>
      <c r="AL379" s="72" t="n">
        <f aca="false">ModeloDatosModificados!AL379-ModeloDatosMinisterio!AL379</f>
        <v>0</v>
      </c>
      <c r="AM379" s="72" t="n">
        <f aca="false">ModeloDatosModificados!AM379-ModeloDatosMinisterio!AM379</f>
        <v>0</v>
      </c>
      <c r="AO379" s="64" t="n">
        <f aca="false">ModeloDatosModificados!AO379-ModeloDatosMinisterio!AO379</f>
        <v>0</v>
      </c>
      <c r="AP379" s="63" t="n">
        <f aca="false">ModeloDatosModificados!AP379-ModeloDatosMinisterio!AP379</f>
        <v>0</v>
      </c>
      <c r="AQ379" s="64" t="n">
        <f aca="false">ModeloDatosModificados!AQ379-ModeloDatosMinisterio!AQ379</f>
        <v>0</v>
      </c>
      <c r="AR379" s="63" t="n">
        <f aca="false">ModeloDatosModificados!AR379-ModeloDatosMinisterio!AR379</f>
        <v>0</v>
      </c>
      <c r="AS379" s="64" t="n">
        <f aca="false">ModeloDatosModificados!AS379-ModeloDatosMinisterio!AS379</f>
        <v>0</v>
      </c>
      <c r="AT379" s="63" t="n">
        <f aca="false">ModeloDatosModificados!AT379-ModeloDatosMinisterio!AT379</f>
        <v>0</v>
      </c>
      <c r="AU379" s="64" t="n">
        <f aca="false">ModeloDatosModificados!AU379-ModeloDatosMinisterio!AU379</f>
        <v>0</v>
      </c>
      <c r="AV379" s="63" t="n">
        <f aca="false">ModeloDatosModificados!AV379-ModeloDatosMinisterio!AV379</f>
        <v>0</v>
      </c>
      <c r="AW379" s="64" t="n">
        <f aca="false">ModeloDatosModificados!AW379-ModeloDatosMinisterio!AW379</f>
        <v>0</v>
      </c>
      <c r="AX379" s="63" t="n">
        <f aca="false">ModeloDatosModificados!AX379-ModeloDatosMinisterio!AX379</f>
        <v>0</v>
      </c>
    </row>
    <row r="380" customFormat="false" ht="13.8" hidden="false" customHeight="false" outlineLevel="0" collapsed="false">
      <c r="A380" s="70" t="s">
        <v>37</v>
      </c>
      <c r="B380" s="63" t="n">
        <f aca="false">ModeloDatosModificados!B380-ModeloDatosMinisterio!B380</f>
        <v>0</v>
      </c>
      <c r="C380" s="63" t="n">
        <f aca="false">ModeloDatosModificados!C380-ModeloDatosMinisterio!C380</f>
        <v>0</v>
      </c>
      <c r="D380" s="63" t="n">
        <f aca="false">ModeloDatosModificados!D380-ModeloDatosMinisterio!D380</f>
        <v>0</v>
      </c>
      <c r="E380" s="63" t="n">
        <f aca="false">ModeloDatosModificados!E380-ModeloDatosMinisterio!E380</f>
        <v>0</v>
      </c>
      <c r="F380" s="63" t="n">
        <f aca="false">ModeloDatosModificados!F380-ModeloDatosMinisterio!F380</f>
        <v>0</v>
      </c>
      <c r="G380" s="63" t="n">
        <f aca="false">ModeloDatosModificados!G380-ModeloDatosMinisterio!G380</f>
        <v>0</v>
      </c>
      <c r="H380" s="63" t="n">
        <f aca="false">ModeloDatosModificados!H380-ModeloDatosMinisterio!H380</f>
        <v>0</v>
      </c>
      <c r="I380" s="64" t="n">
        <f aca="false">ModeloDatosModificados!I380-ModeloDatosMinisterio!I380</f>
        <v>0</v>
      </c>
      <c r="J380" s="63" t="n">
        <f aca="false">ModeloDatosModificados!J380-ModeloDatosMinisterio!J380</f>
        <v>0</v>
      </c>
      <c r="K380" s="64" t="n">
        <f aca="false">ModeloDatosModificados!K380-ModeloDatosMinisterio!K380</f>
        <v>0</v>
      </c>
      <c r="L380" s="63" t="n">
        <f aca="false">ModeloDatosModificados!L380-ModeloDatosMinisterio!L380</f>
        <v>0</v>
      </c>
      <c r="M380" s="64" t="n">
        <f aca="false">ModeloDatosModificados!M380-ModeloDatosMinisterio!M380</f>
        <v>7.6230244269726E-009</v>
      </c>
      <c r="N380" s="63" t="n">
        <f aca="false">ModeloDatosModificados!N380-ModeloDatosMinisterio!N380</f>
        <v>1</v>
      </c>
      <c r="O380" s="63" t="n">
        <f aca="false">ModeloDatosModificados!O380-ModeloDatosMinisterio!O380</f>
        <v>1</v>
      </c>
      <c r="P380" s="63" t="n">
        <f aca="false">ModeloDatosModificados!P380-ModeloDatosMinisterio!P380</f>
        <v>1</v>
      </c>
      <c r="Q380" s="63" t="n">
        <f aca="false">ModeloDatosModificados!Q380-ModeloDatosMinisterio!Q380</f>
        <v>1</v>
      </c>
      <c r="S380" s="63" t="n">
        <f aca="false">ModeloDatosModificados!S380-ModeloDatosMinisterio!S380</f>
        <v>0</v>
      </c>
      <c r="T380" s="63" t="n">
        <f aca="false">ModeloDatosModificados!T380-ModeloDatosMinisterio!T380</f>
        <v>0</v>
      </c>
      <c r="U380" s="63" t="n">
        <f aca="false">ModeloDatosModificados!U380-ModeloDatosMinisterio!U380</f>
        <v>0</v>
      </c>
      <c r="V380" s="63" t="n">
        <f aca="false">ModeloDatosModificados!V380-ModeloDatosMinisterio!V380</f>
        <v>0</v>
      </c>
      <c r="W380" s="63" t="n">
        <f aca="false">ModeloDatosModificados!W380-ModeloDatosMinisterio!W380</f>
        <v>0</v>
      </c>
      <c r="X380" s="63" t="n">
        <f aca="false">ModeloDatosModificados!X380-ModeloDatosMinisterio!X380</f>
        <v>0</v>
      </c>
      <c r="Y380" s="63" t="n">
        <f aca="false">ModeloDatosModificados!Y380-ModeloDatosMinisterio!Y380</f>
        <v>0</v>
      </c>
      <c r="Z380" s="63" t="n">
        <f aca="false">ModeloDatosModificados!Z380-ModeloDatosMinisterio!Z380</f>
        <v>0</v>
      </c>
      <c r="AC380" s="71" t="n">
        <f aca="false">ModeloDatosModificados!AC380-ModeloDatosMinisterio!AC380</f>
        <v>0</v>
      </c>
      <c r="AD380" s="72" t="n">
        <f aca="false">ModeloDatosModificados!AD380-ModeloDatosMinisterio!AD380</f>
        <v>0</v>
      </c>
      <c r="AE380" s="73" t="n">
        <f aca="false">ModeloDatosModificados!AE380-ModeloDatosMinisterio!AE380</f>
        <v>0</v>
      </c>
      <c r="AF380" s="72" t="n">
        <f aca="false">ModeloDatosModificados!AF380-ModeloDatosMinisterio!AF380</f>
        <v>0</v>
      </c>
      <c r="AG380" s="72" t="n">
        <f aca="false">ModeloDatosModificados!AG380-ModeloDatosMinisterio!AG380</f>
        <v>0</v>
      </c>
      <c r="AH380" s="72" t="n">
        <f aca="false">ModeloDatosModificados!AH380-ModeloDatosMinisterio!AH380</f>
        <v>0</v>
      </c>
      <c r="AI380" s="72" t="n">
        <f aca="false">ModeloDatosModificados!AI380-ModeloDatosMinisterio!AI380</f>
        <v>0</v>
      </c>
      <c r="AJ380" s="72" t="n">
        <f aca="false">ModeloDatosModificados!AJ380-ModeloDatosMinisterio!AJ380</f>
        <v>0</v>
      </c>
      <c r="AK380" s="72" t="n">
        <f aca="false">ModeloDatosModificados!AK380-ModeloDatosMinisterio!AK380</f>
        <v>0</v>
      </c>
      <c r="AL380" s="72" t="n">
        <f aca="false">ModeloDatosModificados!AL380-ModeloDatosMinisterio!AL380</f>
        <v>0</v>
      </c>
      <c r="AM380" s="72" t="n">
        <f aca="false">ModeloDatosModificados!AM380-ModeloDatosMinisterio!AM380</f>
        <v>0</v>
      </c>
      <c r="AO380" s="64" t="n">
        <f aca="false">ModeloDatosModificados!AO380-ModeloDatosMinisterio!AO380</f>
        <v>0</v>
      </c>
      <c r="AP380" s="63" t="n">
        <f aca="false">ModeloDatosModificados!AP380-ModeloDatosMinisterio!AP380</f>
        <v>0</v>
      </c>
      <c r="AQ380" s="64" t="n">
        <f aca="false">ModeloDatosModificados!AQ380-ModeloDatosMinisterio!AQ380</f>
        <v>0</v>
      </c>
      <c r="AR380" s="63" t="n">
        <f aca="false">ModeloDatosModificados!AR380-ModeloDatosMinisterio!AR380</f>
        <v>0</v>
      </c>
      <c r="AS380" s="64" t="n">
        <f aca="false">ModeloDatosModificados!AS380-ModeloDatosMinisterio!AS380</f>
        <v>0</v>
      </c>
      <c r="AT380" s="63" t="n">
        <f aca="false">ModeloDatosModificados!AT380-ModeloDatosMinisterio!AT380</f>
        <v>0</v>
      </c>
      <c r="AU380" s="64" t="n">
        <f aca="false">ModeloDatosModificados!AU380-ModeloDatosMinisterio!AU380</f>
        <v>0</v>
      </c>
      <c r="AV380" s="63" t="n">
        <f aca="false">ModeloDatosModificados!AV380-ModeloDatosMinisterio!AV380</f>
        <v>0</v>
      </c>
      <c r="AW380" s="64" t="n">
        <f aca="false">ModeloDatosModificados!AW380-ModeloDatosMinisterio!AW380</f>
        <v>0</v>
      </c>
      <c r="AX380" s="63" t="n">
        <f aca="false">ModeloDatosModificados!AX380-ModeloDatosMinisterio!AX380</f>
        <v>0</v>
      </c>
    </row>
    <row r="381" customFormat="false" ht="13.8" hidden="false" customHeight="false" outlineLevel="0" collapsed="false">
      <c r="A381" s="70" t="s">
        <v>38</v>
      </c>
      <c r="B381" s="63" t="n">
        <f aca="false">ModeloDatosModificados!B381-ModeloDatosMinisterio!B381</f>
        <v>0</v>
      </c>
      <c r="C381" s="63" t="n">
        <f aca="false">ModeloDatosModificados!C381-ModeloDatosMinisterio!C381</f>
        <v>0</v>
      </c>
      <c r="D381" s="63" t="n">
        <f aca="false">ModeloDatosModificados!D381-ModeloDatosMinisterio!D381</f>
        <v>0</v>
      </c>
      <c r="E381" s="63" t="n">
        <f aca="false">ModeloDatosModificados!E381-ModeloDatosMinisterio!E381</f>
        <v>0</v>
      </c>
      <c r="F381" s="63" t="n">
        <f aca="false">ModeloDatosModificados!F381-ModeloDatosMinisterio!F381</f>
        <v>0</v>
      </c>
      <c r="G381" s="63" t="n">
        <f aca="false">ModeloDatosModificados!G381-ModeloDatosMinisterio!G381</f>
        <v>0</v>
      </c>
      <c r="H381" s="63" t="n">
        <f aca="false">ModeloDatosModificados!H381-ModeloDatosMinisterio!H381</f>
        <v>0</v>
      </c>
      <c r="I381" s="64" t="n">
        <f aca="false">ModeloDatosModificados!I381-ModeloDatosMinisterio!I381</f>
        <v>0</v>
      </c>
      <c r="J381" s="63" t="n">
        <f aca="false">ModeloDatosModificados!J381-ModeloDatosMinisterio!J381</f>
        <v>0</v>
      </c>
      <c r="K381" s="64" t="n">
        <f aca="false">ModeloDatosModificados!K381-ModeloDatosMinisterio!K381</f>
        <v>0</v>
      </c>
      <c r="L381" s="63" t="n">
        <f aca="false">ModeloDatosModificados!L381-ModeloDatosMinisterio!L381</f>
        <v>0</v>
      </c>
      <c r="M381" s="64" t="n">
        <f aca="false">ModeloDatosModificados!M381-ModeloDatosMinisterio!M381</f>
        <v>-7.6230244269726E-009</v>
      </c>
      <c r="N381" s="63" t="n">
        <f aca="false">ModeloDatosModificados!N381-ModeloDatosMinisterio!N381</f>
        <v>-1</v>
      </c>
      <c r="O381" s="63" t="n">
        <f aca="false">ModeloDatosModificados!O381-ModeloDatosMinisterio!O381</f>
        <v>-1</v>
      </c>
      <c r="P381" s="63" t="n">
        <f aca="false">ModeloDatosModificados!P381-ModeloDatosMinisterio!P381</f>
        <v>-1</v>
      </c>
      <c r="Q381" s="63" t="n">
        <f aca="false">ModeloDatosModificados!Q381-ModeloDatosMinisterio!Q381</f>
        <v>-1</v>
      </c>
      <c r="S381" s="63" t="n">
        <f aca="false">ModeloDatosModificados!S381-ModeloDatosMinisterio!S381</f>
        <v>0</v>
      </c>
      <c r="T381" s="63" t="n">
        <f aca="false">ModeloDatosModificados!T381-ModeloDatosMinisterio!T381</f>
        <v>0</v>
      </c>
      <c r="U381" s="63" t="n">
        <f aca="false">ModeloDatosModificados!U381-ModeloDatosMinisterio!U381</f>
        <v>0</v>
      </c>
      <c r="V381" s="63" t="n">
        <f aca="false">ModeloDatosModificados!V381-ModeloDatosMinisterio!V381</f>
        <v>0</v>
      </c>
      <c r="W381" s="63" t="n">
        <f aca="false">ModeloDatosModificados!W381-ModeloDatosMinisterio!W381</f>
        <v>0</v>
      </c>
      <c r="X381" s="63" t="n">
        <f aca="false">ModeloDatosModificados!X381-ModeloDatosMinisterio!X381</f>
        <v>0</v>
      </c>
      <c r="Y381" s="63" t="n">
        <f aca="false">ModeloDatosModificados!Y381-ModeloDatosMinisterio!Y381</f>
        <v>0</v>
      </c>
      <c r="Z381" s="63" t="n">
        <f aca="false">ModeloDatosModificados!Z381-ModeloDatosMinisterio!Z381</f>
        <v>0</v>
      </c>
      <c r="AC381" s="71" t="n">
        <f aca="false">ModeloDatosModificados!AC381-ModeloDatosMinisterio!AC381</f>
        <v>0</v>
      </c>
      <c r="AD381" s="72" t="n">
        <f aca="false">ModeloDatosModificados!AD381-ModeloDatosMinisterio!AD381</f>
        <v>0</v>
      </c>
      <c r="AE381" s="73" t="n">
        <f aca="false">ModeloDatosModificados!AE381-ModeloDatosMinisterio!AE381</f>
        <v>0</v>
      </c>
      <c r="AF381" s="72" t="n">
        <f aca="false">ModeloDatosModificados!AF381-ModeloDatosMinisterio!AF381</f>
        <v>0</v>
      </c>
      <c r="AG381" s="72" t="n">
        <f aca="false">ModeloDatosModificados!AG381-ModeloDatosMinisterio!AG381</f>
        <v>0</v>
      </c>
      <c r="AH381" s="72" t="n">
        <f aca="false">ModeloDatosModificados!AH381-ModeloDatosMinisterio!AH381</f>
        <v>0</v>
      </c>
      <c r="AI381" s="72" t="n">
        <f aca="false">ModeloDatosModificados!AI381-ModeloDatosMinisterio!AI381</f>
        <v>0</v>
      </c>
      <c r="AJ381" s="72" t="n">
        <f aca="false">ModeloDatosModificados!AJ381-ModeloDatosMinisterio!AJ381</f>
        <v>0</v>
      </c>
      <c r="AK381" s="72" t="n">
        <f aca="false">ModeloDatosModificados!AK381-ModeloDatosMinisterio!AK381</f>
        <v>0</v>
      </c>
      <c r="AL381" s="72" t="n">
        <f aca="false">ModeloDatosModificados!AL381-ModeloDatosMinisterio!AL381</f>
        <v>0</v>
      </c>
      <c r="AM381" s="72" t="n">
        <f aca="false">ModeloDatosModificados!AM381-ModeloDatosMinisterio!AM381</f>
        <v>0</v>
      </c>
      <c r="AO381" s="64" t="n">
        <f aca="false">ModeloDatosModificados!AO381-ModeloDatosMinisterio!AO381</f>
        <v>0</v>
      </c>
      <c r="AP381" s="63" t="n">
        <f aca="false">ModeloDatosModificados!AP381-ModeloDatosMinisterio!AP381</f>
        <v>0</v>
      </c>
      <c r="AQ381" s="64" t="n">
        <f aca="false">ModeloDatosModificados!AQ381-ModeloDatosMinisterio!AQ381</f>
        <v>0</v>
      </c>
      <c r="AR381" s="63" t="n">
        <f aca="false">ModeloDatosModificados!AR381-ModeloDatosMinisterio!AR381</f>
        <v>0</v>
      </c>
      <c r="AS381" s="64" t="n">
        <f aca="false">ModeloDatosModificados!AS381-ModeloDatosMinisterio!AS381</f>
        <v>0</v>
      </c>
      <c r="AT381" s="63" t="n">
        <f aca="false">ModeloDatosModificados!AT381-ModeloDatosMinisterio!AT381</f>
        <v>0</v>
      </c>
      <c r="AU381" s="64" t="n">
        <f aca="false">ModeloDatosModificados!AU381-ModeloDatosMinisterio!AU381</f>
        <v>0</v>
      </c>
      <c r="AV381" s="63" t="n">
        <f aca="false">ModeloDatosModificados!AV381-ModeloDatosMinisterio!AV381</f>
        <v>0</v>
      </c>
      <c r="AW381" s="64" t="n">
        <f aca="false">ModeloDatosModificados!AW381-ModeloDatosMinisterio!AW381</f>
        <v>0</v>
      </c>
      <c r="AX381" s="63" t="n">
        <f aca="false">ModeloDatosModificados!AX381-ModeloDatosMinisterio!AX381</f>
        <v>0</v>
      </c>
    </row>
    <row r="382" customFormat="false" ht="13.8" hidden="false" customHeight="false" outlineLevel="0" collapsed="false">
      <c r="A382" s="70" t="s">
        <v>39</v>
      </c>
      <c r="B382" s="63" t="n">
        <f aca="false">ModeloDatosModificados!B382-ModeloDatosMinisterio!B382</f>
        <v>0</v>
      </c>
      <c r="C382" s="63" t="n">
        <f aca="false">ModeloDatosModificados!C382-ModeloDatosMinisterio!C382</f>
        <v>0</v>
      </c>
      <c r="D382" s="63" t="n">
        <f aca="false">ModeloDatosModificados!D382-ModeloDatosMinisterio!D382</f>
        <v>0</v>
      </c>
      <c r="E382" s="63" t="n">
        <f aca="false">ModeloDatosModificados!E382-ModeloDatosMinisterio!E382</f>
        <v>0</v>
      </c>
      <c r="F382" s="63" t="n">
        <f aca="false">ModeloDatosModificados!F382-ModeloDatosMinisterio!F382</f>
        <v>0</v>
      </c>
      <c r="G382" s="63" t="n">
        <f aca="false">ModeloDatosModificados!G382-ModeloDatosMinisterio!G382</f>
        <v>0</v>
      </c>
      <c r="H382" s="63" t="n">
        <f aca="false">ModeloDatosModificados!H382-ModeloDatosMinisterio!H382</f>
        <v>0</v>
      </c>
      <c r="I382" s="64" t="n">
        <f aca="false">ModeloDatosModificados!I382-ModeloDatosMinisterio!I382</f>
        <v>0</v>
      </c>
      <c r="J382" s="63" t="n">
        <f aca="false">ModeloDatosModificados!J382-ModeloDatosMinisterio!J382</f>
        <v>0</v>
      </c>
      <c r="K382" s="64" t="n">
        <f aca="false">ModeloDatosModificados!K382-ModeloDatosMinisterio!K382</f>
        <v>0</v>
      </c>
      <c r="L382" s="63" t="n">
        <f aca="false">ModeloDatosModificados!L382-ModeloDatosMinisterio!L382</f>
        <v>0</v>
      </c>
      <c r="M382" s="64" t="n">
        <f aca="false">ModeloDatosModificados!M382-ModeloDatosMinisterio!M382</f>
        <v>1.52460488539452E-008</v>
      </c>
      <c r="N382" s="63" t="n">
        <f aca="false">ModeloDatosModificados!N382-ModeloDatosMinisterio!N382</f>
        <v>2</v>
      </c>
      <c r="O382" s="63" t="n">
        <f aca="false">ModeloDatosModificados!O382-ModeloDatosMinisterio!O382</f>
        <v>2</v>
      </c>
      <c r="P382" s="63" t="n">
        <f aca="false">ModeloDatosModificados!P382-ModeloDatosMinisterio!P382</f>
        <v>2</v>
      </c>
      <c r="Q382" s="63" t="n">
        <f aca="false">ModeloDatosModificados!Q382-ModeloDatosMinisterio!Q382</f>
        <v>2</v>
      </c>
      <c r="S382" s="63" t="n">
        <f aca="false">ModeloDatosModificados!S382-ModeloDatosMinisterio!S382</f>
        <v>0</v>
      </c>
      <c r="T382" s="63" t="n">
        <f aca="false">ModeloDatosModificados!T382-ModeloDatosMinisterio!T382</f>
        <v>0</v>
      </c>
      <c r="U382" s="63" t="n">
        <f aca="false">ModeloDatosModificados!U382-ModeloDatosMinisterio!U382</f>
        <v>0</v>
      </c>
      <c r="V382" s="63" t="n">
        <f aca="false">ModeloDatosModificados!V382-ModeloDatosMinisterio!V382</f>
        <v>0</v>
      </c>
      <c r="W382" s="63" t="n">
        <f aca="false">ModeloDatosModificados!W382-ModeloDatosMinisterio!W382</f>
        <v>0</v>
      </c>
      <c r="X382" s="63" t="n">
        <f aca="false">ModeloDatosModificados!X382-ModeloDatosMinisterio!X382</f>
        <v>0</v>
      </c>
      <c r="Y382" s="63" t="n">
        <f aca="false">ModeloDatosModificados!Y382-ModeloDatosMinisterio!Y382</f>
        <v>0</v>
      </c>
      <c r="Z382" s="63" t="n">
        <f aca="false">ModeloDatosModificados!Z382-ModeloDatosMinisterio!Z382</f>
        <v>0</v>
      </c>
      <c r="AC382" s="71" t="n">
        <f aca="false">ModeloDatosModificados!AC382-ModeloDatosMinisterio!AC382</f>
        <v>0</v>
      </c>
      <c r="AD382" s="72" t="n">
        <f aca="false">ModeloDatosModificados!AD382-ModeloDatosMinisterio!AD382</f>
        <v>0</v>
      </c>
      <c r="AE382" s="73" t="n">
        <f aca="false">ModeloDatosModificados!AE382-ModeloDatosMinisterio!AE382</f>
        <v>0</v>
      </c>
      <c r="AF382" s="72" t="n">
        <f aca="false">ModeloDatosModificados!AF382-ModeloDatosMinisterio!AF382</f>
        <v>0</v>
      </c>
      <c r="AG382" s="72" t="n">
        <f aca="false">ModeloDatosModificados!AG382-ModeloDatosMinisterio!AG382</f>
        <v>0</v>
      </c>
      <c r="AH382" s="72" t="n">
        <f aca="false">ModeloDatosModificados!AH382-ModeloDatosMinisterio!AH382</f>
        <v>0</v>
      </c>
      <c r="AI382" s="72" t="n">
        <f aca="false">ModeloDatosModificados!AI382-ModeloDatosMinisterio!AI382</f>
        <v>0</v>
      </c>
      <c r="AJ382" s="72" t="n">
        <f aca="false">ModeloDatosModificados!AJ382-ModeloDatosMinisterio!AJ382</f>
        <v>0</v>
      </c>
      <c r="AK382" s="72" t="n">
        <f aca="false">ModeloDatosModificados!AK382-ModeloDatosMinisterio!AK382</f>
        <v>0</v>
      </c>
      <c r="AL382" s="72" t="n">
        <f aca="false">ModeloDatosModificados!AL382-ModeloDatosMinisterio!AL382</f>
        <v>0</v>
      </c>
      <c r="AM382" s="72" t="n">
        <f aca="false">ModeloDatosModificados!AM382-ModeloDatosMinisterio!AM382</f>
        <v>0</v>
      </c>
      <c r="AO382" s="64" t="n">
        <f aca="false">ModeloDatosModificados!AO382-ModeloDatosMinisterio!AO382</f>
        <v>0</v>
      </c>
      <c r="AP382" s="63" t="n">
        <f aca="false">ModeloDatosModificados!AP382-ModeloDatosMinisterio!AP382</f>
        <v>0</v>
      </c>
      <c r="AQ382" s="64" t="n">
        <f aca="false">ModeloDatosModificados!AQ382-ModeloDatosMinisterio!AQ382</f>
        <v>0</v>
      </c>
      <c r="AR382" s="63" t="n">
        <f aca="false">ModeloDatosModificados!AR382-ModeloDatosMinisterio!AR382</f>
        <v>0</v>
      </c>
      <c r="AS382" s="64" t="n">
        <f aca="false">ModeloDatosModificados!AS382-ModeloDatosMinisterio!AS382</f>
        <v>0</v>
      </c>
      <c r="AT382" s="63" t="n">
        <f aca="false">ModeloDatosModificados!AT382-ModeloDatosMinisterio!AT382</f>
        <v>0</v>
      </c>
      <c r="AU382" s="64" t="n">
        <f aca="false">ModeloDatosModificados!AU382-ModeloDatosMinisterio!AU382</f>
        <v>0</v>
      </c>
      <c r="AV382" s="63" t="n">
        <f aca="false">ModeloDatosModificados!AV382-ModeloDatosMinisterio!AV382</f>
        <v>0</v>
      </c>
      <c r="AW382" s="64" t="n">
        <f aca="false">ModeloDatosModificados!AW382-ModeloDatosMinisterio!AW382</f>
        <v>0</v>
      </c>
      <c r="AX382" s="63" t="n">
        <f aca="false">ModeloDatosModificados!AX382-ModeloDatosMinisterio!AX382</f>
        <v>0</v>
      </c>
    </row>
    <row r="383" customFormat="false" ht="13.8" hidden="false" customHeight="false" outlineLevel="0" collapsed="false">
      <c r="A383" s="70" t="s">
        <v>40</v>
      </c>
      <c r="B383" s="63" t="n">
        <f aca="false">ModeloDatosModificados!B383-ModeloDatosMinisterio!B383</f>
        <v>0</v>
      </c>
      <c r="C383" s="63" t="n">
        <f aca="false">ModeloDatosModificados!C383-ModeloDatosMinisterio!C383</f>
        <v>0</v>
      </c>
      <c r="D383" s="63" t="n">
        <f aca="false">ModeloDatosModificados!D383-ModeloDatosMinisterio!D383</f>
        <v>0</v>
      </c>
      <c r="E383" s="63" t="n">
        <f aca="false">ModeloDatosModificados!E383-ModeloDatosMinisterio!E383</f>
        <v>0</v>
      </c>
      <c r="F383" s="63" t="n">
        <f aca="false">ModeloDatosModificados!F383-ModeloDatosMinisterio!F383</f>
        <v>0</v>
      </c>
      <c r="G383" s="63" t="n">
        <f aca="false">ModeloDatosModificados!G383-ModeloDatosMinisterio!G383</f>
        <v>0</v>
      </c>
      <c r="H383" s="63" t="n">
        <f aca="false">ModeloDatosModificados!H383-ModeloDatosMinisterio!H383</f>
        <v>0</v>
      </c>
      <c r="I383" s="64" t="n">
        <f aca="false">ModeloDatosModificados!I383-ModeloDatosMinisterio!I383</f>
        <v>0</v>
      </c>
      <c r="J383" s="63" t="n">
        <f aca="false">ModeloDatosModificados!J383-ModeloDatosMinisterio!J383</f>
        <v>0</v>
      </c>
      <c r="K383" s="64" t="n">
        <f aca="false">ModeloDatosModificados!K383-ModeloDatosMinisterio!K383</f>
        <v>0</v>
      </c>
      <c r="L383" s="63" t="n">
        <f aca="false">ModeloDatosModificados!L383-ModeloDatosMinisterio!L383</f>
        <v>0</v>
      </c>
      <c r="M383" s="64" t="n">
        <f aca="false">ModeloDatosModificados!M383-ModeloDatosMinisterio!M383</f>
        <v>1.52460488574147E-008</v>
      </c>
      <c r="N383" s="63" t="n">
        <f aca="false">ModeloDatosModificados!N383-ModeloDatosMinisterio!N383</f>
        <v>2</v>
      </c>
      <c r="O383" s="63" t="n">
        <f aca="false">ModeloDatosModificados!O383-ModeloDatosMinisterio!O383</f>
        <v>2</v>
      </c>
      <c r="P383" s="63" t="n">
        <f aca="false">ModeloDatosModificados!P383-ModeloDatosMinisterio!P383</f>
        <v>2</v>
      </c>
      <c r="Q383" s="63" t="n">
        <f aca="false">ModeloDatosModificados!Q383-ModeloDatosMinisterio!Q383</f>
        <v>2</v>
      </c>
      <c r="S383" s="63" t="n">
        <f aca="false">ModeloDatosModificados!S383-ModeloDatosMinisterio!S383</f>
        <v>0</v>
      </c>
      <c r="T383" s="63" t="n">
        <f aca="false">ModeloDatosModificados!T383-ModeloDatosMinisterio!T383</f>
        <v>0</v>
      </c>
      <c r="U383" s="63" t="n">
        <f aca="false">ModeloDatosModificados!U383-ModeloDatosMinisterio!U383</f>
        <v>0</v>
      </c>
      <c r="V383" s="63" t="n">
        <f aca="false">ModeloDatosModificados!V383-ModeloDatosMinisterio!V383</f>
        <v>0</v>
      </c>
      <c r="W383" s="63" t="n">
        <f aca="false">ModeloDatosModificados!W383-ModeloDatosMinisterio!W383</f>
        <v>0</v>
      </c>
      <c r="X383" s="63" t="n">
        <f aca="false">ModeloDatosModificados!X383-ModeloDatosMinisterio!X383</f>
        <v>0</v>
      </c>
      <c r="Y383" s="63" t="n">
        <f aca="false">ModeloDatosModificados!Y383-ModeloDatosMinisterio!Y383</f>
        <v>0</v>
      </c>
      <c r="Z383" s="63" t="n">
        <f aca="false">ModeloDatosModificados!Z383-ModeloDatosMinisterio!Z383</f>
        <v>0</v>
      </c>
      <c r="AC383" s="71" t="n">
        <f aca="false">ModeloDatosModificados!AC383-ModeloDatosMinisterio!AC383</f>
        <v>0</v>
      </c>
      <c r="AD383" s="72" t="n">
        <f aca="false">ModeloDatosModificados!AD383-ModeloDatosMinisterio!AD383</f>
        <v>0</v>
      </c>
      <c r="AE383" s="73" t="n">
        <f aca="false">ModeloDatosModificados!AE383-ModeloDatosMinisterio!AE383</f>
        <v>0</v>
      </c>
      <c r="AF383" s="72" t="n">
        <f aca="false">ModeloDatosModificados!AF383-ModeloDatosMinisterio!AF383</f>
        <v>0</v>
      </c>
      <c r="AG383" s="72" t="n">
        <f aca="false">ModeloDatosModificados!AG383-ModeloDatosMinisterio!AG383</f>
        <v>0</v>
      </c>
      <c r="AH383" s="72" t="n">
        <f aca="false">ModeloDatosModificados!AH383-ModeloDatosMinisterio!AH383</f>
        <v>0</v>
      </c>
      <c r="AI383" s="72" t="n">
        <f aca="false">ModeloDatosModificados!AI383-ModeloDatosMinisterio!AI383</f>
        <v>0</v>
      </c>
      <c r="AJ383" s="72" t="n">
        <f aca="false">ModeloDatosModificados!AJ383-ModeloDatosMinisterio!AJ383</f>
        <v>0</v>
      </c>
      <c r="AK383" s="72" t="n">
        <f aca="false">ModeloDatosModificados!AK383-ModeloDatosMinisterio!AK383</f>
        <v>0</v>
      </c>
      <c r="AL383" s="72" t="n">
        <f aca="false">ModeloDatosModificados!AL383-ModeloDatosMinisterio!AL383</f>
        <v>0</v>
      </c>
      <c r="AM383" s="72" t="n">
        <f aca="false">ModeloDatosModificados!AM383-ModeloDatosMinisterio!AM383</f>
        <v>0</v>
      </c>
      <c r="AO383" s="64" t="n">
        <f aca="false">ModeloDatosModificados!AO383-ModeloDatosMinisterio!AO383</f>
        <v>0</v>
      </c>
      <c r="AP383" s="63" t="n">
        <f aca="false">ModeloDatosModificados!AP383-ModeloDatosMinisterio!AP383</f>
        <v>0</v>
      </c>
      <c r="AQ383" s="64" t="n">
        <f aca="false">ModeloDatosModificados!AQ383-ModeloDatosMinisterio!AQ383</f>
        <v>0</v>
      </c>
      <c r="AR383" s="63" t="n">
        <f aca="false">ModeloDatosModificados!AR383-ModeloDatosMinisterio!AR383</f>
        <v>0</v>
      </c>
      <c r="AS383" s="64" t="n">
        <f aca="false">ModeloDatosModificados!AS383-ModeloDatosMinisterio!AS383</f>
        <v>0</v>
      </c>
      <c r="AT383" s="63" t="n">
        <f aca="false">ModeloDatosModificados!AT383-ModeloDatosMinisterio!AT383</f>
        <v>0</v>
      </c>
      <c r="AU383" s="64" t="n">
        <f aca="false">ModeloDatosModificados!AU383-ModeloDatosMinisterio!AU383</f>
        <v>0</v>
      </c>
      <c r="AV383" s="63" t="n">
        <f aca="false">ModeloDatosModificados!AV383-ModeloDatosMinisterio!AV383</f>
        <v>0</v>
      </c>
      <c r="AW383" s="64" t="n">
        <f aca="false">ModeloDatosModificados!AW383-ModeloDatosMinisterio!AW383</f>
        <v>0</v>
      </c>
      <c r="AX383" s="63" t="n">
        <f aca="false">ModeloDatosModificados!AX383-ModeloDatosMinisterio!AX383</f>
        <v>0</v>
      </c>
    </row>
    <row r="384" customFormat="false" ht="13.8" hidden="false" customHeight="false" outlineLevel="0" collapsed="false">
      <c r="A384" s="70" t="s">
        <v>41</v>
      </c>
      <c r="B384" s="63" t="n">
        <f aca="false">ModeloDatosModificados!B384-ModeloDatosMinisterio!B384</f>
        <v>0</v>
      </c>
      <c r="C384" s="63" t="n">
        <f aca="false">ModeloDatosModificados!C384-ModeloDatosMinisterio!C384</f>
        <v>0</v>
      </c>
      <c r="D384" s="63" t="n">
        <f aca="false">ModeloDatosModificados!D384-ModeloDatosMinisterio!D384</f>
        <v>0</v>
      </c>
      <c r="E384" s="63" t="n">
        <f aca="false">ModeloDatosModificados!E384-ModeloDatosMinisterio!E384</f>
        <v>0</v>
      </c>
      <c r="F384" s="63" t="n">
        <f aca="false">ModeloDatosModificados!F384-ModeloDatosMinisterio!F384</f>
        <v>0</v>
      </c>
      <c r="G384" s="63" t="n">
        <f aca="false">ModeloDatosModificados!G384-ModeloDatosMinisterio!G384</f>
        <v>0</v>
      </c>
      <c r="H384" s="63" t="n">
        <f aca="false">ModeloDatosModificados!H384-ModeloDatosMinisterio!H384</f>
        <v>0</v>
      </c>
      <c r="I384" s="64" t="n">
        <f aca="false">ModeloDatosModificados!I384-ModeloDatosMinisterio!I384</f>
        <v>0</v>
      </c>
      <c r="J384" s="63" t="n">
        <f aca="false">ModeloDatosModificados!J384-ModeloDatosMinisterio!J384</f>
        <v>0</v>
      </c>
      <c r="K384" s="64" t="n">
        <f aca="false">ModeloDatosModificados!K384-ModeloDatosMinisterio!K384</f>
        <v>0</v>
      </c>
      <c r="L384" s="63" t="n">
        <f aca="false">ModeloDatosModificados!L384-ModeloDatosMinisterio!L384</f>
        <v>0</v>
      </c>
      <c r="M384" s="64" t="n">
        <f aca="false">ModeloDatosModificados!M384-ModeloDatosMinisterio!M384</f>
        <v>1.52460488539452E-008</v>
      </c>
      <c r="N384" s="63" t="n">
        <f aca="false">ModeloDatosModificados!N384-ModeloDatosMinisterio!N384</f>
        <v>2</v>
      </c>
      <c r="O384" s="63" t="n">
        <f aca="false">ModeloDatosModificados!O384-ModeloDatosMinisterio!O384</f>
        <v>2</v>
      </c>
      <c r="P384" s="63" t="n">
        <f aca="false">ModeloDatosModificados!P384-ModeloDatosMinisterio!P384</f>
        <v>2</v>
      </c>
      <c r="Q384" s="63" t="n">
        <f aca="false">ModeloDatosModificados!Q384-ModeloDatosMinisterio!Q384</f>
        <v>2</v>
      </c>
      <c r="S384" s="63" t="n">
        <f aca="false">ModeloDatosModificados!S384-ModeloDatosMinisterio!S384</f>
        <v>0</v>
      </c>
      <c r="T384" s="63" t="n">
        <f aca="false">ModeloDatosModificados!T384-ModeloDatosMinisterio!T384</f>
        <v>0</v>
      </c>
      <c r="U384" s="63" t="n">
        <f aca="false">ModeloDatosModificados!U384-ModeloDatosMinisterio!U384</f>
        <v>0</v>
      </c>
      <c r="V384" s="63" t="n">
        <f aca="false">ModeloDatosModificados!V384-ModeloDatosMinisterio!V384</f>
        <v>0</v>
      </c>
      <c r="W384" s="63" t="n">
        <f aca="false">ModeloDatosModificados!W384-ModeloDatosMinisterio!W384</f>
        <v>0</v>
      </c>
      <c r="X384" s="63" t="n">
        <f aca="false">ModeloDatosModificados!X384-ModeloDatosMinisterio!X384</f>
        <v>0</v>
      </c>
      <c r="Y384" s="63" t="n">
        <f aca="false">ModeloDatosModificados!Y384-ModeloDatosMinisterio!Y384</f>
        <v>0</v>
      </c>
      <c r="Z384" s="63" t="n">
        <f aca="false">ModeloDatosModificados!Z384-ModeloDatosMinisterio!Z384</f>
        <v>0</v>
      </c>
      <c r="AC384" s="71" t="n">
        <f aca="false">ModeloDatosModificados!AC384-ModeloDatosMinisterio!AC384</f>
        <v>0</v>
      </c>
      <c r="AD384" s="72" t="n">
        <f aca="false">ModeloDatosModificados!AD384-ModeloDatosMinisterio!AD384</f>
        <v>0</v>
      </c>
      <c r="AE384" s="73" t="n">
        <f aca="false">ModeloDatosModificados!AE384-ModeloDatosMinisterio!AE384</f>
        <v>0</v>
      </c>
      <c r="AF384" s="72" t="n">
        <f aca="false">ModeloDatosModificados!AF384-ModeloDatosMinisterio!AF384</f>
        <v>0</v>
      </c>
      <c r="AG384" s="72" t="n">
        <f aca="false">ModeloDatosModificados!AG384-ModeloDatosMinisterio!AG384</f>
        <v>0</v>
      </c>
      <c r="AH384" s="72" t="n">
        <f aca="false">ModeloDatosModificados!AH384-ModeloDatosMinisterio!AH384</f>
        <v>0</v>
      </c>
      <c r="AI384" s="72" t="n">
        <f aca="false">ModeloDatosModificados!AI384-ModeloDatosMinisterio!AI384</f>
        <v>0</v>
      </c>
      <c r="AJ384" s="72" t="n">
        <f aca="false">ModeloDatosModificados!AJ384-ModeloDatosMinisterio!AJ384</f>
        <v>0</v>
      </c>
      <c r="AK384" s="72" t="n">
        <f aca="false">ModeloDatosModificados!AK384-ModeloDatosMinisterio!AK384</f>
        <v>0</v>
      </c>
      <c r="AL384" s="72" t="n">
        <f aca="false">ModeloDatosModificados!AL384-ModeloDatosMinisterio!AL384</f>
        <v>0</v>
      </c>
      <c r="AM384" s="72" t="n">
        <f aca="false">ModeloDatosModificados!AM384-ModeloDatosMinisterio!AM384</f>
        <v>0</v>
      </c>
      <c r="AO384" s="64" t="n">
        <f aca="false">ModeloDatosModificados!AO384-ModeloDatosMinisterio!AO384</f>
        <v>0</v>
      </c>
      <c r="AP384" s="63" t="n">
        <f aca="false">ModeloDatosModificados!AP384-ModeloDatosMinisterio!AP384</f>
        <v>0</v>
      </c>
      <c r="AQ384" s="64" t="n">
        <f aca="false">ModeloDatosModificados!AQ384-ModeloDatosMinisterio!AQ384</f>
        <v>0</v>
      </c>
      <c r="AR384" s="63" t="n">
        <f aca="false">ModeloDatosModificados!AR384-ModeloDatosMinisterio!AR384</f>
        <v>0</v>
      </c>
      <c r="AS384" s="64" t="n">
        <f aca="false">ModeloDatosModificados!AS384-ModeloDatosMinisterio!AS384</f>
        <v>0</v>
      </c>
      <c r="AT384" s="63" t="n">
        <f aca="false">ModeloDatosModificados!AT384-ModeloDatosMinisterio!AT384</f>
        <v>0</v>
      </c>
      <c r="AU384" s="64" t="n">
        <f aca="false">ModeloDatosModificados!AU384-ModeloDatosMinisterio!AU384</f>
        <v>0</v>
      </c>
      <c r="AV384" s="63" t="n">
        <f aca="false">ModeloDatosModificados!AV384-ModeloDatosMinisterio!AV384</f>
        <v>0</v>
      </c>
      <c r="AW384" s="64" t="n">
        <f aca="false">ModeloDatosModificados!AW384-ModeloDatosMinisterio!AW384</f>
        <v>0</v>
      </c>
      <c r="AX384" s="63" t="n">
        <f aca="false">ModeloDatosModificados!AX384-ModeloDatosMinisterio!AX384</f>
        <v>0</v>
      </c>
    </row>
    <row r="385" customFormat="false" ht="13.8" hidden="false" customHeight="false" outlineLevel="0" collapsed="false">
      <c r="A385" s="70" t="s">
        <v>42</v>
      </c>
      <c r="B385" s="63" t="n">
        <f aca="false">ModeloDatosModificados!B385-ModeloDatosMinisterio!B385</f>
        <v>0</v>
      </c>
      <c r="C385" s="63" t="n">
        <f aca="false">ModeloDatosModificados!C385-ModeloDatosMinisterio!C385</f>
        <v>0</v>
      </c>
      <c r="D385" s="63" t="n">
        <f aca="false">ModeloDatosModificados!D385-ModeloDatosMinisterio!D385</f>
        <v>0</v>
      </c>
      <c r="E385" s="63" t="n">
        <f aca="false">ModeloDatosModificados!E385-ModeloDatosMinisterio!E385</f>
        <v>0</v>
      </c>
      <c r="F385" s="63" t="n">
        <f aca="false">ModeloDatosModificados!F385-ModeloDatosMinisterio!F385</f>
        <v>0</v>
      </c>
      <c r="G385" s="63" t="n">
        <f aca="false">ModeloDatosModificados!G385-ModeloDatosMinisterio!G385</f>
        <v>0</v>
      </c>
      <c r="H385" s="63" t="n">
        <f aca="false">ModeloDatosModificados!H385-ModeloDatosMinisterio!H385</f>
        <v>0</v>
      </c>
      <c r="I385" s="64" t="n">
        <f aca="false">ModeloDatosModificados!I385-ModeloDatosMinisterio!I385</f>
        <v>0</v>
      </c>
      <c r="J385" s="63" t="n">
        <f aca="false">ModeloDatosModificados!J385-ModeloDatosMinisterio!J385</f>
        <v>0</v>
      </c>
      <c r="K385" s="64" t="n">
        <f aca="false">ModeloDatosModificados!K385-ModeloDatosMinisterio!K385</f>
        <v>0</v>
      </c>
      <c r="L385" s="63" t="n">
        <f aca="false">ModeloDatosModificados!L385-ModeloDatosMinisterio!L385</f>
        <v>0</v>
      </c>
      <c r="M385" s="64" t="n">
        <f aca="false">ModeloDatosModificados!M385-ModeloDatosMinisterio!M385</f>
        <v>7.6230244269726E-009</v>
      </c>
      <c r="N385" s="63" t="n">
        <f aca="false">ModeloDatosModificados!N385-ModeloDatosMinisterio!N385</f>
        <v>1</v>
      </c>
      <c r="O385" s="63" t="n">
        <f aca="false">ModeloDatosModificados!O385-ModeloDatosMinisterio!O385</f>
        <v>1</v>
      </c>
      <c r="P385" s="63" t="n">
        <f aca="false">ModeloDatosModificados!P385-ModeloDatosMinisterio!P385</f>
        <v>1</v>
      </c>
      <c r="Q385" s="63" t="n">
        <f aca="false">ModeloDatosModificados!Q385-ModeloDatosMinisterio!Q385</f>
        <v>1</v>
      </c>
      <c r="S385" s="63" t="n">
        <f aca="false">ModeloDatosModificados!S385-ModeloDatosMinisterio!S385</f>
        <v>0</v>
      </c>
      <c r="T385" s="63" t="n">
        <f aca="false">ModeloDatosModificados!T385-ModeloDatosMinisterio!T385</f>
        <v>0</v>
      </c>
      <c r="U385" s="63" t="n">
        <f aca="false">ModeloDatosModificados!U385-ModeloDatosMinisterio!U385</f>
        <v>0</v>
      </c>
      <c r="V385" s="63" t="n">
        <f aca="false">ModeloDatosModificados!V385-ModeloDatosMinisterio!V385</f>
        <v>0</v>
      </c>
      <c r="W385" s="63" t="n">
        <f aca="false">ModeloDatosModificados!W385-ModeloDatosMinisterio!W385</f>
        <v>0</v>
      </c>
      <c r="X385" s="63" t="n">
        <f aca="false">ModeloDatosModificados!X385-ModeloDatosMinisterio!X385</f>
        <v>0</v>
      </c>
      <c r="Y385" s="63" t="n">
        <f aca="false">ModeloDatosModificados!Y385-ModeloDatosMinisterio!Y385</f>
        <v>0</v>
      </c>
      <c r="Z385" s="63" t="n">
        <f aca="false">ModeloDatosModificados!Z385-ModeloDatosMinisterio!Z385</f>
        <v>0</v>
      </c>
      <c r="AC385" s="71" t="n">
        <f aca="false">ModeloDatosModificados!AC385-ModeloDatosMinisterio!AC385</f>
        <v>0</v>
      </c>
      <c r="AD385" s="72" t="n">
        <f aca="false">ModeloDatosModificados!AD385-ModeloDatosMinisterio!AD385</f>
        <v>0</v>
      </c>
      <c r="AE385" s="73" t="n">
        <f aca="false">ModeloDatosModificados!AE385-ModeloDatosMinisterio!AE385</f>
        <v>0</v>
      </c>
      <c r="AF385" s="72" t="n">
        <f aca="false">ModeloDatosModificados!AF385-ModeloDatosMinisterio!AF385</f>
        <v>0</v>
      </c>
      <c r="AG385" s="72" t="n">
        <f aca="false">ModeloDatosModificados!AG385-ModeloDatosMinisterio!AG385</f>
        <v>0</v>
      </c>
      <c r="AH385" s="72" t="n">
        <f aca="false">ModeloDatosModificados!AH385-ModeloDatosMinisterio!AH385</f>
        <v>0</v>
      </c>
      <c r="AI385" s="72" t="n">
        <f aca="false">ModeloDatosModificados!AI385-ModeloDatosMinisterio!AI385</f>
        <v>0</v>
      </c>
      <c r="AJ385" s="72" t="n">
        <f aca="false">ModeloDatosModificados!AJ385-ModeloDatosMinisterio!AJ385</f>
        <v>0</v>
      </c>
      <c r="AK385" s="72" t="n">
        <f aca="false">ModeloDatosModificados!AK385-ModeloDatosMinisterio!AK385</f>
        <v>0</v>
      </c>
      <c r="AL385" s="72" t="n">
        <f aca="false">ModeloDatosModificados!AL385-ModeloDatosMinisterio!AL385</f>
        <v>0</v>
      </c>
      <c r="AM385" s="72" t="n">
        <f aca="false">ModeloDatosModificados!AM385-ModeloDatosMinisterio!AM385</f>
        <v>0</v>
      </c>
      <c r="AO385" s="64" t="n">
        <f aca="false">ModeloDatosModificados!AO385-ModeloDatosMinisterio!AO385</f>
        <v>0</v>
      </c>
      <c r="AP385" s="63" t="n">
        <f aca="false">ModeloDatosModificados!AP385-ModeloDatosMinisterio!AP385</f>
        <v>0</v>
      </c>
      <c r="AQ385" s="64" t="n">
        <f aca="false">ModeloDatosModificados!AQ385-ModeloDatosMinisterio!AQ385</f>
        <v>0</v>
      </c>
      <c r="AR385" s="63" t="n">
        <f aca="false">ModeloDatosModificados!AR385-ModeloDatosMinisterio!AR385</f>
        <v>0</v>
      </c>
      <c r="AS385" s="64" t="n">
        <f aca="false">ModeloDatosModificados!AS385-ModeloDatosMinisterio!AS385</f>
        <v>0</v>
      </c>
      <c r="AT385" s="63" t="n">
        <f aca="false">ModeloDatosModificados!AT385-ModeloDatosMinisterio!AT385</f>
        <v>0</v>
      </c>
      <c r="AU385" s="64" t="n">
        <f aca="false">ModeloDatosModificados!AU385-ModeloDatosMinisterio!AU385</f>
        <v>0</v>
      </c>
      <c r="AV385" s="63" t="n">
        <f aca="false">ModeloDatosModificados!AV385-ModeloDatosMinisterio!AV385</f>
        <v>0</v>
      </c>
      <c r="AW385" s="64" t="n">
        <f aca="false">ModeloDatosModificados!AW385-ModeloDatosMinisterio!AW385</f>
        <v>0</v>
      </c>
      <c r="AX385" s="63" t="n">
        <f aca="false">ModeloDatosModificados!AX385-ModeloDatosMinisterio!AX385</f>
        <v>0</v>
      </c>
    </row>
    <row r="386" customFormat="false" ht="13.8" hidden="false" customHeight="false" outlineLevel="0" collapsed="false">
      <c r="A386" s="70" t="s">
        <v>43</v>
      </c>
      <c r="B386" s="63" t="n">
        <f aca="false">ModeloDatosModificados!B386-ModeloDatosMinisterio!B386</f>
        <v>0</v>
      </c>
      <c r="C386" s="63" t="n">
        <f aca="false">ModeloDatosModificados!C386-ModeloDatosMinisterio!C386</f>
        <v>0</v>
      </c>
      <c r="D386" s="63" t="n">
        <f aca="false">ModeloDatosModificados!D386-ModeloDatosMinisterio!D386</f>
        <v>0</v>
      </c>
      <c r="E386" s="63" t="n">
        <f aca="false">ModeloDatosModificados!E386-ModeloDatosMinisterio!E386</f>
        <v>0</v>
      </c>
      <c r="F386" s="63" t="n">
        <f aca="false">ModeloDatosModificados!F386-ModeloDatosMinisterio!F386</f>
        <v>0</v>
      </c>
      <c r="G386" s="63" t="n">
        <f aca="false">ModeloDatosModificados!G386-ModeloDatosMinisterio!G386</f>
        <v>0</v>
      </c>
      <c r="H386" s="63" t="n">
        <f aca="false">ModeloDatosModificados!H386-ModeloDatosMinisterio!H386</f>
        <v>0</v>
      </c>
      <c r="I386" s="64" t="n">
        <f aca="false">ModeloDatosModificados!I386-ModeloDatosMinisterio!I386</f>
        <v>0</v>
      </c>
      <c r="J386" s="63" t="n">
        <f aca="false">ModeloDatosModificados!J386-ModeloDatosMinisterio!J386</f>
        <v>0</v>
      </c>
      <c r="K386" s="64" t="n">
        <f aca="false">ModeloDatosModificados!K386-ModeloDatosMinisterio!K386</f>
        <v>0</v>
      </c>
      <c r="L386" s="63" t="n">
        <f aca="false">ModeloDatosModificados!L386-ModeloDatosMinisterio!L386</f>
        <v>0</v>
      </c>
      <c r="M386" s="64" t="n">
        <f aca="false">ModeloDatosModificados!M386-ModeloDatosMinisterio!M386</f>
        <v>1.52460488556799E-008</v>
      </c>
      <c r="N386" s="63" t="n">
        <f aca="false">ModeloDatosModificados!N386-ModeloDatosMinisterio!N386</f>
        <v>2</v>
      </c>
      <c r="O386" s="63" t="n">
        <f aca="false">ModeloDatosModificados!O386-ModeloDatosMinisterio!O386</f>
        <v>2</v>
      </c>
      <c r="P386" s="63" t="n">
        <f aca="false">ModeloDatosModificados!P386-ModeloDatosMinisterio!P386</f>
        <v>2</v>
      </c>
      <c r="Q386" s="63" t="n">
        <f aca="false">ModeloDatosModificados!Q386-ModeloDatosMinisterio!Q386</f>
        <v>2</v>
      </c>
      <c r="S386" s="63" t="n">
        <f aca="false">ModeloDatosModificados!S386-ModeloDatosMinisterio!S386</f>
        <v>0</v>
      </c>
      <c r="T386" s="63" t="n">
        <f aca="false">ModeloDatosModificados!T386-ModeloDatosMinisterio!T386</f>
        <v>0</v>
      </c>
      <c r="U386" s="63" t="n">
        <f aca="false">ModeloDatosModificados!U386-ModeloDatosMinisterio!U386</f>
        <v>0</v>
      </c>
      <c r="V386" s="63" t="n">
        <f aca="false">ModeloDatosModificados!V386-ModeloDatosMinisterio!V386</f>
        <v>0</v>
      </c>
      <c r="W386" s="63" t="n">
        <f aca="false">ModeloDatosModificados!W386-ModeloDatosMinisterio!W386</f>
        <v>0</v>
      </c>
      <c r="X386" s="63" t="n">
        <f aca="false">ModeloDatosModificados!X386-ModeloDatosMinisterio!X386</f>
        <v>0</v>
      </c>
      <c r="Y386" s="63" t="n">
        <f aca="false">ModeloDatosModificados!Y386-ModeloDatosMinisterio!Y386</f>
        <v>0</v>
      </c>
      <c r="Z386" s="63" t="n">
        <f aca="false">ModeloDatosModificados!Z386-ModeloDatosMinisterio!Z386</f>
        <v>0</v>
      </c>
      <c r="AC386" s="71" t="n">
        <f aca="false">ModeloDatosModificados!AC386-ModeloDatosMinisterio!AC386</f>
        <v>0</v>
      </c>
      <c r="AD386" s="72" t="n">
        <f aca="false">ModeloDatosModificados!AD386-ModeloDatosMinisterio!AD386</f>
        <v>0</v>
      </c>
      <c r="AE386" s="73" t="n">
        <f aca="false">ModeloDatosModificados!AE386-ModeloDatosMinisterio!AE386</f>
        <v>0</v>
      </c>
      <c r="AF386" s="72" t="n">
        <f aca="false">ModeloDatosModificados!AF386-ModeloDatosMinisterio!AF386</f>
        <v>0</v>
      </c>
      <c r="AG386" s="72" t="n">
        <f aca="false">ModeloDatosModificados!AG386-ModeloDatosMinisterio!AG386</f>
        <v>0</v>
      </c>
      <c r="AH386" s="72" t="n">
        <f aca="false">ModeloDatosModificados!AH386-ModeloDatosMinisterio!AH386</f>
        <v>0</v>
      </c>
      <c r="AI386" s="72" t="n">
        <f aca="false">ModeloDatosModificados!AI386-ModeloDatosMinisterio!AI386</f>
        <v>0</v>
      </c>
      <c r="AJ386" s="72" t="n">
        <f aca="false">ModeloDatosModificados!AJ386-ModeloDatosMinisterio!AJ386</f>
        <v>0</v>
      </c>
      <c r="AK386" s="72" t="n">
        <f aca="false">ModeloDatosModificados!AK386-ModeloDatosMinisterio!AK386</f>
        <v>0</v>
      </c>
      <c r="AL386" s="72" t="n">
        <f aca="false">ModeloDatosModificados!AL386-ModeloDatosMinisterio!AL386</f>
        <v>0</v>
      </c>
      <c r="AM386" s="72" t="n">
        <f aca="false">ModeloDatosModificados!AM386-ModeloDatosMinisterio!AM386</f>
        <v>0</v>
      </c>
      <c r="AO386" s="64" t="n">
        <f aca="false">ModeloDatosModificados!AO386-ModeloDatosMinisterio!AO386</f>
        <v>0</v>
      </c>
      <c r="AP386" s="63" t="n">
        <f aca="false">ModeloDatosModificados!AP386-ModeloDatosMinisterio!AP386</f>
        <v>0</v>
      </c>
      <c r="AQ386" s="64" t="n">
        <f aca="false">ModeloDatosModificados!AQ386-ModeloDatosMinisterio!AQ386</f>
        <v>0</v>
      </c>
      <c r="AR386" s="63" t="n">
        <f aca="false">ModeloDatosModificados!AR386-ModeloDatosMinisterio!AR386</f>
        <v>0</v>
      </c>
      <c r="AS386" s="64" t="n">
        <f aca="false">ModeloDatosModificados!AS386-ModeloDatosMinisterio!AS386</f>
        <v>0</v>
      </c>
      <c r="AT386" s="63" t="n">
        <f aca="false">ModeloDatosModificados!AT386-ModeloDatosMinisterio!AT386</f>
        <v>0</v>
      </c>
      <c r="AU386" s="64" t="n">
        <f aca="false">ModeloDatosModificados!AU386-ModeloDatosMinisterio!AU386</f>
        <v>0</v>
      </c>
      <c r="AV386" s="63" t="n">
        <f aca="false">ModeloDatosModificados!AV386-ModeloDatosMinisterio!AV386</f>
        <v>0</v>
      </c>
      <c r="AW386" s="64" t="n">
        <f aca="false">ModeloDatosModificados!AW386-ModeloDatosMinisterio!AW386</f>
        <v>0</v>
      </c>
      <c r="AX386" s="63" t="n">
        <f aca="false">ModeloDatosModificados!AX386-ModeloDatosMinisterio!AX386</f>
        <v>0</v>
      </c>
    </row>
    <row r="387" customFormat="false" ht="13.8" hidden="false" customHeight="false" outlineLevel="0" collapsed="false">
      <c r="A387" s="70" t="s">
        <v>44</v>
      </c>
      <c r="B387" s="63" t="n">
        <f aca="false">ModeloDatosModificados!B387-ModeloDatosMinisterio!B387</f>
        <v>0</v>
      </c>
      <c r="C387" s="63" t="n">
        <f aca="false">ModeloDatosModificados!C387-ModeloDatosMinisterio!C387</f>
        <v>0</v>
      </c>
      <c r="D387" s="63" t="n">
        <f aca="false">ModeloDatosModificados!D387-ModeloDatosMinisterio!D387</f>
        <v>0</v>
      </c>
      <c r="E387" s="63" t="n">
        <f aca="false">ModeloDatosModificados!E387-ModeloDatosMinisterio!E387</f>
        <v>0</v>
      </c>
      <c r="F387" s="63" t="n">
        <f aca="false">ModeloDatosModificados!F387-ModeloDatosMinisterio!F387</f>
        <v>0</v>
      </c>
      <c r="G387" s="63" t="n">
        <f aca="false">ModeloDatosModificados!G387-ModeloDatosMinisterio!G387</f>
        <v>0</v>
      </c>
      <c r="H387" s="63" t="n">
        <f aca="false">ModeloDatosModificados!H387-ModeloDatosMinisterio!H387</f>
        <v>0</v>
      </c>
      <c r="I387" s="64" t="n">
        <f aca="false">ModeloDatosModificados!I387-ModeloDatosMinisterio!I387</f>
        <v>0</v>
      </c>
      <c r="J387" s="63" t="n">
        <f aca="false">ModeloDatosModificados!J387-ModeloDatosMinisterio!J387</f>
        <v>0</v>
      </c>
      <c r="K387" s="64" t="n">
        <f aca="false">ModeloDatosModificados!K387-ModeloDatosMinisterio!K387</f>
        <v>0</v>
      </c>
      <c r="L387" s="63" t="n">
        <f aca="false">ModeloDatosModificados!L387-ModeloDatosMinisterio!L387</f>
        <v>0</v>
      </c>
      <c r="M387" s="64" t="n">
        <f aca="false">ModeloDatosModificados!M387-ModeloDatosMinisterio!M387</f>
        <v>2.28690732826525E-008</v>
      </c>
      <c r="N387" s="63" t="n">
        <f aca="false">ModeloDatosModificados!N387-ModeloDatosMinisterio!N387</f>
        <v>4</v>
      </c>
      <c r="O387" s="63" t="n">
        <f aca="false">ModeloDatosModificados!O387-ModeloDatosMinisterio!O387</f>
        <v>4</v>
      </c>
      <c r="P387" s="63" t="n">
        <f aca="false">ModeloDatosModificados!P387-ModeloDatosMinisterio!P387</f>
        <v>4</v>
      </c>
      <c r="Q387" s="63" t="n">
        <f aca="false">ModeloDatosModificados!Q387-ModeloDatosMinisterio!Q387</f>
        <v>4</v>
      </c>
      <c r="S387" s="63" t="n">
        <f aca="false">ModeloDatosModificados!S387-ModeloDatosMinisterio!S387</f>
        <v>0</v>
      </c>
      <c r="T387" s="63" t="n">
        <f aca="false">ModeloDatosModificados!T387-ModeloDatosMinisterio!T387</f>
        <v>0</v>
      </c>
      <c r="U387" s="63" t="n">
        <f aca="false">ModeloDatosModificados!U387-ModeloDatosMinisterio!U387</f>
        <v>0</v>
      </c>
      <c r="V387" s="63" t="n">
        <f aca="false">ModeloDatosModificados!V387-ModeloDatosMinisterio!V387</f>
        <v>0</v>
      </c>
      <c r="W387" s="63" t="n">
        <f aca="false">ModeloDatosModificados!W387-ModeloDatosMinisterio!W387</f>
        <v>0</v>
      </c>
      <c r="X387" s="63" t="n">
        <f aca="false">ModeloDatosModificados!X387-ModeloDatosMinisterio!X387</f>
        <v>0</v>
      </c>
      <c r="Y387" s="63" t="n">
        <f aca="false">ModeloDatosModificados!Y387-ModeloDatosMinisterio!Y387</f>
        <v>0</v>
      </c>
      <c r="Z387" s="63" t="n">
        <f aca="false">ModeloDatosModificados!Z387-ModeloDatosMinisterio!Z387</f>
        <v>0</v>
      </c>
      <c r="AC387" s="71" t="n">
        <f aca="false">ModeloDatosModificados!AC387-ModeloDatosMinisterio!AC387</f>
        <v>0</v>
      </c>
      <c r="AD387" s="72" t="n">
        <f aca="false">ModeloDatosModificados!AD387-ModeloDatosMinisterio!AD387</f>
        <v>0</v>
      </c>
      <c r="AE387" s="73" t="n">
        <f aca="false">ModeloDatosModificados!AE387-ModeloDatosMinisterio!AE387</f>
        <v>0</v>
      </c>
      <c r="AF387" s="72" t="n">
        <f aca="false">ModeloDatosModificados!AF387-ModeloDatosMinisterio!AF387</f>
        <v>0</v>
      </c>
      <c r="AG387" s="72" t="n">
        <f aca="false">ModeloDatosModificados!AG387-ModeloDatosMinisterio!AG387</f>
        <v>0</v>
      </c>
      <c r="AH387" s="72" t="n">
        <f aca="false">ModeloDatosModificados!AH387-ModeloDatosMinisterio!AH387</f>
        <v>0</v>
      </c>
      <c r="AI387" s="72" t="n">
        <f aca="false">ModeloDatosModificados!AI387-ModeloDatosMinisterio!AI387</f>
        <v>0</v>
      </c>
      <c r="AJ387" s="72" t="n">
        <f aca="false">ModeloDatosModificados!AJ387-ModeloDatosMinisterio!AJ387</f>
        <v>0</v>
      </c>
      <c r="AK387" s="72" t="n">
        <f aca="false">ModeloDatosModificados!AK387-ModeloDatosMinisterio!AK387</f>
        <v>0</v>
      </c>
      <c r="AL387" s="72" t="n">
        <f aca="false">ModeloDatosModificados!AL387-ModeloDatosMinisterio!AL387</f>
        <v>0</v>
      </c>
      <c r="AM387" s="72" t="n">
        <f aca="false">ModeloDatosModificados!AM387-ModeloDatosMinisterio!AM387</f>
        <v>0</v>
      </c>
      <c r="AO387" s="64" t="n">
        <f aca="false">ModeloDatosModificados!AO387-ModeloDatosMinisterio!AO387</f>
        <v>0</v>
      </c>
      <c r="AP387" s="63" t="n">
        <f aca="false">ModeloDatosModificados!AP387-ModeloDatosMinisterio!AP387</f>
        <v>0</v>
      </c>
      <c r="AQ387" s="64" t="n">
        <f aca="false">ModeloDatosModificados!AQ387-ModeloDatosMinisterio!AQ387</f>
        <v>0</v>
      </c>
      <c r="AR387" s="63" t="n">
        <f aca="false">ModeloDatosModificados!AR387-ModeloDatosMinisterio!AR387</f>
        <v>0</v>
      </c>
      <c r="AS387" s="64" t="n">
        <f aca="false">ModeloDatosModificados!AS387-ModeloDatosMinisterio!AS387</f>
        <v>0</v>
      </c>
      <c r="AT387" s="63" t="n">
        <f aca="false">ModeloDatosModificados!AT387-ModeloDatosMinisterio!AT387</f>
        <v>0</v>
      </c>
      <c r="AU387" s="64" t="n">
        <f aca="false">ModeloDatosModificados!AU387-ModeloDatosMinisterio!AU387</f>
        <v>0</v>
      </c>
      <c r="AV387" s="63" t="n">
        <f aca="false">ModeloDatosModificados!AV387-ModeloDatosMinisterio!AV387</f>
        <v>0</v>
      </c>
      <c r="AW387" s="64" t="n">
        <f aca="false">ModeloDatosModificados!AW387-ModeloDatosMinisterio!AW387</f>
        <v>0</v>
      </c>
      <c r="AX387" s="63" t="n">
        <f aca="false">ModeloDatosModificados!AX387-ModeloDatosMinisterio!AX387</f>
        <v>0</v>
      </c>
    </row>
    <row r="388" customFormat="false" ht="13.8" hidden="false" customHeight="false" outlineLevel="0" collapsed="false">
      <c r="A388" s="70" t="s">
        <v>45</v>
      </c>
      <c r="B388" s="63" t="n">
        <f aca="false">ModeloDatosModificados!B388-ModeloDatosMinisterio!B388</f>
        <v>0</v>
      </c>
      <c r="C388" s="63" t="n">
        <f aca="false">ModeloDatosModificados!C388-ModeloDatosMinisterio!C388</f>
        <v>0</v>
      </c>
      <c r="D388" s="63" t="n">
        <f aca="false">ModeloDatosModificados!D388-ModeloDatosMinisterio!D388</f>
        <v>0</v>
      </c>
      <c r="E388" s="63" t="n">
        <f aca="false">ModeloDatosModificados!E388-ModeloDatosMinisterio!E388</f>
        <v>0</v>
      </c>
      <c r="F388" s="63" t="n">
        <f aca="false">ModeloDatosModificados!F388-ModeloDatosMinisterio!F388</f>
        <v>0</v>
      </c>
      <c r="G388" s="63" t="n">
        <f aca="false">ModeloDatosModificados!G388-ModeloDatosMinisterio!G388</f>
        <v>0</v>
      </c>
      <c r="H388" s="63" t="n">
        <f aca="false">ModeloDatosModificados!H388-ModeloDatosMinisterio!H388</f>
        <v>0</v>
      </c>
      <c r="I388" s="64" t="n">
        <f aca="false">ModeloDatosModificados!I388-ModeloDatosMinisterio!I388</f>
        <v>0</v>
      </c>
      <c r="J388" s="63" t="n">
        <f aca="false">ModeloDatosModificados!J388-ModeloDatosMinisterio!J388</f>
        <v>0</v>
      </c>
      <c r="K388" s="64" t="n">
        <f aca="false">ModeloDatosModificados!K388-ModeloDatosMinisterio!K388</f>
        <v>0</v>
      </c>
      <c r="L388" s="63" t="n">
        <f aca="false">ModeloDatosModificados!L388-ModeloDatosMinisterio!L388</f>
        <v>0</v>
      </c>
      <c r="M388" s="64" t="n">
        <f aca="false">ModeloDatosModificados!M388-ModeloDatosMinisterio!M388</f>
        <v>1.52460488548126E-008</v>
      </c>
      <c r="N388" s="63" t="n">
        <f aca="false">ModeloDatosModificados!N388-ModeloDatosMinisterio!N388</f>
        <v>2</v>
      </c>
      <c r="O388" s="63" t="n">
        <f aca="false">ModeloDatosModificados!O388-ModeloDatosMinisterio!O388</f>
        <v>2</v>
      </c>
      <c r="P388" s="63" t="n">
        <f aca="false">ModeloDatosModificados!P388-ModeloDatosMinisterio!P388</f>
        <v>2</v>
      </c>
      <c r="Q388" s="63" t="n">
        <f aca="false">ModeloDatosModificados!Q388-ModeloDatosMinisterio!Q388</f>
        <v>2</v>
      </c>
      <c r="S388" s="63" t="n">
        <f aca="false">ModeloDatosModificados!S388-ModeloDatosMinisterio!S388</f>
        <v>0</v>
      </c>
      <c r="T388" s="63" t="n">
        <f aca="false">ModeloDatosModificados!T388-ModeloDatosMinisterio!T388</f>
        <v>0</v>
      </c>
      <c r="U388" s="63" t="n">
        <f aca="false">ModeloDatosModificados!U388-ModeloDatosMinisterio!U388</f>
        <v>0</v>
      </c>
      <c r="V388" s="63" t="n">
        <f aca="false">ModeloDatosModificados!V388-ModeloDatosMinisterio!V388</f>
        <v>0</v>
      </c>
      <c r="W388" s="63" t="n">
        <f aca="false">ModeloDatosModificados!W388-ModeloDatosMinisterio!W388</f>
        <v>0</v>
      </c>
      <c r="X388" s="63" t="n">
        <f aca="false">ModeloDatosModificados!X388-ModeloDatosMinisterio!X388</f>
        <v>0</v>
      </c>
      <c r="Y388" s="63" t="n">
        <f aca="false">ModeloDatosModificados!Y388-ModeloDatosMinisterio!Y388</f>
        <v>0</v>
      </c>
      <c r="Z388" s="63" t="n">
        <f aca="false">ModeloDatosModificados!Z388-ModeloDatosMinisterio!Z388</f>
        <v>0</v>
      </c>
      <c r="AC388" s="71" t="n">
        <f aca="false">ModeloDatosModificados!AC388-ModeloDatosMinisterio!AC388</f>
        <v>0</v>
      </c>
      <c r="AD388" s="72" t="n">
        <f aca="false">ModeloDatosModificados!AD388-ModeloDatosMinisterio!AD388</f>
        <v>0</v>
      </c>
      <c r="AE388" s="73" t="n">
        <f aca="false">ModeloDatosModificados!AE388-ModeloDatosMinisterio!AE388</f>
        <v>0</v>
      </c>
      <c r="AF388" s="72" t="n">
        <f aca="false">ModeloDatosModificados!AF388-ModeloDatosMinisterio!AF388</f>
        <v>0</v>
      </c>
      <c r="AG388" s="72" t="n">
        <f aca="false">ModeloDatosModificados!AG388-ModeloDatosMinisterio!AG388</f>
        <v>0</v>
      </c>
      <c r="AH388" s="72" t="n">
        <f aca="false">ModeloDatosModificados!AH388-ModeloDatosMinisterio!AH388</f>
        <v>0</v>
      </c>
      <c r="AI388" s="72" t="n">
        <f aca="false">ModeloDatosModificados!AI388-ModeloDatosMinisterio!AI388</f>
        <v>0</v>
      </c>
      <c r="AJ388" s="72" t="n">
        <f aca="false">ModeloDatosModificados!AJ388-ModeloDatosMinisterio!AJ388</f>
        <v>0</v>
      </c>
      <c r="AK388" s="72" t="n">
        <f aca="false">ModeloDatosModificados!AK388-ModeloDatosMinisterio!AK388</f>
        <v>0</v>
      </c>
      <c r="AL388" s="72" t="n">
        <f aca="false">ModeloDatosModificados!AL388-ModeloDatosMinisterio!AL388</f>
        <v>0</v>
      </c>
      <c r="AM388" s="72" t="n">
        <f aca="false">ModeloDatosModificados!AM388-ModeloDatosMinisterio!AM388</f>
        <v>0</v>
      </c>
      <c r="AO388" s="64" t="n">
        <f aca="false">ModeloDatosModificados!AO388-ModeloDatosMinisterio!AO388</f>
        <v>0</v>
      </c>
      <c r="AP388" s="63" t="n">
        <f aca="false">ModeloDatosModificados!AP388-ModeloDatosMinisterio!AP388</f>
        <v>0</v>
      </c>
      <c r="AQ388" s="64" t="n">
        <f aca="false">ModeloDatosModificados!AQ388-ModeloDatosMinisterio!AQ388</f>
        <v>0</v>
      </c>
      <c r="AR388" s="63" t="n">
        <f aca="false">ModeloDatosModificados!AR388-ModeloDatosMinisterio!AR388</f>
        <v>0</v>
      </c>
      <c r="AS388" s="64" t="n">
        <f aca="false">ModeloDatosModificados!AS388-ModeloDatosMinisterio!AS388</f>
        <v>0</v>
      </c>
      <c r="AT388" s="63" t="n">
        <f aca="false">ModeloDatosModificados!AT388-ModeloDatosMinisterio!AT388</f>
        <v>0</v>
      </c>
      <c r="AU388" s="64" t="n">
        <f aca="false">ModeloDatosModificados!AU388-ModeloDatosMinisterio!AU388</f>
        <v>0</v>
      </c>
      <c r="AV388" s="63" t="n">
        <f aca="false">ModeloDatosModificados!AV388-ModeloDatosMinisterio!AV388</f>
        <v>0</v>
      </c>
      <c r="AW388" s="64" t="n">
        <f aca="false">ModeloDatosModificados!AW388-ModeloDatosMinisterio!AW388</f>
        <v>0</v>
      </c>
      <c r="AX388" s="63" t="n">
        <f aca="false">ModeloDatosModificados!AX388-ModeloDatosMinisterio!AX388</f>
        <v>0</v>
      </c>
    </row>
    <row r="389" customFormat="false" ht="13.8" hidden="false" customHeight="false" outlineLevel="0" collapsed="false">
      <c r="A389" s="70" t="s">
        <v>46</v>
      </c>
      <c r="B389" s="63" t="n">
        <f aca="false">ModeloDatosModificados!B389-ModeloDatosMinisterio!B389</f>
        <v>0</v>
      </c>
      <c r="C389" s="63" t="n">
        <f aca="false">ModeloDatosModificados!C389-ModeloDatosMinisterio!C389</f>
        <v>0</v>
      </c>
      <c r="D389" s="63" t="n">
        <f aca="false">ModeloDatosModificados!D389-ModeloDatosMinisterio!D389</f>
        <v>0</v>
      </c>
      <c r="E389" s="63" t="n">
        <f aca="false">ModeloDatosModificados!E389-ModeloDatosMinisterio!E389</f>
        <v>0</v>
      </c>
      <c r="F389" s="63" t="n">
        <f aca="false">ModeloDatosModificados!F389-ModeloDatosMinisterio!F389</f>
        <v>0</v>
      </c>
      <c r="G389" s="63" t="n">
        <f aca="false">ModeloDatosModificados!G389-ModeloDatosMinisterio!G389</f>
        <v>0</v>
      </c>
      <c r="H389" s="63" t="n">
        <f aca="false">ModeloDatosModificados!H389-ModeloDatosMinisterio!H389</f>
        <v>0</v>
      </c>
      <c r="I389" s="64" t="n">
        <f aca="false">ModeloDatosModificados!I389-ModeloDatosMinisterio!I389</f>
        <v>0</v>
      </c>
      <c r="J389" s="63" t="n">
        <f aca="false">ModeloDatosModificados!J389-ModeloDatosMinisterio!J389</f>
        <v>0</v>
      </c>
      <c r="K389" s="64" t="n">
        <f aca="false">ModeloDatosModificados!K389-ModeloDatosMinisterio!K389</f>
        <v>0</v>
      </c>
      <c r="L389" s="63" t="n">
        <f aca="false">ModeloDatosModificados!L389-ModeloDatosMinisterio!L389</f>
        <v>0</v>
      </c>
      <c r="M389" s="64" t="n">
        <f aca="false">ModeloDatosModificados!M389-ModeloDatosMinisterio!M389</f>
        <v>7.62302442783996E-009</v>
      </c>
      <c r="N389" s="63" t="n">
        <f aca="false">ModeloDatosModificados!N389-ModeloDatosMinisterio!N389</f>
        <v>2</v>
      </c>
      <c r="O389" s="63" t="n">
        <f aca="false">ModeloDatosModificados!O389-ModeloDatosMinisterio!O389</f>
        <v>2</v>
      </c>
      <c r="P389" s="63" t="n">
        <f aca="false">ModeloDatosModificados!P389-ModeloDatosMinisterio!P389</f>
        <v>2</v>
      </c>
      <c r="Q389" s="63" t="n">
        <f aca="false">ModeloDatosModificados!Q389-ModeloDatosMinisterio!Q389</f>
        <v>2</v>
      </c>
      <c r="S389" s="63" t="n">
        <f aca="false">ModeloDatosModificados!S389-ModeloDatosMinisterio!S389</f>
        <v>0</v>
      </c>
      <c r="T389" s="63" t="n">
        <f aca="false">ModeloDatosModificados!T389-ModeloDatosMinisterio!T389</f>
        <v>0</v>
      </c>
      <c r="U389" s="63" t="n">
        <f aca="false">ModeloDatosModificados!U389-ModeloDatosMinisterio!U389</f>
        <v>0</v>
      </c>
      <c r="V389" s="63" t="n">
        <f aca="false">ModeloDatosModificados!V389-ModeloDatosMinisterio!V389</f>
        <v>0</v>
      </c>
      <c r="W389" s="63" t="n">
        <f aca="false">ModeloDatosModificados!W389-ModeloDatosMinisterio!W389</f>
        <v>0</v>
      </c>
      <c r="X389" s="63" t="n">
        <f aca="false">ModeloDatosModificados!X389-ModeloDatosMinisterio!X389</f>
        <v>0</v>
      </c>
      <c r="Y389" s="63" t="n">
        <f aca="false">ModeloDatosModificados!Y389-ModeloDatosMinisterio!Y389</f>
        <v>0</v>
      </c>
      <c r="Z389" s="63" t="n">
        <f aca="false">ModeloDatosModificados!Z389-ModeloDatosMinisterio!Z389</f>
        <v>0</v>
      </c>
      <c r="AC389" s="71" t="n">
        <f aca="false">ModeloDatosModificados!AC389-ModeloDatosMinisterio!AC389</f>
        <v>0</v>
      </c>
      <c r="AD389" s="72" t="n">
        <f aca="false">ModeloDatosModificados!AD389-ModeloDatosMinisterio!AD389</f>
        <v>0</v>
      </c>
      <c r="AE389" s="73" t="n">
        <f aca="false">ModeloDatosModificados!AE389-ModeloDatosMinisterio!AE389</f>
        <v>0</v>
      </c>
      <c r="AF389" s="72" t="n">
        <f aca="false">ModeloDatosModificados!AF389-ModeloDatosMinisterio!AF389</f>
        <v>0</v>
      </c>
      <c r="AG389" s="72" t="n">
        <f aca="false">ModeloDatosModificados!AG389-ModeloDatosMinisterio!AG389</f>
        <v>0</v>
      </c>
      <c r="AH389" s="72" t="n">
        <f aca="false">ModeloDatosModificados!AH389-ModeloDatosMinisterio!AH389</f>
        <v>0</v>
      </c>
      <c r="AI389" s="72" t="n">
        <f aca="false">ModeloDatosModificados!AI389-ModeloDatosMinisterio!AI389</f>
        <v>0</v>
      </c>
      <c r="AJ389" s="72" t="n">
        <f aca="false">ModeloDatosModificados!AJ389-ModeloDatosMinisterio!AJ389</f>
        <v>0</v>
      </c>
      <c r="AK389" s="72" t="n">
        <f aca="false">ModeloDatosModificados!AK389-ModeloDatosMinisterio!AK389</f>
        <v>0</v>
      </c>
      <c r="AL389" s="72" t="n">
        <f aca="false">ModeloDatosModificados!AL389-ModeloDatosMinisterio!AL389</f>
        <v>0</v>
      </c>
      <c r="AM389" s="72" t="n">
        <f aca="false">ModeloDatosModificados!AM389-ModeloDatosMinisterio!AM389</f>
        <v>0</v>
      </c>
      <c r="AO389" s="64" t="n">
        <f aca="false">ModeloDatosModificados!AO389-ModeloDatosMinisterio!AO389</f>
        <v>0</v>
      </c>
      <c r="AP389" s="63" t="n">
        <f aca="false">ModeloDatosModificados!AP389-ModeloDatosMinisterio!AP389</f>
        <v>0</v>
      </c>
      <c r="AQ389" s="64" t="n">
        <f aca="false">ModeloDatosModificados!AQ389-ModeloDatosMinisterio!AQ389</f>
        <v>0</v>
      </c>
      <c r="AR389" s="63" t="n">
        <f aca="false">ModeloDatosModificados!AR389-ModeloDatosMinisterio!AR389</f>
        <v>0</v>
      </c>
      <c r="AS389" s="64" t="n">
        <f aca="false">ModeloDatosModificados!AS389-ModeloDatosMinisterio!AS389</f>
        <v>0</v>
      </c>
      <c r="AT389" s="63" t="n">
        <f aca="false">ModeloDatosModificados!AT389-ModeloDatosMinisterio!AT389</f>
        <v>0</v>
      </c>
      <c r="AU389" s="64" t="n">
        <f aca="false">ModeloDatosModificados!AU389-ModeloDatosMinisterio!AU389</f>
        <v>0</v>
      </c>
      <c r="AV389" s="63" t="n">
        <f aca="false">ModeloDatosModificados!AV389-ModeloDatosMinisterio!AV389</f>
        <v>0</v>
      </c>
      <c r="AW389" s="64" t="n">
        <f aca="false">ModeloDatosModificados!AW389-ModeloDatosMinisterio!AW389</f>
        <v>0</v>
      </c>
      <c r="AX389" s="63" t="n">
        <f aca="false">ModeloDatosModificados!AX389-ModeloDatosMinisterio!AX389</f>
        <v>0</v>
      </c>
    </row>
    <row r="390" customFormat="false" ht="13.8" hidden="false" customHeight="false" outlineLevel="0" collapsed="false">
      <c r="A390" s="81" t="s">
        <v>49</v>
      </c>
      <c r="B390" s="84" t="n">
        <f aca="false">ModeloDatosModificados!B390-ModeloDatosMinisterio!B390</f>
        <v>0</v>
      </c>
      <c r="C390" s="84" t="n">
        <f aca="false">ModeloDatosModificados!C390-ModeloDatosMinisterio!C390</f>
        <v>0</v>
      </c>
      <c r="D390" s="84" t="n">
        <f aca="false">ModeloDatosModificados!D390-ModeloDatosMinisterio!D390</f>
        <v>0</v>
      </c>
      <c r="E390" s="84" t="n">
        <f aca="false">ModeloDatosModificados!E390-ModeloDatosMinisterio!E390</f>
        <v>0</v>
      </c>
      <c r="F390" s="84" t="n">
        <f aca="false">ModeloDatosModificados!F390-ModeloDatosMinisterio!F390</f>
        <v>0</v>
      </c>
      <c r="G390" s="84" t="n">
        <f aca="false">ModeloDatosModificados!G390-ModeloDatosMinisterio!G390</f>
        <v>0</v>
      </c>
      <c r="H390" s="84" t="n">
        <f aca="false">ModeloDatosModificados!H390-ModeloDatosMinisterio!H390</f>
        <v>0</v>
      </c>
      <c r="I390" s="82" t="n">
        <f aca="false">ModeloDatosModificados!I390-ModeloDatosMinisterio!I390</f>
        <v>0</v>
      </c>
      <c r="J390" s="84" t="n">
        <f aca="false">ModeloDatosModificados!J390-ModeloDatosMinisterio!J390</f>
        <v>0</v>
      </c>
      <c r="K390" s="82" t="n">
        <f aca="false">ModeloDatosModificados!K390-ModeloDatosMinisterio!K390</f>
        <v>0</v>
      </c>
      <c r="L390" s="84" t="n">
        <f aca="false">ModeloDatosModificados!L390-ModeloDatosMinisterio!L390</f>
        <v>0</v>
      </c>
      <c r="M390" s="82" t="n">
        <f aca="false">ModeloDatosModificados!M390-ModeloDatosMinisterio!M390</f>
        <v>0</v>
      </c>
      <c r="N390" s="84" t="n">
        <f aca="false">ModeloDatosModificados!N390-ModeloDatosMinisterio!N390</f>
        <v>0</v>
      </c>
      <c r="O390" s="84" t="n">
        <f aca="false">ModeloDatosModificados!O390-ModeloDatosMinisterio!O390</f>
        <v>0</v>
      </c>
      <c r="P390" s="84" t="n">
        <f aca="false">ModeloDatosModificados!P390-ModeloDatosMinisterio!P390</f>
        <v>0</v>
      </c>
      <c r="Q390" s="84" t="n">
        <f aca="false">ModeloDatosModificados!Q390-ModeloDatosMinisterio!Q390</f>
        <v>0</v>
      </c>
      <c r="S390" s="84" t="n">
        <f aca="false">ModeloDatosModificados!S390-ModeloDatosMinisterio!S390</f>
        <v>0</v>
      </c>
      <c r="T390" s="84" t="n">
        <f aca="false">ModeloDatosModificados!T390-ModeloDatosMinisterio!T390</f>
        <v>0</v>
      </c>
      <c r="U390" s="84" t="n">
        <f aca="false">ModeloDatosModificados!U390-ModeloDatosMinisterio!U390</f>
        <v>0</v>
      </c>
      <c r="V390" s="84" t="n">
        <f aca="false">ModeloDatosModificados!V390-ModeloDatosMinisterio!V390</f>
        <v>0</v>
      </c>
      <c r="W390" s="84" t="n">
        <f aca="false">ModeloDatosModificados!W390-ModeloDatosMinisterio!W390</f>
        <v>0</v>
      </c>
      <c r="X390" s="84" t="n">
        <f aca="false">ModeloDatosModificados!X390-ModeloDatosMinisterio!X390</f>
        <v>0</v>
      </c>
      <c r="Y390" s="84" t="n">
        <f aca="false">ModeloDatosModificados!Y390-ModeloDatosMinisterio!Y390</f>
        <v>0</v>
      </c>
      <c r="Z390" s="84" t="n">
        <f aca="false">ModeloDatosModificados!Z390-ModeloDatosMinisterio!Z390</f>
        <v>0</v>
      </c>
      <c r="AB390" s="87" t="s">
        <v>232</v>
      </c>
      <c r="AC390" s="87" t="n">
        <f aca="false">ModeloDatosModificados!AC390-ModeloDatosMinisterio!AC390</f>
        <v>0</v>
      </c>
      <c r="AD390" s="86"/>
      <c r="AE390" s="88" t="n">
        <f aca="false">ModeloDatosModificados!AE390-ModeloDatosMinisterio!AE390</f>
        <v>0</v>
      </c>
      <c r="AF390" s="86"/>
      <c r="AG390" s="89" t="n">
        <f aca="false">ModeloDatosModificados!AG390-ModeloDatosMinisterio!AG390</f>
        <v>0</v>
      </c>
      <c r="AH390" s="86"/>
      <c r="AI390" s="89" t="n">
        <f aca="false">ModeloDatosModificados!AI390-ModeloDatosMinisterio!AI390</f>
        <v>0</v>
      </c>
      <c r="AJ390" s="86"/>
      <c r="AK390" s="89" t="n">
        <f aca="false">ModeloDatosModificados!AK390-ModeloDatosMinisterio!AK390</f>
        <v>0</v>
      </c>
      <c r="AL390" s="90"/>
      <c r="AM390" s="89" t="n">
        <f aca="false">ModeloDatosModificados!AM390-ModeloDatosMinisterio!AM390</f>
        <v>0</v>
      </c>
      <c r="AO390" s="82" t="n">
        <f aca="false">ModeloDatosModificados!AO390-ModeloDatosMinisterio!AO390</f>
        <v>0</v>
      </c>
      <c r="AP390" s="84" t="n">
        <f aca="false">ModeloDatosModificados!AP390-ModeloDatosMinisterio!AP390</f>
        <v>0</v>
      </c>
      <c r="AQ390" s="82" t="n">
        <f aca="false">ModeloDatosModificados!AQ390-ModeloDatosMinisterio!AQ390</f>
        <v>0</v>
      </c>
      <c r="AR390" s="84" t="n">
        <f aca="false">ModeloDatosModificados!AR390-ModeloDatosMinisterio!AR390</f>
        <v>0</v>
      </c>
      <c r="AS390" s="82" t="n">
        <f aca="false">ModeloDatosModificados!AS390-ModeloDatosMinisterio!AS390</f>
        <v>0</v>
      </c>
      <c r="AT390" s="84" t="n">
        <f aca="false">ModeloDatosModificados!AT390-ModeloDatosMinisterio!AT390</f>
        <v>0</v>
      </c>
      <c r="AU390" s="82" t="n">
        <f aca="false">ModeloDatosModificados!AU390-ModeloDatosMinisterio!AU390</f>
        <v>0</v>
      </c>
      <c r="AV390" s="84" t="n">
        <f aca="false">ModeloDatosModificados!AV390-ModeloDatosMinisterio!AV390</f>
        <v>0</v>
      </c>
      <c r="AW390" s="82" t="n">
        <f aca="false">ModeloDatosModificados!AW390-ModeloDatosMinisterio!AW390</f>
        <v>0</v>
      </c>
      <c r="AX390" s="84" t="n">
        <f aca="false">ModeloDatosModificados!AX390-ModeloDatosMinisterio!AX390</f>
        <v>0</v>
      </c>
    </row>
    <row r="391" customFormat="false" ht="13.8" hidden="false" customHeight="false" outlineLevel="0" collapsed="false">
      <c r="A391" s="31" t="s">
        <v>50</v>
      </c>
      <c r="AB391" s="87" t="s">
        <v>233</v>
      </c>
      <c r="AC391" s="87" t="n">
        <f aca="false">ModeloDatosModificados!AC391-ModeloDatosMinisterio!AC391</f>
        <v>0</v>
      </c>
      <c r="AD391" s="86"/>
      <c r="AE391" s="88" t="n">
        <f aca="false">ModeloDatosModificados!AE391-ModeloDatosMinisterio!AE391</f>
        <v>0</v>
      </c>
      <c r="AF391" s="86"/>
      <c r="AG391" s="89" t="n">
        <f aca="false">ModeloDatosModificados!AG391-ModeloDatosMinisterio!AG391</f>
        <v>0</v>
      </c>
      <c r="AH391" s="86"/>
      <c r="AI391" s="89" t="n">
        <f aca="false">ModeloDatosModificados!AI391-ModeloDatosMinisterio!AI391</f>
        <v>0</v>
      </c>
      <c r="AJ391" s="86"/>
      <c r="AK391" s="89" t="n">
        <f aca="false">ModeloDatosModificados!AK391-ModeloDatosMinisterio!AK391</f>
        <v>0</v>
      </c>
      <c r="AL391" s="86"/>
      <c r="AM391" s="89"/>
    </row>
    <row r="392" customFormat="false" ht="13.8" hidden="false" customHeight="false" outlineLevel="0" collapsed="false">
      <c r="A392" s="31" t="s">
        <v>167</v>
      </c>
    </row>
    <row r="396" customFormat="false" ht="13.8" hidden="false" customHeight="false" outlineLevel="0" collapsed="false">
      <c r="A396" s="50" t="str">
        <f aca="false">"Tabla " &amp; TEXT((ROW()+24) / 35, "0")</f>
        <v>Tabla 12</v>
      </c>
      <c r="B396" s="50"/>
      <c r="C396" s="50"/>
      <c r="D396" s="50"/>
      <c r="E396" s="50"/>
      <c r="F396" s="50"/>
      <c r="G396" s="50"/>
      <c r="H396" s="50"/>
      <c r="I396" s="50"/>
      <c r="J396" s="50"/>
      <c r="S396" s="100"/>
      <c r="T396" s="100"/>
      <c r="U396" s="100"/>
      <c r="V396" s="100"/>
      <c r="W396" s="100"/>
      <c r="X396" s="100"/>
      <c r="Y396" s="100"/>
      <c r="Z396" s="100"/>
    </row>
    <row r="397" customFormat="false" ht="13.8" hidden="false" customHeight="false" outlineLevel="0" collapsed="false">
      <c r="A397" s="50" t="s">
        <v>169</v>
      </c>
      <c r="B397" s="50"/>
      <c r="C397" s="50"/>
      <c r="D397" s="50"/>
      <c r="E397" s="50"/>
      <c r="F397" s="50"/>
      <c r="G397" s="50"/>
      <c r="H397" s="50"/>
      <c r="I397" s="50"/>
      <c r="J397" s="50"/>
      <c r="S397" s="100"/>
      <c r="T397" s="100"/>
      <c r="U397" s="100"/>
      <c r="V397" s="100"/>
      <c r="W397" s="100"/>
      <c r="X397" s="100"/>
      <c r="Y397" s="100"/>
      <c r="Z397" s="100"/>
    </row>
    <row r="398" customFormat="false" ht="15.8" hidden="false" customHeight="true" outlineLevel="0" collapsed="false">
      <c r="A398" s="51" t="s">
        <v>8</v>
      </c>
      <c r="B398" s="101" t="s">
        <v>213</v>
      </c>
      <c r="C398" s="101"/>
      <c r="D398" s="101"/>
      <c r="E398" s="101"/>
      <c r="F398" s="101"/>
      <c r="G398" s="101"/>
      <c r="H398" s="101"/>
      <c r="I398" s="53" t="s">
        <v>10</v>
      </c>
      <c r="J398" s="53" t="s">
        <v>11</v>
      </c>
      <c r="K398" s="53" t="s">
        <v>214</v>
      </c>
      <c r="L398" s="53" t="s">
        <v>215</v>
      </c>
      <c r="M398" s="53" t="s">
        <v>216</v>
      </c>
      <c r="N398" s="53" t="s">
        <v>12</v>
      </c>
      <c r="O398" s="53" t="s">
        <v>217</v>
      </c>
      <c r="P398" s="53" t="s">
        <v>218</v>
      </c>
      <c r="Q398" s="53" t="s">
        <v>219</v>
      </c>
      <c r="S398" s="101" t="s">
        <v>213</v>
      </c>
      <c r="T398" s="101"/>
      <c r="U398" s="101"/>
      <c r="V398" s="101"/>
      <c r="W398" s="101"/>
      <c r="X398" s="101"/>
      <c r="Y398" s="101"/>
      <c r="Z398" s="101"/>
      <c r="AC398" s="56" t="s">
        <v>221</v>
      </c>
      <c r="AD398" s="56"/>
      <c r="AE398" s="56" t="s">
        <v>222</v>
      </c>
      <c r="AF398" s="56"/>
      <c r="AG398" s="56" t="s">
        <v>223</v>
      </c>
      <c r="AH398" s="56"/>
      <c r="AI398" s="56" t="s">
        <v>224</v>
      </c>
      <c r="AJ398" s="56"/>
      <c r="AK398" s="56" t="s">
        <v>225</v>
      </c>
      <c r="AL398" s="56"/>
      <c r="AM398" s="57" t="s">
        <v>226</v>
      </c>
      <c r="AO398" s="56" t="s">
        <v>221</v>
      </c>
      <c r="AP398" s="56"/>
      <c r="AQ398" s="56" t="s">
        <v>222</v>
      </c>
      <c r="AR398" s="56"/>
      <c r="AS398" s="56" t="s">
        <v>223</v>
      </c>
      <c r="AT398" s="56"/>
      <c r="AU398" s="56" t="s">
        <v>224</v>
      </c>
      <c r="AV398" s="56"/>
      <c r="AW398" s="57" t="s">
        <v>225</v>
      </c>
      <c r="AX398" s="57"/>
    </row>
    <row r="399" customFormat="false" ht="55.8" hidden="false" customHeight="false" outlineLevel="0" collapsed="false">
      <c r="A399" s="51"/>
      <c r="B399" s="102" t="s">
        <v>170</v>
      </c>
      <c r="C399" s="102" t="s">
        <v>171</v>
      </c>
      <c r="D399" s="102" t="s">
        <v>172</v>
      </c>
      <c r="E399" s="102" t="s">
        <v>173</v>
      </c>
      <c r="F399" s="102" t="s">
        <v>174</v>
      </c>
      <c r="G399" s="102" t="s">
        <v>175</v>
      </c>
      <c r="H399" s="102" t="s">
        <v>176</v>
      </c>
      <c r="I399" s="53"/>
      <c r="J399" s="53"/>
      <c r="K399" s="53"/>
      <c r="L399" s="53"/>
      <c r="M399" s="53"/>
      <c r="N399" s="53"/>
      <c r="O399" s="53"/>
      <c r="P399" s="53"/>
      <c r="Q399" s="53"/>
      <c r="S399" s="102" t="s">
        <v>170</v>
      </c>
      <c r="T399" s="102" t="s">
        <v>171</v>
      </c>
      <c r="U399" s="102" t="s">
        <v>172</v>
      </c>
      <c r="V399" s="102" t="s">
        <v>173</v>
      </c>
      <c r="W399" s="102" t="s">
        <v>174</v>
      </c>
      <c r="X399" s="102" t="s">
        <v>175</v>
      </c>
      <c r="Y399" s="102" t="s">
        <v>176</v>
      </c>
      <c r="Z399" s="53" t="s">
        <v>21</v>
      </c>
      <c r="AC399" s="56" t="s">
        <v>227</v>
      </c>
      <c r="AD399" s="56" t="s">
        <v>228</v>
      </c>
      <c r="AE399" s="56" t="s">
        <v>227</v>
      </c>
      <c r="AF399" s="56" t="s">
        <v>228</v>
      </c>
      <c r="AG399" s="56" t="s">
        <v>227</v>
      </c>
      <c r="AH399" s="56" t="s">
        <v>228</v>
      </c>
      <c r="AI399" s="56" t="s">
        <v>227</v>
      </c>
      <c r="AJ399" s="56" t="s">
        <v>228</v>
      </c>
      <c r="AK399" s="56" t="s">
        <v>227</v>
      </c>
      <c r="AL399" s="56" t="s">
        <v>228</v>
      </c>
      <c r="AM399" s="58" t="s">
        <v>229</v>
      </c>
      <c r="AO399" s="56" t="s">
        <v>230</v>
      </c>
      <c r="AP399" s="56" t="s">
        <v>231</v>
      </c>
      <c r="AQ399" s="56" t="s">
        <v>230</v>
      </c>
      <c r="AR399" s="56" t="s">
        <v>231</v>
      </c>
      <c r="AS399" s="56" t="s">
        <v>230</v>
      </c>
      <c r="AT399" s="56" t="s">
        <v>231</v>
      </c>
      <c r="AU399" s="56" t="s">
        <v>230</v>
      </c>
      <c r="AV399" s="56" t="s">
        <v>231</v>
      </c>
      <c r="AW399" s="56" t="s">
        <v>230</v>
      </c>
      <c r="AX399" s="58" t="s">
        <v>231</v>
      </c>
    </row>
    <row r="400" customFormat="false" ht="13.8" hidden="false" customHeight="false" outlineLevel="0" collapsed="false">
      <c r="A400" s="59" t="s">
        <v>22</v>
      </c>
      <c r="B400" s="62" t="n">
        <f aca="false">ModeloDatosModificados!B400-ModeloDatosMinisterio!B400</f>
        <v>0</v>
      </c>
      <c r="C400" s="62" t="n">
        <f aca="false">ModeloDatosModificados!C400-ModeloDatosMinisterio!C400</f>
        <v>0</v>
      </c>
      <c r="D400" s="62" t="n">
        <f aca="false">ModeloDatosModificados!D400-ModeloDatosMinisterio!D400</f>
        <v>0</v>
      </c>
      <c r="E400" s="62" t="n">
        <f aca="false">ModeloDatosModificados!E400-ModeloDatosMinisterio!E400</f>
        <v>0</v>
      </c>
      <c r="F400" s="62" t="n">
        <f aca="false">ModeloDatosModificados!F400-ModeloDatosMinisterio!F400</f>
        <v>0</v>
      </c>
      <c r="G400" s="62" t="n">
        <f aca="false">ModeloDatosModificados!G400-ModeloDatosMinisterio!G400</f>
        <v>0</v>
      </c>
      <c r="H400" s="62" t="n">
        <f aca="false">ModeloDatosModificados!H400-ModeloDatosMinisterio!H400</f>
        <v>0</v>
      </c>
      <c r="I400" s="61" t="n">
        <f aca="false">ModeloDatosModificados!I400-ModeloDatosMinisterio!I400</f>
        <v>0</v>
      </c>
      <c r="J400" s="62" t="n">
        <f aca="false">ModeloDatosModificados!J400-ModeloDatosMinisterio!J400</f>
        <v>0</v>
      </c>
      <c r="K400" s="61" t="n">
        <f aca="false">ModeloDatosModificados!K400-ModeloDatosMinisterio!K400</f>
        <v>0</v>
      </c>
      <c r="L400" s="63" t="n">
        <f aca="false">ModeloDatosModificados!L400-ModeloDatosMinisterio!L400</f>
        <v>0</v>
      </c>
      <c r="M400" s="64" t="n">
        <f aca="false">ModeloDatosModificados!M400-ModeloDatosMinisterio!M400</f>
        <v>1.13583063968137E-006</v>
      </c>
      <c r="N400" s="63" t="n">
        <f aca="false">ModeloDatosModificados!N400-ModeloDatosMinisterio!N400</f>
        <v>155</v>
      </c>
      <c r="O400" s="63" t="n">
        <f aca="false">ModeloDatosModificados!O400-ModeloDatosMinisterio!O400</f>
        <v>155</v>
      </c>
      <c r="P400" s="63" t="n">
        <f aca="false">ModeloDatosModificados!P400-ModeloDatosMinisterio!P400</f>
        <v>155</v>
      </c>
      <c r="Q400" s="63" t="n">
        <f aca="false">ModeloDatosModificados!Q400-ModeloDatosMinisterio!Q400</f>
        <v>155</v>
      </c>
      <c r="S400" s="62" t="n">
        <f aca="false">ModeloDatosModificados!S400-ModeloDatosMinisterio!S400</f>
        <v>0</v>
      </c>
      <c r="T400" s="62" t="n">
        <f aca="false">ModeloDatosModificados!T400-ModeloDatosMinisterio!T400</f>
        <v>0</v>
      </c>
      <c r="U400" s="62" t="n">
        <f aca="false">ModeloDatosModificados!U400-ModeloDatosMinisterio!U400</f>
        <v>0</v>
      </c>
      <c r="V400" s="62" t="n">
        <f aca="false">ModeloDatosModificados!V400-ModeloDatosMinisterio!V400</f>
        <v>0</v>
      </c>
      <c r="W400" s="62" t="n">
        <f aca="false">ModeloDatosModificados!W400-ModeloDatosMinisterio!W400</f>
        <v>0</v>
      </c>
      <c r="X400" s="62" t="n">
        <f aca="false">ModeloDatosModificados!X400-ModeloDatosMinisterio!X400</f>
        <v>0</v>
      </c>
      <c r="Y400" s="62" t="n">
        <f aca="false">ModeloDatosModificados!Y400-ModeloDatosMinisterio!Y400</f>
        <v>0</v>
      </c>
      <c r="Z400" s="62" t="n">
        <f aca="false">ModeloDatosModificados!Z400-ModeloDatosMinisterio!Z400</f>
        <v>0</v>
      </c>
      <c r="AC400" s="67" t="n">
        <f aca="false">ModeloDatosModificados!AC400-ModeloDatosMinisterio!AC400</f>
        <v>0</v>
      </c>
      <c r="AD400" s="68" t="n">
        <f aca="false">ModeloDatosModificados!AD400-ModeloDatosMinisterio!AD400</f>
        <v>0</v>
      </c>
      <c r="AE400" s="69" t="n">
        <f aca="false">ModeloDatosModificados!AE400-ModeloDatosMinisterio!AE400</f>
        <v>0</v>
      </c>
      <c r="AF400" s="68" t="n">
        <f aca="false">ModeloDatosModificados!AF400-ModeloDatosMinisterio!AF400</f>
        <v>0</v>
      </c>
      <c r="AG400" s="68" t="n">
        <f aca="false">ModeloDatosModificados!AG400-ModeloDatosMinisterio!AG400</f>
        <v>0</v>
      </c>
      <c r="AH400" s="68" t="n">
        <f aca="false">ModeloDatosModificados!AH400-ModeloDatosMinisterio!AH400</f>
        <v>0</v>
      </c>
      <c r="AI400" s="68" t="n">
        <f aca="false">ModeloDatosModificados!AI400-ModeloDatosMinisterio!AI400</f>
        <v>0</v>
      </c>
      <c r="AJ400" s="68" t="n">
        <f aca="false">ModeloDatosModificados!AJ400-ModeloDatosMinisterio!AJ400</f>
        <v>0</v>
      </c>
      <c r="AK400" s="68" t="n">
        <f aca="false">ModeloDatosModificados!AK400-ModeloDatosMinisterio!AK400</f>
        <v>0</v>
      </c>
      <c r="AL400" s="68" t="n">
        <f aca="false">ModeloDatosModificados!AL400-ModeloDatosMinisterio!AL400</f>
        <v>0</v>
      </c>
      <c r="AM400" s="68" t="n">
        <f aca="false">ModeloDatosModificados!AM400-ModeloDatosMinisterio!AM400</f>
        <v>0</v>
      </c>
      <c r="AO400" s="61" t="n">
        <f aca="false">ModeloDatosModificados!AO400-ModeloDatosMinisterio!AO400</f>
        <v>0</v>
      </c>
      <c r="AP400" s="62" t="n">
        <f aca="false">ModeloDatosModificados!AP400-ModeloDatosMinisterio!AP400</f>
        <v>0</v>
      </c>
      <c r="AQ400" s="61" t="n">
        <f aca="false">ModeloDatosModificados!AQ400-ModeloDatosMinisterio!AQ400</f>
        <v>0</v>
      </c>
      <c r="AR400" s="62" t="n">
        <f aca="false">ModeloDatosModificados!AR400-ModeloDatosMinisterio!AR400</f>
        <v>0</v>
      </c>
      <c r="AS400" s="61" t="n">
        <f aca="false">ModeloDatosModificados!AS400-ModeloDatosMinisterio!AS400</f>
        <v>0</v>
      </c>
      <c r="AT400" s="62" t="n">
        <f aca="false">ModeloDatosModificados!AT400-ModeloDatosMinisterio!AT400</f>
        <v>0</v>
      </c>
      <c r="AU400" s="61" t="n">
        <f aca="false">ModeloDatosModificados!AU400-ModeloDatosMinisterio!AU400</f>
        <v>0</v>
      </c>
      <c r="AV400" s="62" t="n">
        <f aca="false">ModeloDatosModificados!AV400-ModeloDatosMinisterio!AV400</f>
        <v>0</v>
      </c>
      <c r="AW400" s="61" t="n">
        <f aca="false">ModeloDatosModificados!AW400-ModeloDatosMinisterio!AW400</f>
        <v>0</v>
      </c>
      <c r="AX400" s="62" t="n">
        <f aca="false">ModeloDatosModificados!AX400-ModeloDatosMinisterio!AX400</f>
        <v>0</v>
      </c>
    </row>
    <row r="401" customFormat="false" ht="13.8" hidden="false" customHeight="false" outlineLevel="0" collapsed="false">
      <c r="A401" s="70" t="s">
        <v>23</v>
      </c>
      <c r="B401" s="63" t="n">
        <f aca="false">ModeloDatosModificados!B401-ModeloDatosMinisterio!B401</f>
        <v>0</v>
      </c>
      <c r="C401" s="63" t="n">
        <f aca="false">ModeloDatosModificados!C401-ModeloDatosMinisterio!C401</f>
        <v>0</v>
      </c>
      <c r="D401" s="63" t="n">
        <f aca="false">ModeloDatosModificados!D401-ModeloDatosMinisterio!D401</f>
        <v>0</v>
      </c>
      <c r="E401" s="63" t="n">
        <f aca="false">ModeloDatosModificados!E401-ModeloDatosMinisterio!E401</f>
        <v>0</v>
      </c>
      <c r="F401" s="63" t="n">
        <f aca="false">ModeloDatosModificados!F401-ModeloDatosMinisterio!F401</f>
        <v>0</v>
      </c>
      <c r="G401" s="63" t="n">
        <f aca="false">ModeloDatosModificados!G401-ModeloDatosMinisterio!G401</f>
        <v>0</v>
      </c>
      <c r="H401" s="63" t="n">
        <f aca="false">ModeloDatosModificados!H401-ModeloDatosMinisterio!H401</f>
        <v>0</v>
      </c>
      <c r="I401" s="64" t="n">
        <f aca="false">ModeloDatosModificados!I401-ModeloDatosMinisterio!I401</f>
        <v>0</v>
      </c>
      <c r="J401" s="63" t="n">
        <f aca="false">ModeloDatosModificados!J401-ModeloDatosMinisterio!J401</f>
        <v>0</v>
      </c>
      <c r="K401" s="64" t="n">
        <f aca="false">ModeloDatosModificados!K401-ModeloDatosMinisterio!K401</f>
        <v>0</v>
      </c>
      <c r="L401" s="63" t="n">
        <f aca="false">ModeloDatosModificados!L401-ModeloDatosMinisterio!L401</f>
        <v>0</v>
      </c>
      <c r="M401" s="64" t="n">
        <f aca="false">ModeloDatosModificados!M401-ModeloDatosMinisterio!M401</f>
        <v>-4.04020294636487E-007</v>
      </c>
      <c r="N401" s="63" t="n">
        <f aca="false">ModeloDatosModificados!N401-ModeloDatosMinisterio!N401</f>
        <v>-55</v>
      </c>
      <c r="O401" s="63" t="n">
        <f aca="false">ModeloDatosModificados!O401-ModeloDatosMinisterio!O401</f>
        <v>-55</v>
      </c>
      <c r="P401" s="63" t="n">
        <f aca="false">ModeloDatosModificados!P401-ModeloDatosMinisterio!P401</f>
        <v>-55</v>
      </c>
      <c r="Q401" s="63" t="n">
        <f aca="false">ModeloDatosModificados!Q401-ModeloDatosMinisterio!Q401</f>
        <v>-55</v>
      </c>
      <c r="S401" s="63" t="n">
        <f aca="false">ModeloDatosModificados!S401-ModeloDatosMinisterio!S401</f>
        <v>0</v>
      </c>
      <c r="T401" s="63" t="n">
        <f aca="false">ModeloDatosModificados!T401-ModeloDatosMinisterio!T401</f>
        <v>0</v>
      </c>
      <c r="U401" s="63" t="n">
        <f aca="false">ModeloDatosModificados!U401-ModeloDatosMinisterio!U401</f>
        <v>0</v>
      </c>
      <c r="V401" s="63" t="n">
        <f aca="false">ModeloDatosModificados!V401-ModeloDatosMinisterio!V401</f>
        <v>0</v>
      </c>
      <c r="W401" s="63" t="n">
        <f aca="false">ModeloDatosModificados!W401-ModeloDatosMinisterio!W401</f>
        <v>0</v>
      </c>
      <c r="X401" s="63" t="n">
        <f aca="false">ModeloDatosModificados!X401-ModeloDatosMinisterio!X401</f>
        <v>0</v>
      </c>
      <c r="Y401" s="63" t="n">
        <f aca="false">ModeloDatosModificados!Y401-ModeloDatosMinisterio!Y401</f>
        <v>0</v>
      </c>
      <c r="Z401" s="63" t="n">
        <f aca="false">ModeloDatosModificados!Z401-ModeloDatosMinisterio!Z401</f>
        <v>0</v>
      </c>
      <c r="AC401" s="71" t="n">
        <f aca="false">ModeloDatosModificados!AC401-ModeloDatosMinisterio!AC401</f>
        <v>0</v>
      </c>
      <c r="AD401" s="72" t="n">
        <f aca="false">ModeloDatosModificados!AD401-ModeloDatosMinisterio!AD401</f>
        <v>0</v>
      </c>
      <c r="AE401" s="73" t="n">
        <f aca="false">ModeloDatosModificados!AE401-ModeloDatosMinisterio!AE401</f>
        <v>0</v>
      </c>
      <c r="AF401" s="72" t="n">
        <f aca="false">ModeloDatosModificados!AF401-ModeloDatosMinisterio!AF401</f>
        <v>0</v>
      </c>
      <c r="AG401" s="72" t="n">
        <f aca="false">ModeloDatosModificados!AG401-ModeloDatosMinisterio!AG401</f>
        <v>0</v>
      </c>
      <c r="AH401" s="72" t="n">
        <f aca="false">ModeloDatosModificados!AH401-ModeloDatosMinisterio!AH401</f>
        <v>0</v>
      </c>
      <c r="AI401" s="72" t="n">
        <f aca="false">ModeloDatosModificados!AI401-ModeloDatosMinisterio!AI401</f>
        <v>0</v>
      </c>
      <c r="AJ401" s="72" t="n">
        <f aca="false">ModeloDatosModificados!AJ401-ModeloDatosMinisterio!AJ401</f>
        <v>0</v>
      </c>
      <c r="AK401" s="72" t="n">
        <f aca="false">ModeloDatosModificados!AK401-ModeloDatosMinisterio!AK401</f>
        <v>0</v>
      </c>
      <c r="AL401" s="72" t="n">
        <f aca="false">ModeloDatosModificados!AL401-ModeloDatosMinisterio!AL401</f>
        <v>0</v>
      </c>
      <c r="AM401" s="72" t="n">
        <f aca="false">ModeloDatosModificados!AM401-ModeloDatosMinisterio!AM401</f>
        <v>0</v>
      </c>
      <c r="AO401" s="64" t="n">
        <f aca="false">ModeloDatosModificados!AO401-ModeloDatosMinisterio!AO401</f>
        <v>0</v>
      </c>
      <c r="AP401" s="63" t="n">
        <f aca="false">ModeloDatosModificados!AP401-ModeloDatosMinisterio!AP401</f>
        <v>0</v>
      </c>
      <c r="AQ401" s="64" t="n">
        <f aca="false">ModeloDatosModificados!AQ401-ModeloDatosMinisterio!AQ401</f>
        <v>0</v>
      </c>
      <c r="AR401" s="63" t="n">
        <f aca="false">ModeloDatosModificados!AR401-ModeloDatosMinisterio!AR401</f>
        <v>0</v>
      </c>
      <c r="AS401" s="64" t="n">
        <f aca="false">ModeloDatosModificados!AS401-ModeloDatosMinisterio!AS401</f>
        <v>0</v>
      </c>
      <c r="AT401" s="63" t="n">
        <f aca="false">ModeloDatosModificados!AT401-ModeloDatosMinisterio!AT401</f>
        <v>0</v>
      </c>
      <c r="AU401" s="64" t="n">
        <f aca="false">ModeloDatosModificados!AU401-ModeloDatosMinisterio!AU401</f>
        <v>0</v>
      </c>
      <c r="AV401" s="63" t="n">
        <f aca="false">ModeloDatosModificados!AV401-ModeloDatosMinisterio!AV401</f>
        <v>0</v>
      </c>
      <c r="AW401" s="64" t="n">
        <f aca="false">ModeloDatosModificados!AW401-ModeloDatosMinisterio!AW401</f>
        <v>0</v>
      </c>
      <c r="AX401" s="63" t="n">
        <f aca="false">ModeloDatosModificados!AX401-ModeloDatosMinisterio!AX401</f>
        <v>0</v>
      </c>
    </row>
    <row r="402" customFormat="false" ht="13.8" hidden="false" customHeight="false" outlineLevel="0" collapsed="false">
      <c r="A402" s="70" t="s">
        <v>24</v>
      </c>
      <c r="B402" s="63" t="n">
        <f aca="false">ModeloDatosModificados!B402-ModeloDatosMinisterio!B402</f>
        <v>0</v>
      </c>
      <c r="C402" s="63" t="n">
        <f aca="false">ModeloDatosModificados!C402-ModeloDatosMinisterio!C402</f>
        <v>0</v>
      </c>
      <c r="D402" s="63" t="n">
        <f aca="false">ModeloDatosModificados!D402-ModeloDatosMinisterio!D402</f>
        <v>0</v>
      </c>
      <c r="E402" s="63" t="n">
        <f aca="false">ModeloDatosModificados!E402-ModeloDatosMinisterio!E402</f>
        <v>0</v>
      </c>
      <c r="F402" s="63" t="n">
        <f aca="false">ModeloDatosModificados!F402-ModeloDatosMinisterio!F402</f>
        <v>0</v>
      </c>
      <c r="G402" s="63" t="n">
        <f aca="false">ModeloDatosModificados!G402-ModeloDatosMinisterio!G402</f>
        <v>0</v>
      </c>
      <c r="H402" s="63" t="n">
        <f aca="false">ModeloDatosModificados!H402-ModeloDatosMinisterio!H402</f>
        <v>0</v>
      </c>
      <c r="I402" s="64" t="n">
        <f aca="false">ModeloDatosModificados!I402-ModeloDatosMinisterio!I402</f>
        <v>0</v>
      </c>
      <c r="J402" s="63" t="n">
        <f aca="false">ModeloDatosModificados!J402-ModeloDatosMinisterio!J402</f>
        <v>0</v>
      </c>
      <c r="K402" s="64" t="n">
        <f aca="false">ModeloDatosModificados!K402-ModeloDatosMinisterio!K402</f>
        <v>0</v>
      </c>
      <c r="L402" s="63" t="n">
        <f aca="false">ModeloDatosModificados!L402-ModeloDatosMinisterio!L402</f>
        <v>0</v>
      </c>
      <c r="M402" s="64" t="n">
        <f aca="false">ModeloDatosModificados!M402-ModeloDatosMinisterio!M402</f>
        <v>-3.04920977092782E-007</v>
      </c>
      <c r="N402" s="63" t="n">
        <f aca="false">ModeloDatosModificados!N402-ModeloDatosMinisterio!N402</f>
        <v>-42</v>
      </c>
      <c r="O402" s="63" t="n">
        <f aca="false">ModeloDatosModificados!O402-ModeloDatosMinisterio!O402</f>
        <v>-42</v>
      </c>
      <c r="P402" s="63" t="n">
        <f aca="false">ModeloDatosModificados!P402-ModeloDatosMinisterio!P402</f>
        <v>-42</v>
      </c>
      <c r="Q402" s="63" t="n">
        <f aca="false">ModeloDatosModificados!Q402-ModeloDatosMinisterio!Q402</f>
        <v>-42</v>
      </c>
      <c r="S402" s="63" t="n">
        <f aca="false">ModeloDatosModificados!S402-ModeloDatosMinisterio!S402</f>
        <v>0</v>
      </c>
      <c r="T402" s="63" t="n">
        <f aca="false">ModeloDatosModificados!T402-ModeloDatosMinisterio!T402</f>
        <v>0</v>
      </c>
      <c r="U402" s="63" t="n">
        <f aca="false">ModeloDatosModificados!U402-ModeloDatosMinisterio!U402</f>
        <v>0</v>
      </c>
      <c r="V402" s="63" t="n">
        <f aca="false">ModeloDatosModificados!V402-ModeloDatosMinisterio!V402</f>
        <v>0</v>
      </c>
      <c r="W402" s="63" t="n">
        <f aca="false">ModeloDatosModificados!W402-ModeloDatosMinisterio!W402</f>
        <v>0</v>
      </c>
      <c r="X402" s="63" t="n">
        <f aca="false">ModeloDatosModificados!X402-ModeloDatosMinisterio!X402</f>
        <v>0</v>
      </c>
      <c r="Y402" s="63" t="n">
        <f aca="false">ModeloDatosModificados!Y402-ModeloDatosMinisterio!Y402</f>
        <v>0</v>
      </c>
      <c r="Z402" s="63" t="n">
        <f aca="false">ModeloDatosModificados!Z402-ModeloDatosMinisterio!Z402</f>
        <v>0</v>
      </c>
      <c r="AC402" s="71" t="n">
        <f aca="false">ModeloDatosModificados!AC402-ModeloDatosMinisterio!AC402</f>
        <v>0</v>
      </c>
      <c r="AD402" s="72" t="n">
        <f aca="false">ModeloDatosModificados!AD402-ModeloDatosMinisterio!AD402</f>
        <v>0</v>
      </c>
      <c r="AE402" s="73" t="n">
        <f aca="false">ModeloDatosModificados!AE402-ModeloDatosMinisterio!AE402</f>
        <v>0</v>
      </c>
      <c r="AF402" s="72" t="n">
        <f aca="false">ModeloDatosModificados!AF402-ModeloDatosMinisterio!AF402</f>
        <v>0</v>
      </c>
      <c r="AG402" s="72" t="n">
        <f aca="false">ModeloDatosModificados!AG402-ModeloDatosMinisterio!AG402</f>
        <v>0</v>
      </c>
      <c r="AH402" s="72" t="n">
        <f aca="false">ModeloDatosModificados!AH402-ModeloDatosMinisterio!AH402</f>
        <v>0</v>
      </c>
      <c r="AI402" s="72" t="n">
        <f aca="false">ModeloDatosModificados!AI402-ModeloDatosMinisterio!AI402</f>
        <v>0</v>
      </c>
      <c r="AJ402" s="72" t="n">
        <f aca="false">ModeloDatosModificados!AJ402-ModeloDatosMinisterio!AJ402</f>
        <v>0</v>
      </c>
      <c r="AK402" s="72" t="n">
        <f aca="false">ModeloDatosModificados!AK402-ModeloDatosMinisterio!AK402</f>
        <v>0</v>
      </c>
      <c r="AL402" s="72" t="n">
        <f aca="false">ModeloDatosModificados!AL402-ModeloDatosMinisterio!AL402</f>
        <v>0</v>
      </c>
      <c r="AM402" s="72" t="n">
        <f aca="false">ModeloDatosModificados!AM402-ModeloDatosMinisterio!AM402</f>
        <v>0</v>
      </c>
      <c r="AO402" s="64" t="n">
        <f aca="false">ModeloDatosModificados!AO402-ModeloDatosMinisterio!AO402</f>
        <v>0</v>
      </c>
      <c r="AP402" s="63" t="n">
        <f aca="false">ModeloDatosModificados!AP402-ModeloDatosMinisterio!AP402</f>
        <v>0</v>
      </c>
      <c r="AQ402" s="64" t="n">
        <f aca="false">ModeloDatosModificados!AQ402-ModeloDatosMinisterio!AQ402</f>
        <v>0</v>
      </c>
      <c r="AR402" s="63" t="n">
        <f aca="false">ModeloDatosModificados!AR402-ModeloDatosMinisterio!AR402</f>
        <v>0</v>
      </c>
      <c r="AS402" s="64" t="n">
        <f aca="false">ModeloDatosModificados!AS402-ModeloDatosMinisterio!AS402</f>
        <v>0</v>
      </c>
      <c r="AT402" s="63" t="n">
        <f aca="false">ModeloDatosModificados!AT402-ModeloDatosMinisterio!AT402</f>
        <v>0</v>
      </c>
      <c r="AU402" s="64" t="n">
        <f aca="false">ModeloDatosModificados!AU402-ModeloDatosMinisterio!AU402</f>
        <v>0</v>
      </c>
      <c r="AV402" s="63" t="n">
        <f aca="false">ModeloDatosModificados!AV402-ModeloDatosMinisterio!AV402</f>
        <v>0</v>
      </c>
      <c r="AW402" s="64" t="n">
        <f aca="false">ModeloDatosModificados!AW402-ModeloDatosMinisterio!AW402</f>
        <v>0</v>
      </c>
      <c r="AX402" s="63" t="n">
        <f aca="false">ModeloDatosModificados!AX402-ModeloDatosMinisterio!AX402</f>
        <v>0</v>
      </c>
    </row>
    <row r="403" customFormat="false" ht="13.8" hidden="false" customHeight="false" outlineLevel="0" collapsed="false">
      <c r="A403" s="70" t="s">
        <v>25</v>
      </c>
      <c r="B403" s="63" t="n">
        <f aca="false">ModeloDatosModificados!B403-ModeloDatosMinisterio!B403</f>
        <v>0</v>
      </c>
      <c r="C403" s="63" t="n">
        <f aca="false">ModeloDatosModificados!C403-ModeloDatosMinisterio!C403</f>
        <v>0</v>
      </c>
      <c r="D403" s="63" t="n">
        <f aca="false">ModeloDatosModificados!D403-ModeloDatosMinisterio!D403</f>
        <v>0</v>
      </c>
      <c r="E403" s="63" t="n">
        <f aca="false">ModeloDatosModificados!E403-ModeloDatosMinisterio!E403</f>
        <v>0</v>
      </c>
      <c r="F403" s="63" t="n">
        <f aca="false">ModeloDatosModificados!F403-ModeloDatosMinisterio!F403</f>
        <v>0</v>
      </c>
      <c r="G403" s="63" t="n">
        <f aca="false">ModeloDatosModificados!G403-ModeloDatosMinisterio!G403</f>
        <v>0</v>
      </c>
      <c r="H403" s="63" t="n">
        <f aca="false">ModeloDatosModificados!H403-ModeloDatosMinisterio!H403</f>
        <v>0</v>
      </c>
      <c r="I403" s="64" t="n">
        <f aca="false">ModeloDatosModificados!I403-ModeloDatosMinisterio!I403</f>
        <v>0</v>
      </c>
      <c r="J403" s="63" t="n">
        <f aca="false">ModeloDatosModificados!J403-ModeloDatosMinisterio!J403</f>
        <v>0</v>
      </c>
      <c r="K403" s="64" t="n">
        <f aca="false">ModeloDatosModificados!K403-ModeloDatosMinisterio!K403</f>
        <v>0</v>
      </c>
      <c r="L403" s="63" t="n">
        <f aca="false">ModeloDatosModificados!L403-ModeloDatosMinisterio!L403</f>
        <v>0</v>
      </c>
      <c r="M403" s="64" t="n">
        <f aca="false">ModeloDatosModificados!M403-ModeloDatosMinisterio!M403</f>
        <v>7.6230244269726E-009</v>
      </c>
      <c r="N403" s="63" t="n">
        <f aca="false">ModeloDatosModificados!N403-ModeloDatosMinisterio!N403</f>
        <v>2</v>
      </c>
      <c r="O403" s="63" t="n">
        <f aca="false">ModeloDatosModificados!O403-ModeloDatosMinisterio!O403</f>
        <v>2</v>
      </c>
      <c r="P403" s="63" t="n">
        <f aca="false">ModeloDatosModificados!P403-ModeloDatosMinisterio!P403</f>
        <v>2</v>
      </c>
      <c r="Q403" s="63" t="n">
        <f aca="false">ModeloDatosModificados!Q403-ModeloDatosMinisterio!Q403</f>
        <v>2</v>
      </c>
      <c r="S403" s="63" t="n">
        <f aca="false">ModeloDatosModificados!S403-ModeloDatosMinisterio!S403</f>
        <v>0</v>
      </c>
      <c r="T403" s="63" t="n">
        <f aca="false">ModeloDatosModificados!T403-ModeloDatosMinisterio!T403</f>
        <v>0</v>
      </c>
      <c r="U403" s="63" t="n">
        <f aca="false">ModeloDatosModificados!U403-ModeloDatosMinisterio!U403</f>
        <v>0</v>
      </c>
      <c r="V403" s="63" t="n">
        <f aca="false">ModeloDatosModificados!V403-ModeloDatosMinisterio!V403</f>
        <v>0</v>
      </c>
      <c r="W403" s="63" t="n">
        <f aca="false">ModeloDatosModificados!W403-ModeloDatosMinisterio!W403</f>
        <v>0</v>
      </c>
      <c r="X403" s="63" t="n">
        <f aca="false">ModeloDatosModificados!X403-ModeloDatosMinisterio!X403</f>
        <v>0</v>
      </c>
      <c r="Y403" s="63" t="n">
        <f aca="false">ModeloDatosModificados!Y403-ModeloDatosMinisterio!Y403</f>
        <v>0</v>
      </c>
      <c r="Z403" s="63" t="n">
        <f aca="false">ModeloDatosModificados!Z403-ModeloDatosMinisterio!Z403</f>
        <v>0</v>
      </c>
      <c r="AC403" s="71" t="n">
        <f aca="false">ModeloDatosModificados!AC403-ModeloDatosMinisterio!AC403</f>
        <v>0</v>
      </c>
      <c r="AD403" s="72" t="n">
        <f aca="false">ModeloDatosModificados!AD403-ModeloDatosMinisterio!AD403</f>
        <v>0</v>
      </c>
      <c r="AE403" s="73" t="n">
        <f aca="false">ModeloDatosModificados!AE403-ModeloDatosMinisterio!AE403</f>
        <v>0</v>
      </c>
      <c r="AF403" s="72" t="n">
        <f aca="false">ModeloDatosModificados!AF403-ModeloDatosMinisterio!AF403</f>
        <v>0</v>
      </c>
      <c r="AG403" s="72" t="n">
        <f aca="false">ModeloDatosModificados!AG403-ModeloDatosMinisterio!AG403</f>
        <v>0</v>
      </c>
      <c r="AH403" s="72" t="n">
        <f aca="false">ModeloDatosModificados!AH403-ModeloDatosMinisterio!AH403</f>
        <v>0</v>
      </c>
      <c r="AI403" s="72" t="n">
        <f aca="false">ModeloDatosModificados!AI403-ModeloDatosMinisterio!AI403</f>
        <v>0</v>
      </c>
      <c r="AJ403" s="72" t="n">
        <f aca="false">ModeloDatosModificados!AJ403-ModeloDatosMinisterio!AJ403</f>
        <v>0</v>
      </c>
      <c r="AK403" s="72" t="n">
        <f aca="false">ModeloDatosModificados!AK403-ModeloDatosMinisterio!AK403</f>
        <v>0</v>
      </c>
      <c r="AL403" s="72" t="n">
        <f aca="false">ModeloDatosModificados!AL403-ModeloDatosMinisterio!AL403</f>
        <v>0</v>
      </c>
      <c r="AM403" s="72" t="n">
        <f aca="false">ModeloDatosModificados!AM403-ModeloDatosMinisterio!AM403</f>
        <v>0</v>
      </c>
      <c r="AO403" s="64" t="n">
        <f aca="false">ModeloDatosModificados!AO403-ModeloDatosMinisterio!AO403</f>
        <v>0</v>
      </c>
      <c r="AP403" s="63" t="n">
        <f aca="false">ModeloDatosModificados!AP403-ModeloDatosMinisterio!AP403</f>
        <v>0</v>
      </c>
      <c r="AQ403" s="64" t="n">
        <f aca="false">ModeloDatosModificados!AQ403-ModeloDatosMinisterio!AQ403</f>
        <v>0</v>
      </c>
      <c r="AR403" s="63" t="n">
        <f aca="false">ModeloDatosModificados!AR403-ModeloDatosMinisterio!AR403</f>
        <v>0</v>
      </c>
      <c r="AS403" s="64" t="n">
        <f aca="false">ModeloDatosModificados!AS403-ModeloDatosMinisterio!AS403</f>
        <v>0</v>
      </c>
      <c r="AT403" s="63" t="n">
        <f aca="false">ModeloDatosModificados!AT403-ModeloDatosMinisterio!AT403</f>
        <v>0</v>
      </c>
      <c r="AU403" s="64" t="n">
        <f aca="false">ModeloDatosModificados!AU403-ModeloDatosMinisterio!AU403</f>
        <v>0</v>
      </c>
      <c r="AV403" s="63" t="n">
        <f aca="false">ModeloDatosModificados!AV403-ModeloDatosMinisterio!AV403</f>
        <v>0</v>
      </c>
      <c r="AW403" s="64" t="n">
        <f aca="false">ModeloDatosModificados!AW403-ModeloDatosMinisterio!AW403</f>
        <v>0</v>
      </c>
      <c r="AX403" s="63" t="n">
        <f aca="false">ModeloDatosModificados!AX403-ModeloDatosMinisterio!AX403</f>
        <v>0</v>
      </c>
    </row>
    <row r="404" customFormat="false" ht="13.8" hidden="false" customHeight="false" outlineLevel="0" collapsed="false">
      <c r="A404" s="70" t="s">
        <v>26</v>
      </c>
      <c r="B404" s="63" t="n">
        <f aca="false">ModeloDatosModificados!B404-ModeloDatosMinisterio!B404</f>
        <v>0</v>
      </c>
      <c r="C404" s="63" t="n">
        <f aca="false">ModeloDatosModificados!C404-ModeloDatosMinisterio!C404</f>
        <v>0</v>
      </c>
      <c r="D404" s="63" t="n">
        <f aca="false">ModeloDatosModificados!D404-ModeloDatosMinisterio!D404</f>
        <v>0</v>
      </c>
      <c r="E404" s="63" t="n">
        <f aca="false">ModeloDatosModificados!E404-ModeloDatosMinisterio!E404</f>
        <v>0</v>
      </c>
      <c r="F404" s="63" t="n">
        <f aca="false">ModeloDatosModificados!F404-ModeloDatosMinisterio!F404</f>
        <v>0</v>
      </c>
      <c r="G404" s="63" t="n">
        <f aca="false">ModeloDatosModificados!G404-ModeloDatosMinisterio!G404</f>
        <v>0</v>
      </c>
      <c r="H404" s="63" t="n">
        <f aca="false">ModeloDatosModificados!H404-ModeloDatosMinisterio!H404</f>
        <v>0</v>
      </c>
      <c r="I404" s="64" t="n">
        <f aca="false">ModeloDatosModificados!I404-ModeloDatosMinisterio!I404</f>
        <v>0</v>
      </c>
      <c r="J404" s="63" t="n">
        <f aca="false">ModeloDatosModificados!J404-ModeloDatosMinisterio!J404</f>
        <v>0</v>
      </c>
      <c r="K404" s="64" t="n">
        <f aca="false">ModeloDatosModificados!K404-ModeloDatosMinisterio!K404</f>
        <v>0</v>
      </c>
      <c r="L404" s="63" t="n">
        <f aca="false">ModeloDatosModificados!L404-ModeloDatosMinisterio!L404</f>
        <v>0</v>
      </c>
      <c r="M404" s="64" t="n">
        <f aca="false">ModeloDatosModificados!M404-ModeloDatosMinisterio!M404</f>
        <v>-2.36313757250028E-007</v>
      </c>
      <c r="N404" s="63" t="n">
        <f aca="false">ModeloDatosModificados!N404-ModeloDatosMinisterio!N404</f>
        <v>-32</v>
      </c>
      <c r="O404" s="63" t="n">
        <f aca="false">ModeloDatosModificados!O404-ModeloDatosMinisterio!O404</f>
        <v>-32</v>
      </c>
      <c r="P404" s="63" t="n">
        <f aca="false">ModeloDatosModificados!P404-ModeloDatosMinisterio!P404</f>
        <v>-32</v>
      </c>
      <c r="Q404" s="63" t="n">
        <f aca="false">ModeloDatosModificados!Q404-ModeloDatosMinisterio!Q404</f>
        <v>-32</v>
      </c>
      <c r="S404" s="63" t="n">
        <f aca="false">ModeloDatosModificados!S404-ModeloDatosMinisterio!S404</f>
        <v>0</v>
      </c>
      <c r="T404" s="63" t="n">
        <f aca="false">ModeloDatosModificados!T404-ModeloDatosMinisterio!T404</f>
        <v>0</v>
      </c>
      <c r="U404" s="63" t="n">
        <f aca="false">ModeloDatosModificados!U404-ModeloDatosMinisterio!U404</f>
        <v>0</v>
      </c>
      <c r="V404" s="63" t="n">
        <f aca="false">ModeloDatosModificados!V404-ModeloDatosMinisterio!V404</f>
        <v>0</v>
      </c>
      <c r="W404" s="63" t="n">
        <f aca="false">ModeloDatosModificados!W404-ModeloDatosMinisterio!W404</f>
        <v>0</v>
      </c>
      <c r="X404" s="63" t="n">
        <f aca="false">ModeloDatosModificados!X404-ModeloDatosMinisterio!X404</f>
        <v>0</v>
      </c>
      <c r="Y404" s="63" t="n">
        <f aca="false">ModeloDatosModificados!Y404-ModeloDatosMinisterio!Y404</f>
        <v>0</v>
      </c>
      <c r="Z404" s="63" t="n">
        <f aca="false">ModeloDatosModificados!Z404-ModeloDatosMinisterio!Z404</f>
        <v>0</v>
      </c>
      <c r="AC404" s="71" t="n">
        <f aca="false">ModeloDatosModificados!AC404-ModeloDatosMinisterio!AC404</f>
        <v>0</v>
      </c>
      <c r="AD404" s="72" t="n">
        <f aca="false">ModeloDatosModificados!AD404-ModeloDatosMinisterio!AD404</f>
        <v>0</v>
      </c>
      <c r="AE404" s="73" t="n">
        <f aca="false">ModeloDatosModificados!AE404-ModeloDatosMinisterio!AE404</f>
        <v>0</v>
      </c>
      <c r="AF404" s="72" t="n">
        <f aca="false">ModeloDatosModificados!AF404-ModeloDatosMinisterio!AF404</f>
        <v>0</v>
      </c>
      <c r="AG404" s="72" t="n">
        <f aca="false">ModeloDatosModificados!AG404-ModeloDatosMinisterio!AG404</f>
        <v>0</v>
      </c>
      <c r="AH404" s="72" t="n">
        <f aca="false">ModeloDatosModificados!AH404-ModeloDatosMinisterio!AH404</f>
        <v>0</v>
      </c>
      <c r="AI404" s="72" t="n">
        <f aca="false">ModeloDatosModificados!AI404-ModeloDatosMinisterio!AI404</f>
        <v>0</v>
      </c>
      <c r="AJ404" s="72" t="n">
        <f aca="false">ModeloDatosModificados!AJ404-ModeloDatosMinisterio!AJ404</f>
        <v>0</v>
      </c>
      <c r="AK404" s="72" t="n">
        <f aca="false">ModeloDatosModificados!AK404-ModeloDatosMinisterio!AK404</f>
        <v>0</v>
      </c>
      <c r="AL404" s="72" t="n">
        <f aca="false">ModeloDatosModificados!AL404-ModeloDatosMinisterio!AL404</f>
        <v>0</v>
      </c>
      <c r="AM404" s="72" t="n">
        <f aca="false">ModeloDatosModificados!AM404-ModeloDatosMinisterio!AM404</f>
        <v>0</v>
      </c>
      <c r="AO404" s="64" t="n">
        <f aca="false">ModeloDatosModificados!AO404-ModeloDatosMinisterio!AO404</f>
        <v>0</v>
      </c>
      <c r="AP404" s="63" t="n">
        <f aca="false">ModeloDatosModificados!AP404-ModeloDatosMinisterio!AP404</f>
        <v>0</v>
      </c>
      <c r="AQ404" s="64" t="n">
        <f aca="false">ModeloDatosModificados!AQ404-ModeloDatosMinisterio!AQ404</f>
        <v>0</v>
      </c>
      <c r="AR404" s="63" t="n">
        <f aca="false">ModeloDatosModificados!AR404-ModeloDatosMinisterio!AR404</f>
        <v>0</v>
      </c>
      <c r="AS404" s="64" t="n">
        <f aca="false">ModeloDatosModificados!AS404-ModeloDatosMinisterio!AS404</f>
        <v>0</v>
      </c>
      <c r="AT404" s="63" t="n">
        <f aca="false">ModeloDatosModificados!AT404-ModeloDatosMinisterio!AT404</f>
        <v>0</v>
      </c>
      <c r="AU404" s="64" t="n">
        <f aca="false">ModeloDatosModificados!AU404-ModeloDatosMinisterio!AU404</f>
        <v>0</v>
      </c>
      <c r="AV404" s="63" t="n">
        <f aca="false">ModeloDatosModificados!AV404-ModeloDatosMinisterio!AV404</f>
        <v>0</v>
      </c>
      <c r="AW404" s="64" t="n">
        <f aca="false">ModeloDatosModificados!AW404-ModeloDatosMinisterio!AW404</f>
        <v>0</v>
      </c>
      <c r="AX404" s="63" t="n">
        <f aca="false">ModeloDatosModificados!AX404-ModeloDatosMinisterio!AX404</f>
        <v>0</v>
      </c>
    </row>
    <row r="405" customFormat="false" ht="13.8" hidden="false" customHeight="false" outlineLevel="0" collapsed="false">
      <c r="A405" s="70" t="s">
        <v>27</v>
      </c>
      <c r="B405" s="63" t="n">
        <f aca="false">ModeloDatosModificados!B405-ModeloDatosMinisterio!B405</f>
        <v>0</v>
      </c>
      <c r="C405" s="63" t="n">
        <f aca="false">ModeloDatosModificados!C405-ModeloDatosMinisterio!C405</f>
        <v>0</v>
      </c>
      <c r="D405" s="63" t="n">
        <f aca="false">ModeloDatosModificados!D405-ModeloDatosMinisterio!D405</f>
        <v>0</v>
      </c>
      <c r="E405" s="63" t="n">
        <f aca="false">ModeloDatosModificados!E405-ModeloDatosMinisterio!E405</f>
        <v>0</v>
      </c>
      <c r="F405" s="63" t="n">
        <f aca="false">ModeloDatosModificados!F405-ModeloDatosMinisterio!F405</f>
        <v>0</v>
      </c>
      <c r="G405" s="63" t="n">
        <f aca="false">ModeloDatosModificados!G405-ModeloDatosMinisterio!G405</f>
        <v>0</v>
      </c>
      <c r="H405" s="63" t="n">
        <f aca="false">ModeloDatosModificados!H405-ModeloDatosMinisterio!H405</f>
        <v>0</v>
      </c>
      <c r="I405" s="64" t="n">
        <f aca="false">ModeloDatosModificados!I405-ModeloDatosMinisterio!I405</f>
        <v>0</v>
      </c>
      <c r="J405" s="63" t="n">
        <f aca="false">ModeloDatosModificados!J405-ModeloDatosMinisterio!J405</f>
        <v>0</v>
      </c>
      <c r="K405" s="64" t="n">
        <f aca="false">ModeloDatosModificados!K405-ModeloDatosMinisterio!K405</f>
        <v>0</v>
      </c>
      <c r="L405" s="63" t="n">
        <f aca="false">ModeloDatosModificados!L405-ModeloDatosMinisterio!L405</f>
        <v>0</v>
      </c>
      <c r="M405" s="64" t="n">
        <f aca="false">ModeloDatosModificados!M405-ModeloDatosMinisterio!M405</f>
        <v>-2.28690732878567E-008</v>
      </c>
      <c r="N405" s="63" t="n">
        <f aca="false">ModeloDatosModificados!N405-ModeloDatosMinisterio!N405</f>
        <v>-3</v>
      </c>
      <c r="O405" s="63" t="n">
        <f aca="false">ModeloDatosModificados!O405-ModeloDatosMinisterio!O405</f>
        <v>-3</v>
      </c>
      <c r="P405" s="63" t="n">
        <f aca="false">ModeloDatosModificados!P405-ModeloDatosMinisterio!P405</f>
        <v>-3</v>
      </c>
      <c r="Q405" s="63" t="n">
        <f aca="false">ModeloDatosModificados!Q405-ModeloDatosMinisterio!Q405</f>
        <v>-3</v>
      </c>
      <c r="S405" s="63" t="n">
        <f aca="false">ModeloDatosModificados!S405-ModeloDatosMinisterio!S405</f>
        <v>0</v>
      </c>
      <c r="T405" s="63" t="n">
        <f aca="false">ModeloDatosModificados!T405-ModeloDatosMinisterio!T405</f>
        <v>0</v>
      </c>
      <c r="U405" s="63" t="n">
        <f aca="false">ModeloDatosModificados!U405-ModeloDatosMinisterio!U405</f>
        <v>0</v>
      </c>
      <c r="V405" s="63" t="n">
        <f aca="false">ModeloDatosModificados!V405-ModeloDatosMinisterio!V405</f>
        <v>0</v>
      </c>
      <c r="W405" s="63" t="n">
        <f aca="false">ModeloDatosModificados!W405-ModeloDatosMinisterio!W405</f>
        <v>0</v>
      </c>
      <c r="X405" s="63" t="n">
        <f aca="false">ModeloDatosModificados!X405-ModeloDatosMinisterio!X405</f>
        <v>0</v>
      </c>
      <c r="Y405" s="63" t="n">
        <f aca="false">ModeloDatosModificados!Y405-ModeloDatosMinisterio!Y405</f>
        <v>0</v>
      </c>
      <c r="Z405" s="63" t="n">
        <f aca="false">ModeloDatosModificados!Z405-ModeloDatosMinisterio!Z405</f>
        <v>0</v>
      </c>
      <c r="AC405" s="71" t="n">
        <f aca="false">ModeloDatosModificados!AC405-ModeloDatosMinisterio!AC405</f>
        <v>0</v>
      </c>
      <c r="AD405" s="72" t="n">
        <f aca="false">ModeloDatosModificados!AD405-ModeloDatosMinisterio!AD405</f>
        <v>0</v>
      </c>
      <c r="AE405" s="73" t="n">
        <f aca="false">ModeloDatosModificados!AE405-ModeloDatosMinisterio!AE405</f>
        <v>0</v>
      </c>
      <c r="AF405" s="72" t="n">
        <f aca="false">ModeloDatosModificados!AF405-ModeloDatosMinisterio!AF405</f>
        <v>0</v>
      </c>
      <c r="AG405" s="72" t="n">
        <f aca="false">ModeloDatosModificados!AG405-ModeloDatosMinisterio!AG405</f>
        <v>0</v>
      </c>
      <c r="AH405" s="72" t="n">
        <f aca="false">ModeloDatosModificados!AH405-ModeloDatosMinisterio!AH405</f>
        <v>0</v>
      </c>
      <c r="AI405" s="72" t="n">
        <f aca="false">ModeloDatosModificados!AI405-ModeloDatosMinisterio!AI405</f>
        <v>0</v>
      </c>
      <c r="AJ405" s="72" t="n">
        <f aca="false">ModeloDatosModificados!AJ405-ModeloDatosMinisterio!AJ405</f>
        <v>0</v>
      </c>
      <c r="AK405" s="72" t="n">
        <f aca="false">ModeloDatosModificados!AK405-ModeloDatosMinisterio!AK405</f>
        <v>0</v>
      </c>
      <c r="AL405" s="72" t="n">
        <f aca="false">ModeloDatosModificados!AL405-ModeloDatosMinisterio!AL405</f>
        <v>0</v>
      </c>
      <c r="AM405" s="72" t="n">
        <f aca="false">ModeloDatosModificados!AM405-ModeloDatosMinisterio!AM405</f>
        <v>0</v>
      </c>
      <c r="AO405" s="64" t="n">
        <f aca="false">ModeloDatosModificados!AO405-ModeloDatosMinisterio!AO405</f>
        <v>0</v>
      </c>
      <c r="AP405" s="63" t="n">
        <f aca="false">ModeloDatosModificados!AP405-ModeloDatosMinisterio!AP405</f>
        <v>0</v>
      </c>
      <c r="AQ405" s="64" t="n">
        <f aca="false">ModeloDatosModificados!AQ405-ModeloDatosMinisterio!AQ405</f>
        <v>0</v>
      </c>
      <c r="AR405" s="63" t="n">
        <f aca="false">ModeloDatosModificados!AR405-ModeloDatosMinisterio!AR405</f>
        <v>0</v>
      </c>
      <c r="AS405" s="64" t="n">
        <f aca="false">ModeloDatosModificados!AS405-ModeloDatosMinisterio!AS405</f>
        <v>0</v>
      </c>
      <c r="AT405" s="63" t="n">
        <f aca="false">ModeloDatosModificados!AT405-ModeloDatosMinisterio!AT405</f>
        <v>0</v>
      </c>
      <c r="AU405" s="64" t="n">
        <f aca="false">ModeloDatosModificados!AU405-ModeloDatosMinisterio!AU405</f>
        <v>0</v>
      </c>
      <c r="AV405" s="63" t="n">
        <f aca="false">ModeloDatosModificados!AV405-ModeloDatosMinisterio!AV405</f>
        <v>0</v>
      </c>
      <c r="AW405" s="64" t="n">
        <f aca="false">ModeloDatosModificados!AW405-ModeloDatosMinisterio!AW405</f>
        <v>0</v>
      </c>
      <c r="AX405" s="63" t="n">
        <f aca="false">ModeloDatosModificados!AX405-ModeloDatosMinisterio!AX405</f>
        <v>0</v>
      </c>
    </row>
    <row r="406" customFormat="false" ht="13.8" hidden="false" customHeight="false" outlineLevel="0" collapsed="false">
      <c r="A406" s="70" t="s">
        <v>28</v>
      </c>
      <c r="B406" s="63" t="n">
        <f aca="false">ModeloDatosModificados!B406-ModeloDatosMinisterio!B406</f>
        <v>0</v>
      </c>
      <c r="C406" s="63" t="n">
        <f aca="false">ModeloDatosModificados!C406-ModeloDatosMinisterio!C406</f>
        <v>0</v>
      </c>
      <c r="D406" s="63" t="n">
        <f aca="false">ModeloDatosModificados!D406-ModeloDatosMinisterio!D406</f>
        <v>0</v>
      </c>
      <c r="E406" s="63" t="n">
        <f aca="false">ModeloDatosModificados!E406-ModeloDatosMinisterio!E406</f>
        <v>0</v>
      </c>
      <c r="F406" s="63" t="n">
        <f aca="false">ModeloDatosModificados!F406-ModeloDatosMinisterio!F406</f>
        <v>0</v>
      </c>
      <c r="G406" s="63" t="n">
        <f aca="false">ModeloDatosModificados!G406-ModeloDatosMinisterio!G406</f>
        <v>0</v>
      </c>
      <c r="H406" s="63" t="n">
        <f aca="false">ModeloDatosModificados!H406-ModeloDatosMinisterio!H406</f>
        <v>0</v>
      </c>
      <c r="I406" s="64" t="n">
        <f aca="false">ModeloDatosModificados!I406-ModeloDatosMinisterio!I406</f>
        <v>0</v>
      </c>
      <c r="J406" s="63" t="n">
        <f aca="false">ModeloDatosModificados!J406-ModeloDatosMinisterio!J406</f>
        <v>0</v>
      </c>
      <c r="K406" s="64" t="n">
        <f aca="false">ModeloDatosModificados!K406-ModeloDatosMinisterio!K406</f>
        <v>0</v>
      </c>
      <c r="L406" s="63" t="n">
        <f aca="false">ModeloDatosModificados!L406-ModeloDatosMinisterio!L406</f>
        <v>0</v>
      </c>
      <c r="M406" s="64" t="n">
        <f aca="false">ModeloDatosModificados!M406-ModeloDatosMinisterio!M406</f>
        <v>-1.37214439692446E-007</v>
      </c>
      <c r="N406" s="63" t="n">
        <f aca="false">ModeloDatosModificados!N406-ModeloDatosMinisterio!N406</f>
        <v>-19</v>
      </c>
      <c r="O406" s="63" t="n">
        <f aca="false">ModeloDatosModificados!O406-ModeloDatosMinisterio!O406</f>
        <v>-19</v>
      </c>
      <c r="P406" s="63" t="n">
        <f aca="false">ModeloDatosModificados!P406-ModeloDatosMinisterio!P406</f>
        <v>-19</v>
      </c>
      <c r="Q406" s="63" t="n">
        <f aca="false">ModeloDatosModificados!Q406-ModeloDatosMinisterio!Q406</f>
        <v>-19</v>
      </c>
      <c r="S406" s="63" t="n">
        <f aca="false">ModeloDatosModificados!S406-ModeloDatosMinisterio!S406</f>
        <v>0</v>
      </c>
      <c r="T406" s="63" t="n">
        <f aca="false">ModeloDatosModificados!T406-ModeloDatosMinisterio!T406</f>
        <v>0</v>
      </c>
      <c r="U406" s="63" t="n">
        <f aca="false">ModeloDatosModificados!U406-ModeloDatosMinisterio!U406</f>
        <v>0</v>
      </c>
      <c r="V406" s="63" t="n">
        <f aca="false">ModeloDatosModificados!V406-ModeloDatosMinisterio!V406</f>
        <v>0</v>
      </c>
      <c r="W406" s="63" t="n">
        <f aca="false">ModeloDatosModificados!W406-ModeloDatosMinisterio!W406</f>
        <v>0</v>
      </c>
      <c r="X406" s="63" t="n">
        <f aca="false">ModeloDatosModificados!X406-ModeloDatosMinisterio!X406</f>
        <v>0</v>
      </c>
      <c r="Y406" s="63" t="n">
        <f aca="false">ModeloDatosModificados!Y406-ModeloDatosMinisterio!Y406</f>
        <v>0</v>
      </c>
      <c r="Z406" s="63" t="n">
        <f aca="false">ModeloDatosModificados!Z406-ModeloDatosMinisterio!Z406</f>
        <v>0</v>
      </c>
      <c r="AC406" s="71" t="n">
        <f aca="false">ModeloDatosModificados!AC406-ModeloDatosMinisterio!AC406</f>
        <v>0</v>
      </c>
      <c r="AD406" s="72" t="n">
        <f aca="false">ModeloDatosModificados!AD406-ModeloDatosMinisterio!AD406</f>
        <v>0</v>
      </c>
      <c r="AE406" s="73" t="n">
        <f aca="false">ModeloDatosModificados!AE406-ModeloDatosMinisterio!AE406</f>
        <v>0</v>
      </c>
      <c r="AF406" s="72" t="n">
        <f aca="false">ModeloDatosModificados!AF406-ModeloDatosMinisterio!AF406</f>
        <v>0</v>
      </c>
      <c r="AG406" s="72" t="n">
        <f aca="false">ModeloDatosModificados!AG406-ModeloDatosMinisterio!AG406</f>
        <v>0</v>
      </c>
      <c r="AH406" s="72" t="n">
        <f aca="false">ModeloDatosModificados!AH406-ModeloDatosMinisterio!AH406</f>
        <v>0</v>
      </c>
      <c r="AI406" s="72" t="n">
        <f aca="false">ModeloDatosModificados!AI406-ModeloDatosMinisterio!AI406</f>
        <v>0</v>
      </c>
      <c r="AJ406" s="72" t="n">
        <f aca="false">ModeloDatosModificados!AJ406-ModeloDatosMinisterio!AJ406</f>
        <v>0</v>
      </c>
      <c r="AK406" s="72" t="n">
        <f aca="false">ModeloDatosModificados!AK406-ModeloDatosMinisterio!AK406</f>
        <v>0</v>
      </c>
      <c r="AL406" s="72" t="n">
        <f aca="false">ModeloDatosModificados!AL406-ModeloDatosMinisterio!AL406</f>
        <v>0</v>
      </c>
      <c r="AM406" s="72" t="n">
        <f aca="false">ModeloDatosModificados!AM406-ModeloDatosMinisterio!AM406</f>
        <v>0</v>
      </c>
      <c r="AO406" s="64" t="n">
        <f aca="false">ModeloDatosModificados!AO406-ModeloDatosMinisterio!AO406</f>
        <v>0</v>
      </c>
      <c r="AP406" s="63" t="n">
        <f aca="false">ModeloDatosModificados!AP406-ModeloDatosMinisterio!AP406</f>
        <v>0</v>
      </c>
      <c r="AQ406" s="64" t="n">
        <f aca="false">ModeloDatosModificados!AQ406-ModeloDatosMinisterio!AQ406</f>
        <v>0</v>
      </c>
      <c r="AR406" s="63" t="n">
        <f aca="false">ModeloDatosModificados!AR406-ModeloDatosMinisterio!AR406</f>
        <v>0</v>
      </c>
      <c r="AS406" s="64" t="n">
        <f aca="false">ModeloDatosModificados!AS406-ModeloDatosMinisterio!AS406</f>
        <v>0</v>
      </c>
      <c r="AT406" s="63" t="n">
        <f aca="false">ModeloDatosModificados!AT406-ModeloDatosMinisterio!AT406</f>
        <v>0</v>
      </c>
      <c r="AU406" s="64" t="n">
        <f aca="false">ModeloDatosModificados!AU406-ModeloDatosMinisterio!AU406</f>
        <v>0</v>
      </c>
      <c r="AV406" s="63" t="n">
        <f aca="false">ModeloDatosModificados!AV406-ModeloDatosMinisterio!AV406</f>
        <v>0</v>
      </c>
      <c r="AW406" s="64" t="n">
        <f aca="false">ModeloDatosModificados!AW406-ModeloDatosMinisterio!AW406</f>
        <v>0</v>
      </c>
      <c r="AX406" s="63" t="n">
        <f aca="false">ModeloDatosModificados!AX406-ModeloDatosMinisterio!AX406</f>
        <v>0</v>
      </c>
    </row>
    <row r="407" customFormat="false" ht="13.8" hidden="false" customHeight="false" outlineLevel="0" collapsed="false">
      <c r="A407" s="70" t="s">
        <v>29</v>
      </c>
      <c r="B407" s="63" t="n">
        <f aca="false">ModeloDatosModificados!B407-ModeloDatosMinisterio!B407</f>
        <v>0</v>
      </c>
      <c r="C407" s="63" t="n">
        <f aca="false">ModeloDatosModificados!C407-ModeloDatosMinisterio!C407</f>
        <v>0</v>
      </c>
      <c r="D407" s="63" t="n">
        <f aca="false">ModeloDatosModificados!D407-ModeloDatosMinisterio!D407</f>
        <v>0</v>
      </c>
      <c r="E407" s="63" t="n">
        <f aca="false">ModeloDatosModificados!E407-ModeloDatosMinisterio!E407</f>
        <v>0</v>
      </c>
      <c r="F407" s="63" t="n">
        <f aca="false">ModeloDatosModificados!F407-ModeloDatosMinisterio!F407</f>
        <v>0</v>
      </c>
      <c r="G407" s="63" t="n">
        <f aca="false">ModeloDatosModificados!G407-ModeloDatosMinisterio!G407</f>
        <v>0</v>
      </c>
      <c r="H407" s="63" t="n">
        <f aca="false">ModeloDatosModificados!H407-ModeloDatosMinisterio!H407</f>
        <v>0</v>
      </c>
      <c r="I407" s="64" t="n">
        <f aca="false">ModeloDatosModificados!I407-ModeloDatosMinisterio!I407</f>
        <v>0</v>
      </c>
      <c r="J407" s="63" t="n">
        <f aca="false">ModeloDatosModificados!J407-ModeloDatosMinisterio!J407</f>
        <v>0</v>
      </c>
      <c r="K407" s="64" t="n">
        <f aca="false">ModeloDatosModificados!K407-ModeloDatosMinisterio!K407</f>
        <v>0</v>
      </c>
      <c r="L407" s="63" t="n">
        <f aca="false">ModeloDatosModificados!L407-ModeloDatosMinisterio!L407</f>
        <v>0</v>
      </c>
      <c r="M407" s="64" t="n">
        <f aca="false">ModeloDatosModificados!M407-ModeloDatosMinisterio!M407</f>
        <v>-6.86072198496923E-008</v>
      </c>
      <c r="N407" s="63" t="n">
        <f aca="false">ModeloDatosModificados!N407-ModeloDatosMinisterio!N407</f>
        <v>-9</v>
      </c>
      <c r="O407" s="63" t="n">
        <f aca="false">ModeloDatosModificados!O407-ModeloDatosMinisterio!O407</f>
        <v>-9</v>
      </c>
      <c r="P407" s="63" t="n">
        <f aca="false">ModeloDatosModificados!P407-ModeloDatosMinisterio!P407</f>
        <v>-9</v>
      </c>
      <c r="Q407" s="63" t="n">
        <f aca="false">ModeloDatosModificados!Q407-ModeloDatosMinisterio!Q407</f>
        <v>-9</v>
      </c>
      <c r="S407" s="63" t="n">
        <f aca="false">ModeloDatosModificados!S407-ModeloDatosMinisterio!S407</f>
        <v>0</v>
      </c>
      <c r="T407" s="63" t="n">
        <f aca="false">ModeloDatosModificados!T407-ModeloDatosMinisterio!T407</f>
        <v>0</v>
      </c>
      <c r="U407" s="63" t="n">
        <f aca="false">ModeloDatosModificados!U407-ModeloDatosMinisterio!U407</f>
        <v>0</v>
      </c>
      <c r="V407" s="63" t="n">
        <f aca="false">ModeloDatosModificados!V407-ModeloDatosMinisterio!V407</f>
        <v>0</v>
      </c>
      <c r="W407" s="63" t="n">
        <f aca="false">ModeloDatosModificados!W407-ModeloDatosMinisterio!W407</f>
        <v>0</v>
      </c>
      <c r="X407" s="63" t="n">
        <f aca="false">ModeloDatosModificados!X407-ModeloDatosMinisterio!X407</f>
        <v>0</v>
      </c>
      <c r="Y407" s="63" t="n">
        <f aca="false">ModeloDatosModificados!Y407-ModeloDatosMinisterio!Y407</f>
        <v>0</v>
      </c>
      <c r="Z407" s="63" t="n">
        <f aca="false">ModeloDatosModificados!Z407-ModeloDatosMinisterio!Z407</f>
        <v>0</v>
      </c>
      <c r="AC407" s="71" t="n">
        <f aca="false">ModeloDatosModificados!AC407-ModeloDatosMinisterio!AC407</f>
        <v>0</v>
      </c>
      <c r="AD407" s="72" t="n">
        <f aca="false">ModeloDatosModificados!AD407-ModeloDatosMinisterio!AD407</f>
        <v>0</v>
      </c>
      <c r="AE407" s="73" t="n">
        <f aca="false">ModeloDatosModificados!AE407-ModeloDatosMinisterio!AE407</f>
        <v>0</v>
      </c>
      <c r="AF407" s="72" t="n">
        <f aca="false">ModeloDatosModificados!AF407-ModeloDatosMinisterio!AF407</f>
        <v>0</v>
      </c>
      <c r="AG407" s="72" t="n">
        <f aca="false">ModeloDatosModificados!AG407-ModeloDatosMinisterio!AG407</f>
        <v>0</v>
      </c>
      <c r="AH407" s="72" t="n">
        <f aca="false">ModeloDatosModificados!AH407-ModeloDatosMinisterio!AH407</f>
        <v>0</v>
      </c>
      <c r="AI407" s="72" t="n">
        <f aca="false">ModeloDatosModificados!AI407-ModeloDatosMinisterio!AI407</f>
        <v>0</v>
      </c>
      <c r="AJ407" s="72" t="n">
        <f aca="false">ModeloDatosModificados!AJ407-ModeloDatosMinisterio!AJ407</f>
        <v>0</v>
      </c>
      <c r="AK407" s="72" t="n">
        <f aca="false">ModeloDatosModificados!AK407-ModeloDatosMinisterio!AK407</f>
        <v>0</v>
      </c>
      <c r="AL407" s="72" t="n">
        <f aca="false">ModeloDatosModificados!AL407-ModeloDatosMinisterio!AL407</f>
        <v>0</v>
      </c>
      <c r="AM407" s="72" t="n">
        <f aca="false">ModeloDatosModificados!AM407-ModeloDatosMinisterio!AM407</f>
        <v>0</v>
      </c>
      <c r="AO407" s="64" t="n">
        <f aca="false">ModeloDatosModificados!AO407-ModeloDatosMinisterio!AO407</f>
        <v>0</v>
      </c>
      <c r="AP407" s="63" t="n">
        <f aca="false">ModeloDatosModificados!AP407-ModeloDatosMinisterio!AP407</f>
        <v>0</v>
      </c>
      <c r="AQ407" s="64" t="n">
        <f aca="false">ModeloDatosModificados!AQ407-ModeloDatosMinisterio!AQ407</f>
        <v>0</v>
      </c>
      <c r="AR407" s="63" t="n">
        <f aca="false">ModeloDatosModificados!AR407-ModeloDatosMinisterio!AR407</f>
        <v>0</v>
      </c>
      <c r="AS407" s="64" t="n">
        <f aca="false">ModeloDatosModificados!AS407-ModeloDatosMinisterio!AS407</f>
        <v>0</v>
      </c>
      <c r="AT407" s="63" t="n">
        <f aca="false">ModeloDatosModificados!AT407-ModeloDatosMinisterio!AT407</f>
        <v>0</v>
      </c>
      <c r="AU407" s="64" t="n">
        <f aca="false">ModeloDatosModificados!AU407-ModeloDatosMinisterio!AU407</f>
        <v>0</v>
      </c>
      <c r="AV407" s="63" t="n">
        <f aca="false">ModeloDatosModificados!AV407-ModeloDatosMinisterio!AV407</f>
        <v>0</v>
      </c>
      <c r="AW407" s="64" t="n">
        <f aca="false">ModeloDatosModificados!AW407-ModeloDatosMinisterio!AW407</f>
        <v>0</v>
      </c>
      <c r="AX407" s="63" t="n">
        <f aca="false">ModeloDatosModificados!AX407-ModeloDatosMinisterio!AX407</f>
        <v>0</v>
      </c>
    </row>
    <row r="408" customFormat="false" ht="13.8" hidden="false" customHeight="false" outlineLevel="0" collapsed="false">
      <c r="A408" s="70" t="s">
        <v>30</v>
      </c>
      <c r="B408" s="63" t="n">
        <f aca="false">ModeloDatosModificados!B408-ModeloDatosMinisterio!B408</f>
        <v>0</v>
      </c>
      <c r="C408" s="63" t="n">
        <f aca="false">ModeloDatosModificados!C408-ModeloDatosMinisterio!C408</f>
        <v>0</v>
      </c>
      <c r="D408" s="63" t="n">
        <f aca="false">ModeloDatosModificados!D408-ModeloDatosMinisterio!D408</f>
        <v>0</v>
      </c>
      <c r="E408" s="63" t="n">
        <f aca="false">ModeloDatosModificados!E408-ModeloDatosMinisterio!E408</f>
        <v>0</v>
      </c>
      <c r="F408" s="63" t="n">
        <f aca="false">ModeloDatosModificados!F408-ModeloDatosMinisterio!F408</f>
        <v>0</v>
      </c>
      <c r="G408" s="63" t="n">
        <f aca="false">ModeloDatosModificados!G408-ModeloDatosMinisterio!G408</f>
        <v>0</v>
      </c>
      <c r="H408" s="63" t="n">
        <f aca="false">ModeloDatosModificados!H408-ModeloDatosMinisterio!H408</f>
        <v>0</v>
      </c>
      <c r="I408" s="64" t="n">
        <f aca="false">ModeloDatosModificados!I408-ModeloDatosMinisterio!I408</f>
        <v>0</v>
      </c>
      <c r="J408" s="63" t="n">
        <f aca="false">ModeloDatosModificados!J408-ModeloDatosMinisterio!J408</f>
        <v>0</v>
      </c>
      <c r="K408" s="64" t="n">
        <f aca="false">ModeloDatosModificados!K408-ModeloDatosMinisterio!K408</f>
        <v>0</v>
      </c>
      <c r="L408" s="63" t="n">
        <f aca="false">ModeloDatosModificados!L408-ModeloDatosMinisterio!L408</f>
        <v>0</v>
      </c>
      <c r="M408" s="64" t="n">
        <f aca="false">ModeloDatosModificados!M408-ModeloDatosMinisterio!M408</f>
        <v>7.6230244269726E-009</v>
      </c>
      <c r="N408" s="63" t="n">
        <f aca="false">ModeloDatosModificados!N408-ModeloDatosMinisterio!N408</f>
        <v>1</v>
      </c>
      <c r="O408" s="63" t="n">
        <f aca="false">ModeloDatosModificados!O408-ModeloDatosMinisterio!O408</f>
        <v>1</v>
      </c>
      <c r="P408" s="63" t="n">
        <f aca="false">ModeloDatosModificados!P408-ModeloDatosMinisterio!P408</f>
        <v>1</v>
      </c>
      <c r="Q408" s="63" t="n">
        <f aca="false">ModeloDatosModificados!Q408-ModeloDatosMinisterio!Q408</f>
        <v>1</v>
      </c>
      <c r="S408" s="63" t="n">
        <f aca="false">ModeloDatosModificados!S408-ModeloDatosMinisterio!S408</f>
        <v>0</v>
      </c>
      <c r="T408" s="63" t="n">
        <f aca="false">ModeloDatosModificados!T408-ModeloDatosMinisterio!T408</f>
        <v>0</v>
      </c>
      <c r="U408" s="63" t="n">
        <f aca="false">ModeloDatosModificados!U408-ModeloDatosMinisterio!U408</f>
        <v>0</v>
      </c>
      <c r="V408" s="63" t="n">
        <f aca="false">ModeloDatosModificados!V408-ModeloDatosMinisterio!V408</f>
        <v>0</v>
      </c>
      <c r="W408" s="63" t="n">
        <f aca="false">ModeloDatosModificados!W408-ModeloDatosMinisterio!W408</f>
        <v>0</v>
      </c>
      <c r="X408" s="63" t="n">
        <f aca="false">ModeloDatosModificados!X408-ModeloDatosMinisterio!X408</f>
        <v>0</v>
      </c>
      <c r="Y408" s="63" t="n">
        <f aca="false">ModeloDatosModificados!Y408-ModeloDatosMinisterio!Y408</f>
        <v>0</v>
      </c>
      <c r="Z408" s="63" t="n">
        <f aca="false">ModeloDatosModificados!Z408-ModeloDatosMinisterio!Z408</f>
        <v>0</v>
      </c>
      <c r="AC408" s="71" t="n">
        <f aca="false">ModeloDatosModificados!AC408-ModeloDatosMinisterio!AC408</f>
        <v>0</v>
      </c>
      <c r="AD408" s="72" t="n">
        <f aca="false">ModeloDatosModificados!AD408-ModeloDatosMinisterio!AD408</f>
        <v>0</v>
      </c>
      <c r="AE408" s="73" t="n">
        <f aca="false">ModeloDatosModificados!AE408-ModeloDatosMinisterio!AE408</f>
        <v>0</v>
      </c>
      <c r="AF408" s="72" t="n">
        <f aca="false">ModeloDatosModificados!AF408-ModeloDatosMinisterio!AF408</f>
        <v>0</v>
      </c>
      <c r="AG408" s="72" t="n">
        <f aca="false">ModeloDatosModificados!AG408-ModeloDatosMinisterio!AG408</f>
        <v>0</v>
      </c>
      <c r="AH408" s="72" t="n">
        <f aca="false">ModeloDatosModificados!AH408-ModeloDatosMinisterio!AH408</f>
        <v>0</v>
      </c>
      <c r="AI408" s="72" t="n">
        <f aca="false">ModeloDatosModificados!AI408-ModeloDatosMinisterio!AI408</f>
        <v>0</v>
      </c>
      <c r="AJ408" s="72" t="n">
        <f aca="false">ModeloDatosModificados!AJ408-ModeloDatosMinisterio!AJ408</f>
        <v>0</v>
      </c>
      <c r="AK408" s="72" t="n">
        <f aca="false">ModeloDatosModificados!AK408-ModeloDatosMinisterio!AK408</f>
        <v>0</v>
      </c>
      <c r="AL408" s="72" t="n">
        <f aca="false">ModeloDatosModificados!AL408-ModeloDatosMinisterio!AL408</f>
        <v>0</v>
      </c>
      <c r="AM408" s="72" t="n">
        <f aca="false">ModeloDatosModificados!AM408-ModeloDatosMinisterio!AM408</f>
        <v>0</v>
      </c>
      <c r="AO408" s="64" t="n">
        <f aca="false">ModeloDatosModificados!AO408-ModeloDatosMinisterio!AO408</f>
        <v>0</v>
      </c>
      <c r="AP408" s="63" t="n">
        <f aca="false">ModeloDatosModificados!AP408-ModeloDatosMinisterio!AP408</f>
        <v>0</v>
      </c>
      <c r="AQ408" s="64" t="n">
        <f aca="false">ModeloDatosModificados!AQ408-ModeloDatosMinisterio!AQ408</f>
        <v>0</v>
      </c>
      <c r="AR408" s="63" t="n">
        <f aca="false">ModeloDatosModificados!AR408-ModeloDatosMinisterio!AR408</f>
        <v>0</v>
      </c>
      <c r="AS408" s="64" t="n">
        <f aca="false">ModeloDatosModificados!AS408-ModeloDatosMinisterio!AS408</f>
        <v>0</v>
      </c>
      <c r="AT408" s="63" t="n">
        <f aca="false">ModeloDatosModificados!AT408-ModeloDatosMinisterio!AT408</f>
        <v>0</v>
      </c>
      <c r="AU408" s="64" t="n">
        <f aca="false">ModeloDatosModificados!AU408-ModeloDatosMinisterio!AU408</f>
        <v>0</v>
      </c>
      <c r="AV408" s="63" t="n">
        <f aca="false">ModeloDatosModificados!AV408-ModeloDatosMinisterio!AV408</f>
        <v>0</v>
      </c>
      <c r="AW408" s="64" t="n">
        <f aca="false">ModeloDatosModificados!AW408-ModeloDatosMinisterio!AW408</f>
        <v>0</v>
      </c>
      <c r="AX408" s="63" t="n">
        <f aca="false">ModeloDatosModificados!AX408-ModeloDatosMinisterio!AX408</f>
        <v>0</v>
      </c>
    </row>
    <row r="409" customFormat="false" ht="13.8" hidden="false" customHeight="false" outlineLevel="0" collapsed="false">
      <c r="A409" s="70" t="s">
        <v>31</v>
      </c>
      <c r="B409" s="63" t="n">
        <f aca="false">ModeloDatosModificados!B409-ModeloDatosMinisterio!B409</f>
        <v>0</v>
      </c>
      <c r="C409" s="63" t="n">
        <f aca="false">ModeloDatosModificados!C409-ModeloDatosMinisterio!C409</f>
        <v>0</v>
      </c>
      <c r="D409" s="63" t="n">
        <f aca="false">ModeloDatosModificados!D409-ModeloDatosMinisterio!D409</f>
        <v>0</v>
      </c>
      <c r="E409" s="63" t="n">
        <f aca="false">ModeloDatosModificados!E409-ModeloDatosMinisterio!E409</f>
        <v>0</v>
      </c>
      <c r="F409" s="63" t="n">
        <f aca="false">ModeloDatosModificados!F409-ModeloDatosMinisterio!F409</f>
        <v>0</v>
      </c>
      <c r="G409" s="63" t="n">
        <f aca="false">ModeloDatosModificados!G409-ModeloDatosMinisterio!G409</f>
        <v>0</v>
      </c>
      <c r="H409" s="63" t="n">
        <f aca="false">ModeloDatosModificados!H409-ModeloDatosMinisterio!H409</f>
        <v>0</v>
      </c>
      <c r="I409" s="64" t="n">
        <f aca="false">ModeloDatosModificados!I409-ModeloDatosMinisterio!I409</f>
        <v>0</v>
      </c>
      <c r="J409" s="63" t="n">
        <f aca="false">ModeloDatosModificados!J409-ModeloDatosMinisterio!J409</f>
        <v>0</v>
      </c>
      <c r="K409" s="64" t="n">
        <f aca="false">ModeloDatosModificados!K409-ModeloDatosMinisterio!K409</f>
        <v>0</v>
      </c>
      <c r="L409" s="63" t="n">
        <f aca="false">ModeloDatosModificados!L409-ModeloDatosMinisterio!L409</f>
        <v>0</v>
      </c>
      <c r="M409" s="64" t="n">
        <f aca="false">ModeloDatosModificados!M409-ModeloDatosMinisterio!M409</f>
        <v>7.6230244269726E-009</v>
      </c>
      <c r="N409" s="63" t="n">
        <f aca="false">ModeloDatosModificados!N409-ModeloDatosMinisterio!N409</f>
        <v>1</v>
      </c>
      <c r="O409" s="63" t="n">
        <f aca="false">ModeloDatosModificados!O409-ModeloDatosMinisterio!O409</f>
        <v>1</v>
      </c>
      <c r="P409" s="63" t="n">
        <f aca="false">ModeloDatosModificados!P409-ModeloDatosMinisterio!P409</f>
        <v>1</v>
      </c>
      <c r="Q409" s="63" t="n">
        <f aca="false">ModeloDatosModificados!Q409-ModeloDatosMinisterio!Q409</f>
        <v>1</v>
      </c>
      <c r="S409" s="63" t="n">
        <f aca="false">ModeloDatosModificados!S409-ModeloDatosMinisterio!S409</f>
        <v>0</v>
      </c>
      <c r="T409" s="63" t="n">
        <f aca="false">ModeloDatosModificados!T409-ModeloDatosMinisterio!T409</f>
        <v>0</v>
      </c>
      <c r="U409" s="63" t="n">
        <f aca="false">ModeloDatosModificados!U409-ModeloDatosMinisterio!U409</f>
        <v>0</v>
      </c>
      <c r="V409" s="63" t="n">
        <f aca="false">ModeloDatosModificados!V409-ModeloDatosMinisterio!V409</f>
        <v>0</v>
      </c>
      <c r="W409" s="63" t="n">
        <f aca="false">ModeloDatosModificados!W409-ModeloDatosMinisterio!W409</f>
        <v>0</v>
      </c>
      <c r="X409" s="63" t="n">
        <f aca="false">ModeloDatosModificados!X409-ModeloDatosMinisterio!X409</f>
        <v>0</v>
      </c>
      <c r="Y409" s="63" t="n">
        <f aca="false">ModeloDatosModificados!Y409-ModeloDatosMinisterio!Y409</f>
        <v>0</v>
      </c>
      <c r="Z409" s="63" t="n">
        <f aca="false">ModeloDatosModificados!Z409-ModeloDatosMinisterio!Z409</f>
        <v>0</v>
      </c>
      <c r="AC409" s="71" t="n">
        <f aca="false">ModeloDatosModificados!AC409-ModeloDatosMinisterio!AC409</f>
        <v>0</v>
      </c>
      <c r="AD409" s="72" t="n">
        <f aca="false">ModeloDatosModificados!AD409-ModeloDatosMinisterio!AD409</f>
        <v>0</v>
      </c>
      <c r="AE409" s="73" t="n">
        <f aca="false">ModeloDatosModificados!AE409-ModeloDatosMinisterio!AE409</f>
        <v>0</v>
      </c>
      <c r="AF409" s="72" t="n">
        <f aca="false">ModeloDatosModificados!AF409-ModeloDatosMinisterio!AF409</f>
        <v>0</v>
      </c>
      <c r="AG409" s="72" t="n">
        <f aca="false">ModeloDatosModificados!AG409-ModeloDatosMinisterio!AG409</f>
        <v>0</v>
      </c>
      <c r="AH409" s="72" t="n">
        <f aca="false">ModeloDatosModificados!AH409-ModeloDatosMinisterio!AH409</f>
        <v>0</v>
      </c>
      <c r="AI409" s="72" t="n">
        <f aca="false">ModeloDatosModificados!AI409-ModeloDatosMinisterio!AI409</f>
        <v>0</v>
      </c>
      <c r="AJ409" s="72" t="n">
        <f aca="false">ModeloDatosModificados!AJ409-ModeloDatosMinisterio!AJ409</f>
        <v>0</v>
      </c>
      <c r="AK409" s="72" t="n">
        <f aca="false">ModeloDatosModificados!AK409-ModeloDatosMinisterio!AK409</f>
        <v>0</v>
      </c>
      <c r="AL409" s="72" t="n">
        <f aca="false">ModeloDatosModificados!AL409-ModeloDatosMinisterio!AL409</f>
        <v>0</v>
      </c>
      <c r="AM409" s="72" t="n">
        <f aca="false">ModeloDatosModificados!AM409-ModeloDatosMinisterio!AM409</f>
        <v>0</v>
      </c>
      <c r="AO409" s="64" t="n">
        <f aca="false">ModeloDatosModificados!AO409-ModeloDatosMinisterio!AO409</f>
        <v>0</v>
      </c>
      <c r="AP409" s="63" t="n">
        <f aca="false">ModeloDatosModificados!AP409-ModeloDatosMinisterio!AP409</f>
        <v>0</v>
      </c>
      <c r="AQ409" s="64" t="n">
        <f aca="false">ModeloDatosModificados!AQ409-ModeloDatosMinisterio!AQ409</f>
        <v>0</v>
      </c>
      <c r="AR409" s="63" t="n">
        <f aca="false">ModeloDatosModificados!AR409-ModeloDatosMinisterio!AR409</f>
        <v>0</v>
      </c>
      <c r="AS409" s="64" t="n">
        <f aca="false">ModeloDatosModificados!AS409-ModeloDatosMinisterio!AS409</f>
        <v>0</v>
      </c>
      <c r="AT409" s="63" t="n">
        <f aca="false">ModeloDatosModificados!AT409-ModeloDatosMinisterio!AT409</f>
        <v>0</v>
      </c>
      <c r="AU409" s="64" t="n">
        <f aca="false">ModeloDatosModificados!AU409-ModeloDatosMinisterio!AU409</f>
        <v>0</v>
      </c>
      <c r="AV409" s="63" t="n">
        <f aca="false">ModeloDatosModificados!AV409-ModeloDatosMinisterio!AV409</f>
        <v>0</v>
      </c>
      <c r="AW409" s="64" t="n">
        <f aca="false">ModeloDatosModificados!AW409-ModeloDatosMinisterio!AW409</f>
        <v>0</v>
      </c>
      <c r="AX409" s="63" t="n">
        <f aca="false">ModeloDatosModificados!AX409-ModeloDatosMinisterio!AX409</f>
        <v>0</v>
      </c>
    </row>
    <row r="410" customFormat="false" ht="13.8" hidden="false" customHeight="false" outlineLevel="0" collapsed="false">
      <c r="A410" s="70" t="s">
        <v>32</v>
      </c>
      <c r="B410" s="63" t="n">
        <f aca="false">ModeloDatosModificados!B410-ModeloDatosMinisterio!B410</f>
        <v>0</v>
      </c>
      <c r="C410" s="63" t="n">
        <f aca="false">ModeloDatosModificados!C410-ModeloDatosMinisterio!C410</f>
        <v>0</v>
      </c>
      <c r="D410" s="63" t="n">
        <f aca="false">ModeloDatosModificados!D410-ModeloDatosMinisterio!D410</f>
        <v>0</v>
      </c>
      <c r="E410" s="63" t="n">
        <f aca="false">ModeloDatosModificados!E410-ModeloDatosMinisterio!E410</f>
        <v>0</v>
      </c>
      <c r="F410" s="63" t="n">
        <f aca="false">ModeloDatosModificados!F410-ModeloDatosMinisterio!F410</f>
        <v>0</v>
      </c>
      <c r="G410" s="63" t="n">
        <f aca="false">ModeloDatosModificados!G410-ModeloDatosMinisterio!G410</f>
        <v>0</v>
      </c>
      <c r="H410" s="63" t="n">
        <f aca="false">ModeloDatosModificados!H410-ModeloDatosMinisterio!H410</f>
        <v>0</v>
      </c>
      <c r="I410" s="64" t="n">
        <f aca="false">ModeloDatosModificados!I410-ModeloDatosMinisterio!I410</f>
        <v>0</v>
      </c>
      <c r="J410" s="63" t="n">
        <f aca="false">ModeloDatosModificados!J410-ModeloDatosMinisterio!J410</f>
        <v>0</v>
      </c>
      <c r="K410" s="64" t="n">
        <f aca="false">ModeloDatosModificados!K410-ModeloDatosMinisterio!K410</f>
        <v>0</v>
      </c>
      <c r="L410" s="63" t="n">
        <f aca="false">ModeloDatosModificados!L410-ModeloDatosMinisterio!L410</f>
        <v>0</v>
      </c>
      <c r="M410" s="64" t="n">
        <f aca="false">ModeloDatosModificados!M410-ModeloDatosMinisterio!M410</f>
        <v>1.52460488574147E-008</v>
      </c>
      <c r="N410" s="63" t="n">
        <f aca="false">ModeloDatosModificados!N410-ModeloDatosMinisterio!N410</f>
        <v>2</v>
      </c>
      <c r="O410" s="63" t="n">
        <f aca="false">ModeloDatosModificados!O410-ModeloDatosMinisterio!O410</f>
        <v>2</v>
      </c>
      <c r="P410" s="63" t="n">
        <f aca="false">ModeloDatosModificados!P410-ModeloDatosMinisterio!P410</f>
        <v>2</v>
      </c>
      <c r="Q410" s="63" t="n">
        <f aca="false">ModeloDatosModificados!Q410-ModeloDatosMinisterio!Q410</f>
        <v>2</v>
      </c>
      <c r="S410" s="63" t="n">
        <f aca="false">ModeloDatosModificados!S410-ModeloDatosMinisterio!S410</f>
        <v>0</v>
      </c>
      <c r="T410" s="63" t="n">
        <f aca="false">ModeloDatosModificados!T410-ModeloDatosMinisterio!T410</f>
        <v>0</v>
      </c>
      <c r="U410" s="63" t="n">
        <f aca="false">ModeloDatosModificados!U410-ModeloDatosMinisterio!U410</f>
        <v>0</v>
      </c>
      <c r="V410" s="63" t="n">
        <f aca="false">ModeloDatosModificados!V410-ModeloDatosMinisterio!V410</f>
        <v>0</v>
      </c>
      <c r="W410" s="63" t="n">
        <f aca="false">ModeloDatosModificados!W410-ModeloDatosMinisterio!W410</f>
        <v>0</v>
      </c>
      <c r="X410" s="63" t="n">
        <f aca="false">ModeloDatosModificados!X410-ModeloDatosMinisterio!X410</f>
        <v>0</v>
      </c>
      <c r="Y410" s="63" t="n">
        <f aca="false">ModeloDatosModificados!Y410-ModeloDatosMinisterio!Y410</f>
        <v>0</v>
      </c>
      <c r="Z410" s="63" t="n">
        <f aca="false">ModeloDatosModificados!Z410-ModeloDatosMinisterio!Z410</f>
        <v>0</v>
      </c>
      <c r="AC410" s="71" t="n">
        <f aca="false">ModeloDatosModificados!AC410-ModeloDatosMinisterio!AC410</f>
        <v>0</v>
      </c>
      <c r="AD410" s="72" t="n">
        <f aca="false">ModeloDatosModificados!AD410-ModeloDatosMinisterio!AD410</f>
        <v>0</v>
      </c>
      <c r="AE410" s="73" t="n">
        <f aca="false">ModeloDatosModificados!AE410-ModeloDatosMinisterio!AE410</f>
        <v>0</v>
      </c>
      <c r="AF410" s="72" t="n">
        <f aca="false">ModeloDatosModificados!AF410-ModeloDatosMinisterio!AF410</f>
        <v>0</v>
      </c>
      <c r="AG410" s="72" t="n">
        <f aca="false">ModeloDatosModificados!AG410-ModeloDatosMinisterio!AG410</f>
        <v>0</v>
      </c>
      <c r="AH410" s="72" t="n">
        <f aca="false">ModeloDatosModificados!AH410-ModeloDatosMinisterio!AH410</f>
        <v>0</v>
      </c>
      <c r="AI410" s="72" t="n">
        <f aca="false">ModeloDatosModificados!AI410-ModeloDatosMinisterio!AI410</f>
        <v>0</v>
      </c>
      <c r="AJ410" s="72" t="n">
        <f aca="false">ModeloDatosModificados!AJ410-ModeloDatosMinisterio!AJ410</f>
        <v>0</v>
      </c>
      <c r="AK410" s="72" t="n">
        <f aca="false">ModeloDatosModificados!AK410-ModeloDatosMinisterio!AK410</f>
        <v>0</v>
      </c>
      <c r="AL410" s="72" t="n">
        <f aca="false">ModeloDatosModificados!AL410-ModeloDatosMinisterio!AL410</f>
        <v>0</v>
      </c>
      <c r="AM410" s="72" t="n">
        <f aca="false">ModeloDatosModificados!AM410-ModeloDatosMinisterio!AM410</f>
        <v>0</v>
      </c>
      <c r="AO410" s="64" t="n">
        <f aca="false">ModeloDatosModificados!AO410-ModeloDatosMinisterio!AO410</f>
        <v>0</v>
      </c>
      <c r="AP410" s="63" t="n">
        <f aca="false">ModeloDatosModificados!AP410-ModeloDatosMinisterio!AP410</f>
        <v>0</v>
      </c>
      <c r="AQ410" s="64" t="n">
        <f aca="false">ModeloDatosModificados!AQ410-ModeloDatosMinisterio!AQ410</f>
        <v>0</v>
      </c>
      <c r="AR410" s="63" t="n">
        <f aca="false">ModeloDatosModificados!AR410-ModeloDatosMinisterio!AR410</f>
        <v>0</v>
      </c>
      <c r="AS410" s="64" t="n">
        <f aca="false">ModeloDatosModificados!AS410-ModeloDatosMinisterio!AS410</f>
        <v>0</v>
      </c>
      <c r="AT410" s="63" t="n">
        <f aca="false">ModeloDatosModificados!AT410-ModeloDatosMinisterio!AT410</f>
        <v>0</v>
      </c>
      <c r="AU410" s="64" t="n">
        <f aca="false">ModeloDatosModificados!AU410-ModeloDatosMinisterio!AU410</f>
        <v>0</v>
      </c>
      <c r="AV410" s="63" t="n">
        <f aca="false">ModeloDatosModificados!AV410-ModeloDatosMinisterio!AV410</f>
        <v>0</v>
      </c>
      <c r="AW410" s="64" t="n">
        <f aca="false">ModeloDatosModificados!AW410-ModeloDatosMinisterio!AW410</f>
        <v>0</v>
      </c>
      <c r="AX410" s="63" t="n">
        <f aca="false">ModeloDatosModificados!AX410-ModeloDatosMinisterio!AX410</f>
        <v>0</v>
      </c>
    </row>
    <row r="411" customFormat="false" ht="13.8" hidden="false" customHeight="false" outlineLevel="0" collapsed="false">
      <c r="A411" s="70" t="s">
        <v>33</v>
      </c>
      <c r="B411" s="63" t="n">
        <f aca="false">ModeloDatosModificados!B411-ModeloDatosMinisterio!B411</f>
        <v>0</v>
      </c>
      <c r="C411" s="63" t="n">
        <f aca="false">ModeloDatosModificados!C411-ModeloDatosMinisterio!C411</f>
        <v>0</v>
      </c>
      <c r="D411" s="63" t="n">
        <f aca="false">ModeloDatosModificados!D411-ModeloDatosMinisterio!D411</f>
        <v>0</v>
      </c>
      <c r="E411" s="63" t="n">
        <f aca="false">ModeloDatosModificados!E411-ModeloDatosMinisterio!E411</f>
        <v>0</v>
      </c>
      <c r="F411" s="63" t="n">
        <f aca="false">ModeloDatosModificados!F411-ModeloDatosMinisterio!F411</f>
        <v>0</v>
      </c>
      <c r="G411" s="63" t="n">
        <f aca="false">ModeloDatosModificados!G411-ModeloDatosMinisterio!G411</f>
        <v>0</v>
      </c>
      <c r="H411" s="63" t="n">
        <f aca="false">ModeloDatosModificados!H411-ModeloDatosMinisterio!H411</f>
        <v>0</v>
      </c>
      <c r="I411" s="64" t="n">
        <f aca="false">ModeloDatosModificados!I411-ModeloDatosMinisterio!I411</f>
        <v>0</v>
      </c>
      <c r="J411" s="63" t="n">
        <f aca="false">ModeloDatosModificados!J411-ModeloDatosMinisterio!J411</f>
        <v>0</v>
      </c>
      <c r="K411" s="64" t="n">
        <f aca="false">ModeloDatosModificados!K411-ModeloDatosMinisterio!K411</f>
        <v>0</v>
      </c>
      <c r="L411" s="63" t="n">
        <f aca="false">ModeloDatosModificados!L411-ModeloDatosMinisterio!L411</f>
        <v>0</v>
      </c>
      <c r="M411" s="64" t="n">
        <f aca="false">ModeloDatosModificados!M411-ModeloDatosMinisterio!M411</f>
        <v>2.28690732843873E-008</v>
      </c>
      <c r="N411" s="63" t="n">
        <f aca="false">ModeloDatosModificados!N411-ModeloDatosMinisterio!N411</f>
        <v>3</v>
      </c>
      <c r="O411" s="63" t="n">
        <f aca="false">ModeloDatosModificados!O411-ModeloDatosMinisterio!O411</f>
        <v>3</v>
      </c>
      <c r="P411" s="63" t="n">
        <f aca="false">ModeloDatosModificados!P411-ModeloDatosMinisterio!P411</f>
        <v>3</v>
      </c>
      <c r="Q411" s="63" t="n">
        <f aca="false">ModeloDatosModificados!Q411-ModeloDatosMinisterio!Q411</f>
        <v>3</v>
      </c>
      <c r="S411" s="63" t="n">
        <f aca="false">ModeloDatosModificados!S411-ModeloDatosMinisterio!S411</f>
        <v>0</v>
      </c>
      <c r="T411" s="63" t="n">
        <f aca="false">ModeloDatosModificados!T411-ModeloDatosMinisterio!T411</f>
        <v>0</v>
      </c>
      <c r="U411" s="63" t="n">
        <f aca="false">ModeloDatosModificados!U411-ModeloDatosMinisterio!U411</f>
        <v>0</v>
      </c>
      <c r="V411" s="63" t="n">
        <f aca="false">ModeloDatosModificados!V411-ModeloDatosMinisterio!V411</f>
        <v>0</v>
      </c>
      <c r="W411" s="63" t="n">
        <f aca="false">ModeloDatosModificados!W411-ModeloDatosMinisterio!W411</f>
        <v>0</v>
      </c>
      <c r="X411" s="63" t="n">
        <f aca="false">ModeloDatosModificados!X411-ModeloDatosMinisterio!X411</f>
        <v>0</v>
      </c>
      <c r="Y411" s="63" t="n">
        <f aca="false">ModeloDatosModificados!Y411-ModeloDatosMinisterio!Y411</f>
        <v>0</v>
      </c>
      <c r="Z411" s="63" t="n">
        <f aca="false">ModeloDatosModificados!Z411-ModeloDatosMinisterio!Z411</f>
        <v>0</v>
      </c>
      <c r="AC411" s="71" t="n">
        <f aca="false">ModeloDatosModificados!AC411-ModeloDatosMinisterio!AC411</f>
        <v>0</v>
      </c>
      <c r="AD411" s="72" t="n">
        <f aca="false">ModeloDatosModificados!AD411-ModeloDatosMinisterio!AD411</f>
        <v>0</v>
      </c>
      <c r="AE411" s="73" t="n">
        <f aca="false">ModeloDatosModificados!AE411-ModeloDatosMinisterio!AE411</f>
        <v>0</v>
      </c>
      <c r="AF411" s="72" t="n">
        <f aca="false">ModeloDatosModificados!AF411-ModeloDatosMinisterio!AF411</f>
        <v>0</v>
      </c>
      <c r="AG411" s="72" t="n">
        <f aca="false">ModeloDatosModificados!AG411-ModeloDatosMinisterio!AG411</f>
        <v>0</v>
      </c>
      <c r="AH411" s="72" t="n">
        <f aca="false">ModeloDatosModificados!AH411-ModeloDatosMinisterio!AH411</f>
        <v>0</v>
      </c>
      <c r="AI411" s="72" t="n">
        <f aca="false">ModeloDatosModificados!AI411-ModeloDatosMinisterio!AI411</f>
        <v>0</v>
      </c>
      <c r="AJ411" s="72" t="n">
        <f aca="false">ModeloDatosModificados!AJ411-ModeloDatosMinisterio!AJ411</f>
        <v>0</v>
      </c>
      <c r="AK411" s="72" t="n">
        <f aca="false">ModeloDatosModificados!AK411-ModeloDatosMinisterio!AK411</f>
        <v>0</v>
      </c>
      <c r="AL411" s="72" t="n">
        <f aca="false">ModeloDatosModificados!AL411-ModeloDatosMinisterio!AL411</f>
        <v>0</v>
      </c>
      <c r="AM411" s="72" t="n">
        <f aca="false">ModeloDatosModificados!AM411-ModeloDatosMinisterio!AM411</f>
        <v>0</v>
      </c>
      <c r="AO411" s="64" t="n">
        <f aca="false">ModeloDatosModificados!AO411-ModeloDatosMinisterio!AO411</f>
        <v>0</v>
      </c>
      <c r="AP411" s="63" t="n">
        <f aca="false">ModeloDatosModificados!AP411-ModeloDatosMinisterio!AP411</f>
        <v>0</v>
      </c>
      <c r="AQ411" s="64" t="n">
        <f aca="false">ModeloDatosModificados!AQ411-ModeloDatosMinisterio!AQ411</f>
        <v>0</v>
      </c>
      <c r="AR411" s="63" t="n">
        <f aca="false">ModeloDatosModificados!AR411-ModeloDatosMinisterio!AR411</f>
        <v>0</v>
      </c>
      <c r="AS411" s="64" t="n">
        <f aca="false">ModeloDatosModificados!AS411-ModeloDatosMinisterio!AS411</f>
        <v>0</v>
      </c>
      <c r="AT411" s="63" t="n">
        <f aca="false">ModeloDatosModificados!AT411-ModeloDatosMinisterio!AT411</f>
        <v>0</v>
      </c>
      <c r="AU411" s="64" t="n">
        <f aca="false">ModeloDatosModificados!AU411-ModeloDatosMinisterio!AU411</f>
        <v>0</v>
      </c>
      <c r="AV411" s="63" t="n">
        <f aca="false">ModeloDatosModificados!AV411-ModeloDatosMinisterio!AV411</f>
        <v>0</v>
      </c>
      <c r="AW411" s="64" t="n">
        <f aca="false">ModeloDatosModificados!AW411-ModeloDatosMinisterio!AW411</f>
        <v>0</v>
      </c>
      <c r="AX411" s="63" t="n">
        <f aca="false">ModeloDatosModificados!AX411-ModeloDatosMinisterio!AX411</f>
        <v>0</v>
      </c>
    </row>
    <row r="412" customFormat="false" ht="13.8" hidden="false" customHeight="false" outlineLevel="0" collapsed="false">
      <c r="A412" s="70" t="s">
        <v>34</v>
      </c>
      <c r="B412" s="63" t="n">
        <f aca="false">ModeloDatosModificados!B412-ModeloDatosMinisterio!B412</f>
        <v>0</v>
      </c>
      <c r="C412" s="63" t="n">
        <f aca="false">ModeloDatosModificados!C412-ModeloDatosMinisterio!C412</f>
        <v>0</v>
      </c>
      <c r="D412" s="63" t="n">
        <f aca="false">ModeloDatosModificados!D412-ModeloDatosMinisterio!D412</f>
        <v>0</v>
      </c>
      <c r="E412" s="63" t="n">
        <f aca="false">ModeloDatosModificados!E412-ModeloDatosMinisterio!E412</f>
        <v>0</v>
      </c>
      <c r="F412" s="63" t="n">
        <f aca="false">ModeloDatosModificados!F412-ModeloDatosMinisterio!F412</f>
        <v>0</v>
      </c>
      <c r="G412" s="63" t="n">
        <f aca="false">ModeloDatosModificados!G412-ModeloDatosMinisterio!G412</f>
        <v>0</v>
      </c>
      <c r="H412" s="63" t="n">
        <f aca="false">ModeloDatosModificados!H412-ModeloDatosMinisterio!H412</f>
        <v>0</v>
      </c>
      <c r="I412" s="64" t="n">
        <f aca="false">ModeloDatosModificados!I412-ModeloDatosMinisterio!I412</f>
        <v>0</v>
      </c>
      <c r="J412" s="63" t="n">
        <f aca="false">ModeloDatosModificados!J412-ModeloDatosMinisterio!J412</f>
        <v>0</v>
      </c>
      <c r="K412" s="64" t="n">
        <f aca="false">ModeloDatosModificados!K412-ModeloDatosMinisterio!K412</f>
        <v>0</v>
      </c>
      <c r="L412" s="63" t="n">
        <f aca="false">ModeloDatosModificados!L412-ModeloDatosMinisterio!L412</f>
        <v>0</v>
      </c>
      <c r="M412" s="64" t="n">
        <f aca="false">ModeloDatosModificados!M412-ModeloDatosMinisterio!M412</f>
        <v>-7.62302443044205E-009</v>
      </c>
      <c r="N412" s="63" t="n">
        <f aca="false">ModeloDatosModificados!N412-ModeloDatosMinisterio!N412</f>
        <v>-1</v>
      </c>
      <c r="O412" s="63" t="n">
        <f aca="false">ModeloDatosModificados!O412-ModeloDatosMinisterio!O412</f>
        <v>-1</v>
      </c>
      <c r="P412" s="63" t="n">
        <f aca="false">ModeloDatosModificados!P412-ModeloDatosMinisterio!P412</f>
        <v>-1</v>
      </c>
      <c r="Q412" s="63" t="n">
        <f aca="false">ModeloDatosModificados!Q412-ModeloDatosMinisterio!Q412</f>
        <v>-1</v>
      </c>
      <c r="S412" s="63" t="n">
        <f aca="false">ModeloDatosModificados!S412-ModeloDatosMinisterio!S412</f>
        <v>0</v>
      </c>
      <c r="T412" s="63" t="n">
        <f aca="false">ModeloDatosModificados!T412-ModeloDatosMinisterio!T412</f>
        <v>0</v>
      </c>
      <c r="U412" s="63" t="n">
        <f aca="false">ModeloDatosModificados!U412-ModeloDatosMinisterio!U412</f>
        <v>0</v>
      </c>
      <c r="V412" s="63" t="n">
        <f aca="false">ModeloDatosModificados!V412-ModeloDatosMinisterio!V412</f>
        <v>0</v>
      </c>
      <c r="W412" s="63" t="n">
        <f aca="false">ModeloDatosModificados!W412-ModeloDatosMinisterio!W412</f>
        <v>0</v>
      </c>
      <c r="X412" s="63" t="n">
        <f aca="false">ModeloDatosModificados!X412-ModeloDatosMinisterio!X412</f>
        <v>0</v>
      </c>
      <c r="Y412" s="63" t="n">
        <f aca="false">ModeloDatosModificados!Y412-ModeloDatosMinisterio!Y412</f>
        <v>0</v>
      </c>
      <c r="Z412" s="63" t="n">
        <f aca="false">ModeloDatosModificados!Z412-ModeloDatosMinisterio!Z412</f>
        <v>0</v>
      </c>
      <c r="AC412" s="71" t="n">
        <f aca="false">ModeloDatosModificados!AC412-ModeloDatosMinisterio!AC412</f>
        <v>0</v>
      </c>
      <c r="AD412" s="72" t="n">
        <f aca="false">ModeloDatosModificados!AD412-ModeloDatosMinisterio!AD412</f>
        <v>0</v>
      </c>
      <c r="AE412" s="73" t="n">
        <f aca="false">ModeloDatosModificados!AE412-ModeloDatosMinisterio!AE412</f>
        <v>0</v>
      </c>
      <c r="AF412" s="72" t="n">
        <f aca="false">ModeloDatosModificados!AF412-ModeloDatosMinisterio!AF412</f>
        <v>0</v>
      </c>
      <c r="AG412" s="72" t="n">
        <f aca="false">ModeloDatosModificados!AG412-ModeloDatosMinisterio!AG412</f>
        <v>0</v>
      </c>
      <c r="AH412" s="72" t="n">
        <f aca="false">ModeloDatosModificados!AH412-ModeloDatosMinisterio!AH412</f>
        <v>0</v>
      </c>
      <c r="AI412" s="72" t="n">
        <f aca="false">ModeloDatosModificados!AI412-ModeloDatosMinisterio!AI412</f>
        <v>0</v>
      </c>
      <c r="AJ412" s="72" t="n">
        <f aca="false">ModeloDatosModificados!AJ412-ModeloDatosMinisterio!AJ412</f>
        <v>0</v>
      </c>
      <c r="AK412" s="72" t="n">
        <f aca="false">ModeloDatosModificados!AK412-ModeloDatosMinisterio!AK412</f>
        <v>0</v>
      </c>
      <c r="AL412" s="72" t="n">
        <f aca="false">ModeloDatosModificados!AL412-ModeloDatosMinisterio!AL412</f>
        <v>0</v>
      </c>
      <c r="AM412" s="72" t="n">
        <f aca="false">ModeloDatosModificados!AM412-ModeloDatosMinisterio!AM412</f>
        <v>0</v>
      </c>
      <c r="AO412" s="64" t="n">
        <f aca="false">ModeloDatosModificados!AO412-ModeloDatosMinisterio!AO412</f>
        <v>0</v>
      </c>
      <c r="AP412" s="63" t="n">
        <f aca="false">ModeloDatosModificados!AP412-ModeloDatosMinisterio!AP412</f>
        <v>0</v>
      </c>
      <c r="AQ412" s="64" t="n">
        <f aca="false">ModeloDatosModificados!AQ412-ModeloDatosMinisterio!AQ412</f>
        <v>0</v>
      </c>
      <c r="AR412" s="63" t="n">
        <f aca="false">ModeloDatosModificados!AR412-ModeloDatosMinisterio!AR412</f>
        <v>0</v>
      </c>
      <c r="AS412" s="64" t="n">
        <f aca="false">ModeloDatosModificados!AS412-ModeloDatosMinisterio!AS412</f>
        <v>0</v>
      </c>
      <c r="AT412" s="63" t="n">
        <f aca="false">ModeloDatosModificados!AT412-ModeloDatosMinisterio!AT412</f>
        <v>0</v>
      </c>
      <c r="AU412" s="64" t="n">
        <f aca="false">ModeloDatosModificados!AU412-ModeloDatosMinisterio!AU412</f>
        <v>0</v>
      </c>
      <c r="AV412" s="63" t="n">
        <f aca="false">ModeloDatosModificados!AV412-ModeloDatosMinisterio!AV412</f>
        <v>0</v>
      </c>
      <c r="AW412" s="64" t="n">
        <f aca="false">ModeloDatosModificados!AW412-ModeloDatosMinisterio!AW412</f>
        <v>0</v>
      </c>
      <c r="AX412" s="63" t="n">
        <f aca="false">ModeloDatosModificados!AX412-ModeloDatosMinisterio!AX412</f>
        <v>0</v>
      </c>
    </row>
    <row r="413" customFormat="false" ht="13.8" hidden="false" customHeight="false" outlineLevel="0" collapsed="false">
      <c r="A413" s="70" t="s">
        <v>35</v>
      </c>
      <c r="B413" s="63" t="n">
        <f aca="false">ModeloDatosModificados!B413-ModeloDatosMinisterio!B413</f>
        <v>0</v>
      </c>
      <c r="C413" s="63" t="n">
        <f aca="false">ModeloDatosModificados!C413-ModeloDatosMinisterio!C413</f>
        <v>0</v>
      </c>
      <c r="D413" s="63" t="n">
        <f aca="false">ModeloDatosModificados!D413-ModeloDatosMinisterio!D413</f>
        <v>0</v>
      </c>
      <c r="E413" s="63" t="n">
        <f aca="false">ModeloDatosModificados!E413-ModeloDatosMinisterio!E413</f>
        <v>0</v>
      </c>
      <c r="F413" s="63" t="n">
        <f aca="false">ModeloDatosModificados!F413-ModeloDatosMinisterio!F413</f>
        <v>0</v>
      </c>
      <c r="G413" s="63" t="n">
        <f aca="false">ModeloDatosModificados!G413-ModeloDatosMinisterio!G413</f>
        <v>0</v>
      </c>
      <c r="H413" s="63" t="n">
        <f aca="false">ModeloDatosModificados!H413-ModeloDatosMinisterio!H413</f>
        <v>0</v>
      </c>
      <c r="I413" s="64" t="n">
        <f aca="false">ModeloDatosModificados!I413-ModeloDatosMinisterio!I413</f>
        <v>0</v>
      </c>
      <c r="J413" s="63" t="n">
        <f aca="false">ModeloDatosModificados!J413-ModeloDatosMinisterio!J413</f>
        <v>0</v>
      </c>
      <c r="K413" s="64" t="n">
        <f aca="false">ModeloDatosModificados!K413-ModeloDatosMinisterio!K413</f>
        <v>0</v>
      </c>
      <c r="L413" s="63" t="n">
        <f aca="false">ModeloDatosModificados!L413-ModeloDatosMinisterio!L413</f>
        <v>0</v>
      </c>
      <c r="M413" s="64" t="n">
        <f aca="false">ModeloDatosModificados!M413-ModeloDatosMinisterio!M413</f>
        <v>7.6230244269726E-009</v>
      </c>
      <c r="N413" s="63" t="n">
        <f aca="false">ModeloDatosModificados!N413-ModeloDatosMinisterio!N413</f>
        <v>1</v>
      </c>
      <c r="O413" s="63" t="n">
        <f aca="false">ModeloDatosModificados!O413-ModeloDatosMinisterio!O413</f>
        <v>1</v>
      </c>
      <c r="P413" s="63" t="n">
        <f aca="false">ModeloDatosModificados!P413-ModeloDatosMinisterio!P413</f>
        <v>1</v>
      </c>
      <c r="Q413" s="63" t="n">
        <f aca="false">ModeloDatosModificados!Q413-ModeloDatosMinisterio!Q413</f>
        <v>1</v>
      </c>
      <c r="S413" s="63" t="n">
        <f aca="false">ModeloDatosModificados!S413-ModeloDatosMinisterio!S413</f>
        <v>0</v>
      </c>
      <c r="T413" s="63" t="n">
        <f aca="false">ModeloDatosModificados!T413-ModeloDatosMinisterio!T413</f>
        <v>0</v>
      </c>
      <c r="U413" s="63" t="n">
        <f aca="false">ModeloDatosModificados!U413-ModeloDatosMinisterio!U413</f>
        <v>0</v>
      </c>
      <c r="V413" s="63" t="n">
        <f aca="false">ModeloDatosModificados!V413-ModeloDatosMinisterio!V413</f>
        <v>0</v>
      </c>
      <c r="W413" s="63" t="n">
        <f aca="false">ModeloDatosModificados!W413-ModeloDatosMinisterio!W413</f>
        <v>0</v>
      </c>
      <c r="X413" s="63" t="n">
        <f aca="false">ModeloDatosModificados!X413-ModeloDatosMinisterio!X413</f>
        <v>0</v>
      </c>
      <c r="Y413" s="63" t="n">
        <f aca="false">ModeloDatosModificados!Y413-ModeloDatosMinisterio!Y413</f>
        <v>0</v>
      </c>
      <c r="Z413" s="63" t="n">
        <f aca="false">ModeloDatosModificados!Z413-ModeloDatosMinisterio!Z413</f>
        <v>0</v>
      </c>
      <c r="AC413" s="71" t="n">
        <f aca="false">ModeloDatosModificados!AC413-ModeloDatosMinisterio!AC413</f>
        <v>0</v>
      </c>
      <c r="AD413" s="72" t="n">
        <f aca="false">ModeloDatosModificados!AD413-ModeloDatosMinisterio!AD413</f>
        <v>0</v>
      </c>
      <c r="AE413" s="73" t="n">
        <f aca="false">ModeloDatosModificados!AE413-ModeloDatosMinisterio!AE413</f>
        <v>0</v>
      </c>
      <c r="AF413" s="72" t="n">
        <f aca="false">ModeloDatosModificados!AF413-ModeloDatosMinisterio!AF413</f>
        <v>0</v>
      </c>
      <c r="AG413" s="72" t="n">
        <f aca="false">ModeloDatosModificados!AG413-ModeloDatosMinisterio!AG413</f>
        <v>0</v>
      </c>
      <c r="AH413" s="72" t="n">
        <f aca="false">ModeloDatosModificados!AH413-ModeloDatosMinisterio!AH413</f>
        <v>0</v>
      </c>
      <c r="AI413" s="72" t="n">
        <f aca="false">ModeloDatosModificados!AI413-ModeloDatosMinisterio!AI413</f>
        <v>0</v>
      </c>
      <c r="AJ413" s="72" t="n">
        <f aca="false">ModeloDatosModificados!AJ413-ModeloDatosMinisterio!AJ413</f>
        <v>0</v>
      </c>
      <c r="AK413" s="72" t="n">
        <f aca="false">ModeloDatosModificados!AK413-ModeloDatosMinisterio!AK413</f>
        <v>0</v>
      </c>
      <c r="AL413" s="72" t="n">
        <f aca="false">ModeloDatosModificados!AL413-ModeloDatosMinisterio!AL413</f>
        <v>0</v>
      </c>
      <c r="AM413" s="72" t="n">
        <f aca="false">ModeloDatosModificados!AM413-ModeloDatosMinisterio!AM413</f>
        <v>0</v>
      </c>
      <c r="AO413" s="64" t="n">
        <f aca="false">ModeloDatosModificados!AO413-ModeloDatosMinisterio!AO413</f>
        <v>0</v>
      </c>
      <c r="AP413" s="63" t="n">
        <f aca="false">ModeloDatosModificados!AP413-ModeloDatosMinisterio!AP413</f>
        <v>0</v>
      </c>
      <c r="AQ413" s="64" t="n">
        <f aca="false">ModeloDatosModificados!AQ413-ModeloDatosMinisterio!AQ413</f>
        <v>0</v>
      </c>
      <c r="AR413" s="63" t="n">
        <f aca="false">ModeloDatosModificados!AR413-ModeloDatosMinisterio!AR413</f>
        <v>0</v>
      </c>
      <c r="AS413" s="64" t="n">
        <f aca="false">ModeloDatosModificados!AS413-ModeloDatosMinisterio!AS413</f>
        <v>0</v>
      </c>
      <c r="AT413" s="63" t="n">
        <f aca="false">ModeloDatosModificados!AT413-ModeloDatosMinisterio!AT413</f>
        <v>0</v>
      </c>
      <c r="AU413" s="64" t="n">
        <f aca="false">ModeloDatosModificados!AU413-ModeloDatosMinisterio!AU413</f>
        <v>0</v>
      </c>
      <c r="AV413" s="63" t="n">
        <f aca="false">ModeloDatosModificados!AV413-ModeloDatosMinisterio!AV413</f>
        <v>0</v>
      </c>
      <c r="AW413" s="64" t="n">
        <f aca="false">ModeloDatosModificados!AW413-ModeloDatosMinisterio!AW413</f>
        <v>0</v>
      </c>
      <c r="AX413" s="63" t="n">
        <f aca="false">ModeloDatosModificados!AX413-ModeloDatosMinisterio!AX413</f>
        <v>0</v>
      </c>
    </row>
    <row r="414" customFormat="false" ht="13.8" hidden="false" customHeight="false" outlineLevel="0" collapsed="false">
      <c r="A414" s="70" t="s">
        <v>36</v>
      </c>
      <c r="B414" s="63" t="n">
        <f aca="false">ModeloDatosModificados!B414-ModeloDatosMinisterio!B414</f>
        <v>0</v>
      </c>
      <c r="C414" s="63" t="n">
        <f aca="false">ModeloDatosModificados!C414-ModeloDatosMinisterio!C414</f>
        <v>0</v>
      </c>
      <c r="D414" s="63" t="n">
        <f aca="false">ModeloDatosModificados!D414-ModeloDatosMinisterio!D414</f>
        <v>0</v>
      </c>
      <c r="E414" s="63" t="n">
        <f aca="false">ModeloDatosModificados!E414-ModeloDatosMinisterio!E414</f>
        <v>0</v>
      </c>
      <c r="F414" s="63" t="n">
        <f aca="false">ModeloDatosModificados!F414-ModeloDatosMinisterio!F414</f>
        <v>0</v>
      </c>
      <c r="G414" s="63" t="n">
        <f aca="false">ModeloDatosModificados!G414-ModeloDatosMinisterio!G414</f>
        <v>0</v>
      </c>
      <c r="H414" s="63" t="n">
        <f aca="false">ModeloDatosModificados!H414-ModeloDatosMinisterio!H414</f>
        <v>0</v>
      </c>
      <c r="I414" s="64" t="n">
        <f aca="false">ModeloDatosModificados!I414-ModeloDatosMinisterio!I414</f>
        <v>0</v>
      </c>
      <c r="J414" s="63" t="n">
        <f aca="false">ModeloDatosModificados!J414-ModeloDatosMinisterio!J414</f>
        <v>0</v>
      </c>
      <c r="K414" s="64" t="n">
        <f aca="false">ModeloDatosModificados!K414-ModeloDatosMinisterio!K414</f>
        <v>0</v>
      </c>
      <c r="L414" s="63" t="n">
        <f aca="false">ModeloDatosModificados!L414-ModeloDatosMinisterio!L414</f>
        <v>0</v>
      </c>
      <c r="M414" s="64" t="n">
        <f aca="false">ModeloDatosModificados!M414-ModeloDatosMinisterio!M414</f>
        <v>-1.29591415265473E-007</v>
      </c>
      <c r="N414" s="63" t="n">
        <f aca="false">ModeloDatosModificados!N414-ModeloDatosMinisterio!N414</f>
        <v>-18</v>
      </c>
      <c r="O414" s="63" t="n">
        <f aca="false">ModeloDatosModificados!O414-ModeloDatosMinisterio!O414</f>
        <v>-18</v>
      </c>
      <c r="P414" s="63" t="n">
        <f aca="false">ModeloDatosModificados!P414-ModeloDatosMinisterio!P414</f>
        <v>-18</v>
      </c>
      <c r="Q414" s="63" t="n">
        <f aca="false">ModeloDatosModificados!Q414-ModeloDatosMinisterio!Q414</f>
        <v>-18</v>
      </c>
      <c r="S414" s="63" t="n">
        <f aca="false">ModeloDatosModificados!S414-ModeloDatosMinisterio!S414</f>
        <v>0</v>
      </c>
      <c r="T414" s="63" t="n">
        <f aca="false">ModeloDatosModificados!T414-ModeloDatosMinisterio!T414</f>
        <v>0</v>
      </c>
      <c r="U414" s="63" t="n">
        <f aca="false">ModeloDatosModificados!U414-ModeloDatosMinisterio!U414</f>
        <v>0</v>
      </c>
      <c r="V414" s="63" t="n">
        <f aca="false">ModeloDatosModificados!V414-ModeloDatosMinisterio!V414</f>
        <v>0</v>
      </c>
      <c r="W414" s="63" t="n">
        <f aca="false">ModeloDatosModificados!W414-ModeloDatosMinisterio!W414</f>
        <v>0</v>
      </c>
      <c r="X414" s="63" t="n">
        <f aca="false">ModeloDatosModificados!X414-ModeloDatosMinisterio!X414</f>
        <v>0</v>
      </c>
      <c r="Y414" s="63" t="n">
        <f aca="false">ModeloDatosModificados!Y414-ModeloDatosMinisterio!Y414</f>
        <v>0</v>
      </c>
      <c r="Z414" s="63" t="n">
        <f aca="false">ModeloDatosModificados!Z414-ModeloDatosMinisterio!Z414</f>
        <v>0</v>
      </c>
      <c r="AC414" s="71" t="n">
        <f aca="false">ModeloDatosModificados!AC414-ModeloDatosMinisterio!AC414</f>
        <v>0</v>
      </c>
      <c r="AD414" s="72" t="n">
        <f aca="false">ModeloDatosModificados!AD414-ModeloDatosMinisterio!AD414</f>
        <v>0</v>
      </c>
      <c r="AE414" s="73" t="n">
        <f aca="false">ModeloDatosModificados!AE414-ModeloDatosMinisterio!AE414</f>
        <v>0</v>
      </c>
      <c r="AF414" s="72" t="n">
        <f aca="false">ModeloDatosModificados!AF414-ModeloDatosMinisterio!AF414</f>
        <v>0</v>
      </c>
      <c r="AG414" s="72" t="n">
        <f aca="false">ModeloDatosModificados!AG414-ModeloDatosMinisterio!AG414</f>
        <v>0</v>
      </c>
      <c r="AH414" s="72" t="n">
        <f aca="false">ModeloDatosModificados!AH414-ModeloDatosMinisterio!AH414</f>
        <v>0</v>
      </c>
      <c r="AI414" s="72" t="n">
        <f aca="false">ModeloDatosModificados!AI414-ModeloDatosMinisterio!AI414</f>
        <v>0</v>
      </c>
      <c r="AJ414" s="72" t="n">
        <f aca="false">ModeloDatosModificados!AJ414-ModeloDatosMinisterio!AJ414</f>
        <v>0</v>
      </c>
      <c r="AK414" s="72" t="n">
        <f aca="false">ModeloDatosModificados!AK414-ModeloDatosMinisterio!AK414</f>
        <v>0</v>
      </c>
      <c r="AL414" s="72" t="n">
        <f aca="false">ModeloDatosModificados!AL414-ModeloDatosMinisterio!AL414</f>
        <v>0</v>
      </c>
      <c r="AM414" s="72" t="n">
        <f aca="false">ModeloDatosModificados!AM414-ModeloDatosMinisterio!AM414</f>
        <v>0</v>
      </c>
      <c r="AO414" s="64" t="n">
        <f aca="false">ModeloDatosModificados!AO414-ModeloDatosMinisterio!AO414</f>
        <v>0</v>
      </c>
      <c r="AP414" s="63" t="n">
        <f aca="false">ModeloDatosModificados!AP414-ModeloDatosMinisterio!AP414</f>
        <v>0</v>
      </c>
      <c r="AQ414" s="64" t="n">
        <f aca="false">ModeloDatosModificados!AQ414-ModeloDatosMinisterio!AQ414</f>
        <v>0</v>
      </c>
      <c r="AR414" s="63" t="n">
        <f aca="false">ModeloDatosModificados!AR414-ModeloDatosMinisterio!AR414</f>
        <v>0</v>
      </c>
      <c r="AS414" s="64" t="n">
        <f aca="false">ModeloDatosModificados!AS414-ModeloDatosMinisterio!AS414</f>
        <v>0</v>
      </c>
      <c r="AT414" s="63" t="n">
        <f aca="false">ModeloDatosModificados!AT414-ModeloDatosMinisterio!AT414</f>
        <v>0</v>
      </c>
      <c r="AU414" s="64" t="n">
        <f aca="false">ModeloDatosModificados!AU414-ModeloDatosMinisterio!AU414</f>
        <v>0</v>
      </c>
      <c r="AV414" s="63" t="n">
        <f aca="false">ModeloDatosModificados!AV414-ModeloDatosMinisterio!AV414</f>
        <v>0</v>
      </c>
      <c r="AW414" s="64" t="n">
        <f aca="false">ModeloDatosModificados!AW414-ModeloDatosMinisterio!AW414</f>
        <v>0</v>
      </c>
      <c r="AX414" s="63" t="n">
        <f aca="false">ModeloDatosModificados!AX414-ModeloDatosMinisterio!AX414</f>
        <v>0</v>
      </c>
    </row>
    <row r="415" customFormat="false" ht="13.8" hidden="false" customHeight="false" outlineLevel="0" collapsed="false">
      <c r="A415" s="70" t="s">
        <v>37</v>
      </c>
      <c r="B415" s="63" t="n">
        <f aca="false">ModeloDatosModificados!B415-ModeloDatosMinisterio!B415</f>
        <v>0</v>
      </c>
      <c r="C415" s="63" t="n">
        <f aca="false">ModeloDatosModificados!C415-ModeloDatosMinisterio!C415</f>
        <v>0</v>
      </c>
      <c r="D415" s="63" t="n">
        <f aca="false">ModeloDatosModificados!D415-ModeloDatosMinisterio!D415</f>
        <v>0</v>
      </c>
      <c r="E415" s="63" t="n">
        <f aca="false">ModeloDatosModificados!E415-ModeloDatosMinisterio!E415</f>
        <v>0</v>
      </c>
      <c r="F415" s="63" t="n">
        <f aca="false">ModeloDatosModificados!F415-ModeloDatosMinisterio!F415</f>
        <v>0</v>
      </c>
      <c r="G415" s="63" t="n">
        <f aca="false">ModeloDatosModificados!G415-ModeloDatosMinisterio!G415</f>
        <v>0</v>
      </c>
      <c r="H415" s="63" t="n">
        <f aca="false">ModeloDatosModificados!H415-ModeloDatosMinisterio!H415</f>
        <v>0</v>
      </c>
      <c r="I415" s="64" t="n">
        <f aca="false">ModeloDatosModificados!I415-ModeloDatosMinisterio!I415</f>
        <v>0</v>
      </c>
      <c r="J415" s="63" t="n">
        <f aca="false">ModeloDatosModificados!J415-ModeloDatosMinisterio!J415</f>
        <v>0</v>
      </c>
      <c r="K415" s="64" t="n">
        <f aca="false">ModeloDatosModificados!K415-ModeloDatosMinisterio!K415</f>
        <v>0</v>
      </c>
      <c r="L415" s="63" t="n">
        <f aca="false">ModeloDatosModificados!L415-ModeloDatosMinisterio!L415</f>
        <v>0</v>
      </c>
      <c r="M415" s="64" t="n">
        <f aca="false">ModeloDatosModificados!M415-ModeloDatosMinisterio!M415</f>
        <v>7.6230244269726E-009</v>
      </c>
      <c r="N415" s="63" t="n">
        <f aca="false">ModeloDatosModificados!N415-ModeloDatosMinisterio!N415</f>
        <v>1</v>
      </c>
      <c r="O415" s="63" t="n">
        <f aca="false">ModeloDatosModificados!O415-ModeloDatosMinisterio!O415</f>
        <v>1</v>
      </c>
      <c r="P415" s="63" t="n">
        <f aca="false">ModeloDatosModificados!P415-ModeloDatosMinisterio!P415</f>
        <v>1</v>
      </c>
      <c r="Q415" s="63" t="n">
        <f aca="false">ModeloDatosModificados!Q415-ModeloDatosMinisterio!Q415</f>
        <v>1</v>
      </c>
      <c r="S415" s="63" t="n">
        <f aca="false">ModeloDatosModificados!S415-ModeloDatosMinisterio!S415</f>
        <v>0</v>
      </c>
      <c r="T415" s="63" t="n">
        <f aca="false">ModeloDatosModificados!T415-ModeloDatosMinisterio!T415</f>
        <v>0</v>
      </c>
      <c r="U415" s="63" t="n">
        <f aca="false">ModeloDatosModificados!U415-ModeloDatosMinisterio!U415</f>
        <v>0</v>
      </c>
      <c r="V415" s="63" t="n">
        <f aca="false">ModeloDatosModificados!V415-ModeloDatosMinisterio!V415</f>
        <v>0</v>
      </c>
      <c r="W415" s="63" t="n">
        <f aca="false">ModeloDatosModificados!W415-ModeloDatosMinisterio!W415</f>
        <v>0</v>
      </c>
      <c r="X415" s="63" t="n">
        <f aca="false">ModeloDatosModificados!X415-ModeloDatosMinisterio!X415</f>
        <v>0</v>
      </c>
      <c r="Y415" s="63" t="n">
        <f aca="false">ModeloDatosModificados!Y415-ModeloDatosMinisterio!Y415</f>
        <v>0</v>
      </c>
      <c r="Z415" s="63" t="n">
        <f aca="false">ModeloDatosModificados!Z415-ModeloDatosMinisterio!Z415</f>
        <v>0</v>
      </c>
      <c r="AC415" s="71" t="n">
        <f aca="false">ModeloDatosModificados!AC415-ModeloDatosMinisterio!AC415</f>
        <v>0</v>
      </c>
      <c r="AD415" s="72" t="n">
        <f aca="false">ModeloDatosModificados!AD415-ModeloDatosMinisterio!AD415</f>
        <v>0</v>
      </c>
      <c r="AE415" s="73" t="n">
        <f aca="false">ModeloDatosModificados!AE415-ModeloDatosMinisterio!AE415</f>
        <v>0</v>
      </c>
      <c r="AF415" s="72" t="n">
        <f aca="false">ModeloDatosModificados!AF415-ModeloDatosMinisterio!AF415</f>
        <v>0</v>
      </c>
      <c r="AG415" s="72" t="n">
        <f aca="false">ModeloDatosModificados!AG415-ModeloDatosMinisterio!AG415</f>
        <v>0</v>
      </c>
      <c r="AH415" s="72" t="n">
        <f aca="false">ModeloDatosModificados!AH415-ModeloDatosMinisterio!AH415</f>
        <v>0</v>
      </c>
      <c r="AI415" s="72" t="n">
        <f aca="false">ModeloDatosModificados!AI415-ModeloDatosMinisterio!AI415</f>
        <v>0</v>
      </c>
      <c r="AJ415" s="72" t="n">
        <f aca="false">ModeloDatosModificados!AJ415-ModeloDatosMinisterio!AJ415</f>
        <v>0</v>
      </c>
      <c r="AK415" s="72" t="n">
        <f aca="false">ModeloDatosModificados!AK415-ModeloDatosMinisterio!AK415</f>
        <v>0</v>
      </c>
      <c r="AL415" s="72" t="n">
        <f aca="false">ModeloDatosModificados!AL415-ModeloDatosMinisterio!AL415</f>
        <v>0</v>
      </c>
      <c r="AM415" s="72" t="n">
        <f aca="false">ModeloDatosModificados!AM415-ModeloDatosMinisterio!AM415</f>
        <v>0</v>
      </c>
      <c r="AO415" s="64" t="n">
        <f aca="false">ModeloDatosModificados!AO415-ModeloDatosMinisterio!AO415</f>
        <v>0</v>
      </c>
      <c r="AP415" s="63" t="n">
        <f aca="false">ModeloDatosModificados!AP415-ModeloDatosMinisterio!AP415</f>
        <v>0</v>
      </c>
      <c r="AQ415" s="64" t="n">
        <f aca="false">ModeloDatosModificados!AQ415-ModeloDatosMinisterio!AQ415</f>
        <v>0</v>
      </c>
      <c r="AR415" s="63" t="n">
        <f aca="false">ModeloDatosModificados!AR415-ModeloDatosMinisterio!AR415</f>
        <v>0</v>
      </c>
      <c r="AS415" s="64" t="n">
        <f aca="false">ModeloDatosModificados!AS415-ModeloDatosMinisterio!AS415</f>
        <v>0</v>
      </c>
      <c r="AT415" s="63" t="n">
        <f aca="false">ModeloDatosModificados!AT415-ModeloDatosMinisterio!AT415</f>
        <v>0</v>
      </c>
      <c r="AU415" s="64" t="n">
        <f aca="false">ModeloDatosModificados!AU415-ModeloDatosMinisterio!AU415</f>
        <v>0</v>
      </c>
      <c r="AV415" s="63" t="n">
        <f aca="false">ModeloDatosModificados!AV415-ModeloDatosMinisterio!AV415</f>
        <v>0</v>
      </c>
      <c r="AW415" s="64" t="n">
        <f aca="false">ModeloDatosModificados!AW415-ModeloDatosMinisterio!AW415</f>
        <v>0</v>
      </c>
      <c r="AX415" s="63" t="n">
        <f aca="false">ModeloDatosModificados!AX415-ModeloDatosMinisterio!AX415</f>
        <v>0</v>
      </c>
    </row>
    <row r="416" customFormat="false" ht="13.8" hidden="false" customHeight="false" outlineLevel="0" collapsed="false">
      <c r="A416" s="70" t="s">
        <v>38</v>
      </c>
      <c r="B416" s="63" t="n">
        <f aca="false">ModeloDatosModificados!B416-ModeloDatosMinisterio!B416</f>
        <v>0</v>
      </c>
      <c r="C416" s="63" t="n">
        <f aca="false">ModeloDatosModificados!C416-ModeloDatosMinisterio!C416</f>
        <v>0</v>
      </c>
      <c r="D416" s="63" t="n">
        <f aca="false">ModeloDatosModificados!D416-ModeloDatosMinisterio!D416</f>
        <v>0</v>
      </c>
      <c r="E416" s="63" t="n">
        <f aca="false">ModeloDatosModificados!E416-ModeloDatosMinisterio!E416</f>
        <v>0</v>
      </c>
      <c r="F416" s="63" t="n">
        <f aca="false">ModeloDatosModificados!F416-ModeloDatosMinisterio!F416</f>
        <v>0</v>
      </c>
      <c r="G416" s="63" t="n">
        <f aca="false">ModeloDatosModificados!G416-ModeloDatosMinisterio!G416</f>
        <v>0</v>
      </c>
      <c r="H416" s="63" t="n">
        <f aca="false">ModeloDatosModificados!H416-ModeloDatosMinisterio!H416</f>
        <v>0</v>
      </c>
      <c r="I416" s="64" t="n">
        <f aca="false">ModeloDatosModificados!I416-ModeloDatosMinisterio!I416</f>
        <v>0</v>
      </c>
      <c r="J416" s="63" t="n">
        <f aca="false">ModeloDatosModificados!J416-ModeloDatosMinisterio!J416</f>
        <v>0</v>
      </c>
      <c r="K416" s="64" t="n">
        <f aca="false">ModeloDatosModificados!K416-ModeloDatosMinisterio!K416</f>
        <v>0</v>
      </c>
      <c r="L416" s="63" t="n">
        <f aca="false">ModeloDatosModificados!L416-ModeloDatosMinisterio!L416</f>
        <v>0</v>
      </c>
      <c r="M416" s="64" t="n">
        <f aca="false">ModeloDatosModificados!M416-ModeloDatosMinisterio!M416</f>
        <v>-7.6230244269726E-009</v>
      </c>
      <c r="N416" s="63" t="n">
        <f aca="false">ModeloDatosModificados!N416-ModeloDatosMinisterio!N416</f>
        <v>-1</v>
      </c>
      <c r="O416" s="63" t="n">
        <f aca="false">ModeloDatosModificados!O416-ModeloDatosMinisterio!O416</f>
        <v>-1</v>
      </c>
      <c r="P416" s="63" t="n">
        <f aca="false">ModeloDatosModificados!P416-ModeloDatosMinisterio!P416</f>
        <v>-1</v>
      </c>
      <c r="Q416" s="63" t="n">
        <f aca="false">ModeloDatosModificados!Q416-ModeloDatosMinisterio!Q416</f>
        <v>-1</v>
      </c>
      <c r="S416" s="63" t="n">
        <f aca="false">ModeloDatosModificados!S416-ModeloDatosMinisterio!S416</f>
        <v>0</v>
      </c>
      <c r="T416" s="63" t="n">
        <f aca="false">ModeloDatosModificados!T416-ModeloDatosMinisterio!T416</f>
        <v>0</v>
      </c>
      <c r="U416" s="63" t="n">
        <f aca="false">ModeloDatosModificados!U416-ModeloDatosMinisterio!U416</f>
        <v>0</v>
      </c>
      <c r="V416" s="63" t="n">
        <f aca="false">ModeloDatosModificados!V416-ModeloDatosMinisterio!V416</f>
        <v>0</v>
      </c>
      <c r="W416" s="63" t="n">
        <f aca="false">ModeloDatosModificados!W416-ModeloDatosMinisterio!W416</f>
        <v>0</v>
      </c>
      <c r="X416" s="63" t="n">
        <f aca="false">ModeloDatosModificados!X416-ModeloDatosMinisterio!X416</f>
        <v>0</v>
      </c>
      <c r="Y416" s="63" t="n">
        <f aca="false">ModeloDatosModificados!Y416-ModeloDatosMinisterio!Y416</f>
        <v>0</v>
      </c>
      <c r="Z416" s="63" t="n">
        <f aca="false">ModeloDatosModificados!Z416-ModeloDatosMinisterio!Z416</f>
        <v>0</v>
      </c>
      <c r="AC416" s="71" t="n">
        <f aca="false">ModeloDatosModificados!AC416-ModeloDatosMinisterio!AC416</f>
        <v>0</v>
      </c>
      <c r="AD416" s="72" t="n">
        <f aca="false">ModeloDatosModificados!AD416-ModeloDatosMinisterio!AD416</f>
        <v>0</v>
      </c>
      <c r="AE416" s="73" t="n">
        <f aca="false">ModeloDatosModificados!AE416-ModeloDatosMinisterio!AE416</f>
        <v>0</v>
      </c>
      <c r="AF416" s="72" t="n">
        <f aca="false">ModeloDatosModificados!AF416-ModeloDatosMinisterio!AF416</f>
        <v>0</v>
      </c>
      <c r="AG416" s="72" t="n">
        <f aca="false">ModeloDatosModificados!AG416-ModeloDatosMinisterio!AG416</f>
        <v>0</v>
      </c>
      <c r="AH416" s="72" t="n">
        <f aca="false">ModeloDatosModificados!AH416-ModeloDatosMinisterio!AH416</f>
        <v>0</v>
      </c>
      <c r="AI416" s="72" t="n">
        <f aca="false">ModeloDatosModificados!AI416-ModeloDatosMinisterio!AI416</f>
        <v>0</v>
      </c>
      <c r="AJ416" s="72" t="n">
        <f aca="false">ModeloDatosModificados!AJ416-ModeloDatosMinisterio!AJ416</f>
        <v>0</v>
      </c>
      <c r="AK416" s="72" t="n">
        <f aca="false">ModeloDatosModificados!AK416-ModeloDatosMinisterio!AK416</f>
        <v>0</v>
      </c>
      <c r="AL416" s="72" t="n">
        <f aca="false">ModeloDatosModificados!AL416-ModeloDatosMinisterio!AL416</f>
        <v>0</v>
      </c>
      <c r="AM416" s="72" t="n">
        <f aca="false">ModeloDatosModificados!AM416-ModeloDatosMinisterio!AM416</f>
        <v>0</v>
      </c>
      <c r="AO416" s="64" t="n">
        <f aca="false">ModeloDatosModificados!AO416-ModeloDatosMinisterio!AO416</f>
        <v>0</v>
      </c>
      <c r="AP416" s="63" t="n">
        <f aca="false">ModeloDatosModificados!AP416-ModeloDatosMinisterio!AP416</f>
        <v>0</v>
      </c>
      <c r="AQ416" s="64" t="n">
        <f aca="false">ModeloDatosModificados!AQ416-ModeloDatosMinisterio!AQ416</f>
        <v>0</v>
      </c>
      <c r="AR416" s="63" t="n">
        <f aca="false">ModeloDatosModificados!AR416-ModeloDatosMinisterio!AR416</f>
        <v>0</v>
      </c>
      <c r="AS416" s="64" t="n">
        <f aca="false">ModeloDatosModificados!AS416-ModeloDatosMinisterio!AS416</f>
        <v>0</v>
      </c>
      <c r="AT416" s="63" t="n">
        <f aca="false">ModeloDatosModificados!AT416-ModeloDatosMinisterio!AT416</f>
        <v>0</v>
      </c>
      <c r="AU416" s="64" t="n">
        <f aca="false">ModeloDatosModificados!AU416-ModeloDatosMinisterio!AU416</f>
        <v>0</v>
      </c>
      <c r="AV416" s="63" t="n">
        <f aca="false">ModeloDatosModificados!AV416-ModeloDatosMinisterio!AV416</f>
        <v>0</v>
      </c>
      <c r="AW416" s="64" t="n">
        <f aca="false">ModeloDatosModificados!AW416-ModeloDatosMinisterio!AW416</f>
        <v>0</v>
      </c>
      <c r="AX416" s="63" t="n">
        <f aca="false">ModeloDatosModificados!AX416-ModeloDatosMinisterio!AX416</f>
        <v>0</v>
      </c>
    </row>
    <row r="417" customFormat="false" ht="13.8" hidden="false" customHeight="false" outlineLevel="0" collapsed="false">
      <c r="A417" s="70" t="s">
        <v>39</v>
      </c>
      <c r="B417" s="63" t="n">
        <f aca="false">ModeloDatosModificados!B417-ModeloDatosMinisterio!B417</f>
        <v>0</v>
      </c>
      <c r="C417" s="63" t="n">
        <f aca="false">ModeloDatosModificados!C417-ModeloDatosMinisterio!C417</f>
        <v>0</v>
      </c>
      <c r="D417" s="63" t="n">
        <f aca="false">ModeloDatosModificados!D417-ModeloDatosMinisterio!D417</f>
        <v>0</v>
      </c>
      <c r="E417" s="63" t="n">
        <f aca="false">ModeloDatosModificados!E417-ModeloDatosMinisterio!E417</f>
        <v>0</v>
      </c>
      <c r="F417" s="63" t="n">
        <f aca="false">ModeloDatosModificados!F417-ModeloDatosMinisterio!F417</f>
        <v>0</v>
      </c>
      <c r="G417" s="63" t="n">
        <f aca="false">ModeloDatosModificados!G417-ModeloDatosMinisterio!G417</f>
        <v>0</v>
      </c>
      <c r="H417" s="63" t="n">
        <f aca="false">ModeloDatosModificados!H417-ModeloDatosMinisterio!H417</f>
        <v>0</v>
      </c>
      <c r="I417" s="64" t="n">
        <f aca="false">ModeloDatosModificados!I417-ModeloDatosMinisterio!I417</f>
        <v>0</v>
      </c>
      <c r="J417" s="63" t="n">
        <f aca="false">ModeloDatosModificados!J417-ModeloDatosMinisterio!J417</f>
        <v>0</v>
      </c>
      <c r="K417" s="64" t="n">
        <f aca="false">ModeloDatosModificados!K417-ModeloDatosMinisterio!K417</f>
        <v>0</v>
      </c>
      <c r="L417" s="63" t="n">
        <f aca="false">ModeloDatosModificados!L417-ModeloDatosMinisterio!L417</f>
        <v>0</v>
      </c>
      <c r="M417" s="64" t="n">
        <f aca="false">ModeloDatosModificados!M417-ModeloDatosMinisterio!M417</f>
        <v>1.52460488539452E-008</v>
      </c>
      <c r="N417" s="63" t="n">
        <f aca="false">ModeloDatosModificados!N417-ModeloDatosMinisterio!N417</f>
        <v>2</v>
      </c>
      <c r="O417" s="63" t="n">
        <f aca="false">ModeloDatosModificados!O417-ModeloDatosMinisterio!O417</f>
        <v>2</v>
      </c>
      <c r="P417" s="63" t="n">
        <f aca="false">ModeloDatosModificados!P417-ModeloDatosMinisterio!P417</f>
        <v>2</v>
      </c>
      <c r="Q417" s="63" t="n">
        <f aca="false">ModeloDatosModificados!Q417-ModeloDatosMinisterio!Q417</f>
        <v>2</v>
      </c>
      <c r="S417" s="63" t="n">
        <f aca="false">ModeloDatosModificados!S417-ModeloDatosMinisterio!S417</f>
        <v>0</v>
      </c>
      <c r="T417" s="63" t="n">
        <f aca="false">ModeloDatosModificados!T417-ModeloDatosMinisterio!T417</f>
        <v>0</v>
      </c>
      <c r="U417" s="63" t="n">
        <f aca="false">ModeloDatosModificados!U417-ModeloDatosMinisterio!U417</f>
        <v>0</v>
      </c>
      <c r="V417" s="63" t="n">
        <f aca="false">ModeloDatosModificados!V417-ModeloDatosMinisterio!V417</f>
        <v>0</v>
      </c>
      <c r="W417" s="63" t="n">
        <f aca="false">ModeloDatosModificados!W417-ModeloDatosMinisterio!W417</f>
        <v>0</v>
      </c>
      <c r="X417" s="63" t="n">
        <f aca="false">ModeloDatosModificados!X417-ModeloDatosMinisterio!X417</f>
        <v>0</v>
      </c>
      <c r="Y417" s="63" t="n">
        <f aca="false">ModeloDatosModificados!Y417-ModeloDatosMinisterio!Y417</f>
        <v>0</v>
      </c>
      <c r="Z417" s="63" t="n">
        <f aca="false">ModeloDatosModificados!Z417-ModeloDatosMinisterio!Z417</f>
        <v>0</v>
      </c>
      <c r="AC417" s="71" t="n">
        <f aca="false">ModeloDatosModificados!AC417-ModeloDatosMinisterio!AC417</f>
        <v>0</v>
      </c>
      <c r="AD417" s="72" t="n">
        <f aca="false">ModeloDatosModificados!AD417-ModeloDatosMinisterio!AD417</f>
        <v>0</v>
      </c>
      <c r="AE417" s="73" t="n">
        <f aca="false">ModeloDatosModificados!AE417-ModeloDatosMinisterio!AE417</f>
        <v>0</v>
      </c>
      <c r="AF417" s="72" t="n">
        <f aca="false">ModeloDatosModificados!AF417-ModeloDatosMinisterio!AF417</f>
        <v>0</v>
      </c>
      <c r="AG417" s="72" t="n">
        <f aca="false">ModeloDatosModificados!AG417-ModeloDatosMinisterio!AG417</f>
        <v>0</v>
      </c>
      <c r="AH417" s="72" t="n">
        <f aca="false">ModeloDatosModificados!AH417-ModeloDatosMinisterio!AH417</f>
        <v>0</v>
      </c>
      <c r="AI417" s="72" t="n">
        <f aca="false">ModeloDatosModificados!AI417-ModeloDatosMinisterio!AI417</f>
        <v>0</v>
      </c>
      <c r="AJ417" s="72" t="n">
        <f aca="false">ModeloDatosModificados!AJ417-ModeloDatosMinisterio!AJ417</f>
        <v>0</v>
      </c>
      <c r="AK417" s="72" t="n">
        <f aca="false">ModeloDatosModificados!AK417-ModeloDatosMinisterio!AK417</f>
        <v>0</v>
      </c>
      <c r="AL417" s="72" t="n">
        <f aca="false">ModeloDatosModificados!AL417-ModeloDatosMinisterio!AL417</f>
        <v>0</v>
      </c>
      <c r="AM417" s="72" t="n">
        <f aca="false">ModeloDatosModificados!AM417-ModeloDatosMinisterio!AM417</f>
        <v>0</v>
      </c>
      <c r="AO417" s="64" t="n">
        <f aca="false">ModeloDatosModificados!AO417-ModeloDatosMinisterio!AO417</f>
        <v>0</v>
      </c>
      <c r="AP417" s="63" t="n">
        <f aca="false">ModeloDatosModificados!AP417-ModeloDatosMinisterio!AP417</f>
        <v>0</v>
      </c>
      <c r="AQ417" s="64" t="n">
        <f aca="false">ModeloDatosModificados!AQ417-ModeloDatosMinisterio!AQ417</f>
        <v>0</v>
      </c>
      <c r="AR417" s="63" t="n">
        <f aca="false">ModeloDatosModificados!AR417-ModeloDatosMinisterio!AR417</f>
        <v>0</v>
      </c>
      <c r="AS417" s="64" t="n">
        <f aca="false">ModeloDatosModificados!AS417-ModeloDatosMinisterio!AS417</f>
        <v>0</v>
      </c>
      <c r="AT417" s="63" t="n">
        <f aca="false">ModeloDatosModificados!AT417-ModeloDatosMinisterio!AT417</f>
        <v>0</v>
      </c>
      <c r="AU417" s="64" t="n">
        <f aca="false">ModeloDatosModificados!AU417-ModeloDatosMinisterio!AU417</f>
        <v>0</v>
      </c>
      <c r="AV417" s="63" t="n">
        <f aca="false">ModeloDatosModificados!AV417-ModeloDatosMinisterio!AV417</f>
        <v>0</v>
      </c>
      <c r="AW417" s="64" t="n">
        <f aca="false">ModeloDatosModificados!AW417-ModeloDatosMinisterio!AW417</f>
        <v>0</v>
      </c>
      <c r="AX417" s="63" t="n">
        <f aca="false">ModeloDatosModificados!AX417-ModeloDatosMinisterio!AX417</f>
        <v>0</v>
      </c>
    </row>
    <row r="418" customFormat="false" ht="13.8" hidden="false" customHeight="false" outlineLevel="0" collapsed="false">
      <c r="A418" s="70" t="s">
        <v>40</v>
      </c>
      <c r="B418" s="63" t="n">
        <f aca="false">ModeloDatosModificados!B418-ModeloDatosMinisterio!B418</f>
        <v>0</v>
      </c>
      <c r="C418" s="63" t="n">
        <f aca="false">ModeloDatosModificados!C418-ModeloDatosMinisterio!C418</f>
        <v>0</v>
      </c>
      <c r="D418" s="63" t="n">
        <f aca="false">ModeloDatosModificados!D418-ModeloDatosMinisterio!D418</f>
        <v>0</v>
      </c>
      <c r="E418" s="63" t="n">
        <f aca="false">ModeloDatosModificados!E418-ModeloDatosMinisterio!E418</f>
        <v>0</v>
      </c>
      <c r="F418" s="63" t="n">
        <f aca="false">ModeloDatosModificados!F418-ModeloDatosMinisterio!F418</f>
        <v>0</v>
      </c>
      <c r="G418" s="63" t="n">
        <f aca="false">ModeloDatosModificados!G418-ModeloDatosMinisterio!G418</f>
        <v>0</v>
      </c>
      <c r="H418" s="63" t="n">
        <f aca="false">ModeloDatosModificados!H418-ModeloDatosMinisterio!H418</f>
        <v>0</v>
      </c>
      <c r="I418" s="64" t="n">
        <f aca="false">ModeloDatosModificados!I418-ModeloDatosMinisterio!I418</f>
        <v>0</v>
      </c>
      <c r="J418" s="63" t="n">
        <f aca="false">ModeloDatosModificados!J418-ModeloDatosMinisterio!J418</f>
        <v>0</v>
      </c>
      <c r="K418" s="64" t="n">
        <f aca="false">ModeloDatosModificados!K418-ModeloDatosMinisterio!K418</f>
        <v>0</v>
      </c>
      <c r="L418" s="63" t="n">
        <f aca="false">ModeloDatosModificados!L418-ModeloDatosMinisterio!L418</f>
        <v>0</v>
      </c>
      <c r="M418" s="64" t="n">
        <f aca="false">ModeloDatosModificados!M418-ModeloDatosMinisterio!M418</f>
        <v>1.52460488574147E-008</v>
      </c>
      <c r="N418" s="63" t="n">
        <f aca="false">ModeloDatosModificados!N418-ModeloDatosMinisterio!N418</f>
        <v>2</v>
      </c>
      <c r="O418" s="63" t="n">
        <f aca="false">ModeloDatosModificados!O418-ModeloDatosMinisterio!O418</f>
        <v>2</v>
      </c>
      <c r="P418" s="63" t="n">
        <f aca="false">ModeloDatosModificados!P418-ModeloDatosMinisterio!P418</f>
        <v>2</v>
      </c>
      <c r="Q418" s="63" t="n">
        <f aca="false">ModeloDatosModificados!Q418-ModeloDatosMinisterio!Q418</f>
        <v>2</v>
      </c>
      <c r="S418" s="63" t="n">
        <f aca="false">ModeloDatosModificados!S418-ModeloDatosMinisterio!S418</f>
        <v>0</v>
      </c>
      <c r="T418" s="63" t="n">
        <f aca="false">ModeloDatosModificados!T418-ModeloDatosMinisterio!T418</f>
        <v>0</v>
      </c>
      <c r="U418" s="63" t="n">
        <f aca="false">ModeloDatosModificados!U418-ModeloDatosMinisterio!U418</f>
        <v>0</v>
      </c>
      <c r="V418" s="63" t="n">
        <f aca="false">ModeloDatosModificados!V418-ModeloDatosMinisterio!V418</f>
        <v>0</v>
      </c>
      <c r="W418" s="63" t="n">
        <f aca="false">ModeloDatosModificados!W418-ModeloDatosMinisterio!W418</f>
        <v>0</v>
      </c>
      <c r="X418" s="63" t="n">
        <f aca="false">ModeloDatosModificados!X418-ModeloDatosMinisterio!X418</f>
        <v>0</v>
      </c>
      <c r="Y418" s="63" t="n">
        <f aca="false">ModeloDatosModificados!Y418-ModeloDatosMinisterio!Y418</f>
        <v>0</v>
      </c>
      <c r="Z418" s="63" t="n">
        <f aca="false">ModeloDatosModificados!Z418-ModeloDatosMinisterio!Z418</f>
        <v>0</v>
      </c>
      <c r="AC418" s="71" t="n">
        <f aca="false">ModeloDatosModificados!AC418-ModeloDatosMinisterio!AC418</f>
        <v>0</v>
      </c>
      <c r="AD418" s="72" t="n">
        <f aca="false">ModeloDatosModificados!AD418-ModeloDatosMinisterio!AD418</f>
        <v>0</v>
      </c>
      <c r="AE418" s="73" t="n">
        <f aca="false">ModeloDatosModificados!AE418-ModeloDatosMinisterio!AE418</f>
        <v>0</v>
      </c>
      <c r="AF418" s="72" t="n">
        <f aca="false">ModeloDatosModificados!AF418-ModeloDatosMinisterio!AF418</f>
        <v>0</v>
      </c>
      <c r="AG418" s="72" t="n">
        <f aca="false">ModeloDatosModificados!AG418-ModeloDatosMinisterio!AG418</f>
        <v>0</v>
      </c>
      <c r="AH418" s="72" t="n">
        <f aca="false">ModeloDatosModificados!AH418-ModeloDatosMinisterio!AH418</f>
        <v>0</v>
      </c>
      <c r="AI418" s="72" t="n">
        <f aca="false">ModeloDatosModificados!AI418-ModeloDatosMinisterio!AI418</f>
        <v>0</v>
      </c>
      <c r="AJ418" s="72" t="n">
        <f aca="false">ModeloDatosModificados!AJ418-ModeloDatosMinisterio!AJ418</f>
        <v>0</v>
      </c>
      <c r="AK418" s="72" t="n">
        <f aca="false">ModeloDatosModificados!AK418-ModeloDatosMinisterio!AK418</f>
        <v>0</v>
      </c>
      <c r="AL418" s="72" t="n">
        <f aca="false">ModeloDatosModificados!AL418-ModeloDatosMinisterio!AL418</f>
        <v>0</v>
      </c>
      <c r="AM418" s="72" t="n">
        <f aca="false">ModeloDatosModificados!AM418-ModeloDatosMinisterio!AM418</f>
        <v>0</v>
      </c>
      <c r="AO418" s="64" t="n">
        <f aca="false">ModeloDatosModificados!AO418-ModeloDatosMinisterio!AO418</f>
        <v>0</v>
      </c>
      <c r="AP418" s="63" t="n">
        <f aca="false">ModeloDatosModificados!AP418-ModeloDatosMinisterio!AP418</f>
        <v>0</v>
      </c>
      <c r="AQ418" s="64" t="n">
        <f aca="false">ModeloDatosModificados!AQ418-ModeloDatosMinisterio!AQ418</f>
        <v>0</v>
      </c>
      <c r="AR418" s="63" t="n">
        <f aca="false">ModeloDatosModificados!AR418-ModeloDatosMinisterio!AR418</f>
        <v>0</v>
      </c>
      <c r="AS418" s="64" t="n">
        <f aca="false">ModeloDatosModificados!AS418-ModeloDatosMinisterio!AS418</f>
        <v>0</v>
      </c>
      <c r="AT418" s="63" t="n">
        <f aca="false">ModeloDatosModificados!AT418-ModeloDatosMinisterio!AT418</f>
        <v>0</v>
      </c>
      <c r="AU418" s="64" t="n">
        <f aca="false">ModeloDatosModificados!AU418-ModeloDatosMinisterio!AU418</f>
        <v>0</v>
      </c>
      <c r="AV418" s="63" t="n">
        <f aca="false">ModeloDatosModificados!AV418-ModeloDatosMinisterio!AV418</f>
        <v>0</v>
      </c>
      <c r="AW418" s="64" t="n">
        <f aca="false">ModeloDatosModificados!AW418-ModeloDatosMinisterio!AW418</f>
        <v>0</v>
      </c>
      <c r="AX418" s="63" t="n">
        <f aca="false">ModeloDatosModificados!AX418-ModeloDatosMinisterio!AX418</f>
        <v>0</v>
      </c>
    </row>
    <row r="419" customFormat="false" ht="13.8" hidden="false" customHeight="false" outlineLevel="0" collapsed="false">
      <c r="A419" s="70" t="s">
        <v>41</v>
      </c>
      <c r="B419" s="63" t="n">
        <f aca="false">ModeloDatosModificados!B419-ModeloDatosMinisterio!B419</f>
        <v>0</v>
      </c>
      <c r="C419" s="63" t="n">
        <f aca="false">ModeloDatosModificados!C419-ModeloDatosMinisterio!C419</f>
        <v>0</v>
      </c>
      <c r="D419" s="63" t="n">
        <f aca="false">ModeloDatosModificados!D419-ModeloDatosMinisterio!D419</f>
        <v>0</v>
      </c>
      <c r="E419" s="63" t="n">
        <f aca="false">ModeloDatosModificados!E419-ModeloDatosMinisterio!E419</f>
        <v>0</v>
      </c>
      <c r="F419" s="63" t="n">
        <f aca="false">ModeloDatosModificados!F419-ModeloDatosMinisterio!F419</f>
        <v>0</v>
      </c>
      <c r="G419" s="63" t="n">
        <f aca="false">ModeloDatosModificados!G419-ModeloDatosMinisterio!G419</f>
        <v>0</v>
      </c>
      <c r="H419" s="63" t="n">
        <f aca="false">ModeloDatosModificados!H419-ModeloDatosMinisterio!H419</f>
        <v>0</v>
      </c>
      <c r="I419" s="64" t="n">
        <f aca="false">ModeloDatosModificados!I419-ModeloDatosMinisterio!I419</f>
        <v>0</v>
      </c>
      <c r="J419" s="63" t="n">
        <f aca="false">ModeloDatosModificados!J419-ModeloDatosMinisterio!J419</f>
        <v>0</v>
      </c>
      <c r="K419" s="64" t="n">
        <f aca="false">ModeloDatosModificados!K419-ModeloDatosMinisterio!K419</f>
        <v>0</v>
      </c>
      <c r="L419" s="63" t="n">
        <f aca="false">ModeloDatosModificados!L419-ModeloDatosMinisterio!L419</f>
        <v>0</v>
      </c>
      <c r="M419" s="64" t="n">
        <f aca="false">ModeloDatosModificados!M419-ModeloDatosMinisterio!M419</f>
        <v>1.52460488539452E-008</v>
      </c>
      <c r="N419" s="63" t="n">
        <f aca="false">ModeloDatosModificados!N419-ModeloDatosMinisterio!N419</f>
        <v>2</v>
      </c>
      <c r="O419" s="63" t="n">
        <f aca="false">ModeloDatosModificados!O419-ModeloDatosMinisterio!O419</f>
        <v>2</v>
      </c>
      <c r="P419" s="63" t="n">
        <f aca="false">ModeloDatosModificados!P419-ModeloDatosMinisterio!P419</f>
        <v>2</v>
      </c>
      <c r="Q419" s="63" t="n">
        <f aca="false">ModeloDatosModificados!Q419-ModeloDatosMinisterio!Q419</f>
        <v>2</v>
      </c>
      <c r="S419" s="63" t="n">
        <f aca="false">ModeloDatosModificados!S419-ModeloDatosMinisterio!S419</f>
        <v>0</v>
      </c>
      <c r="T419" s="63" t="n">
        <f aca="false">ModeloDatosModificados!T419-ModeloDatosMinisterio!T419</f>
        <v>0</v>
      </c>
      <c r="U419" s="63" t="n">
        <f aca="false">ModeloDatosModificados!U419-ModeloDatosMinisterio!U419</f>
        <v>0</v>
      </c>
      <c r="V419" s="63" t="n">
        <f aca="false">ModeloDatosModificados!V419-ModeloDatosMinisterio!V419</f>
        <v>0</v>
      </c>
      <c r="W419" s="63" t="n">
        <f aca="false">ModeloDatosModificados!W419-ModeloDatosMinisterio!W419</f>
        <v>0</v>
      </c>
      <c r="X419" s="63" t="n">
        <f aca="false">ModeloDatosModificados!X419-ModeloDatosMinisterio!X419</f>
        <v>0</v>
      </c>
      <c r="Y419" s="63" t="n">
        <f aca="false">ModeloDatosModificados!Y419-ModeloDatosMinisterio!Y419</f>
        <v>0</v>
      </c>
      <c r="Z419" s="63" t="n">
        <f aca="false">ModeloDatosModificados!Z419-ModeloDatosMinisterio!Z419</f>
        <v>0</v>
      </c>
      <c r="AC419" s="71" t="n">
        <f aca="false">ModeloDatosModificados!AC419-ModeloDatosMinisterio!AC419</f>
        <v>0</v>
      </c>
      <c r="AD419" s="72" t="n">
        <f aca="false">ModeloDatosModificados!AD419-ModeloDatosMinisterio!AD419</f>
        <v>0</v>
      </c>
      <c r="AE419" s="73" t="n">
        <f aca="false">ModeloDatosModificados!AE419-ModeloDatosMinisterio!AE419</f>
        <v>0</v>
      </c>
      <c r="AF419" s="72" t="n">
        <f aca="false">ModeloDatosModificados!AF419-ModeloDatosMinisterio!AF419</f>
        <v>0</v>
      </c>
      <c r="AG419" s="72" t="n">
        <f aca="false">ModeloDatosModificados!AG419-ModeloDatosMinisterio!AG419</f>
        <v>0</v>
      </c>
      <c r="AH419" s="72" t="n">
        <f aca="false">ModeloDatosModificados!AH419-ModeloDatosMinisterio!AH419</f>
        <v>0</v>
      </c>
      <c r="AI419" s="72" t="n">
        <f aca="false">ModeloDatosModificados!AI419-ModeloDatosMinisterio!AI419</f>
        <v>0</v>
      </c>
      <c r="AJ419" s="72" t="n">
        <f aca="false">ModeloDatosModificados!AJ419-ModeloDatosMinisterio!AJ419</f>
        <v>0</v>
      </c>
      <c r="AK419" s="72" t="n">
        <f aca="false">ModeloDatosModificados!AK419-ModeloDatosMinisterio!AK419</f>
        <v>0</v>
      </c>
      <c r="AL419" s="72" t="n">
        <f aca="false">ModeloDatosModificados!AL419-ModeloDatosMinisterio!AL419</f>
        <v>0</v>
      </c>
      <c r="AM419" s="72" t="n">
        <f aca="false">ModeloDatosModificados!AM419-ModeloDatosMinisterio!AM419</f>
        <v>0</v>
      </c>
      <c r="AO419" s="64" t="n">
        <f aca="false">ModeloDatosModificados!AO419-ModeloDatosMinisterio!AO419</f>
        <v>0</v>
      </c>
      <c r="AP419" s="63" t="n">
        <f aca="false">ModeloDatosModificados!AP419-ModeloDatosMinisterio!AP419</f>
        <v>0</v>
      </c>
      <c r="AQ419" s="64" t="n">
        <f aca="false">ModeloDatosModificados!AQ419-ModeloDatosMinisterio!AQ419</f>
        <v>0</v>
      </c>
      <c r="AR419" s="63" t="n">
        <f aca="false">ModeloDatosModificados!AR419-ModeloDatosMinisterio!AR419</f>
        <v>0</v>
      </c>
      <c r="AS419" s="64" t="n">
        <f aca="false">ModeloDatosModificados!AS419-ModeloDatosMinisterio!AS419</f>
        <v>0</v>
      </c>
      <c r="AT419" s="63" t="n">
        <f aca="false">ModeloDatosModificados!AT419-ModeloDatosMinisterio!AT419</f>
        <v>0</v>
      </c>
      <c r="AU419" s="64" t="n">
        <f aca="false">ModeloDatosModificados!AU419-ModeloDatosMinisterio!AU419</f>
        <v>0</v>
      </c>
      <c r="AV419" s="63" t="n">
        <f aca="false">ModeloDatosModificados!AV419-ModeloDatosMinisterio!AV419</f>
        <v>0</v>
      </c>
      <c r="AW419" s="64" t="n">
        <f aca="false">ModeloDatosModificados!AW419-ModeloDatosMinisterio!AW419</f>
        <v>0</v>
      </c>
      <c r="AX419" s="63" t="n">
        <f aca="false">ModeloDatosModificados!AX419-ModeloDatosMinisterio!AX419</f>
        <v>0</v>
      </c>
    </row>
    <row r="420" customFormat="false" ht="13.8" hidden="false" customHeight="false" outlineLevel="0" collapsed="false">
      <c r="A420" s="70" t="s">
        <v>42</v>
      </c>
      <c r="B420" s="63" t="n">
        <f aca="false">ModeloDatosModificados!B420-ModeloDatosMinisterio!B420</f>
        <v>0</v>
      </c>
      <c r="C420" s="63" t="n">
        <f aca="false">ModeloDatosModificados!C420-ModeloDatosMinisterio!C420</f>
        <v>0</v>
      </c>
      <c r="D420" s="63" t="n">
        <f aca="false">ModeloDatosModificados!D420-ModeloDatosMinisterio!D420</f>
        <v>0</v>
      </c>
      <c r="E420" s="63" t="n">
        <f aca="false">ModeloDatosModificados!E420-ModeloDatosMinisterio!E420</f>
        <v>0</v>
      </c>
      <c r="F420" s="63" t="n">
        <f aca="false">ModeloDatosModificados!F420-ModeloDatosMinisterio!F420</f>
        <v>0</v>
      </c>
      <c r="G420" s="63" t="n">
        <f aca="false">ModeloDatosModificados!G420-ModeloDatosMinisterio!G420</f>
        <v>0</v>
      </c>
      <c r="H420" s="63" t="n">
        <f aca="false">ModeloDatosModificados!H420-ModeloDatosMinisterio!H420</f>
        <v>0</v>
      </c>
      <c r="I420" s="64" t="n">
        <f aca="false">ModeloDatosModificados!I420-ModeloDatosMinisterio!I420</f>
        <v>0</v>
      </c>
      <c r="J420" s="63" t="n">
        <f aca="false">ModeloDatosModificados!J420-ModeloDatosMinisterio!J420</f>
        <v>0</v>
      </c>
      <c r="K420" s="64" t="n">
        <f aca="false">ModeloDatosModificados!K420-ModeloDatosMinisterio!K420</f>
        <v>0</v>
      </c>
      <c r="L420" s="63" t="n">
        <f aca="false">ModeloDatosModificados!L420-ModeloDatosMinisterio!L420</f>
        <v>0</v>
      </c>
      <c r="M420" s="64" t="n">
        <f aca="false">ModeloDatosModificados!M420-ModeloDatosMinisterio!M420</f>
        <v>7.6230244269726E-009</v>
      </c>
      <c r="N420" s="63" t="n">
        <f aca="false">ModeloDatosModificados!N420-ModeloDatosMinisterio!N420</f>
        <v>1</v>
      </c>
      <c r="O420" s="63" t="n">
        <f aca="false">ModeloDatosModificados!O420-ModeloDatosMinisterio!O420</f>
        <v>1</v>
      </c>
      <c r="P420" s="63" t="n">
        <f aca="false">ModeloDatosModificados!P420-ModeloDatosMinisterio!P420</f>
        <v>1</v>
      </c>
      <c r="Q420" s="63" t="n">
        <f aca="false">ModeloDatosModificados!Q420-ModeloDatosMinisterio!Q420</f>
        <v>1</v>
      </c>
      <c r="S420" s="63" t="n">
        <f aca="false">ModeloDatosModificados!S420-ModeloDatosMinisterio!S420</f>
        <v>0</v>
      </c>
      <c r="T420" s="63" t="n">
        <f aca="false">ModeloDatosModificados!T420-ModeloDatosMinisterio!T420</f>
        <v>0</v>
      </c>
      <c r="U420" s="63" t="n">
        <f aca="false">ModeloDatosModificados!U420-ModeloDatosMinisterio!U420</f>
        <v>0</v>
      </c>
      <c r="V420" s="63" t="n">
        <f aca="false">ModeloDatosModificados!V420-ModeloDatosMinisterio!V420</f>
        <v>0</v>
      </c>
      <c r="W420" s="63" t="n">
        <f aca="false">ModeloDatosModificados!W420-ModeloDatosMinisterio!W420</f>
        <v>0</v>
      </c>
      <c r="X420" s="63" t="n">
        <f aca="false">ModeloDatosModificados!X420-ModeloDatosMinisterio!X420</f>
        <v>0</v>
      </c>
      <c r="Y420" s="63" t="n">
        <f aca="false">ModeloDatosModificados!Y420-ModeloDatosMinisterio!Y420</f>
        <v>0</v>
      </c>
      <c r="Z420" s="63" t="n">
        <f aca="false">ModeloDatosModificados!Z420-ModeloDatosMinisterio!Z420</f>
        <v>0</v>
      </c>
      <c r="AC420" s="71" t="n">
        <f aca="false">ModeloDatosModificados!AC420-ModeloDatosMinisterio!AC420</f>
        <v>0</v>
      </c>
      <c r="AD420" s="72" t="n">
        <f aca="false">ModeloDatosModificados!AD420-ModeloDatosMinisterio!AD420</f>
        <v>0</v>
      </c>
      <c r="AE420" s="73" t="n">
        <f aca="false">ModeloDatosModificados!AE420-ModeloDatosMinisterio!AE420</f>
        <v>0</v>
      </c>
      <c r="AF420" s="72" t="n">
        <f aca="false">ModeloDatosModificados!AF420-ModeloDatosMinisterio!AF420</f>
        <v>0</v>
      </c>
      <c r="AG420" s="72" t="n">
        <f aca="false">ModeloDatosModificados!AG420-ModeloDatosMinisterio!AG420</f>
        <v>0</v>
      </c>
      <c r="AH420" s="72" t="n">
        <f aca="false">ModeloDatosModificados!AH420-ModeloDatosMinisterio!AH420</f>
        <v>0</v>
      </c>
      <c r="AI420" s="72" t="n">
        <f aca="false">ModeloDatosModificados!AI420-ModeloDatosMinisterio!AI420</f>
        <v>0</v>
      </c>
      <c r="AJ420" s="72" t="n">
        <f aca="false">ModeloDatosModificados!AJ420-ModeloDatosMinisterio!AJ420</f>
        <v>0</v>
      </c>
      <c r="AK420" s="72" t="n">
        <f aca="false">ModeloDatosModificados!AK420-ModeloDatosMinisterio!AK420</f>
        <v>0</v>
      </c>
      <c r="AL420" s="72" t="n">
        <f aca="false">ModeloDatosModificados!AL420-ModeloDatosMinisterio!AL420</f>
        <v>0</v>
      </c>
      <c r="AM420" s="72" t="n">
        <f aca="false">ModeloDatosModificados!AM420-ModeloDatosMinisterio!AM420</f>
        <v>0</v>
      </c>
      <c r="AO420" s="64" t="n">
        <f aca="false">ModeloDatosModificados!AO420-ModeloDatosMinisterio!AO420</f>
        <v>0</v>
      </c>
      <c r="AP420" s="63" t="n">
        <f aca="false">ModeloDatosModificados!AP420-ModeloDatosMinisterio!AP420</f>
        <v>0</v>
      </c>
      <c r="AQ420" s="64" t="n">
        <f aca="false">ModeloDatosModificados!AQ420-ModeloDatosMinisterio!AQ420</f>
        <v>0</v>
      </c>
      <c r="AR420" s="63" t="n">
        <f aca="false">ModeloDatosModificados!AR420-ModeloDatosMinisterio!AR420</f>
        <v>0</v>
      </c>
      <c r="AS420" s="64" t="n">
        <f aca="false">ModeloDatosModificados!AS420-ModeloDatosMinisterio!AS420</f>
        <v>0</v>
      </c>
      <c r="AT420" s="63" t="n">
        <f aca="false">ModeloDatosModificados!AT420-ModeloDatosMinisterio!AT420</f>
        <v>0</v>
      </c>
      <c r="AU420" s="64" t="n">
        <f aca="false">ModeloDatosModificados!AU420-ModeloDatosMinisterio!AU420</f>
        <v>0</v>
      </c>
      <c r="AV420" s="63" t="n">
        <f aca="false">ModeloDatosModificados!AV420-ModeloDatosMinisterio!AV420</f>
        <v>0</v>
      </c>
      <c r="AW420" s="64" t="n">
        <f aca="false">ModeloDatosModificados!AW420-ModeloDatosMinisterio!AW420</f>
        <v>0</v>
      </c>
      <c r="AX420" s="63" t="n">
        <f aca="false">ModeloDatosModificados!AX420-ModeloDatosMinisterio!AX420</f>
        <v>0</v>
      </c>
    </row>
    <row r="421" customFormat="false" ht="13.8" hidden="false" customHeight="false" outlineLevel="0" collapsed="false">
      <c r="A421" s="70" t="s">
        <v>43</v>
      </c>
      <c r="B421" s="63" t="n">
        <f aca="false">ModeloDatosModificados!B421-ModeloDatosMinisterio!B421</f>
        <v>0</v>
      </c>
      <c r="C421" s="63" t="n">
        <f aca="false">ModeloDatosModificados!C421-ModeloDatosMinisterio!C421</f>
        <v>0</v>
      </c>
      <c r="D421" s="63" t="n">
        <f aca="false">ModeloDatosModificados!D421-ModeloDatosMinisterio!D421</f>
        <v>0</v>
      </c>
      <c r="E421" s="63" t="n">
        <f aca="false">ModeloDatosModificados!E421-ModeloDatosMinisterio!E421</f>
        <v>0</v>
      </c>
      <c r="F421" s="63" t="n">
        <f aca="false">ModeloDatosModificados!F421-ModeloDatosMinisterio!F421</f>
        <v>0</v>
      </c>
      <c r="G421" s="63" t="n">
        <f aca="false">ModeloDatosModificados!G421-ModeloDatosMinisterio!G421</f>
        <v>0</v>
      </c>
      <c r="H421" s="63" t="n">
        <f aca="false">ModeloDatosModificados!H421-ModeloDatosMinisterio!H421</f>
        <v>0</v>
      </c>
      <c r="I421" s="64" t="n">
        <f aca="false">ModeloDatosModificados!I421-ModeloDatosMinisterio!I421</f>
        <v>0</v>
      </c>
      <c r="J421" s="63" t="n">
        <f aca="false">ModeloDatosModificados!J421-ModeloDatosMinisterio!J421</f>
        <v>0</v>
      </c>
      <c r="K421" s="64" t="n">
        <f aca="false">ModeloDatosModificados!K421-ModeloDatosMinisterio!K421</f>
        <v>0</v>
      </c>
      <c r="L421" s="63" t="n">
        <f aca="false">ModeloDatosModificados!L421-ModeloDatosMinisterio!L421</f>
        <v>0</v>
      </c>
      <c r="M421" s="64" t="n">
        <f aca="false">ModeloDatosModificados!M421-ModeloDatosMinisterio!M421</f>
        <v>1.52460488556799E-008</v>
      </c>
      <c r="N421" s="63" t="n">
        <f aca="false">ModeloDatosModificados!N421-ModeloDatosMinisterio!N421</f>
        <v>3</v>
      </c>
      <c r="O421" s="63" t="n">
        <f aca="false">ModeloDatosModificados!O421-ModeloDatosMinisterio!O421</f>
        <v>3</v>
      </c>
      <c r="P421" s="63" t="n">
        <f aca="false">ModeloDatosModificados!P421-ModeloDatosMinisterio!P421</f>
        <v>3</v>
      </c>
      <c r="Q421" s="63" t="n">
        <f aca="false">ModeloDatosModificados!Q421-ModeloDatosMinisterio!Q421</f>
        <v>3</v>
      </c>
      <c r="S421" s="63" t="n">
        <f aca="false">ModeloDatosModificados!S421-ModeloDatosMinisterio!S421</f>
        <v>0</v>
      </c>
      <c r="T421" s="63" t="n">
        <f aca="false">ModeloDatosModificados!T421-ModeloDatosMinisterio!T421</f>
        <v>0</v>
      </c>
      <c r="U421" s="63" t="n">
        <f aca="false">ModeloDatosModificados!U421-ModeloDatosMinisterio!U421</f>
        <v>0</v>
      </c>
      <c r="V421" s="63" t="n">
        <f aca="false">ModeloDatosModificados!V421-ModeloDatosMinisterio!V421</f>
        <v>0</v>
      </c>
      <c r="W421" s="63" t="n">
        <f aca="false">ModeloDatosModificados!W421-ModeloDatosMinisterio!W421</f>
        <v>0</v>
      </c>
      <c r="X421" s="63" t="n">
        <f aca="false">ModeloDatosModificados!X421-ModeloDatosMinisterio!X421</f>
        <v>0</v>
      </c>
      <c r="Y421" s="63" t="n">
        <f aca="false">ModeloDatosModificados!Y421-ModeloDatosMinisterio!Y421</f>
        <v>0</v>
      </c>
      <c r="Z421" s="63" t="n">
        <f aca="false">ModeloDatosModificados!Z421-ModeloDatosMinisterio!Z421</f>
        <v>0</v>
      </c>
      <c r="AC421" s="71" t="n">
        <f aca="false">ModeloDatosModificados!AC421-ModeloDatosMinisterio!AC421</f>
        <v>0</v>
      </c>
      <c r="AD421" s="72" t="n">
        <f aca="false">ModeloDatosModificados!AD421-ModeloDatosMinisterio!AD421</f>
        <v>0</v>
      </c>
      <c r="AE421" s="73" t="n">
        <f aca="false">ModeloDatosModificados!AE421-ModeloDatosMinisterio!AE421</f>
        <v>0</v>
      </c>
      <c r="AF421" s="72" t="n">
        <f aca="false">ModeloDatosModificados!AF421-ModeloDatosMinisterio!AF421</f>
        <v>0</v>
      </c>
      <c r="AG421" s="72" t="n">
        <f aca="false">ModeloDatosModificados!AG421-ModeloDatosMinisterio!AG421</f>
        <v>0</v>
      </c>
      <c r="AH421" s="72" t="n">
        <f aca="false">ModeloDatosModificados!AH421-ModeloDatosMinisterio!AH421</f>
        <v>0</v>
      </c>
      <c r="AI421" s="72" t="n">
        <f aca="false">ModeloDatosModificados!AI421-ModeloDatosMinisterio!AI421</f>
        <v>0</v>
      </c>
      <c r="AJ421" s="72" t="n">
        <f aca="false">ModeloDatosModificados!AJ421-ModeloDatosMinisterio!AJ421</f>
        <v>0</v>
      </c>
      <c r="AK421" s="72" t="n">
        <f aca="false">ModeloDatosModificados!AK421-ModeloDatosMinisterio!AK421</f>
        <v>0</v>
      </c>
      <c r="AL421" s="72" t="n">
        <f aca="false">ModeloDatosModificados!AL421-ModeloDatosMinisterio!AL421</f>
        <v>0</v>
      </c>
      <c r="AM421" s="72" t="n">
        <f aca="false">ModeloDatosModificados!AM421-ModeloDatosMinisterio!AM421</f>
        <v>0</v>
      </c>
      <c r="AO421" s="64" t="n">
        <f aca="false">ModeloDatosModificados!AO421-ModeloDatosMinisterio!AO421</f>
        <v>0</v>
      </c>
      <c r="AP421" s="63" t="n">
        <f aca="false">ModeloDatosModificados!AP421-ModeloDatosMinisterio!AP421</f>
        <v>0</v>
      </c>
      <c r="AQ421" s="64" t="n">
        <f aca="false">ModeloDatosModificados!AQ421-ModeloDatosMinisterio!AQ421</f>
        <v>0</v>
      </c>
      <c r="AR421" s="63" t="n">
        <f aca="false">ModeloDatosModificados!AR421-ModeloDatosMinisterio!AR421</f>
        <v>0</v>
      </c>
      <c r="AS421" s="64" t="n">
        <f aca="false">ModeloDatosModificados!AS421-ModeloDatosMinisterio!AS421</f>
        <v>0</v>
      </c>
      <c r="AT421" s="63" t="n">
        <f aca="false">ModeloDatosModificados!AT421-ModeloDatosMinisterio!AT421</f>
        <v>0</v>
      </c>
      <c r="AU421" s="64" t="n">
        <f aca="false">ModeloDatosModificados!AU421-ModeloDatosMinisterio!AU421</f>
        <v>0</v>
      </c>
      <c r="AV421" s="63" t="n">
        <f aca="false">ModeloDatosModificados!AV421-ModeloDatosMinisterio!AV421</f>
        <v>0</v>
      </c>
      <c r="AW421" s="64" t="n">
        <f aca="false">ModeloDatosModificados!AW421-ModeloDatosMinisterio!AW421</f>
        <v>0</v>
      </c>
      <c r="AX421" s="63" t="n">
        <f aca="false">ModeloDatosModificados!AX421-ModeloDatosMinisterio!AX421</f>
        <v>0</v>
      </c>
    </row>
    <row r="422" customFormat="false" ht="13.8" hidden="false" customHeight="false" outlineLevel="0" collapsed="false">
      <c r="A422" s="70" t="s">
        <v>44</v>
      </c>
      <c r="B422" s="63" t="n">
        <f aca="false">ModeloDatosModificados!B422-ModeloDatosMinisterio!B422</f>
        <v>0</v>
      </c>
      <c r="C422" s="63" t="n">
        <f aca="false">ModeloDatosModificados!C422-ModeloDatosMinisterio!C422</f>
        <v>0</v>
      </c>
      <c r="D422" s="63" t="n">
        <f aca="false">ModeloDatosModificados!D422-ModeloDatosMinisterio!D422</f>
        <v>0</v>
      </c>
      <c r="E422" s="63" t="n">
        <f aca="false">ModeloDatosModificados!E422-ModeloDatosMinisterio!E422</f>
        <v>0</v>
      </c>
      <c r="F422" s="63" t="n">
        <f aca="false">ModeloDatosModificados!F422-ModeloDatosMinisterio!F422</f>
        <v>0</v>
      </c>
      <c r="G422" s="63" t="n">
        <f aca="false">ModeloDatosModificados!G422-ModeloDatosMinisterio!G422</f>
        <v>0</v>
      </c>
      <c r="H422" s="63" t="n">
        <f aca="false">ModeloDatosModificados!H422-ModeloDatosMinisterio!H422</f>
        <v>0</v>
      </c>
      <c r="I422" s="64" t="n">
        <f aca="false">ModeloDatosModificados!I422-ModeloDatosMinisterio!I422</f>
        <v>0</v>
      </c>
      <c r="J422" s="63" t="n">
        <f aca="false">ModeloDatosModificados!J422-ModeloDatosMinisterio!J422</f>
        <v>0</v>
      </c>
      <c r="K422" s="64" t="n">
        <f aca="false">ModeloDatosModificados!K422-ModeloDatosMinisterio!K422</f>
        <v>0</v>
      </c>
      <c r="L422" s="63" t="n">
        <f aca="false">ModeloDatosModificados!L422-ModeloDatosMinisterio!L422</f>
        <v>0</v>
      </c>
      <c r="M422" s="64" t="n">
        <f aca="false">ModeloDatosModificados!M422-ModeloDatosMinisterio!M422</f>
        <v>2.28690732826525E-008</v>
      </c>
      <c r="N422" s="63" t="n">
        <f aca="false">ModeloDatosModificados!N422-ModeloDatosMinisterio!N422</f>
        <v>3</v>
      </c>
      <c r="O422" s="63" t="n">
        <f aca="false">ModeloDatosModificados!O422-ModeloDatosMinisterio!O422</f>
        <v>3</v>
      </c>
      <c r="P422" s="63" t="n">
        <f aca="false">ModeloDatosModificados!P422-ModeloDatosMinisterio!P422</f>
        <v>3</v>
      </c>
      <c r="Q422" s="63" t="n">
        <f aca="false">ModeloDatosModificados!Q422-ModeloDatosMinisterio!Q422</f>
        <v>3</v>
      </c>
      <c r="S422" s="63" t="n">
        <f aca="false">ModeloDatosModificados!S422-ModeloDatosMinisterio!S422</f>
        <v>0</v>
      </c>
      <c r="T422" s="63" t="n">
        <f aca="false">ModeloDatosModificados!T422-ModeloDatosMinisterio!T422</f>
        <v>0</v>
      </c>
      <c r="U422" s="63" t="n">
        <f aca="false">ModeloDatosModificados!U422-ModeloDatosMinisterio!U422</f>
        <v>0</v>
      </c>
      <c r="V422" s="63" t="n">
        <f aca="false">ModeloDatosModificados!V422-ModeloDatosMinisterio!V422</f>
        <v>0</v>
      </c>
      <c r="W422" s="63" t="n">
        <f aca="false">ModeloDatosModificados!W422-ModeloDatosMinisterio!W422</f>
        <v>0</v>
      </c>
      <c r="X422" s="63" t="n">
        <f aca="false">ModeloDatosModificados!X422-ModeloDatosMinisterio!X422</f>
        <v>0</v>
      </c>
      <c r="Y422" s="63" t="n">
        <f aca="false">ModeloDatosModificados!Y422-ModeloDatosMinisterio!Y422</f>
        <v>0</v>
      </c>
      <c r="Z422" s="63" t="n">
        <f aca="false">ModeloDatosModificados!Z422-ModeloDatosMinisterio!Z422</f>
        <v>0</v>
      </c>
      <c r="AC422" s="71" t="n">
        <f aca="false">ModeloDatosModificados!AC422-ModeloDatosMinisterio!AC422</f>
        <v>0</v>
      </c>
      <c r="AD422" s="72" t="n">
        <f aca="false">ModeloDatosModificados!AD422-ModeloDatosMinisterio!AD422</f>
        <v>0</v>
      </c>
      <c r="AE422" s="73" t="n">
        <f aca="false">ModeloDatosModificados!AE422-ModeloDatosMinisterio!AE422</f>
        <v>0</v>
      </c>
      <c r="AF422" s="72" t="n">
        <f aca="false">ModeloDatosModificados!AF422-ModeloDatosMinisterio!AF422</f>
        <v>0</v>
      </c>
      <c r="AG422" s="72" t="n">
        <f aca="false">ModeloDatosModificados!AG422-ModeloDatosMinisterio!AG422</f>
        <v>0</v>
      </c>
      <c r="AH422" s="72" t="n">
        <f aca="false">ModeloDatosModificados!AH422-ModeloDatosMinisterio!AH422</f>
        <v>0</v>
      </c>
      <c r="AI422" s="72" t="n">
        <f aca="false">ModeloDatosModificados!AI422-ModeloDatosMinisterio!AI422</f>
        <v>0</v>
      </c>
      <c r="AJ422" s="72" t="n">
        <f aca="false">ModeloDatosModificados!AJ422-ModeloDatosMinisterio!AJ422</f>
        <v>0</v>
      </c>
      <c r="AK422" s="72" t="n">
        <f aca="false">ModeloDatosModificados!AK422-ModeloDatosMinisterio!AK422</f>
        <v>0</v>
      </c>
      <c r="AL422" s="72" t="n">
        <f aca="false">ModeloDatosModificados!AL422-ModeloDatosMinisterio!AL422</f>
        <v>0</v>
      </c>
      <c r="AM422" s="72" t="n">
        <f aca="false">ModeloDatosModificados!AM422-ModeloDatosMinisterio!AM422</f>
        <v>0</v>
      </c>
      <c r="AO422" s="64" t="n">
        <f aca="false">ModeloDatosModificados!AO422-ModeloDatosMinisterio!AO422</f>
        <v>0</v>
      </c>
      <c r="AP422" s="63" t="n">
        <f aca="false">ModeloDatosModificados!AP422-ModeloDatosMinisterio!AP422</f>
        <v>0</v>
      </c>
      <c r="AQ422" s="64" t="n">
        <f aca="false">ModeloDatosModificados!AQ422-ModeloDatosMinisterio!AQ422</f>
        <v>0</v>
      </c>
      <c r="AR422" s="63" t="n">
        <f aca="false">ModeloDatosModificados!AR422-ModeloDatosMinisterio!AR422</f>
        <v>0</v>
      </c>
      <c r="AS422" s="64" t="n">
        <f aca="false">ModeloDatosModificados!AS422-ModeloDatosMinisterio!AS422</f>
        <v>0</v>
      </c>
      <c r="AT422" s="63" t="n">
        <f aca="false">ModeloDatosModificados!AT422-ModeloDatosMinisterio!AT422</f>
        <v>0</v>
      </c>
      <c r="AU422" s="64" t="n">
        <f aca="false">ModeloDatosModificados!AU422-ModeloDatosMinisterio!AU422</f>
        <v>0</v>
      </c>
      <c r="AV422" s="63" t="n">
        <f aca="false">ModeloDatosModificados!AV422-ModeloDatosMinisterio!AV422</f>
        <v>0</v>
      </c>
      <c r="AW422" s="64" t="n">
        <f aca="false">ModeloDatosModificados!AW422-ModeloDatosMinisterio!AW422</f>
        <v>0</v>
      </c>
      <c r="AX422" s="63" t="n">
        <f aca="false">ModeloDatosModificados!AX422-ModeloDatosMinisterio!AX422</f>
        <v>0</v>
      </c>
    </row>
    <row r="423" customFormat="false" ht="13.8" hidden="false" customHeight="false" outlineLevel="0" collapsed="false">
      <c r="A423" s="70" t="s">
        <v>45</v>
      </c>
      <c r="B423" s="63" t="n">
        <f aca="false">ModeloDatosModificados!B423-ModeloDatosMinisterio!B423</f>
        <v>0</v>
      </c>
      <c r="C423" s="63" t="n">
        <f aca="false">ModeloDatosModificados!C423-ModeloDatosMinisterio!C423</f>
        <v>0</v>
      </c>
      <c r="D423" s="63" t="n">
        <f aca="false">ModeloDatosModificados!D423-ModeloDatosMinisterio!D423</f>
        <v>0</v>
      </c>
      <c r="E423" s="63" t="n">
        <f aca="false">ModeloDatosModificados!E423-ModeloDatosMinisterio!E423</f>
        <v>0</v>
      </c>
      <c r="F423" s="63" t="n">
        <f aca="false">ModeloDatosModificados!F423-ModeloDatosMinisterio!F423</f>
        <v>0</v>
      </c>
      <c r="G423" s="63" t="n">
        <f aca="false">ModeloDatosModificados!G423-ModeloDatosMinisterio!G423</f>
        <v>0</v>
      </c>
      <c r="H423" s="63" t="n">
        <f aca="false">ModeloDatosModificados!H423-ModeloDatosMinisterio!H423</f>
        <v>0</v>
      </c>
      <c r="I423" s="64" t="n">
        <f aca="false">ModeloDatosModificados!I423-ModeloDatosMinisterio!I423</f>
        <v>0</v>
      </c>
      <c r="J423" s="63" t="n">
        <f aca="false">ModeloDatosModificados!J423-ModeloDatosMinisterio!J423</f>
        <v>0</v>
      </c>
      <c r="K423" s="64" t="n">
        <f aca="false">ModeloDatosModificados!K423-ModeloDatosMinisterio!K423</f>
        <v>0</v>
      </c>
      <c r="L423" s="63" t="n">
        <f aca="false">ModeloDatosModificados!L423-ModeloDatosMinisterio!L423</f>
        <v>0</v>
      </c>
      <c r="M423" s="64" t="n">
        <f aca="false">ModeloDatosModificados!M423-ModeloDatosMinisterio!M423</f>
        <v>1.52460488548126E-008</v>
      </c>
      <c r="N423" s="63" t="n">
        <f aca="false">ModeloDatosModificados!N423-ModeloDatosMinisterio!N423</f>
        <v>2</v>
      </c>
      <c r="O423" s="63" t="n">
        <f aca="false">ModeloDatosModificados!O423-ModeloDatosMinisterio!O423</f>
        <v>2</v>
      </c>
      <c r="P423" s="63" t="n">
        <f aca="false">ModeloDatosModificados!P423-ModeloDatosMinisterio!P423</f>
        <v>2</v>
      </c>
      <c r="Q423" s="63" t="n">
        <f aca="false">ModeloDatosModificados!Q423-ModeloDatosMinisterio!Q423</f>
        <v>2</v>
      </c>
      <c r="S423" s="63" t="n">
        <f aca="false">ModeloDatosModificados!S423-ModeloDatosMinisterio!S423</f>
        <v>0</v>
      </c>
      <c r="T423" s="63" t="n">
        <f aca="false">ModeloDatosModificados!T423-ModeloDatosMinisterio!T423</f>
        <v>0</v>
      </c>
      <c r="U423" s="63" t="n">
        <f aca="false">ModeloDatosModificados!U423-ModeloDatosMinisterio!U423</f>
        <v>0</v>
      </c>
      <c r="V423" s="63" t="n">
        <f aca="false">ModeloDatosModificados!V423-ModeloDatosMinisterio!V423</f>
        <v>0</v>
      </c>
      <c r="W423" s="63" t="n">
        <f aca="false">ModeloDatosModificados!W423-ModeloDatosMinisterio!W423</f>
        <v>0</v>
      </c>
      <c r="X423" s="63" t="n">
        <f aca="false">ModeloDatosModificados!X423-ModeloDatosMinisterio!X423</f>
        <v>0</v>
      </c>
      <c r="Y423" s="63" t="n">
        <f aca="false">ModeloDatosModificados!Y423-ModeloDatosMinisterio!Y423</f>
        <v>0</v>
      </c>
      <c r="Z423" s="63" t="n">
        <f aca="false">ModeloDatosModificados!Z423-ModeloDatosMinisterio!Z423</f>
        <v>0</v>
      </c>
      <c r="AC423" s="71" t="n">
        <f aca="false">ModeloDatosModificados!AC423-ModeloDatosMinisterio!AC423</f>
        <v>0</v>
      </c>
      <c r="AD423" s="72" t="n">
        <f aca="false">ModeloDatosModificados!AD423-ModeloDatosMinisterio!AD423</f>
        <v>0</v>
      </c>
      <c r="AE423" s="73" t="n">
        <f aca="false">ModeloDatosModificados!AE423-ModeloDatosMinisterio!AE423</f>
        <v>0</v>
      </c>
      <c r="AF423" s="72" t="n">
        <f aca="false">ModeloDatosModificados!AF423-ModeloDatosMinisterio!AF423</f>
        <v>0</v>
      </c>
      <c r="AG423" s="72" t="n">
        <f aca="false">ModeloDatosModificados!AG423-ModeloDatosMinisterio!AG423</f>
        <v>0</v>
      </c>
      <c r="AH423" s="72" t="n">
        <f aca="false">ModeloDatosModificados!AH423-ModeloDatosMinisterio!AH423</f>
        <v>0</v>
      </c>
      <c r="AI423" s="72" t="n">
        <f aca="false">ModeloDatosModificados!AI423-ModeloDatosMinisterio!AI423</f>
        <v>0</v>
      </c>
      <c r="AJ423" s="72" t="n">
        <f aca="false">ModeloDatosModificados!AJ423-ModeloDatosMinisterio!AJ423</f>
        <v>0</v>
      </c>
      <c r="AK423" s="72" t="n">
        <f aca="false">ModeloDatosModificados!AK423-ModeloDatosMinisterio!AK423</f>
        <v>0</v>
      </c>
      <c r="AL423" s="72" t="n">
        <f aca="false">ModeloDatosModificados!AL423-ModeloDatosMinisterio!AL423</f>
        <v>0</v>
      </c>
      <c r="AM423" s="72" t="n">
        <f aca="false">ModeloDatosModificados!AM423-ModeloDatosMinisterio!AM423</f>
        <v>0</v>
      </c>
      <c r="AO423" s="64" t="n">
        <f aca="false">ModeloDatosModificados!AO423-ModeloDatosMinisterio!AO423</f>
        <v>0</v>
      </c>
      <c r="AP423" s="63" t="n">
        <f aca="false">ModeloDatosModificados!AP423-ModeloDatosMinisterio!AP423</f>
        <v>0</v>
      </c>
      <c r="AQ423" s="64" t="n">
        <f aca="false">ModeloDatosModificados!AQ423-ModeloDatosMinisterio!AQ423</f>
        <v>0</v>
      </c>
      <c r="AR423" s="63" t="n">
        <f aca="false">ModeloDatosModificados!AR423-ModeloDatosMinisterio!AR423</f>
        <v>0</v>
      </c>
      <c r="AS423" s="64" t="n">
        <f aca="false">ModeloDatosModificados!AS423-ModeloDatosMinisterio!AS423</f>
        <v>0</v>
      </c>
      <c r="AT423" s="63" t="n">
        <f aca="false">ModeloDatosModificados!AT423-ModeloDatosMinisterio!AT423</f>
        <v>0</v>
      </c>
      <c r="AU423" s="64" t="n">
        <f aca="false">ModeloDatosModificados!AU423-ModeloDatosMinisterio!AU423</f>
        <v>0</v>
      </c>
      <c r="AV423" s="63" t="n">
        <f aca="false">ModeloDatosModificados!AV423-ModeloDatosMinisterio!AV423</f>
        <v>0</v>
      </c>
      <c r="AW423" s="64" t="n">
        <f aca="false">ModeloDatosModificados!AW423-ModeloDatosMinisterio!AW423</f>
        <v>0</v>
      </c>
      <c r="AX423" s="63" t="n">
        <f aca="false">ModeloDatosModificados!AX423-ModeloDatosMinisterio!AX423</f>
        <v>0</v>
      </c>
    </row>
    <row r="424" customFormat="false" ht="13.8" hidden="false" customHeight="false" outlineLevel="0" collapsed="false">
      <c r="A424" s="70" t="s">
        <v>46</v>
      </c>
      <c r="B424" s="63" t="n">
        <f aca="false">ModeloDatosModificados!B424-ModeloDatosMinisterio!B424</f>
        <v>0</v>
      </c>
      <c r="C424" s="63" t="n">
        <f aca="false">ModeloDatosModificados!C424-ModeloDatosMinisterio!C424</f>
        <v>0</v>
      </c>
      <c r="D424" s="63" t="n">
        <f aca="false">ModeloDatosModificados!D424-ModeloDatosMinisterio!D424</f>
        <v>0</v>
      </c>
      <c r="E424" s="63" t="n">
        <f aca="false">ModeloDatosModificados!E424-ModeloDatosMinisterio!E424</f>
        <v>0</v>
      </c>
      <c r="F424" s="63" t="n">
        <f aca="false">ModeloDatosModificados!F424-ModeloDatosMinisterio!F424</f>
        <v>0</v>
      </c>
      <c r="G424" s="63" t="n">
        <f aca="false">ModeloDatosModificados!G424-ModeloDatosMinisterio!G424</f>
        <v>0</v>
      </c>
      <c r="H424" s="63" t="n">
        <f aca="false">ModeloDatosModificados!H424-ModeloDatosMinisterio!H424</f>
        <v>0</v>
      </c>
      <c r="I424" s="64" t="n">
        <f aca="false">ModeloDatosModificados!I424-ModeloDatosMinisterio!I424</f>
        <v>0</v>
      </c>
      <c r="J424" s="63" t="n">
        <f aca="false">ModeloDatosModificados!J424-ModeloDatosMinisterio!J424</f>
        <v>0</v>
      </c>
      <c r="K424" s="64" t="n">
        <f aca="false">ModeloDatosModificados!K424-ModeloDatosMinisterio!K424</f>
        <v>0</v>
      </c>
      <c r="L424" s="63" t="n">
        <f aca="false">ModeloDatosModificados!L424-ModeloDatosMinisterio!L424</f>
        <v>0</v>
      </c>
      <c r="M424" s="64" t="n">
        <f aca="false">ModeloDatosModificados!M424-ModeloDatosMinisterio!M424</f>
        <v>7.62302442783996E-009</v>
      </c>
      <c r="N424" s="63" t="n">
        <f aca="false">ModeloDatosModificados!N424-ModeloDatosMinisterio!N424</f>
        <v>1</v>
      </c>
      <c r="O424" s="63" t="n">
        <f aca="false">ModeloDatosModificados!O424-ModeloDatosMinisterio!O424</f>
        <v>1</v>
      </c>
      <c r="P424" s="63" t="n">
        <f aca="false">ModeloDatosModificados!P424-ModeloDatosMinisterio!P424</f>
        <v>1</v>
      </c>
      <c r="Q424" s="63" t="n">
        <f aca="false">ModeloDatosModificados!Q424-ModeloDatosMinisterio!Q424</f>
        <v>1</v>
      </c>
      <c r="S424" s="63" t="n">
        <f aca="false">ModeloDatosModificados!S424-ModeloDatosMinisterio!S424</f>
        <v>0</v>
      </c>
      <c r="T424" s="63" t="n">
        <f aca="false">ModeloDatosModificados!T424-ModeloDatosMinisterio!T424</f>
        <v>0</v>
      </c>
      <c r="U424" s="63" t="n">
        <f aca="false">ModeloDatosModificados!U424-ModeloDatosMinisterio!U424</f>
        <v>0</v>
      </c>
      <c r="V424" s="63" t="n">
        <f aca="false">ModeloDatosModificados!V424-ModeloDatosMinisterio!V424</f>
        <v>0</v>
      </c>
      <c r="W424" s="63" t="n">
        <f aca="false">ModeloDatosModificados!W424-ModeloDatosMinisterio!W424</f>
        <v>0</v>
      </c>
      <c r="X424" s="63" t="n">
        <f aca="false">ModeloDatosModificados!X424-ModeloDatosMinisterio!X424</f>
        <v>0</v>
      </c>
      <c r="Y424" s="63" t="n">
        <f aca="false">ModeloDatosModificados!Y424-ModeloDatosMinisterio!Y424</f>
        <v>0</v>
      </c>
      <c r="Z424" s="63" t="n">
        <f aca="false">ModeloDatosModificados!Z424-ModeloDatosMinisterio!Z424</f>
        <v>0</v>
      </c>
      <c r="AC424" s="71" t="n">
        <f aca="false">ModeloDatosModificados!AC424-ModeloDatosMinisterio!AC424</f>
        <v>0</v>
      </c>
      <c r="AD424" s="72" t="n">
        <f aca="false">ModeloDatosModificados!AD424-ModeloDatosMinisterio!AD424</f>
        <v>0</v>
      </c>
      <c r="AE424" s="73" t="n">
        <f aca="false">ModeloDatosModificados!AE424-ModeloDatosMinisterio!AE424</f>
        <v>0</v>
      </c>
      <c r="AF424" s="72" t="n">
        <f aca="false">ModeloDatosModificados!AF424-ModeloDatosMinisterio!AF424</f>
        <v>0</v>
      </c>
      <c r="AG424" s="72" t="n">
        <f aca="false">ModeloDatosModificados!AG424-ModeloDatosMinisterio!AG424</f>
        <v>0</v>
      </c>
      <c r="AH424" s="72" t="n">
        <f aca="false">ModeloDatosModificados!AH424-ModeloDatosMinisterio!AH424</f>
        <v>0</v>
      </c>
      <c r="AI424" s="72" t="n">
        <f aca="false">ModeloDatosModificados!AI424-ModeloDatosMinisterio!AI424</f>
        <v>0</v>
      </c>
      <c r="AJ424" s="72" t="n">
        <f aca="false">ModeloDatosModificados!AJ424-ModeloDatosMinisterio!AJ424</f>
        <v>0</v>
      </c>
      <c r="AK424" s="72" t="n">
        <f aca="false">ModeloDatosModificados!AK424-ModeloDatosMinisterio!AK424</f>
        <v>0</v>
      </c>
      <c r="AL424" s="72" t="n">
        <f aca="false">ModeloDatosModificados!AL424-ModeloDatosMinisterio!AL424</f>
        <v>0</v>
      </c>
      <c r="AM424" s="72" t="n">
        <f aca="false">ModeloDatosModificados!AM424-ModeloDatosMinisterio!AM424</f>
        <v>0</v>
      </c>
      <c r="AO424" s="64" t="n">
        <f aca="false">ModeloDatosModificados!AO424-ModeloDatosMinisterio!AO424</f>
        <v>0</v>
      </c>
      <c r="AP424" s="63" t="n">
        <f aca="false">ModeloDatosModificados!AP424-ModeloDatosMinisterio!AP424</f>
        <v>0</v>
      </c>
      <c r="AQ424" s="64" t="n">
        <f aca="false">ModeloDatosModificados!AQ424-ModeloDatosMinisterio!AQ424</f>
        <v>0</v>
      </c>
      <c r="AR424" s="63" t="n">
        <f aca="false">ModeloDatosModificados!AR424-ModeloDatosMinisterio!AR424</f>
        <v>0</v>
      </c>
      <c r="AS424" s="64" t="n">
        <f aca="false">ModeloDatosModificados!AS424-ModeloDatosMinisterio!AS424</f>
        <v>0</v>
      </c>
      <c r="AT424" s="63" t="n">
        <f aca="false">ModeloDatosModificados!AT424-ModeloDatosMinisterio!AT424</f>
        <v>0</v>
      </c>
      <c r="AU424" s="64" t="n">
        <f aca="false">ModeloDatosModificados!AU424-ModeloDatosMinisterio!AU424</f>
        <v>0</v>
      </c>
      <c r="AV424" s="63" t="n">
        <f aca="false">ModeloDatosModificados!AV424-ModeloDatosMinisterio!AV424</f>
        <v>0</v>
      </c>
      <c r="AW424" s="64" t="n">
        <f aca="false">ModeloDatosModificados!AW424-ModeloDatosMinisterio!AW424</f>
        <v>0</v>
      </c>
      <c r="AX424" s="63" t="n">
        <f aca="false">ModeloDatosModificados!AX424-ModeloDatosMinisterio!AX424</f>
        <v>0</v>
      </c>
    </row>
    <row r="425" customFormat="false" ht="13.8" hidden="false" customHeight="false" outlineLevel="0" collapsed="false">
      <c r="A425" s="81" t="s">
        <v>49</v>
      </c>
      <c r="B425" s="84" t="n">
        <f aca="false">ModeloDatosModificados!B425-ModeloDatosMinisterio!B425</f>
        <v>0</v>
      </c>
      <c r="C425" s="84" t="n">
        <f aca="false">ModeloDatosModificados!C425-ModeloDatosMinisterio!C425</f>
        <v>0</v>
      </c>
      <c r="D425" s="84" t="n">
        <f aca="false">ModeloDatosModificados!D425-ModeloDatosMinisterio!D425</f>
        <v>0</v>
      </c>
      <c r="E425" s="84" t="n">
        <f aca="false">ModeloDatosModificados!E425-ModeloDatosMinisterio!E425</f>
        <v>0</v>
      </c>
      <c r="F425" s="84" t="n">
        <f aca="false">ModeloDatosModificados!F425-ModeloDatosMinisterio!F425</f>
        <v>0</v>
      </c>
      <c r="G425" s="84" t="n">
        <f aca="false">ModeloDatosModificados!G425-ModeloDatosMinisterio!G425</f>
        <v>0</v>
      </c>
      <c r="H425" s="84" t="n">
        <f aca="false">ModeloDatosModificados!H425-ModeloDatosMinisterio!H425</f>
        <v>0</v>
      </c>
      <c r="I425" s="82" t="n">
        <f aca="false">ModeloDatosModificados!I425-ModeloDatosMinisterio!I425</f>
        <v>0</v>
      </c>
      <c r="J425" s="84" t="n">
        <f aca="false">ModeloDatosModificados!J425-ModeloDatosMinisterio!J425</f>
        <v>0</v>
      </c>
      <c r="K425" s="82" t="n">
        <f aca="false">ModeloDatosModificados!K425-ModeloDatosMinisterio!K425</f>
        <v>0</v>
      </c>
      <c r="L425" s="84" t="n">
        <f aca="false">ModeloDatosModificados!L425-ModeloDatosMinisterio!L425</f>
        <v>0</v>
      </c>
      <c r="M425" s="82" t="n">
        <f aca="false">ModeloDatosModificados!M425-ModeloDatosMinisterio!M425</f>
        <v>0</v>
      </c>
      <c r="N425" s="84" t="n">
        <f aca="false">ModeloDatosModificados!N425-ModeloDatosMinisterio!N425</f>
        <v>0</v>
      </c>
      <c r="O425" s="84" t="n">
        <f aca="false">ModeloDatosModificados!O425-ModeloDatosMinisterio!O425</f>
        <v>0</v>
      </c>
      <c r="P425" s="84" t="n">
        <f aca="false">ModeloDatosModificados!P425-ModeloDatosMinisterio!P425</f>
        <v>0</v>
      </c>
      <c r="Q425" s="84" t="n">
        <f aca="false">ModeloDatosModificados!Q425-ModeloDatosMinisterio!Q425</f>
        <v>0</v>
      </c>
      <c r="S425" s="84" t="n">
        <f aca="false">ModeloDatosModificados!S425-ModeloDatosMinisterio!S425</f>
        <v>0</v>
      </c>
      <c r="T425" s="84" t="n">
        <f aca="false">ModeloDatosModificados!T425-ModeloDatosMinisterio!T425</f>
        <v>0</v>
      </c>
      <c r="U425" s="84" t="n">
        <f aca="false">ModeloDatosModificados!U425-ModeloDatosMinisterio!U425</f>
        <v>0</v>
      </c>
      <c r="V425" s="84" t="n">
        <f aca="false">ModeloDatosModificados!V425-ModeloDatosMinisterio!V425</f>
        <v>0</v>
      </c>
      <c r="W425" s="84" t="n">
        <f aca="false">ModeloDatosModificados!W425-ModeloDatosMinisterio!W425</f>
        <v>0</v>
      </c>
      <c r="X425" s="84" t="n">
        <f aca="false">ModeloDatosModificados!X425-ModeloDatosMinisterio!X425</f>
        <v>0</v>
      </c>
      <c r="Y425" s="84" t="n">
        <f aca="false">ModeloDatosModificados!Y425-ModeloDatosMinisterio!Y425</f>
        <v>0</v>
      </c>
      <c r="Z425" s="84" t="n">
        <f aca="false">ModeloDatosModificados!Z425-ModeloDatosMinisterio!Z425</f>
        <v>0</v>
      </c>
      <c r="AB425" s="87" t="s">
        <v>232</v>
      </c>
      <c r="AC425" s="87" t="n">
        <f aca="false">ModeloDatosModificados!AC425-ModeloDatosMinisterio!AC425</f>
        <v>0</v>
      </c>
      <c r="AD425" s="86"/>
      <c r="AE425" s="88" t="n">
        <f aca="false">ModeloDatosModificados!AE425-ModeloDatosMinisterio!AE425</f>
        <v>0</v>
      </c>
      <c r="AF425" s="86"/>
      <c r="AG425" s="89" t="n">
        <f aca="false">ModeloDatosModificados!AG425-ModeloDatosMinisterio!AG425</f>
        <v>0</v>
      </c>
      <c r="AH425" s="86"/>
      <c r="AI425" s="89" t="n">
        <f aca="false">ModeloDatosModificados!AI425-ModeloDatosMinisterio!AI425</f>
        <v>0</v>
      </c>
      <c r="AJ425" s="86"/>
      <c r="AK425" s="89" t="n">
        <f aca="false">ModeloDatosModificados!AK425-ModeloDatosMinisterio!AK425</f>
        <v>0</v>
      </c>
      <c r="AL425" s="90"/>
      <c r="AM425" s="89" t="n">
        <f aca="false">ModeloDatosModificados!AM425-ModeloDatosMinisterio!AM425</f>
        <v>0</v>
      </c>
      <c r="AO425" s="82" t="n">
        <f aca="false">ModeloDatosModificados!AO425-ModeloDatosMinisterio!AO425</f>
        <v>0</v>
      </c>
      <c r="AP425" s="84" t="n">
        <f aca="false">ModeloDatosModificados!AP425-ModeloDatosMinisterio!AP425</f>
        <v>0</v>
      </c>
      <c r="AQ425" s="82" t="n">
        <f aca="false">ModeloDatosModificados!AQ425-ModeloDatosMinisterio!AQ425</f>
        <v>0</v>
      </c>
      <c r="AR425" s="84" t="n">
        <f aca="false">ModeloDatosModificados!AR425-ModeloDatosMinisterio!AR425</f>
        <v>0</v>
      </c>
      <c r="AS425" s="82" t="n">
        <f aca="false">ModeloDatosModificados!AS425-ModeloDatosMinisterio!AS425</f>
        <v>0</v>
      </c>
      <c r="AT425" s="84" t="n">
        <f aca="false">ModeloDatosModificados!AT425-ModeloDatosMinisterio!AT425</f>
        <v>0</v>
      </c>
      <c r="AU425" s="82" t="n">
        <f aca="false">ModeloDatosModificados!AU425-ModeloDatosMinisterio!AU425</f>
        <v>0</v>
      </c>
      <c r="AV425" s="84" t="n">
        <f aca="false">ModeloDatosModificados!AV425-ModeloDatosMinisterio!AV425</f>
        <v>0</v>
      </c>
      <c r="AW425" s="82" t="n">
        <f aca="false">ModeloDatosModificados!AW425-ModeloDatosMinisterio!AW425</f>
        <v>0</v>
      </c>
      <c r="AX425" s="84" t="n">
        <f aca="false">ModeloDatosModificados!AX425-ModeloDatosMinisterio!AX425</f>
        <v>0</v>
      </c>
    </row>
    <row r="426" customFormat="false" ht="13.8" hidden="false" customHeight="false" outlineLevel="0" collapsed="false">
      <c r="A426" s="31" t="s">
        <v>50</v>
      </c>
      <c r="AB426" s="87" t="s">
        <v>233</v>
      </c>
      <c r="AC426" s="87" t="n">
        <f aca="false">ModeloDatosModificados!AC426-ModeloDatosMinisterio!AC426</f>
        <v>0</v>
      </c>
      <c r="AD426" s="86"/>
      <c r="AE426" s="88" t="n">
        <f aca="false">ModeloDatosModificados!AE426-ModeloDatosMinisterio!AE426</f>
        <v>0</v>
      </c>
      <c r="AF426" s="86"/>
      <c r="AG426" s="89" t="n">
        <f aca="false">ModeloDatosModificados!AG426-ModeloDatosMinisterio!AG426</f>
        <v>0</v>
      </c>
      <c r="AH426" s="86"/>
      <c r="AI426" s="89" t="n">
        <f aca="false">ModeloDatosModificados!AI426-ModeloDatosMinisterio!AI426</f>
        <v>0</v>
      </c>
      <c r="AJ426" s="86"/>
      <c r="AK426" s="89" t="n">
        <f aca="false">ModeloDatosModificados!AK426-ModeloDatosMinisterio!AK426</f>
        <v>0</v>
      </c>
      <c r="AL426" s="86"/>
      <c r="AM426" s="89"/>
    </row>
    <row r="427" customFormat="false" ht="13.8" hidden="false" customHeight="false" outlineLevel="0" collapsed="false">
      <c r="A427" s="31" t="s">
        <v>167</v>
      </c>
    </row>
    <row r="428" customFormat="false" ht="13.8" hidden="false" customHeight="false" outlineLevel="0" collapsed="false">
      <c r="A428" s="94"/>
    </row>
    <row r="429" customFormat="false" ht="13.8" hidden="false" customHeight="false" outlineLevel="0" collapsed="false">
      <c r="A429" s="94"/>
    </row>
    <row r="430" customFormat="false" ht="13.8" hidden="false" customHeight="false" outlineLevel="0" collapsed="false">
      <c r="A430" s="94"/>
    </row>
    <row r="431" customFormat="false" ht="13.8" hidden="false" customHeight="false" outlineLevel="0" collapsed="false">
      <c r="A431" s="50" t="str">
        <f aca="false">"Tabla " &amp; TEXT((ROW()+24) / 35, "0")</f>
        <v>Tabla 13</v>
      </c>
      <c r="B431" s="50"/>
      <c r="C431" s="50"/>
      <c r="D431" s="50"/>
      <c r="E431" s="50"/>
      <c r="F431" s="50"/>
      <c r="G431" s="50"/>
      <c r="H431" s="50"/>
      <c r="I431" s="50"/>
      <c r="J431" s="50"/>
      <c r="S431" s="100"/>
      <c r="T431" s="100"/>
      <c r="U431" s="100"/>
      <c r="V431" s="100"/>
      <c r="W431" s="100"/>
      <c r="X431" s="100"/>
      <c r="Y431" s="100"/>
      <c r="Z431" s="100"/>
    </row>
    <row r="432" customFormat="false" ht="13.8" hidden="false" customHeight="false" outlineLevel="0" collapsed="false">
      <c r="A432" s="50" t="s">
        <v>178</v>
      </c>
      <c r="B432" s="50"/>
      <c r="C432" s="50"/>
      <c r="D432" s="50"/>
      <c r="E432" s="50"/>
      <c r="F432" s="50"/>
      <c r="G432" s="50"/>
      <c r="H432" s="50"/>
      <c r="I432" s="50"/>
      <c r="J432" s="50"/>
      <c r="S432" s="100"/>
      <c r="T432" s="100"/>
      <c r="U432" s="100"/>
      <c r="V432" s="100"/>
      <c r="W432" s="100"/>
      <c r="X432" s="100"/>
      <c r="Y432" s="100"/>
      <c r="Z432" s="100"/>
    </row>
    <row r="433" customFormat="false" ht="15.8" hidden="false" customHeight="true" outlineLevel="0" collapsed="false">
      <c r="A433" s="51" t="s">
        <v>8</v>
      </c>
      <c r="B433" s="101" t="s">
        <v>213</v>
      </c>
      <c r="C433" s="101"/>
      <c r="D433" s="101"/>
      <c r="E433" s="101"/>
      <c r="F433" s="101"/>
      <c r="G433" s="101"/>
      <c r="H433" s="101"/>
      <c r="I433" s="53" t="s">
        <v>10</v>
      </c>
      <c r="J433" s="53" t="s">
        <v>11</v>
      </c>
      <c r="K433" s="53" t="s">
        <v>214</v>
      </c>
      <c r="L433" s="53" t="s">
        <v>215</v>
      </c>
      <c r="M433" s="53" t="s">
        <v>216</v>
      </c>
      <c r="N433" s="53" t="s">
        <v>12</v>
      </c>
      <c r="O433" s="53" t="s">
        <v>217</v>
      </c>
      <c r="P433" s="53" t="s">
        <v>218</v>
      </c>
      <c r="Q433" s="53" t="s">
        <v>219</v>
      </c>
      <c r="S433" s="101" t="s">
        <v>213</v>
      </c>
      <c r="T433" s="101"/>
      <c r="U433" s="101"/>
      <c r="V433" s="101"/>
      <c r="W433" s="101"/>
      <c r="X433" s="101"/>
      <c r="Y433" s="101"/>
      <c r="Z433" s="101"/>
      <c r="AC433" s="56" t="s">
        <v>221</v>
      </c>
      <c r="AD433" s="56"/>
      <c r="AE433" s="56" t="s">
        <v>222</v>
      </c>
      <c r="AF433" s="56"/>
      <c r="AG433" s="56" t="s">
        <v>223</v>
      </c>
      <c r="AH433" s="56"/>
      <c r="AI433" s="56" t="s">
        <v>224</v>
      </c>
      <c r="AJ433" s="56"/>
      <c r="AK433" s="56" t="s">
        <v>225</v>
      </c>
      <c r="AL433" s="56"/>
      <c r="AM433" s="57" t="s">
        <v>226</v>
      </c>
      <c r="AO433" s="56" t="s">
        <v>221</v>
      </c>
      <c r="AP433" s="56"/>
      <c r="AQ433" s="56" t="s">
        <v>222</v>
      </c>
      <c r="AR433" s="56"/>
      <c r="AS433" s="56" t="s">
        <v>223</v>
      </c>
      <c r="AT433" s="56"/>
      <c r="AU433" s="56" t="s">
        <v>224</v>
      </c>
      <c r="AV433" s="56"/>
      <c r="AW433" s="57" t="s">
        <v>225</v>
      </c>
      <c r="AX433" s="57"/>
    </row>
    <row r="434" customFormat="false" ht="55.8" hidden="false" customHeight="false" outlineLevel="0" collapsed="false">
      <c r="A434" s="51"/>
      <c r="B434" s="102" t="s">
        <v>179</v>
      </c>
      <c r="C434" s="102" t="s">
        <v>180</v>
      </c>
      <c r="D434" s="102" t="s">
        <v>181</v>
      </c>
      <c r="E434" s="102" t="s">
        <v>182</v>
      </c>
      <c r="F434" s="102" t="s">
        <v>183</v>
      </c>
      <c r="G434" s="102" t="s">
        <v>184</v>
      </c>
      <c r="H434" s="102" t="s">
        <v>185</v>
      </c>
      <c r="I434" s="53"/>
      <c r="J434" s="53"/>
      <c r="K434" s="53"/>
      <c r="L434" s="53"/>
      <c r="M434" s="53"/>
      <c r="N434" s="53"/>
      <c r="O434" s="53"/>
      <c r="P434" s="53"/>
      <c r="Q434" s="53"/>
      <c r="S434" s="102" t="s">
        <v>179</v>
      </c>
      <c r="T434" s="102" t="s">
        <v>180</v>
      </c>
      <c r="U434" s="102" t="s">
        <v>181</v>
      </c>
      <c r="V434" s="102" t="s">
        <v>182</v>
      </c>
      <c r="W434" s="102" t="s">
        <v>183</v>
      </c>
      <c r="X434" s="102" t="s">
        <v>184</v>
      </c>
      <c r="Y434" s="102" t="s">
        <v>185</v>
      </c>
      <c r="Z434" s="53" t="s">
        <v>21</v>
      </c>
      <c r="AC434" s="56" t="s">
        <v>227</v>
      </c>
      <c r="AD434" s="56" t="s">
        <v>228</v>
      </c>
      <c r="AE434" s="56" t="s">
        <v>227</v>
      </c>
      <c r="AF434" s="56" t="s">
        <v>228</v>
      </c>
      <c r="AG434" s="56" t="s">
        <v>227</v>
      </c>
      <c r="AH434" s="56" t="s">
        <v>228</v>
      </c>
      <c r="AI434" s="56" t="s">
        <v>227</v>
      </c>
      <c r="AJ434" s="56" t="s">
        <v>228</v>
      </c>
      <c r="AK434" s="56" t="s">
        <v>227</v>
      </c>
      <c r="AL434" s="56" t="s">
        <v>228</v>
      </c>
      <c r="AM434" s="58" t="s">
        <v>229</v>
      </c>
      <c r="AO434" s="56" t="s">
        <v>230</v>
      </c>
      <c r="AP434" s="56" t="s">
        <v>231</v>
      </c>
      <c r="AQ434" s="56" t="s">
        <v>230</v>
      </c>
      <c r="AR434" s="56" t="s">
        <v>231</v>
      </c>
      <c r="AS434" s="56" t="s">
        <v>230</v>
      </c>
      <c r="AT434" s="56" t="s">
        <v>231</v>
      </c>
      <c r="AU434" s="56" t="s">
        <v>230</v>
      </c>
      <c r="AV434" s="56" t="s">
        <v>231</v>
      </c>
      <c r="AW434" s="56" t="s">
        <v>230</v>
      </c>
      <c r="AX434" s="58" t="s">
        <v>231</v>
      </c>
    </row>
    <row r="435" customFormat="false" ht="13.8" hidden="false" customHeight="false" outlineLevel="0" collapsed="false">
      <c r="A435" s="59" t="s">
        <v>22</v>
      </c>
      <c r="B435" s="62" t="n">
        <f aca="false">ModeloDatosModificados!B435-ModeloDatosMinisterio!B435</f>
        <v>0</v>
      </c>
      <c r="C435" s="62" t="n">
        <f aca="false">ModeloDatosModificados!C435-ModeloDatosMinisterio!C435</f>
        <v>0</v>
      </c>
      <c r="D435" s="62" t="n">
        <f aca="false">ModeloDatosModificados!D435-ModeloDatosMinisterio!D435</f>
        <v>0</v>
      </c>
      <c r="E435" s="62" t="n">
        <f aca="false">ModeloDatosModificados!E435-ModeloDatosMinisterio!E435</f>
        <v>0</v>
      </c>
      <c r="F435" s="62" t="n">
        <f aca="false">ModeloDatosModificados!F435-ModeloDatosMinisterio!F435</f>
        <v>0</v>
      </c>
      <c r="G435" s="62" t="n">
        <f aca="false">ModeloDatosModificados!G435-ModeloDatosMinisterio!G435</f>
        <v>0</v>
      </c>
      <c r="H435" s="62" t="n">
        <f aca="false">ModeloDatosModificados!H435-ModeloDatosMinisterio!H435</f>
        <v>0</v>
      </c>
      <c r="I435" s="61" t="n">
        <f aca="false">ModeloDatosModificados!I435-ModeloDatosMinisterio!I435</f>
        <v>0</v>
      </c>
      <c r="J435" s="62" t="n">
        <f aca="false">ModeloDatosModificados!J435-ModeloDatosMinisterio!J435</f>
        <v>0</v>
      </c>
      <c r="K435" s="61" t="n">
        <f aca="false">ModeloDatosModificados!K435-ModeloDatosMinisterio!K435</f>
        <v>0</v>
      </c>
      <c r="L435" s="63" t="n">
        <f aca="false">ModeloDatosModificados!L435-ModeloDatosMinisterio!L435</f>
        <v>0</v>
      </c>
      <c r="M435" s="64" t="n">
        <f aca="false">ModeloDatosModificados!M435-ModeloDatosMinisterio!M435</f>
        <v>1.19790492783545E-006</v>
      </c>
      <c r="N435" s="63" t="n">
        <f aca="false">ModeloDatosModificados!N435-ModeloDatosMinisterio!N435</f>
        <v>149</v>
      </c>
      <c r="O435" s="63" t="n">
        <f aca="false">ModeloDatosModificados!O435-ModeloDatosMinisterio!O435</f>
        <v>149</v>
      </c>
      <c r="P435" s="63" t="n">
        <f aca="false">ModeloDatosModificados!P435-ModeloDatosMinisterio!P435</f>
        <v>149</v>
      </c>
      <c r="Q435" s="63" t="n">
        <f aca="false">ModeloDatosModificados!Q435-ModeloDatosMinisterio!Q435</f>
        <v>149</v>
      </c>
      <c r="S435" s="62" t="n">
        <f aca="false">ModeloDatosModificados!S435-ModeloDatosMinisterio!S435</f>
        <v>0</v>
      </c>
      <c r="T435" s="62" t="n">
        <f aca="false">ModeloDatosModificados!T435-ModeloDatosMinisterio!T435</f>
        <v>0</v>
      </c>
      <c r="U435" s="62" t="n">
        <f aca="false">ModeloDatosModificados!U435-ModeloDatosMinisterio!U435</f>
        <v>0</v>
      </c>
      <c r="V435" s="62" t="n">
        <f aca="false">ModeloDatosModificados!V435-ModeloDatosMinisterio!V435</f>
        <v>0</v>
      </c>
      <c r="W435" s="62" t="n">
        <f aca="false">ModeloDatosModificados!W435-ModeloDatosMinisterio!W435</f>
        <v>0</v>
      </c>
      <c r="X435" s="62" t="n">
        <f aca="false">ModeloDatosModificados!X435-ModeloDatosMinisterio!X435</f>
        <v>0</v>
      </c>
      <c r="Y435" s="62" t="n">
        <f aca="false">ModeloDatosModificados!Y435-ModeloDatosMinisterio!Y435</f>
        <v>0</v>
      </c>
      <c r="Z435" s="62" t="n">
        <f aca="false">ModeloDatosModificados!Z435-ModeloDatosMinisterio!Z435</f>
        <v>0</v>
      </c>
      <c r="AC435" s="67" t="n">
        <f aca="false">ModeloDatosModificados!AC435-ModeloDatosMinisterio!AC435</f>
        <v>0</v>
      </c>
      <c r="AD435" s="68" t="n">
        <f aca="false">ModeloDatosModificados!AD435-ModeloDatosMinisterio!AD435</f>
        <v>0</v>
      </c>
      <c r="AE435" s="69" t="n">
        <f aca="false">ModeloDatosModificados!AE435-ModeloDatosMinisterio!AE435</f>
        <v>0</v>
      </c>
      <c r="AF435" s="68" t="n">
        <f aca="false">ModeloDatosModificados!AF435-ModeloDatosMinisterio!AF435</f>
        <v>0</v>
      </c>
      <c r="AG435" s="68" t="n">
        <f aca="false">ModeloDatosModificados!AG435-ModeloDatosMinisterio!AG435</f>
        <v>0</v>
      </c>
      <c r="AH435" s="68" t="n">
        <f aca="false">ModeloDatosModificados!AH435-ModeloDatosMinisterio!AH435</f>
        <v>0</v>
      </c>
      <c r="AI435" s="68" t="n">
        <f aca="false">ModeloDatosModificados!AI435-ModeloDatosMinisterio!AI435</f>
        <v>0</v>
      </c>
      <c r="AJ435" s="68" t="n">
        <f aca="false">ModeloDatosModificados!AJ435-ModeloDatosMinisterio!AJ435</f>
        <v>0</v>
      </c>
      <c r="AK435" s="68" t="n">
        <f aca="false">ModeloDatosModificados!AK435-ModeloDatosMinisterio!AK435</f>
        <v>0</v>
      </c>
      <c r="AL435" s="68" t="n">
        <f aca="false">ModeloDatosModificados!AL435-ModeloDatosMinisterio!AL435</f>
        <v>0</v>
      </c>
      <c r="AM435" s="68" t="n">
        <f aca="false">ModeloDatosModificados!AM435-ModeloDatosMinisterio!AM435</f>
        <v>0</v>
      </c>
      <c r="AO435" s="61" t="n">
        <f aca="false">ModeloDatosModificados!AO435-ModeloDatosMinisterio!AO435</f>
        <v>0</v>
      </c>
      <c r="AP435" s="62" t="n">
        <f aca="false">ModeloDatosModificados!AP435-ModeloDatosMinisterio!AP435</f>
        <v>0</v>
      </c>
      <c r="AQ435" s="61" t="n">
        <f aca="false">ModeloDatosModificados!AQ435-ModeloDatosMinisterio!AQ435</f>
        <v>0</v>
      </c>
      <c r="AR435" s="62" t="n">
        <f aca="false">ModeloDatosModificados!AR435-ModeloDatosMinisterio!AR435</f>
        <v>0</v>
      </c>
      <c r="AS435" s="61" t="n">
        <f aca="false">ModeloDatosModificados!AS435-ModeloDatosMinisterio!AS435</f>
        <v>0</v>
      </c>
      <c r="AT435" s="62" t="n">
        <f aca="false">ModeloDatosModificados!AT435-ModeloDatosMinisterio!AT435</f>
        <v>0</v>
      </c>
      <c r="AU435" s="61" t="n">
        <f aca="false">ModeloDatosModificados!AU435-ModeloDatosMinisterio!AU435</f>
        <v>0</v>
      </c>
      <c r="AV435" s="62" t="n">
        <f aca="false">ModeloDatosModificados!AV435-ModeloDatosMinisterio!AV435</f>
        <v>0</v>
      </c>
      <c r="AW435" s="61" t="n">
        <f aca="false">ModeloDatosModificados!AW435-ModeloDatosMinisterio!AW435</f>
        <v>0</v>
      </c>
      <c r="AX435" s="62" t="n">
        <f aca="false">ModeloDatosModificados!AX435-ModeloDatosMinisterio!AX435</f>
        <v>0</v>
      </c>
    </row>
    <row r="436" customFormat="false" ht="13.8" hidden="false" customHeight="false" outlineLevel="0" collapsed="false">
      <c r="A436" s="70" t="s">
        <v>23</v>
      </c>
      <c r="B436" s="63" t="n">
        <f aca="false">ModeloDatosModificados!B436-ModeloDatosMinisterio!B436</f>
        <v>0</v>
      </c>
      <c r="C436" s="63" t="n">
        <f aca="false">ModeloDatosModificados!C436-ModeloDatosMinisterio!C436</f>
        <v>0</v>
      </c>
      <c r="D436" s="63" t="n">
        <f aca="false">ModeloDatosModificados!D436-ModeloDatosMinisterio!D436</f>
        <v>0</v>
      </c>
      <c r="E436" s="63" t="n">
        <f aca="false">ModeloDatosModificados!E436-ModeloDatosMinisterio!E436</f>
        <v>0</v>
      </c>
      <c r="F436" s="63" t="n">
        <f aca="false">ModeloDatosModificados!F436-ModeloDatosMinisterio!F436</f>
        <v>0</v>
      </c>
      <c r="G436" s="63" t="n">
        <f aca="false">ModeloDatosModificados!G436-ModeloDatosMinisterio!G436</f>
        <v>0</v>
      </c>
      <c r="H436" s="63" t="n">
        <f aca="false">ModeloDatosModificados!H436-ModeloDatosMinisterio!H436</f>
        <v>0</v>
      </c>
      <c r="I436" s="64" t="n">
        <f aca="false">ModeloDatosModificados!I436-ModeloDatosMinisterio!I436</f>
        <v>0</v>
      </c>
      <c r="J436" s="63" t="n">
        <f aca="false">ModeloDatosModificados!J436-ModeloDatosMinisterio!J436</f>
        <v>0</v>
      </c>
      <c r="K436" s="64" t="n">
        <f aca="false">ModeloDatosModificados!K436-ModeloDatosMinisterio!K436</f>
        <v>0</v>
      </c>
      <c r="L436" s="63" t="n">
        <f aca="false">ModeloDatosModificados!L436-ModeloDatosMinisterio!L436</f>
        <v>0</v>
      </c>
      <c r="M436" s="64" t="n">
        <f aca="false">ModeloDatosModificados!M436-ModeloDatosMinisterio!M436</f>
        <v>-4.23748681949165E-007</v>
      </c>
      <c r="N436" s="63" t="n">
        <f aca="false">ModeloDatosModificados!N436-ModeloDatosMinisterio!N436</f>
        <v>-53</v>
      </c>
      <c r="O436" s="63" t="n">
        <f aca="false">ModeloDatosModificados!O436-ModeloDatosMinisterio!O436</f>
        <v>-53</v>
      </c>
      <c r="P436" s="63" t="n">
        <f aca="false">ModeloDatosModificados!P436-ModeloDatosMinisterio!P436</f>
        <v>-53</v>
      </c>
      <c r="Q436" s="63" t="n">
        <f aca="false">ModeloDatosModificados!Q436-ModeloDatosMinisterio!Q436</f>
        <v>-53</v>
      </c>
      <c r="S436" s="63" t="n">
        <f aca="false">ModeloDatosModificados!S436-ModeloDatosMinisterio!S436</f>
        <v>0</v>
      </c>
      <c r="T436" s="63" t="n">
        <f aca="false">ModeloDatosModificados!T436-ModeloDatosMinisterio!T436</f>
        <v>0</v>
      </c>
      <c r="U436" s="63" t="n">
        <f aca="false">ModeloDatosModificados!U436-ModeloDatosMinisterio!U436</f>
        <v>0</v>
      </c>
      <c r="V436" s="63" t="n">
        <f aca="false">ModeloDatosModificados!V436-ModeloDatosMinisterio!V436</f>
        <v>0</v>
      </c>
      <c r="W436" s="63" t="n">
        <f aca="false">ModeloDatosModificados!W436-ModeloDatosMinisterio!W436</f>
        <v>0</v>
      </c>
      <c r="X436" s="63" t="n">
        <f aca="false">ModeloDatosModificados!X436-ModeloDatosMinisterio!X436</f>
        <v>0</v>
      </c>
      <c r="Y436" s="63" t="n">
        <f aca="false">ModeloDatosModificados!Y436-ModeloDatosMinisterio!Y436</f>
        <v>0</v>
      </c>
      <c r="Z436" s="63" t="n">
        <f aca="false">ModeloDatosModificados!Z436-ModeloDatosMinisterio!Z436</f>
        <v>0</v>
      </c>
      <c r="AC436" s="71" t="n">
        <f aca="false">ModeloDatosModificados!AC436-ModeloDatosMinisterio!AC436</f>
        <v>0</v>
      </c>
      <c r="AD436" s="72" t="n">
        <f aca="false">ModeloDatosModificados!AD436-ModeloDatosMinisterio!AD436</f>
        <v>0</v>
      </c>
      <c r="AE436" s="73" t="n">
        <f aca="false">ModeloDatosModificados!AE436-ModeloDatosMinisterio!AE436</f>
        <v>0</v>
      </c>
      <c r="AF436" s="72" t="n">
        <f aca="false">ModeloDatosModificados!AF436-ModeloDatosMinisterio!AF436</f>
        <v>0</v>
      </c>
      <c r="AG436" s="72" t="n">
        <f aca="false">ModeloDatosModificados!AG436-ModeloDatosMinisterio!AG436</f>
        <v>0</v>
      </c>
      <c r="AH436" s="72" t="n">
        <f aca="false">ModeloDatosModificados!AH436-ModeloDatosMinisterio!AH436</f>
        <v>0</v>
      </c>
      <c r="AI436" s="72" t="n">
        <f aca="false">ModeloDatosModificados!AI436-ModeloDatosMinisterio!AI436</f>
        <v>0</v>
      </c>
      <c r="AJ436" s="72" t="n">
        <f aca="false">ModeloDatosModificados!AJ436-ModeloDatosMinisterio!AJ436</f>
        <v>0</v>
      </c>
      <c r="AK436" s="72" t="n">
        <f aca="false">ModeloDatosModificados!AK436-ModeloDatosMinisterio!AK436</f>
        <v>0</v>
      </c>
      <c r="AL436" s="72" t="n">
        <f aca="false">ModeloDatosModificados!AL436-ModeloDatosMinisterio!AL436</f>
        <v>0</v>
      </c>
      <c r="AM436" s="72" t="n">
        <f aca="false">ModeloDatosModificados!AM436-ModeloDatosMinisterio!AM436</f>
        <v>0</v>
      </c>
      <c r="AO436" s="64" t="n">
        <f aca="false">ModeloDatosModificados!AO436-ModeloDatosMinisterio!AO436</f>
        <v>0</v>
      </c>
      <c r="AP436" s="63" t="n">
        <f aca="false">ModeloDatosModificados!AP436-ModeloDatosMinisterio!AP436</f>
        <v>0</v>
      </c>
      <c r="AQ436" s="64" t="n">
        <f aca="false">ModeloDatosModificados!AQ436-ModeloDatosMinisterio!AQ436</f>
        <v>0</v>
      </c>
      <c r="AR436" s="63" t="n">
        <f aca="false">ModeloDatosModificados!AR436-ModeloDatosMinisterio!AR436</f>
        <v>0</v>
      </c>
      <c r="AS436" s="64" t="n">
        <f aca="false">ModeloDatosModificados!AS436-ModeloDatosMinisterio!AS436</f>
        <v>0</v>
      </c>
      <c r="AT436" s="63" t="n">
        <f aca="false">ModeloDatosModificados!AT436-ModeloDatosMinisterio!AT436</f>
        <v>0</v>
      </c>
      <c r="AU436" s="64" t="n">
        <f aca="false">ModeloDatosModificados!AU436-ModeloDatosMinisterio!AU436</f>
        <v>0</v>
      </c>
      <c r="AV436" s="63" t="n">
        <f aca="false">ModeloDatosModificados!AV436-ModeloDatosMinisterio!AV436</f>
        <v>0</v>
      </c>
      <c r="AW436" s="64" t="n">
        <f aca="false">ModeloDatosModificados!AW436-ModeloDatosMinisterio!AW436</f>
        <v>0</v>
      </c>
      <c r="AX436" s="63" t="n">
        <f aca="false">ModeloDatosModificados!AX436-ModeloDatosMinisterio!AX436</f>
        <v>0</v>
      </c>
    </row>
    <row r="437" customFormat="false" ht="13.8" hidden="false" customHeight="false" outlineLevel="0" collapsed="false">
      <c r="A437" s="70" t="s">
        <v>24</v>
      </c>
      <c r="B437" s="63" t="n">
        <f aca="false">ModeloDatosModificados!B437-ModeloDatosMinisterio!B437</f>
        <v>0</v>
      </c>
      <c r="C437" s="63" t="n">
        <f aca="false">ModeloDatosModificados!C437-ModeloDatosMinisterio!C437</f>
        <v>0</v>
      </c>
      <c r="D437" s="63" t="n">
        <f aca="false">ModeloDatosModificados!D437-ModeloDatosMinisterio!D437</f>
        <v>0</v>
      </c>
      <c r="E437" s="63" t="n">
        <f aca="false">ModeloDatosModificados!E437-ModeloDatosMinisterio!E437</f>
        <v>0</v>
      </c>
      <c r="F437" s="63" t="n">
        <f aca="false">ModeloDatosModificados!F437-ModeloDatosMinisterio!F437</f>
        <v>0</v>
      </c>
      <c r="G437" s="63" t="n">
        <f aca="false">ModeloDatosModificados!G437-ModeloDatosMinisterio!G437</f>
        <v>0</v>
      </c>
      <c r="H437" s="63" t="n">
        <f aca="false">ModeloDatosModificados!H437-ModeloDatosMinisterio!H437</f>
        <v>0</v>
      </c>
      <c r="I437" s="64" t="n">
        <f aca="false">ModeloDatosModificados!I437-ModeloDatosMinisterio!I437</f>
        <v>0</v>
      </c>
      <c r="J437" s="63" t="n">
        <f aca="false">ModeloDatosModificados!J437-ModeloDatosMinisterio!J437</f>
        <v>0</v>
      </c>
      <c r="K437" s="64" t="n">
        <f aca="false">ModeloDatosModificados!K437-ModeloDatosMinisterio!K437</f>
        <v>0</v>
      </c>
      <c r="L437" s="63" t="n">
        <f aca="false">ModeloDatosModificados!L437-ModeloDatosMinisterio!L437</f>
        <v>0</v>
      </c>
      <c r="M437" s="64" t="n">
        <f aca="false">ModeloDatosModificados!M437-ModeloDatosMinisterio!M437</f>
        <v>-3.25960524585889E-007</v>
      </c>
      <c r="N437" s="63" t="n">
        <f aca="false">ModeloDatosModificados!N437-ModeloDatosMinisterio!N437</f>
        <v>-40</v>
      </c>
      <c r="O437" s="63" t="n">
        <f aca="false">ModeloDatosModificados!O437-ModeloDatosMinisterio!O437</f>
        <v>-40</v>
      </c>
      <c r="P437" s="63" t="n">
        <f aca="false">ModeloDatosModificados!P437-ModeloDatosMinisterio!P437</f>
        <v>-40</v>
      </c>
      <c r="Q437" s="63" t="n">
        <f aca="false">ModeloDatosModificados!Q437-ModeloDatosMinisterio!Q437</f>
        <v>-40</v>
      </c>
      <c r="S437" s="63" t="n">
        <f aca="false">ModeloDatosModificados!S437-ModeloDatosMinisterio!S437</f>
        <v>0</v>
      </c>
      <c r="T437" s="63" t="n">
        <f aca="false">ModeloDatosModificados!T437-ModeloDatosMinisterio!T437</f>
        <v>0</v>
      </c>
      <c r="U437" s="63" t="n">
        <f aca="false">ModeloDatosModificados!U437-ModeloDatosMinisterio!U437</f>
        <v>0</v>
      </c>
      <c r="V437" s="63" t="n">
        <f aca="false">ModeloDatosModificados!V437-ModeloDatosMinisterio!V437</f>
        <v>0</v>
      </c>
      <c r="W437" s="63" t="n">
        <f aca="false">ModeloDatosModificados!W437-ModeloDatosMinisterio!W437</f>
        <v>0</v>
      </c>
      <c r="X437" s="63" t="n">
        <f aca="false">ModeloDatosModificados!X437-ModeloDatosMinisterio!X437</f>
        <v>0</v>
      </c>
      <c r="Y437" s="63" t="n">
        <f aca="false">ModeloDatosModificados!Y437-ModeloDatosMinisterio!Y437</f>
        <v>0</v>
      </c>
      <c r="Z437" s="63" t="n">
        <f aca="false">ModeloDatosModificados!Z437-ModeloDatosMinisterio!Z437</f>
        <v>0</v>
      </c>
      <c r="AC437" s="71" t="n">
        <f aca="false">ModeloDatosModificados!AC437-ModeloDatosMinisterio!AC437</f>
        <v>0</v>
      </c>
      <c r="AD437" s="72" t="n">
        <f aca="false">ModeloDatosModificados!AD437-ModeloDatosMinisterio!AD437</f>
        <v>0</v>
      </c>
      <c r="AE437" s="73" t="n">
        <f aca="false">ModeloDatosModificados!AE437-ModeloDatosMinisterio!AE437</f>
        <v>0</v>
      </c>
      <c r="AF437" s="72" t="n">
        <f aca="false">ModeloDatosModificados!AF437-ModeloDatosMinisterio!AF437</f>
        <v>0</v>
      </c>
      <c r="AG437" s="72" t="n">
        <f aca="false">ModeloDatosModificados!AG437-ModeloDatosMinisterio!AG437</f>
        <v>0</v>
      </c>
      <c r="AH437" s="72" t="n">
        <f aca="false">ModeloDatosModificados!AH437-ModeloDatosMinisterio!AH437</f>
        <v>0</v>
      </c>
      <c r="AI437" s="72" t="n">
        <f aca="false">ModeloDatosModificados!AI437-ModeloDatosMinisterio!AI437</f>
        <v>0</v>
      </c>
      <c r="AJ437" s="72" t="n">
        <f aca="false">ModeloDatosModificados!AJ437-ModeloDatosMinisterio!AJ437</f>
        <v>0</v>
      </c>
      <c r="AK437" s="72" t="n">
        <f aca="false">ModeloDatosModificados!AK437-ModeloDatosMinisterio!AK437</f>
        <v>0</v>
      </c>
      <c r="AL437" s="72" t="n">
        <f aca="false">ModeloDatosModificados!AL437-ModeloDatosMinisterio!AL437</f>
        <v>0</v>
      </c>
      <c r="AM437" s="72" t="n">
        <f aca="false">ModeloDatosModificados!AM437-ModeloDatosMinisterio!AM437</f>
        <v>0</v>
      </c>
      <c r="AO437" s="64" t="n">
        <f aca="false">ModeloDatosModificados!AO437-ModeloDatosMinisterio!AO437</f>
        <v>0</v>
      </c>
      <c r="AP437" s="63" t="n">
        <f aca="false">ModeloDatosModificados!AP437-ModeloDatosMinisterio!AP437</f>
        <v>0</v>
      </c>
      <c r="AQ437" s="64" t="n">
        <f aca="false">ModeloDatosModificados!AQ437-ModeloDatosMinisterio!AQ437</f>
        <v>0</v>
      </c>
      <c r="AR437" s="63" t="n">
        <f aca="false">ModeloDatosModificados!AR437-ModeloDatosMinisterio!AR437</f>
        <v>0</v>
      </c>
      <c r="AS437" s="64" t="n">
        <f aca="false">ModeloDatosModificados!AS437-ModeloDatosMinisterio!AS437</f>
        <v>0</v>
      </c>
      <c r="AT437" s="63" t="n">
        <f aca="false">ModeloDatosModificados!AT437-ModeloDatosMinisterio!AT437</f>
        <v>0</v>
      </c>
      <c r="AU437" s="64" t="n">
        <f aca="false">ModeloDatosModificados!AU437-ModeloDatosMinisterio!AU437</f>
        <v>0</v>
      </c>
      <c r="AV437" s="63" t="n">
        <f aca="false">ModeloDatosModificados!AV437-ModeloDatosMinisterio!AV437</f>
        <v>0</v>
      </c>
      <c r="AW437" s="64" t="n">
        <f aca="false">ModeloDatosModificados!AW437-ModeloDatosMinisterio!AW437</f>
        <v>0</v>
      </c>
      <c r="AX437" s="63" t="n">
        <f aca="false">ModeloDatosModificados!AX437-ModeloDatosMinisterio!AX437</f>
        <v>0</v>
      </c>
    </row>
    <row r="438" customFormat="false" ht="13.8" hidden="false" customHeight="false" outlineLevel="0" collapsed="false">
      <c r="A438" s="70" t="s">
        <v>25</v>
      </c>
      <c r="B438" s="63" t="n">
        <f aca="false">ModeloDatosModificados!B438-ModeloDatosMinisterio!B438</f>
        <v>0</v>
      </c>
      <c r="C438" s="63" t="n">
        <f aca="false">ModeloDatosModificados!C438-ModeloDatosMinisterio!C438</f>
        <v>0</v>
      </c>
      <c r="D438" s="63" t="n">
        <f aca="false">ModeloDatosModificados!D438-ModeloDatosMinisterio!D438</f>
        <v>0</v>
      </c>
      <c r="E438" s="63" t="n">
        <f aca="false">ModeloDatosModificados!E438-ModeloDatosMinisterio!E438</f>
        <v>0</v>
      </c>
      <c r="F438" s="63" t="n">
        <f aca="false">ModeloDatosModificados!F438-ModeloDatosMinisterio!F438</f>
        <v>0</v>
      </c>
      <c r="G438" s="63" t="n">
        <f aca="false">ModeloDatosModificados!G438-ModeloDatosMinisterio!G438</f>
        <v>0</v>
      </c>
      <c r="H438" s="63" t="n">
        <f aca="false">ModeloDatosModificados!H438-ModeloDatosMinisterio!H438</f>
        <v>0</v>
      </c>
      <c r="I438" s="64" t="n">
        <f aca="false">ModeloDatosModificados!I438-ModeloDatosMinisterio!I438</f>
        <v>0</v>
      </c>
      <c r="J438" s="63" t="n">
        <f aca="false">ModeloDatosModificados!J438-ModeloDatosMinisterio!J438</f>
        <v>0</v>
      </c>
      <c r="K438" s="64" t="n">
        <f aca="false">ModeloDatosModificados!K438-ModeloDatosMinisterio!K438</f>
        <v>0</v>
      </c>
      <c r="L438" s="63" t="n">
        <f aca="false">ModeloDatosModificados!L438-ModeloDatosMinisterio!L438</f>
        <v>0</v>
      </c>
      <c r="M438" s="64" t="n">
        <f aca="false">ModeloDatosModificados!M438-ModeloDatosMinisterio!M438</f>
        <v>8.14901311013694E-009</v>
      </c>
      <c r="N438" s="63" t="n">
        <f aca="false">ModeloDatosModificados!N438-ModeloDatosMinisterio!N438</f>
        <v>1</v>
      </c>
      <c r="O438" s="63" t="n">
        <f aca="false">ModeloDatosModificados!O438-ModeloDatosMinisterio!O438</f>
        <v>1</v>
      </c>
      <c r="P438" s="63" t="n">
        <f aca="false">ModeloDatosModificados!P438-ModeloDatosMinisterio!P438</f>
        <v>1</v>
      </c>
      <c r="Q438" s="63" t="n">
        <f aca="false">ModeloDatosModificados!Q438-ModeloDatosMinisterio!Q438</f>
        <v>1</v>
      </c>
      <c r="S438" s="63" t="n">
        <f aca="false">ModeloDatosModificados!S438-ModeloDatosMinisterio!S438</f>
        <v>0</v>
      </c>
      <c r="T438" s="63" t="n">
        <f aca="false">ModeloDatosModificados!T438-ModeloDatosMinisterio!T438</f>
        <v>0</v>
      </c>
      <c r="U438" s="63" t="n">
        <f aca="false">ModeloDatosModificados!U438-ModeloDatosMinisterio!U438</f>
        <v>0</v>
      </c>
      <c r="V438" s="63" t="n">
        <f aca="false">ModeloDatosModificados!V438-ModeloDatosMinisterio!V438</f>
        <v>0</v>
      </c>
      <c r="W438" s="63" t="n">
        <f aca="false">ModeloDatosModificados!W438-ModeloDatosMinisterio!W438</f>
        <v>0</v>
      </c>
      <c r="X438" s="63" t="n">
        <f aca="false">ModeloDatosModificados!X438-ModeloDatosMinisterio!X438</f>
        <v>0</v>
      </c>
      <c r="Y438" s="63" t="n">
        <f aca="false">ModeloDatosModificados!Y438-ModeloDatosMinisterio!Y438</f>
        <v>0</v>
      </c>
      <c r="Z438" s="63" t="n">
        <f aca="false">ModeloDatosModificados!Z438-ModeloDatosMinisterio!Z438</f>
        <v>0</v>
      </c>
      <c r="AC438" s="71" t="n">
        <f aca="false">ModeloDatosModificados!AC438-ModeloDatosMinisterio!AC438</f>
        <v>0</v>
      </c>
      <c r="AD438" s="72" t="n">
        <f aca="false">ModeloDatosModificados!AD438-ModeloDatosMinisterio!AD438</f>
        <v>0</v>
      </c>
      <c r="AE438" s="73" t="n">
        <f aca="false">ModeloDatosModificados!AE438-ModeloDatosMinisterio!AE438</f>
        <v>0</v>
      </c>
      <c r="AF438" s="72" t="n">
        <f aca="false">ModeloDatosModificados!AF438-ModeloDatosMinisterio!AF438</f>
        <v>0</v>
      </c>
      <c r="AG438" s="72" t="n">
        <f aca="false">ModeloDatosModificados!AG438-ModeloDatosMinisterio!AG438</f>
        <v>0</v>
      </c>
      <c r="AH438" s="72" t="n">
        <f aca="false">ModeloDatosModificados!AH438-ModeloDatosMinisterio!AH438</f>
        <v>0</v>
      </c>
      <c r="AI438" s="72" t="n">
        <f aca="false">ModeloDatosModificados!AI438-ModeloDatosMinisterio!AI438</f>
        <v>0</v>
      </c>
      <c r="AJ438" s="72" t="n">
        <f aca="false">ModeloDatosModificados!AJ438-ModeloDatosMinisterio!AJ438</f>
        <v>0</v>
      </c>
      <c r="AK438" s="72" t="n">
        <f aca="false">ModeloDatosModificados!AK438-ModeloDatosMinisterio!AK438</f>
        <v>0</v>
      </c>
      <c r="AL438" s="72" t="n">
        <f aca="false">ModeloDatosModificados!AL438-ModeloDatosMinisterio!AL438</f>
        <v>0</v>
      </c>
      <c r="AM438" s="72" t="n">
        <f aca="false">ModeloDatosModificados!AM438-ModeloDatosMinisterio!AM438</f>
        <v>0</v>
      </c>
      <c r="AO438" s="64" t="n">
        <f aca="false">ModeloDatosModificados!AO438-ModeloDatosMinisterio!AO438</f>
        <v>0</v>
      </c>
      <c r="AP438" s="63" t="n">
        <f aca="false">ModeloDatosModificados!AP438-ModeloDatosMinisterio!AP438</f>
        <v>0</v>
      </c>
      <c r="AQ438" s="64" t="n">
        <f aca="false">ModeloDatosModificados!AQ438-ModeloDatosMinisterio!AQ438</f>
        <v>0</v>
      </c>
      <c r="AR438" s="63" t="n">
        <f aca="false">ModeloDatosModificados!AR438-ModeloDatosMinisterio!AR438</f>
        <v>0</v>
      </c>
      <c r="AS438" s="64" t="n">
        <f aca="false">ModeloDatosModificados!AS438-ModeloDatosMinisterio!AS438</f>
        <v>0</v>
      </c>
      <c r="AT438" s="63" t="n">
        <f aca="false">ModeloDatosModificados!AT438-ModeloDatosMinisterio!AT438</f>
        <v>0</v>
      </c>
      <c r="AU438" s="64" t="n">
        <f aca="false">ModeloDatosModificados!AU438-ModeloDatosMinisterio!AU438</f>
        <v>0</v>
      </c>
      <c r="AV438" s="63" t="n">
        <f aca="false">ModeloDatosModificados!AV438-ModeloDatosMinisterio!AV438</f>
        <v>0</v>
      </c>
      <c r="AW438" s="64" t="n">
        <f aca="false">ModeloDatosModificados!AW438-ModeloDatosMinisterio!AW438</f>
        <v>0</v>
      </c>
      <c r="AX438" s="63" t="n">
        <f aca="false">ModeloDatosModificados!AX438-ModeloDatosMinisterio!AX438</f>
        <v>0</v>
      </c>
    </row>
    <row r="439" customFormat="false" ht="13.8" hidden="false" customHeight="false" outlineLevel="0" collapsed="false">
      <c r="A439" s="70" t="s">
        <v>26</v>
      </c>
      <c r="B439" s="63" t="n">
        <f aca="false">ModeloDatosModificados!B439-ModeloDatosMinisterio!B439</f>
        <v>0</v>
      </c>
      <c r="C439" s="63" t="n">
        <f aca="false">ModeloDatosModificados!C439-ModeloDatosMinisterio!C439</f>
        <v>0</v>
      </c>
      <c r="D439" s="63" t="n">
        <f aca="false">ModeloDatosModificados!D439-ModeloDatosMinisterio!D439</f>
        <v>0</v>
      </c>
      <c r="E439" s="63" t="n">
        <f aca="false">ModeloDatosModificados!E439-ModeloDatosMinisterio!E439</f>
        <v>0</v>
      </c>
      <c r="F439" s="63" t="n">
        <f aca="false">ModeloDatosModificados!F439-ModeloDatosMinisterio!F439</f>
        <v>0</v>
      </c>
      <c r="G439" s="63" t="n">
        <f aca="false">ModeloDatosModificados!G439-ModeloDatosMinisterio!G439</f>
        <v>0</v>
      </c>
      <c r="H439" s="63" t="n">
        <f aca="false">ModeloDatosModificados!H439-ModeloDatosMinisterio!H439</f>
        <v>0</v>
      </c>
      <c r="I439" s="64" t="n">
        <f aca="false">ModeloDatosModificados!I439-ModeloDatosMinisterio!I439</f>
        <v>0</v>
      </c>
      <c r="J439" s="63" t="n">
        <f aca="false">ModeloDatosModificados!J439-ModeloDatosMinisterio!J439</f>
        <v>0</v>
      </c>
      <c r="K439" s="64" t="n">
        <f aca="false">ModeloDatosModificados!K439-ModeloDatosMinisterio!K439</f>
        <v>0</v>
      </c>
      <c r="L439" s="63" t="n">
        <f aca="false">ModeloDatosModificados!L439-ModeloDatosMinisterio!L439</f>
        <v>0</v>
      </c>
      <c r="M439" s="64" t="n">
        <f aca="false">ModeloDatosModificados!M439-ModeloDatosMinisterio!M439</f>
        <v>-2.52619406553023E-007</v>
      </c>
      <c r="N439" s="63" t="n">
        <f aca="false">ModeloDatosModificados!N439-ModeloDatosMinisterio!N439</f>
        <v>-31</v>
      </c>
      <c r="O439" s="63" t="n">
        <f aca="false">ModeloDatosModificados!O439-ModeloDatosMinisterio!O439</f>
        <v>-31</v>
      </c>
      <c r="P439" s="63" t="n">
        <f aca="false">ModeloDatosModificados!P439-ModeloDatosMinisterio!P439</f>
        <v>-31</v>
      </c>
      <c r="Q439" s="63" t="n">
        <f aca="false">ModeloDatosModificados!Q439-ModeloDatosMinisterio!Q439</f>
        <v>-31</v>
      </c>
      <c r="S439" s="63" t="n">
        <f aca="false">ModeloDatosModificados!S439-ModeloDatosMinisterio!S439</f>
        <v>0</v>
      </c>
      <c r="T439" s="63" t="n">
        <f aca="false">ModeloDatosModificados!T439-ModeloDatosMinisterio!T439</f>
        <v>0</v>
      </c>
      <c r="U439" s="63" t="n">
        <f aca="false">ModeloDatosModificados!U439-ModeloDatosMinisterio!U439</f>
        <v>0</v>
      </c>
      <c r="V439" s="63" t="n">
        <f aca="false">ModeloDatosModificados!V439-ModeloDatosMinisterio!V439</f>
        <v>0</v>
      </c>
      <c r="W439" s="63" t="n">
        <f aca="false">ModeloDatosModificados!W439-ModeloDatosMinisterio!W439</f>
        <v>0</v>
      </c>
      <c r="X439" s="63" t="n">
        <f aca="false">ModeloDatosModificados!X439-ModeloDatosMinisterio!X439</f>
        <v>0</v>
      </c>
      <c r="Y439" s="63" t="n">
        <f aca="false">ModeloDatosModificados!Y439-ModeloDatosMinisterio!Y439</f>
        <v>0</v>
      </c>
      <c r="Z439" s="63" t="n">
        <f aca="false">ModeloDatosModificados!Z439-ModeloDatosMinisterio!Z439</f>
        <v>0</v>
      </c>
      <c r="AC439" s="71" t="n">
        <f aca="false">ModeloDatosModificados!AC439-ModeloDatosMinisterio!AC439</f>
        <v>0</v>
      </c>
      <c r="AD439" s="72" t="n">
        <f aca="false">ModeloDatosModificados!AD439-ModeloDatosMinisterio!AD439</f>
        <v>0</v>
      </c>
      <c r="AE439" s="73" t="n">
        <f aca="false">ModeloDatosModificados!AE439-ModeloDatosMinisterio!AE439</f>
        <v>0</v>
      </c>
      <c r="AF439" s="72" t="n">
        <f aca="false">ModeloDatosModificados!AF439-ModeloDatosMinisterio!AF439</f>
        <v>0</v>
      </c>
      <c r="AG439" s="72" t="n">
        <f aca="false">ModeloDatosModificados!AG439-ModeloDatosMinisterio!AG439</f>
        <v>0</v>
      </c>
      <c r="AH439" s="72" t="n">
        <f aca="false">ModeloDatosModificados!AH439-ModeloDatosMinisterio!AH439</f>
        <v>0</v>
      </c>
      <c r="AI439" s="72" t="n">
        <f aca="false">ModeloDatosModificados!AI439-ModeloDatosMinisterio!AI439</f>
        <v>0</v>
      </c>
      <c r="AJ439" s="72" t="n">
        <f aca="false">ModeloDatosModificados!AJ439-ModeloDatosMinisterio!AJ439</f>
        <v>0</v>
      </c>
      <c r="AK439" s="72" t="n">
        <f aca="false">ModeloDatosModificados!AK439-ModeloDatosMinisterio!AK439</f>
        <v>0</v>
      </c>
      <c r="AL439" s="72" t="n">
        <f aca="false">ModeloDatosModificados!AL439-ModeloDatosMinisterio!AL439</f>
        <v>0</v>
      </c>
      <c r="AM439" s="72" t="n">
        <f aca="false">ModeloDatosModificados!AM439-ModeloDatosMinisterio!AM439</f>
        <v>0</v>
      </c>
      <c r="AO439" s="64" t="n">
        <f aca="false">ModeloDatosModificados!AO439-ModeloDatosMinisterio!AO439</f>
        <v>0</v>
      </c>
      <c r="AP439" s="63" t="n">
        <f aca="false">ModeloDatosModificados!AP439-ModeloDatosMinisterio!AP439</f>
        <v>0</v>
      </c>
      <c r="AQ439" s="64" t="n">
        <f aca="false">ModeloDatosModificados!AQ439-ModeloDatosMinisterio!AQ439</f>
        <v>0</v>
      </c>
      <c r="AR439" s="63" t="n">
        <f aca="false">ModeloDatosModificados!AR439-ModeloDatosMinisterio!AR439</f>
        <v>0</v>
      </c>
      <c r="AS439" s="64" t="n">
        <f aca="false">ModeloDatosModificados!AS439-ModeloDatosMinisterio!AS439</f>
        <v>0</v>
      </c>
      <c r="AT439" s="63" t="n">
        <f aca="false">ModeloDatosModificados!AT439-ModeloDatosMinisterio!AT439</f>
        <v>0</v>
      </c>
      <c r="AU439" s="64" t="n">
        <f aca="false">ModeloDatosModificados!AU439-ModeloDatosMinisterio!AU439</f>
        <v>0</v>
      </c>
      <c r="AV439" s="63" t="n">
        <f aca="false">ModeloDatosModificados!AV439-ModeloDatosMinisterio!AV439</f>
        <v>0</v>
      </c>
      <c r="AW439" s="64" t="n">
        <f aca="false">ModeloDatosModificados!AW439-ModeloDatosMinisterio!AW439</f>
        <v>0</v>
      </c>
      <c r="AX439" s="63" t="n">
        <f aca="false">ModeloDatosModificados!AX439-ModeloDatosMinisterio!AX439</f>
        <v>0</v>
      </c>
    </row>
    <row r="440" customFormat="false" ht="13.8" hidden="false" customHeight="false" outlineLevel="0" collapsed="false">
      <c r="A440" s="70" t="s">
        <v>27</v>
      </c>
      <c r="B440" s="63" t="n">
        <f aca="false">ModeloDatosModificados!B440-ModeloDatosMinisterio!B440</f>
        <v>0</v>
      </c>
      <c r="C440" s="63" t="n">
        <f aca="false">ModeloDatosModificados!C440-ModeloDatosMinisterio!C440</f>
        <v>0</v>
      </c>
      <c r="D440" s="63" t="n">
        <f aca="false">ModeloDatosModificados!D440-ModeloDatosMinisterio!D440</f>
        <v>0</v>
      </c>
      <c r="E440" s="63" t="n">
        <f aca="false">ModeloDatosModificados!E440-ModeloDatosMinisterio!E440</f>
        <v>0</v>
      </c>
      <c r="F440" s="63" t="n">
        <f aca="false">ModeloDatosModificados!F440-ModeloDatosMinisterio!F440</f>
        <v>0</v>
      </c>
      <c r="G440" s="63" t="n">
        <f aca="false">ModeloDatosModificados!G440-ModeloDatosMinisterio!G440</f>
        <v>0</v>
      </c>
      <c r="H440" s="63" t="n">
        <f aca="false">ModeloDatosModificados!H440-ModeloDatosMinisterio!H440</f>
        <v>0</v>
      </c>
      <c r="I440" s="64" t="n">
        <f aca="false">ModeloDatosModificados!I440-ModeloDatosMinisterio!I440</f>
        <v>0</v>
      </c>
      <c r="J440" s="63" t="n">
        <f aca="false">ModeloDatosModificados!J440-ModeloDatosMinisterio!J440</f>
        <v>0</v>
      </c>
      <c r="K440" s="64" t="n">
        <f aca="false">ModeloDatosModificados!K440-ModeloDatosMinisterio!K440</f>
        <v>0</v>
      </c>
      <c r="L440" s="63" t="n">
        <f aca="false">ModeloDatosModificados!L440-ModeloDatosMinisterio!L440</f>
        <v>0</v>
      </c>
      <c r="M440" s="64" t="n">
        <f aca="false">ModeloDatosModificados!M440-ModeloDatosMinisterio!M440</f>
        <v>-2.44470393512275E-008</v>
      </c>
      <c r="N440" s="63" t="n">
        <f aca="false">ModeloDatosModificados!N440-ModeloDatosMinisterio!N440</f>
        <v>-3</v>
      </c>
      <c r="O440" s="63" t="n">
        <f aca="false">ModeloDatosModificados!O440-ModeloDatosMinisterio!O440</f>
        <v>-3</v>
      </c>
      <c r="P440" s="63" t="n">
        <f aca="false">ModeloDatosModificados!P440-ModeloDatosMinisterio!P440</f>
        <v>-3</v>
      </c>
      <c r="Q440" s="63" t="n">
        <f aca="false">ModeloDatosModificados!Q440-ModeloDatosMinisterio!Q440</f>
        <v>-3</v>
      </c>
      <c r="S440" s="63" t="n">
        <f aca="false">ModeloDatosModificados!S440-ModeloDatosMinisterio!S440</f>
        <v>0</v>
      </c>
      <c r="T440" s="63" t="n">
        <f aca="false">ModeloDatosModificados!T440-ModeloDatosMinisterio!T440</f>
        <v>0</v>
      </c>
      <c r="U440" s="63" t="n">
        <f aca="false">ModeloDatosModificados!U440-ModeloDatosMinisterio!U440</f>
        <v>0</v>
      </c>
      <c r="V440" s="63" t="n">
        <f aca="false">ModeloDatosModificados!V440-ModeloDatosMinisterio!V440</f>
        <v>0</v>
      </c>
      <c r="W440" s="63" t="n">
        <f aca="false">ModeloDatosModificados!W440-ModeloDatosMinisterio!W440</f>
        <v>0</v>
      </c>
      <c r="X440" s="63" t="n">
        <f aca="false">ModeloDatosModificados!X440-ModeloDatosMinisterio!X440</f>
        <v>0</v>
      </c>
      <c r="Y440" s="63" t="n">
        <f aca="false">ModeloDatosModificados!Y440-ModeloDatosMinisterio!Y440</f>
        <v>0</v>
      </c>
      <c r="Z440" s="63" t="n">
        <f aca="false">ModeloDatosModificados!Z440-ModeloDatosMinisterio!Z440</f>
        <v>0</v>
      </c>
      <c r="AC440" s="71" t="n">
        <f aca="false">ModeloDatosModificados!AC440-ModeloDatosMinisterio!AC440</f>
        <v>0</v>
      </c>
      <c r="AD440" s="72" t="n">
        <f aca="false">ModeloDatosModificados!AD440-ModeloDatosMinisterio!AD440</f>
        <v>0</v>
      </c>
      <c r="AE440" s="73" t="n">
        <f aca="false">ModeloDatosModificados!AE440-ModeloDatosMinisterio!AE440</f>
        <v>0</v>
      </c>
      <c r="AF440" s="72" t="n">
        <f aca="false">ModeloDatosModificados!AF440-ModeloDatosMinisterio!AF440</f>
        <v>0</v>
      </c>
      <c r="AG440" s="72" t="n">
        <f aca="false">ModeloDatosModificados!AG440-ModeloDatosMinisterio!AG440</f>
        <v>0</v>
      </c>
      <c r="AH440" s="72" t="n">
        <f aca="false">ModeloDatosModificados!AH440-ModeloDatosMinisterio!AH440</f>
        <v>0</v>
      </c>
      <c r="AI440" s="72" t="n">
        <f aca="false">ModeloDatosModificados!AI440-ModeloDatosMinisterio!AI440</f>
        <v>0</v>
      </c>
      <c r="AJ440" s="72" t="n">
        <f aca="false">ModeloDatosModificados!AJ440-ModeloDatosMinisterio!AJ440</f>
        <v>0</v>
      </c>
      <c r="AK440" s="72" t="n">
        <f aca="false">ModeloDatosModificados!AK440-ModeloDatosMinisterio!AK440</f>
        <v>0</v>
      </c>
      <c r="AL440" s="72" t="n">
        <f aca="false">ModeloDatosModificados!AL440-ModeloDatosMinisterio!AL440</f>
        <v>0</v>
      </c>
      <c r="AM440" s="72" t="n">
        <f aca="false">ModeloDatosModificados!AM440-ModeloDatosMinisterio!AM440</f>
        <v>0</v>
      </c>
      <c r="AO440" s="64" t="n">
        <f aca="false">ModeloDatosModificados!AO440-ModeloDatosMinisterio!AO440</f>
        <v>0</v>
      </c>
      <c r="AP440" s="63" t="n">
        <f aca="false">ModeloDatosModificados!AP440-ModeloDatosMinisterio!AP440</f>
        <v>0</v>
      </c>
      <c r="AQ440" s="64" t="n">
        <f aca="false">ModeloDatosModificados!AQ440-ModeloDatosMinisterio!AQ440</f>
        <v>0</v>
      </c>
      <c r="AR440" s="63" t="n">
        <f aca="false">ModeloDatosModificados!AR440-ModeloDatosMinisterio!AR440</f>
        <v>0</v>
      </c>
      <c r="AS440" s="64" t="n">
        <f aca="false">ModeloDatosModificados!AS440-ModeloDatosMinisterio!AS440</f>
        <v>0</v>
      </c>
      <c r="AT440" s="63" t="n">
        <f aca="false">ModeloDatosModificados!AT440-ModeloDatosMinisterio!AT440</f>
        <v>0</v>
      </c>
      <c r="AU440" s="64" t="n">
        <f aca="false">ModeloDatosModificados!AU440-ModeloDatosMinisterio!AU440</f>
        <v>0</v>
      </c>
      <c r="AV440" s="63" t="n">
        <f aca="false">ModeloDatosModificados!AV440-ModeloDatosMinisterio!AV440</f>
        <v>0</v>
      </c>
      <c r="AW440" s="64" t="n">
        <f aca="false">ModeloDatosModificados!AW440-ModeloDatosMinisterio!AW440</f>
        <v>0</v>
      </c>
      <c r="AX440" s="63" t="n">
        <f aca="false">ModeloDatosModificados!AX440-ModeloDatosMinisterio!AX440</f>
        <v>0</v>
      </c>
    </row>
    <row r="441" customFormat="false" ht="13.8" hidden="false" customHeight="false" outlineLevel="0" collapsed="false">
      <c r="A441" s="70" t="s">
        <v>28</v>
      </c>
      <c r="B441" s="63" t="n">
        <f aca="false">ModeloDatosModificados!B441-ModeloDatosMinisterio!B441</f>
        <v>0</v>
      </c>
      <c r="C441" s="63" t="n">
        <f aca="false">ModeloDatosModificados!C441-ModeloDatosMinisterio!C441</f>
        <v>0</v>
      </c>
      <c r="D441" s="63" t="n">
        <f aca="false">ModeloDatosModificados!D441-ModeloDatosMinisterio!D441</f>
        <v>0</v>
      </c>
      <c r="E441" s="63" t="n">
        <f aca="false">ModeloDatosModificados!E441-ModeloDatosMinisterio!E441</f>
        <v>0</v>
      </c>
      <c r="F441" s="63" t="n">
        <f aca="false">ModeloDatosModificados!F441-ModeloDatosMinisterio!F441</f>
        <v>0</v>
      </c>
      <c r="G441" s="63" t="n">
        <f aca="false">ModeloDatosModificados!G441-ModeloDatosMinisterio!G441</f>
        <v>0</v>
      </c>
      <c r="H441" s="63" t="n">
        <f aca="false">ModeloDatosModificados!H441-ModeloDatosMinisterio!H441</f>
        <v>0</v>
      </c>
      <c r="I441" s="64" t="n">
        <f aca="false">ModeloDatosModificados!I441-ModeloDatosMinisterio!I441</f>
        <v>0</v>
      </c>
      <c r="J441" s="63" t="n">
        <f aca="false">ModeloDatosModificados!J441-ModeloDatosMinisterio!J441</f>
        <v>0</v>
      </c>
      <c r="K441" s="64" t="n">
        <f aca="false">ModeloDatosModificados!K441-ModeloDatosMinisterio!K441</f>
        <v>0</v>
      </c>
      <c r="L441" s="63" t="n">
        <f aca="false">ModeloDatosModificados!L441-ModeloDatosMinisterio!L441</f>
        <v>0</v>
      </c>
      <c r="M441" s="64" t="n">
        <f aca="false">ModeloDatosModificados!M441-ModeloDatosMinisterio!M441</f>
        <v>-1.46682236065732E-007</v>
      </c>
      <c r="N441" s="63" t="n">
        <f aca="false">ModeloDatosModificados!N441-ModeloDatosMinisterio!N441</f>
        <v>-18</v>
      </c>
      <c r="O441" s="63" t="n">
        <f aca="false">ModeloDatosModificados!O441-ModeloDatosMinisterio!O441</f>
        <v>-18</v>
      </c>
      <c r="P441" s="63" t="n">
        <f aca="false">ModeloDatosModificados!P441-ModeloDatosMinisterio!P441</f>
        <v>-18</v>
      </c>
      <c r="Q441" s="63" t="n">
        <f aca="false">ModeloDatosModificados!Q441-ModeloDatosMinisterio!Q441</f>
        <v>-18</v>
      </c>
      <c r="S441" s="63" t="n">
        <f aca="false">ModeloDatosModificados!S441-ModeloDatosMinisterio!S441</f>
        <v>0</v>
      </c>
      <c r="T441" s="63" t="n">
        <f aca="false">ModeloDatosModificados!T441-ModeloDatosMinisterio!T441</f>
        <v>0</v>
      </c>
      <c r="U441" s="63" t="n">
        <f aca="false">ModeloDatosModificados!U441-ModeloDatosMinisterio!U441</f>
        <v>0</v>
      </c>
      <c r="V441" s="63" t="n">
        <f aca="false">ModeloDatosModificados!V441-ModeloDatosMinisterio!V441</f>
        <v>0</v>
      </c>
      <c r="W441" s="63" t="n">
        <f aca="false">ModeloDatosModificados!W441-ModeloDatosMinisterio!W441</f>
        <v>0</v>
      </c>
      <c r="X441" s="63" t="n">
        <f aca="false">ModeloDatosModificados!X441-ModeloDatosMinisterio!X441</f>
        <v>0</v>
      </c>
      <c r="Y441" s="63" t="n">
        <f aca="false">ModeloDatosModificados!Y441-ModeloDatosMinisterio!Y441</f>
        <v>0</v>
      </c>
      <c r="Z441" s="63" t="n">
        <f aca="false">ModeloDatosModificados!Z441-ModeloDatosMinisterio!Z441</f>
        <v>0</v>
      </c>
      <c r="AC441" s="71" t="n">
        <f aca="false">ModeloDatosModificados!AC441-ModeloDatosMinisterio!AC441</f>
        <v>0</v>
      </c>
      <c r="AD441" s="72" t="n">
        <f aca="false">ModeloDatosModificados!AD441-ModeloDatosMinisterio!AD441</f>
        <v>0</v>
      </c>
      <c r="AE441" s="73" t="n">
        <f aca="false">ModeloDatosModificados!AE441-ModeloDatosMinisterio!AE441</f>
        <v>0</v>
      </c>
      <c r="AF441" s="72" t="n">
        <f aca="false">ModeloDatosModificados!AF441-ModeloDatosMinisterio!AF441</f>
        <v>0</v>
      </c>
      <c r="AG441" s="72" t="n">
        <f aca="false">ModeloDatosModificados!AG441-ModeloDatosMinisterio!AG441</f>
        <v>0</v>
      </c>
      <c r="AH441" s="72" t="n">
        <f aca="false">ModeloDatosModificados!AH441-ModeloDatosMinisterio!AH441</f>
        <v>0</v>
      </c>
      <c r="AI441" s="72" t="n">
        <f aca="false">ModeloDatosModificados!AI441-ModeloDatosMinisterio!AI441</f>
        <v>0</v>
      </c>
      <c r="AJ441" s="72" t="n">
        <f aca="false">ModeloDatosModificados!AJ441-ModeloDatosMinisterio!AJ441</f>
        <v>0</v>
      </c>
      <c r="AK441" s="72" t="n">
        <f aca="false">ModeloDatosModificados!AK441-ModeloDatosMinisterio!AK441</f>
        <v>0</v>
      </c>
      <c r="AL441" s="72" t="n">
        <f aca="false">ModeloDatosModificados!AL441-ModeloDatosMinisterio!AL441</f>
        <v>0</v>
      </c>
      <c r="AM441" s="72" t="n">
        <f aca="false">ModeloDatosModificados!AM441-ModeloDatosMinisterio!AM441</f>
        <v>0</v>
      </c>
      <c r="AO441" s="64" t="n">
        <f aca="false">ModeloDatosModificados!AO441-ModeloDatosMinisterio!AO441</f>
        <v>0</v>
      </c>
      <c r="AP441" s="63" t="n">
        <f aca="false">ModeloDatosModificados!AP441-ModeloDatosMinisterio!AP441</f>
        <v>0</v>
      </c>
      <c r="AQ441" s="64" t="n">
        <f aca="false">ModeloDatosModificados!AQ441-ModeloDatosMinisterio!AQ441</f>
        <v>0</v>
      </c>
      <c r="AR441" s="63" t="n">
        <f aca="false">ModeloDatosModificados!AR441-ModeloDatosMinisterio!AR441</f>
        <v>0</v>
      </c>
      <c r="AS441" s="64" t="n">
        <f aca="false">ModeloDatosModificados!AS441-ModeloDatosMinisterio!AS441</f>
        <v>0</v>
      </c>
      <c r="AT441" s="63" t="n">
        <f aca="false">ModeloDatosModificados!AT441-ModeloDatosMinisterio!AT441</f>
        <v>0</v>
      </c>
      <c r="AU441" s="64" t="n">
        <f aca="false">ModeloDatosModificados!AU441-ModeloDatosMinisterio!AU441</f>
        <v>0</v>
      </c>
      <c r="AV441" s="63" t="n">
        <f aca="false">ModeloDatosModificados!AV441-ModeloDatosMinisterio!AV441</f>
        <v>0</v>
      </c>
      <c r="AW441" s="64" t="n">
        <f aca="false">ModeloDatosModificados!AW441-ModeloDatosMinisterio!AW441</f>
        <v>0</v>
      </c>
      <c r="AX441" s="63" t="n">
        <f aca="false">ModeloDatosModificados!AX441-ModeloDatosMinisterio!AX441</f>
        <v>0</v>
      </c>
    </row>
    <row r="442" customFormat="false" ht="13.8" hidden="false" customHeight="false" outlineLevel="0" collapsed="false">
      <c r="A442" s="70" t="s">
        <v>29</v>
      </c>
      <c r="B442" s="63" t="n">
        <f aca="false">ModeloDatosModificados!B442-ModeloDatosMinisterio!B442</f>
        <v>0</v>
      </c>
      <c r="C442" s="63" t="n">
        <f aca="false">ModeloDatosModificados!C442-ModeloDatosMinisterio!C442</f>
        <v>0</v>
      </c>
      <c r="D442" s="63" t="n">
        <f aca="false">ModeloDatosModificados!D442-ModeloDatosMinisterio!D442</f>
        <v>0</v>
      </c>
      <c r="E442" s="63" t="n">
        <f aca="false">ModeloDatosModificados!E442-ModeloDatosMinisterio!E442</f>
        <v>0</v>
      </c>
      <c r="F442" s="63" t="n">
        <f aca="false">ModeloDatosModificados!F442-ModeloDatosMinisterio!F442</f>
        <v>0</v>
      </c>
      <c r="G442" s="63" t="n">
        <f aca="false">ModeloDatosModificados!G442-ModeloDatosMinisterio!G442</f>
        <v>0</v>
      </c>
      <c r="H442" s="63" t="n">
        <f aca="false">ModeloDatosModificados!H442-ModeloDatosMinisterio!H442</f>
        <v>0</v>
      </c>
      <c r="I442" s="64" t="n">
        <f aca="false">ModeloDatosModificados!I442-ModeloDatosMinisterio!I442</f>
        <v>0</v>
      </c>
      <c r="J442" s="63" t="n">
        <f aca="false">ModeloDatosModificados!J442-ModeloDatosMinisterio!J442</f>
        <v>0</v>
      </c>
      <c r="K442" s="64" t="n">
        <f aca="false">ModeloDatosModificados!K442-ModeloDatosMinisterio!K442</f>
        <v>0</v>
      </c>
      <c r="L442" s="63" t="n">
        <f aca="false">ModeloDatosModificados!L442-ModeloDatosMinisterio!L442</f>
        <v>0</v>
      </c>
      <c r="M442" s="64" t="n">
        <f aca="false">ModeloDatosModificados!M442-ModeloDatosMinisterio!M442</f>
        <v>-6.519210491579E-008</v>
      </c>
      <c r="N442" s="63" t="n">
        <f aca="false">ModeloDatosModificados!N442-ModeloDatosMinisterio!N442</f>
        <v>-9</v>
      </c>
      <c r="O442" s="63" t="n">
        <f aca="false">ModeloDatosModificados!O442-ModeloDatosMinisterio!O442</f>
        <v>-9</v>
      </c>
      <c r="P442" s="63" t="n">
        <f aca="false">ModeloDatosModificados!P442-ModeloDatosMinisterio!P442</f>
        <v>-9</v>
      </c>
      <c r="Q442" s="63" t="n">
        <f aca="false">ModeloDatosModificados!Q442-ModeloDatosMinisterio!Q442</f>
        <v>-9</v>
      </c>
      <c r="S442" s="63" t="n">
        <f aca="false">ModeloDatosModificados!S442-ModeloDatosMinisterio!S442</f>
        <v>0</v>
      </c>
      <c r="T442" s="63" t="n">
        <f aca="false">ModeloDatosModificados!T442-ModeloDatosMinisterio!T442</f>
        <v>0</v>
      </c>
      <c r="U442" s="63" t="n">
        <f aca="false">ModeloDatosModificados!U442-ModeloDatosMinisterio!U442</f>
        <v>0</v>
      </c>
      <c r="V442" s="63" t="n">
        <f aca="false">ModeloDatosModificados!V442-ModeloDatosMinisterio!V442</f>
        <v>0</v>
      </c>
      <c r="W442" s="63" t="n">
        <f aca="false">ModeloDatosModificados!W442-ModeloDatosMinisterio!W442</f>
        <v>0</v>
      </c>
      <c r="X442" s="63" t="n">
        <f aca="false">ModeloDatosModificados!X442-ModeloDatosMinisterio!X442</f>
        <v>0</v>
      </c>
      <c r="Y442" s="63" t="n">
        <f aca="false">ModeloDatosModificados!Y442-ModeloDatosMinisterio!Y442</f>
        <v>0</v>
      </c>
      <c r="Z442" s="63" t="n">
        <f aca="false">ModeloDatosModificados!Z442-ModeloDatosMinisterio!Z442</f>
        <v>0</v>
      </c>
      <c r="AC442" s="71" t="n">
        <f aca="false">ModeloDatosModificados!AC442-ModeloDatosMinisterio!AC442</f>
        <v>0</v>
      </c>
      <c r="AD442" s="72" t="n">
        <f aca="false">ModeloDatosModificados!AD442-ModeloDatosMinisterio!AD442</f>
        <v>0</v>
      </c>
      <c r="AE442" s="73" t="n">
        <f aca="false">ModeloDatosModificados!AE442-ModeloDatosMinisterio!AE442</f>
        <v>0</v>
      </c>
      <c r="AF442" s="72" t="n">
        <f aca="false">ModeloDatosModificados!AF442-ModeloDatosMinisterio!AF442</f>
        <v>0</v>
      </c>
      <c r="AG442" s="72" t="n">
        <f aca="false">ModeloDatosModificados!AG442-ModeloDatosMinisterio!AG442</f>
        <v>0</v>
      </c>
      <c r="AH442" s="72" t="n">
        <f aca="false">ModeloDatosModificados!AH442-ModeloDatosMinisterio!AH442</f>
        <v>0</v>
      </c>
      <c r="AI442" s="72" t="n">
        <f aca="false">ModeloDatosModificados!AI442-ModeloDatosMinisterio!AI442</f>
        <v>0</v>
      </c>
      <c r="AJ442" s="72" t="n">
        <f aca="false">ModeloDatosModificados!AJ442-ModeloDatosMinisterio!AJ442</f>
        <v>0</v>
      </c>
      <c r="AK442" s="72" t="n">
        <f aca="false">ModeloDatosModificados!AK442-ModeloDatosMinisterio!AK442</f>
        <v>0</v>
      </c>
      <c r="AL442" s="72" t="n">
        <f aca="false">ModeloDatosModificados!AL442-ModeloDatosMinisterio!AL442</f>
        <v>0</v>
      </c>
      <c r="AM442" s="72" t="n">
        <f aca="false">ModeloDatosModificados!AM442-ModeloDatosMinisterio!AM442</f>
        <v>0</v>
      </c>
      <c r="AO442" s="64" t="n">
        <f aca="false">ModeloDatosModificados!AO442-ModeloDatosMinisterio!AO442</f>
        <v>0</v>
      </c>
      <c r="AP442" s="63" t="n">
        <f aca="false">ModeloDatosModificados!AP442-ModeloDatosMinisterio!AP442</f>
        <v>0</v>
      </c>
      <c r="AQ442" s="64" t="n">
        <f aca="false">ModeloDatosModificados!AQ442-ModeloDatosMinisterio!AQ442</f>
        <v>0</v>
      </c>
      <c r="AR442" s="63" t="n">
        <f aca="false">ModeloDatosModificados!AR442-ModeloDatosMinisterio!AR442</f>
        <v>0</v>
      </c>
      <c r="AS442" s="64" t="n">
        <f aca="false">ModeloDatosModificados!AS442-ModeloDatosMinisterio!AS442</f>
        <v>0</v>
      </c>
      <c r="AT442" s="63" t="n">
        <f aca="false">ModeloDatosModificados!AT442-ModeloDatosMinisterio!AT442</f>
        <v>0</v>
      </c>
      <c r="AU442" s="64" t="n">
        <f aca="false">ModeloDatosModificados!AU442-ModeloDatosMinisterio!AU442</f>
        <v>0</v>
      </c>
      <c r="AV442" s="63" t="n">
        <f aca="false">ModeloDatosModificados!AV442-ModeloDatosMinisterio!AV442</f>
        <v>0</v>
      </c>
      <c r="AW442" s="64" t="n">
        <f aca="false">ModeloDatosModificados!AW442-ModeloDatosMinisterio!AW442</f>
        <v>0</v>
      </c>
      <c r="AX442" s="63" t="n">
        <f aca="false">ModeloDatosModificados!AX442-ModeloDatosMinisterio!AX442</f>
        <v>0</v>
      </c>
    </row>
    <row r="443" customFormat="false" ht="13.8" hidden="false" customHeight="false" outlineLevel="0" collapsed="false">
      <c r="A443" s="70" t="s">
        <v>30</v>
      </c>
      <c r="B443" s="63" t="n">
        <f aca="false">ModeloDatosModificados!B443-ModeloDatosMinisterio!B443</f>
        <v>0</v>
      </c>
      <c r="C443" s="63" t="n">
        <f aca="false">ModeloDatosModificados!C443-ModeloDatosMinisterio!C443</f>
        <v>0</v>
      </c>
      <c r="D443" s="63" t="n">
        <f aca="false">ModeloDatosModificados!D443-ModeloDatosMinisterio!D443</f>
        <v>0</v>
      </c>
      <c r="E443" s="63" t="n">
        <f aca="false">ModeloDatosModificados!E443-ModeloDatosMinisterio!E443</f>
        <v>0</v>
      </c>
      <c r="F443" s="63" t="n">
        <f aca="false">ModeloDatosModificados!F443-ModeloDatosMinisterio!F443</f>
        <v>0</v>
      </c>
      <c r="G443" s="63" t="n">
        <f aca="false">ModeloDatosModificados!G443-ModeloDatosMinisterio!G443</f>
        <v>0</v>
      </c>
      <c r="H443" s="63" t="n">
        <f aca="false">ModeloDatosModificados!H443-ModeloDatosMinisterio!H443</f>
        <v>0</v>
      </c>
      <c r="I443" s="64" t="n">
        <f aca="false">ModeloDatosModificados!I443-ModeloDatosMinisterio!I443</f>
        <v>0</v>
      </c>
      <c r="J443" s="63" t="n">
        <f aca="false">ModeloDatosModificados!J443-ModeloDatosMinisterio!J443</f>
        <v>0</v>
      </c>
      <c r="K443" s="64" t="n">
        <f aca="false">ModeloDatosModificados!K443-ModeloDatosMinisterio!K443</f>
        <v>0</v>
      </c>
      <c r="L443" s="63" t="n">
        <f aca="false">ModeloDatosModificados!L443-ModeloDatosMinisterio!L443</f>
        <v>0</v>
      </c>
      <c r="M443" s="64" t="n">
        <f aca="false">ModeloDatosModificados!M443-ModeloDatosMinisterio!M443</f>
        <v>8.14901311360639E-009</v>
      </c>
      <c r="N443" s="63" t="n">
        <f aca="false">ModeloDatosModificados!N443-ModeloDatosMinisterio!N443</f>
        <v>1</v>
      </c>
      <c r="O443" s="63" t="n">
        <f aca="false">ModeloDatosModificados!O443-ModeloDatosMinisterio!O443</f>
        <v>1</v>
      </c>
      <c r="P443" s="63" t="n">
        <f aca="false">ModeloDatosModificados!P443-ModeloDatosMinisterio!P443</f>
        <v>1</v>
      </c>
      <c r="Q443" s="63" t="n">
        <f aca="false">ModeloDatosModificados!Q443-ModeloDatosMinisterio!Q443</f>
        <v>1</v>
      </c>
      <c r="S443" s="63" t="n">
        <f aca="false">ModeloDatosModificados!S443-ModeloDatosMinisterio!S443</f>
        <v>0</v>
      </c>
      <c r="T443" s="63" t="n">
        <f aca="false">ModeloDatosModificados!T443-ModeloDatosMinisterio!T443</f>
        <v>0</v>
      </c>
      <c r="U443" s="63" t="n">
        <f aca="false">ModeloDatosModificados!U443-ModeloDatosMinisterio!U443</f>
        <v>0</v>
      </c>
      <c r="V443" s="63" t="n">
        <f aca="false">ModeloDatosModificados!V443-ModeloDatosMinisterio!V443</f>
        <v>0</v>
      </c>
      <c r="W443" s="63" t="n">
        <f aca="false">ModeloDatosModificados!W443-ModeloDatosMinisterio!W443</f>
        <v>0</v>
      </c>
      <c r="X443" s="63" t="n">
        <f aca="false">ModeloDatosModificados!X443-ModeloDatosMinisterio!X443</f>
        <v>0</v>
      </c>
      <c r="Y443" s="63" t="n">
        <f aca="false">ModeloDatosModificados!Y443-ModeloDatosMinisterio!Y443</f>
        <v>0</v>
      </c>
      <c r="Z443" s="63" t="n">
        <f aca="false">ModeloDatosModificados!Z443-ModeloDatosMinisterio!Z443</f>
        <v>0</v>
      </c>
      <c r="AC443" s="71" t="n">
        <f aca="false">ModeloDatosModificados!AC443-ModeloDatosMinisterio!AC443</f>
        <v>0</v>
      </c>
      <c r="AD443" s="72" t="n">
        <f aca="false">ModeloDatosModificados!AD443-ModeloDatosMinisterio!AD443</f>
        <v>0</v>
      </c>
      <c r="AE443" s="73" t="n">
        <f aca="false">ModeloDatosModificados!AE443-ModeloDatosMinisterio!AE443</f>
        <v>0</v>
      </c>
      <c r="AF443" s="72" t="n">
        <f aca="false">ModeloDatosModificados!AF443-ModeloDatosMinisterio!AF443</f>
        <v>0</v>
      </c>
      <c r="AG443" s="72" t="n">
        <f aca="false">ModeloDatosModificados!AG443-ModeloDatosMinisterio!AG443</f>
        <v>0</v>
      </c>
      <c r="AH443" s="72" t="n">
        <f aca="false">ModeloDatosModificados!AH443-ModeloDatosMinisterio!AH443</f>
        <v>0</v>
      </c>
      <c r="AI443" s="72" t="n">
        <f aca="false">ModeloDatosModificados!AI443-ModeloDatosMinisterio!AI443</f>
        <v>0</v>
      </c>
      <c r="AJ443" s="72" t="n">
        <f aca="false">ModeloDatosModificados!AJ443-ModeloDatosMinisterio!AJ443</f>
        <v>0</v>
      </c>
      <c r="AK443" s="72" t="n">
        <f aca="false">ModeloDatosModificados!AK443-ModeloDatosMinisterio!AK443</f>
        <v>0</v>
      </c>
      <c r="AL443" s="72" t="n">
        <f aca="false">ModeloDatosModificados!AL443-ModeloDatosMinisterio!AL443</f>
        <v>0</v>
      </c>
      <c r="AM443" s="72" t="n">
        <f aca="false">ModeloDatosModificados!AM443-ModeloDatosMinisterio!AM443</f>
        <v>0</v>
      </c>
      <c r="AO443" s="64" t="n">
        <f aca="false">ModeloDatosModificados!AO443-ModeloDatosMinisterio!AO443</f>
        <v>0</v>
      </c>
      <c r="AP443" s="63" t="n">
        <f aca="false">ModeloDatosModificados!AP443-ModeloDatosMinisterio!AP443</f>
        <v>0</v>
      </c>
      <c r="AQ443" s="64" t="n">
        <f aca="false">ModeloDatosModificados!AQ443-ModeloDatosMinisterio!AQ443</f>
        <v>0</v>
      </c>
      <c r="AR443" s="63" t="n">
        <f aca="false">ModeloDatosModificados!AR443-ModeloDatosMinisterio!AR443</f>
        <v>0</v>
      </c>
      <c r="AS443" s="64" t="n">
        <f aca="false">ModeloDatosModificados!AS443-ModeloDatosMinisterio!AS443</f>
        <v>0</v>
      </c>
      <c r="AT443" s="63" t="n">
        <f aca="false">ModeloDatosModificados!AT443-ModeloDatosMinisterio!AT443</f>
        <v>0</v>
      </c>
      <c r="AU443" s="64" t="n">
        <f aca="false">ModeloDatosModificados!AU443-ModeloDatosMinisterio!AU443</f>
        <v>0</v>
      </c>
      <c r="AV443" s="63" t="n">
        <f aca="false">ModeloDatosModificados!AV443-ModeloDatosMinisterio!AV443</f>
        <v>0</v>
      </c>
      <c r="AW443" s="64" t="n">
        <f aca="false">ModeloDatosModificados!AW443-ModeloDatosMinisterio!AW443</f>
        <v>0</v>
      </c>
      <c r="AX443" s="63" t="n">
        <f aca="false">ModeloDatosModificados!AX443-ModeloDatosMinisterio!AX443</f>
        <v>0</v>
      </c>
    </row>
    <row r="444" customFormat="false" ht="13.8" hidden="false" customHeight="false" outlineLevel="0" collapsed="false">
      <c r="A444" s="70" t="s">
        <v>31</v>
      </c>
      <c r="B444" s="63" t="n">
        <f aca="false">ModeloDatosModificados!B444-ModeloDatosMinisterio!B444</f>
        <v>0</v>
      </c>
      <c r="C444" s="63" t="n">
        <f aca="false">ModeloDatosModificados!C444-ModeloDatosMinisterio!C444</f>
        <v>0</v>
      </c>
      <c r="D444" s="63" t="n">
        <f aca="false">ModeloDatosModificados!D444-ModeloDatosMinisterio!D444</f>
        <v>0</v>
      </c>
      <c r="E444" s="63" t="n">
        <f aca="false">ModeloDatosModificados!E444-ModeloDatosMinisterio!E444</f>
        <v>0</v>
      </c>
      <c r="F444" s="63" t="n">
        <f aca="false">ModeloDatosModificados!F444-ModeloDatosMinisterio!F444</f>
        <v>0</v>
      </c>
      <c r="G444" s="63" t="n">
        <f aca="false">ModeloDatosModificados!G444-ModeloDatosMinisterio!G444</f>
        <v>0</v>
      </c>
      <c r="H444" s="63" t="n">
        <f aca="false">ModeloDatosModificados!H444-ModeloDatosMinisterio!H444</f>
        <v>0</v>
      </c>
      <c r="I444" s="64" t="n">
        <f aca="false">ModeloDatosModificados!I444-ModeloDatosMinisterio!I444</f>
        <v>0</v>
      </c>
      <c r="J444" s="63" t="n">
        <f aca="false">ModeloDatosModificados!J444-ModeloDatosMinisterio!J444</f>
        <v>0</v>
      </c>
      <c r="K444" s="64" t="n">
        <f aca="false">ModeloDatosModificados!K444-ModeloDatosMinisterio!K444</f>
        <v>0</v>
      </c>
      <c r="L444" s="63" t="n">
        <f aca="false">ModeloDatosModificados!L444-ModeloDatosMinisterio!L444</f>
        <v>0</v>
      </c>
      <c r="M444" s="64" t="n">
        <f aca="false">ModeloDatosModificados!M444-ModeloDatosMinisterio!M444</f>
        <v>8.14901311360639E-009</v>
      </c>
      <c r="N444" s="63" t="n">
        <f aca="false">ModeloDatosModificados!N444-ModeloDatosMinisterio!N444</f>
        <v>1</v>
      </c>
      <c r="O444" s="63" t="n">
        <f aca="false">ModeloDatosModificados!O444-ModeloDatosMinisterio!O444</f>
        <v>1</v>
      </c>
      <c r="P444" s="63" t="n">
        <f aca="false">ModeloDatosModificados!P444-ModeloDatosMinisterio!P444</f>
        <v>1</v>
      </c>
      <c r="Q444" s="63" t="n">
        <f aca="false">ModeloDatosModificados!Q444-ModeloDatosMinisterio!Q444</f>
        <v>1</v>
      </c>
      <c r="S444" s="63" t="n">
        <f aca="false">ModeloDatosModificados!S444-ModeloDatosMinisterio!S444</f>
        <v>0</v>
      </c>
      <c r="T444" s="63" t="n">
        <f aca="false">ModeloDatosModificados!T444-ModeloDatosMinisterio!T444</f>
        <v>0</v>
      </c>
      <c r="U444" s="63" t="n">
        <f aca="false">ModeloDatosModificados!U444-ModeloDatosMinisterio!U444</f>
        <v>0</v>
      </c>
      <c r="V444" s="63" t="n">
        <f aca="false">ModeloDatosModificados!V444-ModeloDatosMinisterio!V444</f>
        <v>0</v>
      </c>
      <c r="W444" s="63" t="n">
        <f aca="false">ModeloDatosModificados!W444-ModeloDatosMinisterio!W444</f>
        <v>0</v>
      </c>
      <c r="X444" s="63" t="n">
        <f aca="false">ModeloDatosModificados!X444-ModeloDatosMinisterio!X444</f>
        <v>0</v>
      </c>
      <c r="Y444" s="63" t="n">
        <f aca="false">ModeloDatosModificados!Y444-ModeloDatosMinisterio!Y444</f>
        <v>0</v>
      </c>
      <c r="Z444" s="63" t="n">
        <f aca="false">ModeloDatosModificados!Z444-ModeloDatosMinisterio!Z444</f>
        <v>0</v>
      </c>
      <c r="AC444" s="71" t="n">
        <f aca="false">ModeloDatosModificados!AC444-ModeloDatosMinisterio!AC444</f>
        <v>0</v>
      </c>
      <c r="AD444" s="72" t="n">
        <f aca="false">ModeloDatosModificados!AD444-ModeloDatosMinisterio!AD444</f>
        <v>0</v>
      </c>
      <c r="AE444" s="73" t="n">
        <f aca="false">ModeloDatosModificados!AE444-ModeloDatosMinisterio!AE444</f>
        <v>0</v>
      </c>
      <c r="AF444" s="72" t="n">
        <f aca="false">ModeloDatosModificados!AF444-ModeloDatosMinisterio!AF444</f>
        <v>0</v>
      </c>
      <c r="AG444" s="72" t="n">
        <f aca="false">ModeloDatosModificados!AG444-ModeloDatosMinisterio!AG444</f>
        <v>0</v>
      </c>
      <c r="AH444" s="72" t="n">
        <f aca="false">ModeloDatosModificados!AH444-ModeloDatosMinisterio!AH444</f>
        <v>0</v>
      </c>
      <c r="AI444" s="72" t="n">
        <f aca="false">ModeloDatosModificados!AI444-ModeloDatosMinisterio!AI444</f>
        <v>0</v>
      </c>
      <c r="AJ444" s="72" t="n">
        <f aca="false">ModeloDatosModificados!AJ444-ModeloDatosMinisterio!AJ444</f>
        <v>0</v>
      </c>
      <c r="AK444" s="72" t="n">
        <f aca="false">ModeloDatosModificados!AK444-ModeloDatosMinisterio!AK444</f>
        <v>0</v>
      </c>
      <c r="AL444" s="72" t="n">
        <f aca="false">ModeloDatosModificados!AL444-ModeloDatosMinisterio!AL444</f>
        <v>0</v>
      </c>
      <c r="AM444" s="72" t="n">
        <f aca="false">ModeloDatosModificados!AM444-ModeloDatosMinisterio!AM444</f>
        <v>0</v>
      </c>
      <c r="AO444" s="64" t="n">
        <f aca="false">ModeloDatosModificados!AO444-ModeloDatosMinisterio!AO444</f>
        <v>0</v>
      </c>
      <c r="AP444" s="63" t="n">
        <f aca="false">ModeloDatosModificados!AP444-ModeloDatosMinisterio!AP444</f>
        <v>0</v>
      </c>
      <c r="AQ444" s="64" t="n">
        <f aca="false">ModeloDatosModificados!AQ444-ModeloDatosMinisterio!AQ444</f>
        <v>0</v>
      </c>
      <c r="AR444" s="63" t="n">
        <f aca="false">ModeloDatosModificados!AR444-ModeloDatosMinisterio!AR444</f>
        <v>0</v>
      </c>
      <c r="AS444" s="64" t="n">
        <f aca="false">ModeloDatosModificados!AS444-ModeloDatosMinisterio!AS444</f>
        <v>0</v>
      </c>
      <c r="AT444" s="63" t="n">
        <f aca="false">ModeloDatosModificados!AT444-ModeloDatosMinisterio!AT444</f>
        <v>0</v>
      </c>
      <c r="AU444" s="64" t="n">
        <f aca="false">ModeloDatosModificados!AU444-ModeloDatosMinisterio!AU444</f>
        <v>0</v>
      </c>
      <c r="AV444" s="63" t="n">
        <f aca="false">ModeloDatosModificados!AV444-ModeloDatosMinisterio!AV444</f>
        <v>0</v>
      </c>
      <c r="AW444" s="64" t="n">
        <f aca="false">ModeloDatosModificados!AW444-ModeloDatosMinisterio!AW444</f>
        <v>0</v>
      </c>
      <c r="AX444" s="63" t="n">
        <f aca="false">ModeloDatosModificados!AX444-ModeloDatosMinisterio!AX444</f>
        <v>0</v>
      </c>
    </row>
    <row r="445" customFormat="false" ht="13.8" hidden="false" customHeight="false" outlineLevel="0" collapsed="false">
      <c r="A445" s="70" t="s">
        <v>32</v>
      </c>
      <c r="B445" s="63" t="n">
        <f aca="false">ModeloDatosModificados!B445-ModeloDatosMinisterio!B445</f>
        <v>0</v>
      </c>
      <c r="C445" s="63" t="n">
        <f aca="false">ModeloDatosModificados!C445-ModeloDatosMinisterio!C445</f>
        <v>0</v>
      </c>
      <c r="D445" s="63" t="n">
        <f aca="false">ModeloDatosModificados!D445-ModeloDatosMinisterio!D445</f>
        <v>0</v>
      </c>
      <c r="E445" s="63" t="n">
        <f aca="false">ModeloDatosModificados!E445-ModeloDatosMinisterio!E445</f>
        <v>0</v>
      </c>
      <c r="F445" s="63" t="n">
        <f aca="false">ModeloDatosModificados!F445-ModeloDatosMinisterio!F445</f>
        <v>0</v>
      </c>
      <c r="G445" s="63" t="n">
        <f aca="false">ModeloDatosModificados!G445-ModeloDatosMinisterio!G445</f>
        <v>0</v>
      </c>
      <c r="H445" s="63" t="n">
        <f aca="false">ModeloDatosModificados!H445-ModeloDatosMinisterio!H445</f>
        <v>0</v>
      </c>
      <c r="I445" s="64" t="n">
        <f aca="false">ModeloDatosModificados!I445-ModeloDatosMinisterio!I445</f>
        <v>0</v>
      </c>
      <c r="J445" s="63" t="n">
        <f aca="false">ModeloDatosModificados!J445-ModeloDatosMinisterio!J445</f>
        <v>0</v>
      </c>
      <c r="K445" s="64" t="n">
        <f aca="false">ModeloDatosModificados!K445-ModeloDatosMinisterio!K445</f>
        <v>0</v>
      </c>
      <c r="L445" s="63" t="n">
        <f aca="false">ModeloDatosModificados!L445-ModeloDatosMinisterio!L445</f>
        <v>0</v>
      </c>
      <c r="M445" s="64" t="n">
        <f aca="false">ModeloDatosModificados!M445-ModeloDatosMinisterio!M445</f>
        <v>1.62980262306822E-008</v>
      </c>
      <c r="N445" s="63" t="n">
        <f aca="false">ModeloDatosModificados!N445-ModeloDatosMinisterio!N445</f>
        <v>2</v>
      </c>
      <c r="O445" s="63" t="n">
        <f aca="false">ModeloDatosModificados!O445-ModeloDatosMinisterio!O445</f>
        <v>2</v>
      </c>
      <c r="P445" s="63" t="n">
        <f aca="false">ModeloDatosModificados!P445-ModeloDatosMinisterio!P445</f>
        <v>2</v>
      </c>
      <c r="Q445" s="63" t="n">
        <f aca="false">ModeloDatosModificados!Q445-ModeloDatosMinisterio!Q445</f>
        <v>2</v>
      </c>
      <c r="S445" s="63" t="n">
        <f aca="false">ModeloDatosModificados!S445-ModeloDatosMinisterio!S445</f>
        <v>0</v>
      </c>
      <c r="T445" s="63" t="n">
        <f aca="false">ModeloDatosModificados!T445-ModeloDatosMinisterio!T445</f>
        <v>0</v>
      </c>
      <c r="U445" s="63" t="n">
        <f aca="false">ModeloDatosModificados!U445-ModeloDatosMinisterio!U445</f>
        <v>0</v>
      </c>
      <c r="V445" s="63" t="n">
        <f aca="false">ModeloDatosModificados!V445-ModeloDatosMinisterio!V445</f>
        <v>0</v>
      </c>
      <c r="W445" s="63" t="n">
        <f aca="false">ModeloDatosModificados!W445-ModeloDatosMinisterio!W445</f>
        <v>0</v>
      </c>
      <c r="X445" s="63" t="n">
        <f aca="false">ModeloDatosModificados!X445-ModeloDatosMinisterio!X445</f>
        <v>0</v>
      </c>
      <c r="Y445" s="63" t="n">
        <f aca="false">ModeloDatosModificados!Y445-ModeloDatosMinisterio!Y445</f>
        <v>0</v>
      </c>
      <c r="Z445" s="63" t="n">
        <f aca="false">ModeloDatosModificados!Z445-ModeloDatosMinisterio!Z445</f>
        <v>0</v>
      </c>
      <c r="AC445" s="71" t="n">
        <f aca="false">ModeloDatosModificados!AC445-ModeloDatosMinisterio!AC445</f>
        <v>0</v>
      </c>
      <c r="AD445" s="72" t="n">
        <f aca="false">ModeloDatosModificados!AD445-ModeloDatosMinisterio!AD445</f>
        <v>0</v>
      </c>
      <c r="AE445" s="73" t="n">
        <f aca="false">ModeloDatosModificados!AE445-ModeloDatosMinisterio!AE445</f>
        <v>0</v>
      </c>
      <c r="AF445" s="72" t="n">
        <f aca="false">ModeloDatosModificados!AF445-ModeloDatosMinisterio!AF445</f>
        <v>0</v>
      </c>
      <c r="AG445" s="72" t="n">
        <f aca="false">ModeloDatosModificados!AG445-ModeloDatosMinisterio!AG445</f>
        <v>0</v>
      </c>
      <c r="AH445" s="72" t="n">
        <f aca="false">ModeloDatosModificados!AH445-ModeloDatosMinisterio!AH445</f>
        <v>0</v>
      </c>
      <c r="AI445" s="72" t="n">
        <f aca="false">ModeloDatosModificados!AI445-ModeloDatosMinisterio!AI445</f>
        <v>0</v>
      </c>
      <c r="AJ445" s="72" t="n">
        <f aca="false">ModeloDatosModificados!AJ445-ModeloDatosMinisterio!AJ445</f>
        <v>0</v>
      </c>
      <c r="AK445" s="72" t="n">
        <f aca="false">ModeloDatosModificados!AK445-ModeloDatosMinisterio!AK445</f>
        <v>0</v>
      </c>
      <c r="AL445" s="72" t="n">
        <f aca="false">ModeloDatosModificados!AL445-ModeloDatosMinisterio!AL445</f>
        <v>0</v>
      </c>
      <c r="AM445" s="72" t="n">
        <f aca="false">ModeloDatosModificados!AM445-ModeloDatosMinisterio!AM445</f>
        <v>0</v>
      </c>
      <c r="AO445" s="64" t="n">
        <f aca="false">ModeloDatosModificados!AO445-ModeloDatosMinisterio!AO445</f>
        <v>0</v>
      </c>
      <c r="AP445" s="63" t="n">
        <f aca="false">ModeloDatosModificados!AP445-ModeloDatosMinisterio!AP445</f>
        <v>0</v>
      </c>
      <c r="AQ445" s="64" t="n">
        <f aca="false">ModeloDatosModificados!AQ445-ModeloDatosMinisterio!AQ445</f>
        <v>0</v>
      </c>
      <c r="AR445" s="63" t="n">
        <f aca="false">ModeloDatosModificados!AR445-ModeloDatosMinisterio!AR445</f>
        <v>0</v>
      </c>
      <c r="AS445" s="64" t="n">
        <f aca="false">ModeloDatosModificados!AS445-ModeloDatosMinisterio!AS445</f>
        <v>0</v>
      </c>
      <c r="AT445" s="63" t="n">
        <f aca="false">ModeloDatosModificados!AT445-ModeloDatosMinisterio!AT445</f>
        <v>0</v>
      </c>
      <c r="AU445" s="64" t="n">
        <f aca="false">ModeloDatosModificados!AU445-ModeloDatosMinisterio!AU445</f>
        <v>0</v>
      </c>
      <c r="AV445" s="63" t="n">
        <f aca="false">ModeloDatosModificados!AV445-ModeloDatosMinisterio!AV445</f>
        <v>0</v>
      </c>
      <c r="AW445" s="64" t="n">
        <f aca="false">ModeloDatosModificados!AW445-ModeloDatosMinisterio!AW445</f>
        <v>0</v>
      </c>
      <c r="AX445" s="63" t="n">
        <f aca="false">ModeloDatosModificados!AX445-ModeloDatosMinisterio!AX445</f>
        <v>0</v>
      </c>
    </row>
    <row r="446" customFormat="false" ht="13.8" hidden="false" customHeight="false" outlineLevel="0" collapsed="false">
      <c r="A446" s="70" t="s">
        <v>33</v>
      </c>
      <c r="B446" s="63" t="n">
        <f aca="false">ModeloDatosModificados!B446-ModeloDatosMinisterio!B446</f>
        <v>0</v>
      </c>
      <c r="C446" s="63" t="n">
        <f aca="false">ModeloDatosModificados!C446-ModeloDatosMinisterio!C446</f>
        <v>0</v>
      </c>
      <c r="D446" s="63" t="n">
        <f aca="false">ModeloDatosModificados!D446-ModeloDatosMinisterio!D446</f>
        <v>0</v>
      </c>
      <c r="E446" s="63" t="n">
        <f aca="false">ModeloDatosModificados!E446-ModeloDatosMinisterio!E446</f>
        <v>0</v>
      </c>
      <c r="F446" s="63" t="n">
        <f aca="false">ModeloDatosModificados!F446-ModeloDatosMinisterio!F446</f>
        <v>0</v>
      </c>
      <c r="G446" s="63" t="n">
        <f aca="false">ModeloDatosModificados!G446-ModeloDatosMinisterio!G446</f>
        <v>0</v>
      </c>
      <c r="H446" s="63" t="n">
        <f aca="false">ModeloDatosModificados!H446-ModeloDatosMinisterio!H446</f>
        <v>0</v>
      </c>
      <c r="I446" s="64" t="n">
        <f aca="false">ModeloDatosModificados!I446-ModeloDatosMinisterio!I446</f>
        <v>0</v>
      </c>
      <c r="J446" s="63" t="n">
        <f aca="false">ModeloDatosModificados!J446-ModeloDatosMinisterio!J446</f>
        <v>0</v>
      </c>
      <c r="K446" s="64" t="n">
        <f aca="false">ModeloDatosModificados!K446-ModeloDatosMinisterio!K446</f>
        <v>0</v>
      </c>
      <c r="L446" s="63" t="n">
        <f aca="false">ModeloDatosModificados!L446-ModeloDatosMinisterio!L446</f>
        <v>0</v>
      </c>
      <c r="M446" s="64" t="n">
        <f aca="false">ModeloDatosModificados!M446-ModeloDatosMinisterio!M446</f>
        <v>2.44470393442886E-008</v>
      </c>
      <c r="N446" s="63" t="n">
        <f aca="false">ModeloDatosModificados!N446-ModeloDatosMinisterio!N446</f>
        <v>3</v>
      </c>
      <c r="O446" s="63" t="n">
        <f aca="false">ModeloDatosModificados!O446-ModeloDatosMinisterio!O446</f>
        <v>3</v>
      </c>
      <c r="P446" s="63" t="n">
        <f aca="false">ModeloDatosModificados!P446-ModeloDatosMinisterio!P446</f>
        <v>3</v>
      </c>
      <c r="Q446" s="63" t="n">
        <f aca="false">ModeloDatosModificados!Q446-ModeloDatosMinisterio!Q446</f>
        <v>3</v>
      </c>
      <c r="S446" s="63" t="n">
        <f aca="false">ModeloDatosModificados!S446-ModeloDatosMinisterio!S446</f>
        <v>0</v>
      </c>
      <c r="T446" s="63" t="n">
        <f aca="false">ModeloDatosModificados!T446-ModeloDatosMinisterio!T446</f>
        <v>0</v>
      </c>
      <c r="U446" s="63" t="n">
        <f aca="false">ModeloDatosModificados!U446-ModeloDatosMinisterio!U446</f>
        <v>0</v>
      </c>
      <c r="V446" s="63" t="n">
        <f aca="false">ModeloDatosModificados!V446-ModeloDatosMinisterio!V446</f>
        <v>0</v>
      </c>
      <c r="W446" s="63" t="n">
        <f aca="false">ModeloDatosModificados!W446-ModeloDatosMinisterio!W446</f>
        <v>0</v>
      </c>
      <c r="X446" s="63" t="n">
        <f aca="false">ModeloDatosModificados!X446-ModeloDatosMinisterio!X446</f>
        <v>0</v>
      </c>
      <c r="Y446" s="63" t="n">
        <f aca="false">ModeloDatosModificados!Y446-ModeloDatosMinisterio!Y446</f>
        <v>0</v>
      </c>
      <c r="Z446" s="63" t="n">
        <f aca="false">ModeloDatosModificados!Z446-ModeloDatosMinisterio!Z446</f>
        <v>0</v>
      </c>
      <c r="AC446" s="71" t="n">
        <f aca="false">ModeloDatosModificados!AC446-ModeloDatosMinisterio!AC446</f>
        <v>0</v>
      </c>
      <c r="AD446" s="72" t="n">
        <f aca="false">ModeloDatosModificados!AD446-ModeloDatosMinisterio!AD446</f>
        <v>0</v>
      </c>
      <c r="AE446" s="73" t="n">
        <f aca="false">ModeloDatosModificados!AE446-ModeloDatosMinisterio!AE446</f>
        <v>0</v>
      </c>
      <c r="AF446" s="72" t="n">
        <f aca="false">ModeloDatosModificados!AF446-ModeloDatosMinisterio!AF446</f>
        <v>0</v>
      </c>
      <c r="AG446" s="72" t="n">
        <f aca="false">ModeloDatosModificados!AG446-ModeloDatosMinisterio!AG446</f>
        <v>0</v>
      </c>
      <c r="AH446" s="72" t="n">
        <f aca="false">ModeloDatosModificados!AH446-ModeloDatosMinisterio!AH446</f>
        <v>0</v>
      </c>
      <c r="AI446" s="72" t="n">
        <f aca="false">ModeloDatosModificados!AI446-ModeloDatosMinisterio!AI446</f>
        <v>0</v>
      </c>
      <c r="AJ446" s="72" t="n">
        <f aca="false">ModeloDatosModificados!AJ446-ModeloDatosMinisterio!AJ446</f>
        <v>0</v>
      </c>
      <c r="AK446" s="72" t="n">
        <f aca="false">ModeloDatosModificados!AK446-ModeloDatosMinisterio!AK446</f>
        <v>0</v>
      </c>
      <c r="AL446" s="72" t="n">
        <f aca="false">ModeloDatosModificados!AL446-ModeloDatosMinisterio!AL446</f>
        <v>0</v>
      </c>
      <c r="AM446" s="72" t="n">
        <f aca="false">ModeloDatosModificados!AM446-ModeloDatosMinisterio!AM446</f>
        <v>0</v>
      </c>
      <c r="AO446" s="64" t="n">
        <f aca="false">ModeloDatosModificados!AO446-ModeloDatosMinisterio!AO446</f>
        <v>0</v>
      </c>
      <c r="AP446" s="63" t="n">
        <f aca="false">ModeloDatosModificados!AP446-ModeloDatosMinisterio!AP446</f>
        <v>0</v>
      </c>
      <c r="AQ446" s="64" t="n">
        <f aca="false">ModeloDatosModificados!AQ446-ModeloDatosMinisterio!AQ446</f>
        <v>0</v>
      </c>
      <c r="AR446" s="63" t="n">
        <f aca="false">ModeloDatosModificados!AR446-ModeloDatosMinisterio!AR446</f>
        <v>0</v>
      </c>
      <c r="AS446" s="64" t="n">
        <f aca="false">ModeloDatosModificados!AS446-ModeloDatosMinisterio!AS446</f>
        <v>0</v>
      </c>
      <c r="AT446" s="63" t="n">
        <f aca="false">ModeloDatosModificados!AT446-ModeloDatosMinisterio!AT446</f>
        <v>0</v>
      </c>
      <c r="AU446" s="64" t="n">
        <f aca="false">ModeloDatosModificados!AU446-ModeloDatosMinisterio!AU446</f>
        <v>0</v>
      </c>
      <c r="AV446" s="63" t="n">
        <f aca="false">ModeloDatosModificados!AV446-ModeloDatosMinisterio!AV446</f>
        <v>0</v>
      </c>
      <c r="AW446" s="64" t="n">
        <f aca="false">ModeloDatosModificados!AW446-ModeloDatosMinisterio!AW446</f>
        <v>0</v>
      </c>
      <c r="AX446" s="63" t="n">
        <f aca="false">ModeloDatosModificados!AX446-ModeloDatosMinisterio!AX446</f>
        <v>0</v>
      </c>
    </row>
    <row r="447" customFormat="false" ht="13.8" hidden="false" customHeight="false" outlineLevel="0" collapsed="false">
      <c r="A447" s="70" t="s">
        <v>34</v>
      </c>
      <c r="B447" s="63" t="n">
        <f aca="false">ModeloDatosModificados!B447-ModeloDatosMinisterio!B447</f>
        <v>0</v>
      </c>
      <c r="C447" s="63" t="n">
        <f aca="false">ModeloDatosModificados!C447-ModeloDatosMinisterio!C447</f>
        <v>0</v>
      </c>
      <c r="D447" s="63" t="n">
        <f aca="false">ModeloDatosModificados!D447-ModeloDatosMinisterio!D447</f>
        <v>0</v>
      </c>
      <c r="E447" s="63" t="n">
        <f aca="false">ModeloDatosModificados!E447-ModeloDatosMinisterio!E447</f>
        <v>0</v>
      </c>
      <c r="F447" s="63" t="n">
        <f aca="false">ModeloDatosModificados!F447-ModeloDatosMinisterio!F447</f>
        <v>0</v>
      </c>
      <c r="G447" s="63" t="n">
        <f aca="false">ModeloDatosModificados!G447-ModeloDatosMinisterio!G447</f>
        <v>0</v>
      </c>
      <c r="H447" s="63" t="n">
        <f aca="false">ModeloDatosModificados!H447-ModeloDatosMinisterio!H447</f>
        <v>0</v>
      </c>
      <c r="I447" s="64" t="n">
        <f aca="false">ModeloDatosModificados!I447-ModeloDatosMinisterio!I447</f>
        <v>0</v>
      </c>
      <c r="J447" s="63" t="n">
        <f aca="false">ModeloDatosModificados!J447-ModeloDatosMinisterio!J447</f>
        <v>0</v>
      </c>
      <c r="K447" s="64" t="n">
        <f aca="false">ModeloDatosModificados!K447-ModeloDatosMinisterio!K447</f>
        <v>0</v>
      </c>
      <c r="L447" s="63" t="n">
        <f aca="false">ModeloDatosModificados!L447-ModeloDatosMinisterio!L447</f>
        <v>0</v>
      </c>
      <c r="M447" s="64" t="n">
        <f aca="false">ModeloDatosModificados!M447-ModeloDatosMinisterio!M447</f>
        <v>-8.14901311360639E-009</v>
      </c>
      <c r="N447" s="63" t="n">
        <f aca="false">ModeloDatosModificados!N447-ModeloDatosMinisterio!N447</f>
        <v>-1</v>
      </c>
      <c r="O447" s="63" t="n">
        <f aca="false">ModeloDatosModificados!O447-ModeloDatosMinisterio!O447</f>
        <v>-1</v>
      </c>
      <c r="P447" s="63" t="n">
        <f aca="false">ModeloDatosModificados!P447-ModeloDatosMinisterio!P447</f>
        <v>-1</v>
      </c>
      <c r="Q447" s="63" t="n">
        <f aca="false">ModeloDatosModificados!Q447-ModeloDatosMinisterio!Q447</f>
        <v>-1</v>
      </c>
      <c r="S447" s="63" t="n">
        <f aca="false">ModeloDatosModificados!S447-ModeloDatosMinisterio!S447</f>
        <v>0</v>
      </c>
      <c r="T447" s="63" t="n">
        <f aca="false">ModeloDatosModificados!T447-ModeloDatosMinisterio!T447</f>
        <v>0</v>
      </c>
      <c r="U447" s="63" t="n">
        <f aca="false">ModeloDatosModificados!U447-ModeloDatosMinisterio!U447</f>
        <v>0</v>
      </c>
      <c r="V447" s="63" t="n">
        <f aca="false">ModeloDatosModificados!V447-ModeloDatosMinisterio!V447</f>
        <v>0</v>
      </c>
      <c r="W447" s="63" t="n">
        <f aca="false">ModeloDatosModificados!W447-ModeloDatosMinisterio!W447</f>
        <v>0</v>
      </c>
      <c r="X447" s="63" t="n">
        <f aca="false">ModeloDatosModificados!X447-ModeloDatosMinisterio!X447</f>
        <v>0</v>
      </c>
      <c r="Y447" s="63" t="n">
        <f aca="false">ModeloDatosModificados!Y447-ModeloDatosMinisterio!Y447</f>
        <v>0</v>
      </c>
      <c r="Z447" s="63" t="n">
        <f aca="false">ModeloDatosModificados!Z447-ModeloDatosMinisterio!Z447</f>
        <v>0</v>
      </c>
      <c r="AC447" s="71" t="n">
        <f aca="false">ModeloDatosModificados!AC447-ModeloDatosMinisterio!AC447</f>
        <v>0</v>
      </c>
      <c r="AD447" s="72" t="n">
        <f aca="false">ModeloDatosModificados!AD447-ModeloDatosMinisterio!AD447</f>
        <v>0</v>
      </c>
      <c r="AE447" s="73" t="n">
        <f aca="false">ModeloDatosModificados!AE447-ModeloDatosMinisterio!AE447</f>
        <v>0</v>
      </c>
      <c r="AF447" s="72" t="n">
        <f aca="false">ModeloDatosModificados!AF447-ModeloDatosMinisterio!AF447</f>
        <v>0</v>
      </c>
      <c r="AG447" s="72" t="n">
        <f aca="false">ModeloDatosModificados!AG447-ModeloDatosMinisterio!AG447</f>
        <v>0</v>
      </c>
      <c r="AH447" s="72" t="n">
        <f aca="false">ModeloDatosModificados!AH447-ModeloDatosMinisterio!AH447</f>
        <v>0</v>
      </c>
      <c r="AI447" s="72" t="n">
        <f aca="false">ModeloDatosModificados!AI447-ModeloDatosMinisterio!AI447</f>
        <v>0</v>
      </c>
      <c r="AJ447" s="72" t="n">
        <f aca="false">ModeloDatosModificados!AJ447-ModeloDatosMinisterio!AJ447</f>
        <v>0</v>
      </c>
      <c r="AK447" s="72" t="n">
        <f aca="false">ModeloDatosModificados!AK447-ModeloDatosMinisterio!AK447</f>
        <v>0</v>
      </c>
      <c r="AL447" s="72" t="n">
        <f aca="false">ModeloDatosModificados!AL447-ModeloDatosMinisterio!AL447</f>
        <v>0</v>
      </c>
      <c r="AM447" s="72" t="n">
        <f aca="false">ModeloDatosModificados!AM447-ModeloDatosMinisterio!AM447</f>
        <v>0</v>
      </c>
      <c r="AO447" s="64" t="n">
        <f aca="false">ModeloDatosModificados!AO447-ModeloDatosMinisterio!AO447</f>
        <v>0</v>
      </c>
      <c r="AP447" s="63" t="n">
        <f aca="false">ModeloDatosModificados!AP447-ModeloDatosMinisterio!AP447</f>
        <v>0</v>
      </c>
      <c r="AQ447" s="64" t="n">
        <f aca="false">ModeloDatosModificados!AQ447-ModeloDatosMinisterio!AQ447</f>
        <v>0</v>
      </c>
      <c r="AR447" s="63" t="n">
        <f aca="false">ModeloDatosModificados!AR447-ModeloDatosMinisterio!AR447</f>
        <v>0</v>
      </c>
      <c r="AS447" s="64" t="n">
        <f aca="false">ModeloDatosModificados!AS447-ModeloDatosMinisterio!AS447</f>
        <v>0</v>
      </c>
      <c r="AT447" s="63" t="n">
        <f aca="false">ModeloDatosModificados!AT447-ModeloDatosMinisterio!AT447</f>
        <v>0</v>
      </c>
      <c r="AU447" s="64" t="n">
        <f aca="false">ModeloDatosModificados!AU447-ModeloDatosMinisterio!AU447</f>
        <v>0</v>
      </c>
      <c r="AV447" s="63" t="n">
        <f aca="false">ModeloDatosModificados!AV447-ModeloDatosMinisterio!AV447</f>
        <v>0</v>
      </c>
      <c r="AW447" s="64" t="n">
        <f aca="false">ModeloDatosModificados!AW447-ModeloDatosMinisterio!AW447</f>
        <v>0</v>
      </c>
      <c r="AX447" s="63" t="n">
        <f aca="false">ModeloDatosModificados!AX447-ModeloDatosMinisterio!AX447</f>
        <v>0</v>
      </c>
    </row>
    <row r="448" customFormat="false" ht="13.8" hidden="false" customHeight="false" outlineLevel="0" collapsed="false">
      <c r="A448" s="70" t="s">
        <v>35</v>
      </c>
      <c r="B448" s="63" t="n">
        <f aca="false">ModeloDatosModificados!B448-ModeloDatosMinisterio!B448</f>
        <v>0</v>
      </c>
      <c r="C448" s="63" t="n">
        <f aca="false">ModeloDatosModificados!C448-ModeloDatosMinisterio!C448</f>
        <v>0</v>
      </c>
      <c r="D448" s="63" t="n">
        <f aca="false">ModeloDatosModificados!D448-ModeloDatosMinisterio!D448</f>
        <v>0</v>
      </c>
      <c r="E448" s="63" t="n">
        <f aca="false">ModeloDatosModificados!E448-ModeloDatosMinisterio!E448</f>
        <v>0</v>
      </c>
      <c r="F448" s="63" t="n">
        <f aca="false">ModeloDatosModificados!F448-ModeloDatosMinisterio!F448</f>
        <v>0</v>
      </c>
      <c r="G448" s="63" t="n">
        <f aca="false">ModeloDatosModificados!G448-ModeloDatosMinisterio!G448</f>
        <v>0</v>
      </c>
      <c r="H448" s="63" t="n">
        <f aca="false">ModeloDatosModificados!H448-ModeloDatosMinisterio!H448</f>
        <v>0</v>
      </c>
      <c r="I448" s="64" t="n">
        <f aca="false">ModeloDatosModificados!I448-ModeloDatosMinisterio!I448</f>
        <v>0</v>
      </c>
      <c r="J448" s="63" t="n">
        <f aca="false">ModeloDatosModificados!J448-ModeloDatosMinisterio!J448</f>
        <v>0</v>
      </c>
      <c r="K448" s="64" t="n">
        <f aca="false">ModeloDatosModificados!K448-ModeloDatosMinisterio!K448</f>
        <v>0</v>
      </c>
      <c r="L448" s="63" t="n">
        <f aca="false">ModeloDatosModificados!L448-ModeloDatosMinisterio!L448</f>
        <v>0</v>
      </c>
      <c r="M448" s="64" t="n">
        <f aca="false">ModeloDatosModificados!M448-ModeloDatosMinisterio!M448</f>
        <v>8.14901311534111E-009</v>
      </c>
      <c r="N448" s="63" t="n">
        <f aca="false">ModeloDatosModificados!N448-ModeloDatosMinisterio!N448</f>
        <v>1</v>
      </c>
      <c r="O448" s="63" t="n">
        <f aca="false">ModeloDatosModificados!O448-ModeloDatosMinisterio!O448</f>
        <v>1</v>
      </c>
      <c r="P448" s="63" t="n">
        <f aca="false">ModeloDatosModificados!P448-ModeloDatosMinisterio!P448</f>
        <v>1</v>
      </c>
      <c r="Q448" s="63" t="n">
        <f aca="false">ModeloDatosModificados!Q448-ModeloDatosMinisterio!Q448</f>
        <v>1</v>
      </c>
      <c r="S448" s="63" t="n">
        <f aca="false">ModeloDatosModificados!S448-ModeloDatosMinisterio!S448</f>
        <v>0</v>
      </c>
      <c r="T448" s="63" t="n">
        <f aca="false">ModeloDatosModificados!T448-ModeloDatosMinisterio!T448</f>
        <v>0</v>
      </c>
      <c r="U448" s="63" t="n">
        <f aca="false">ModeloDatosModificados!U448-ModeloDatosMinisterio!U448</f>
        <v>0</v>
      </c>
      <c r="V448" s="63" t="n">
        <f aca="false">ModeloDatosModificados!V448-ModeloDatosMinisterio!V448</f>
        <v>0</v>
      </c>
      <c r="W448" s="63" t="n">
        <f aca="false">ModeloDatosModificados!W448-ModeloDatosMinisterio!W448</f>
        <v>0</v>
      </c>
      <c r="X448" s="63" t="n">
        <f aca="false">ModeloDatosModificados!X448-ModeloDatosMinisterio!X448</f>
        <v>0</v>
      </c>
      <c r="Y448" s="63" t="n">
        <f aca="false">ModeloDatosModificados!Y448-ModeloDatosMinisterio!Y448</f>
        <v>0</v>
      </c>
      <c r="Z448" s="63" t="n">
        <f aca="false">ModeloDatosModificados!Z448-ModeloDatosMinisterio!Z448</f>
        <v>0</v>
      </c>
      <c r="AC448" s="71" t="n">
        <f aca="false">ModeloDatosModificados!AC448-ModeloDatosMinisterio!AC448</f>
        <v>0</v>
      </c>
      <c r="AD448" s="72" t="n">
        <f aca="false">ModeloDatosModificados!AD448-ModeloDatosMinisterio!AD448</f>
        <v>0</v>
      </c>
      <c r="AE448" s="73" t="n">
        <f aca="false">ModeloDatosModificados!AE448-ModeloDatosMinisterio!AE448</f>
        <v>0</v>
      </c>
      <c r="AF448" s="72" t="n">
        <f aca="false">ModeloDatosModificados!AF448-ModeloDatosMinisterio!AF448</f>
        <v>0</v>
      </c>
      <c r="AG448" s="72" t="n">
        <f aca="false">ModeloDatosModificados!AG448-ModeloDatosMinisterio!AG448</f>
        <v>0</v>
      </c>
      <c r="AH448" s="72" t="n">
        <f aca="false">ModeloDatosModificados!AH448-ModeloDatosMinisterio!AH448</f>
        <v>0</v>
      </c>
      <c r="AI448" s="72" t="n">
        <f aca="false">ModeloDatosModificados!AI448-ModeloDatosMinisterio!AI448</f>
        <v>0</v>
      </c>
      <c r="AJ448" s="72" t="n">
        <f aca="false">ModeloDatosModificados!AJ448-ModeloDatosMinisterio!AJ448</f>
        <v>0</v>
      </c>
      <c r="AK448" s="72" t="n">
        <f aca="false">ModeloDatosModificados!AK448-ModeloDatosMinisterio!AK448</f>
        <v>0</v>
      </c>
      <c r="AL448" s="72" t="n">
        <f aca="false">ModeloDatosModificados!AL448-ModeloDatosMinisterio!AL448</f>
        <v>0</v>
      </c>
      <c r="AM448" s="72" t="n">
        <f aca="false">ModeloDatosModificados!AM448-ModeloDatosMinisterio!AM448</f>
        <v>0</v>
      </c>
      <c r="AO448" s="64" t="n">
        <f aca="false">ModeloDatosModificados!AO448-ModeloDatosMinisterio!AO448</f>
        <v>0</v>
      </c>
      <c r="AP448" s="63" t="n">
        <f aca="false">ModeloDatosModificados!AP448-ModeloDatosMinisterio!AP448</f>
        <v>0</v>
      </c>
      <c r="AQ448" s="64" t="n">
        <f aca="false">ModeloDatosModificados!AQ448-ModeloDatosMinisterio!AQ448</f>
        <v>0</v>
      </c>
      <c r="AR448" s="63" t="n">
        <f aca="false">ModeloDatosModificados!AR448-ModeloDatosMinisterio!AR448</f>
        <v>0</v>
      </c>
      <c r="AS448" s="64" t="n">
        <f aca="false">ModeloDatosModificados!AS448-ModeloDatosMinisterio!AS448</f>
        <v>0</v>
      </c>
      <c r="AT448" s="63" t="n">
        <f aca="false">ModeloDatosModificados!AT448-ModeloDatosMinisterio!AT448</f>
        <v>0</v>
      </c>
      <c r="AU448" s="64" t="n">
        <f aca="false">ModeloDatosModificados!AU448-ModeloDatosMinisterio!AU448</f>
        <v>0</v>
      </c>
      <c r="AV448" s="63" t="n">
        <f aca="false">ModeloDatosModificados!AV448-ModeloDatosMinisterio!AV448</f>
        <v>0</v>
      </c>
      <c r="AW448" s="64" t="n">
        <f aca="false">ModeloDatosModificados!AW448-ModeloDatosMinisterio!AW448</f>
        <v>0</v>
      </c>
      <c r="AX448" s="63" t="n">
        <f aca="false">ModeloDatosModificados!AX448-ModeloDatosMinisterio!AX448</f>
        <v>0</v>
      </c>
    </row>
    <row r="449" customFormat="false" ht="13.8" hidden="false" customHeight="false" outlineLevel="0" collapsed="false">
      <c r="A449" s="70" t="s">
        <v>36</v>
      </c>
      <c r="B449" s="63" t="n">
        <f aca="false">ModeloDatosModificados!B449-ModeloDatosMinisterio!B449</f>
        <v>0</v>
      </c>
      <c r="C449" s="63" t="n">
        <f aca="false">ModeloDatosModificados!C449-ModeloDatosMinisterio!C449</f>
        <v>0</v>
      </c>
      <c r="D449" s="63" t="n">
        <f aca="false">ModeloDatosModificados!D449-ModeloDatosMinisterio!D449</f>
        <v>0</v>
      </c>
      <c r="E449" s="63" t="n">
        <f aca="false">ModeloDatosModificados!E449-ModeloDatosMinisterio!E449</f>
        <v>0</v>
      </c>
      <c r="F449" s="63" t="n">
        <f aca="false">ModeloDatosModificados!F449-ModeloDatosMinisterio!F449</f>
        <v>0</v>
      </c>
      <c r="G449" s="63" t="n">
        <f aca="false">ModeloDatosModificados!G449-ModeloDatosMinisterio!G449</f>
        <v>0</v>
      </c>
      <c r="H449" s="63" t="n">
        <f aca="false">ModeloDatosModificados!H449-ModeloDatosMinisterio!H449</f>
        <v>0</v>
      </c>
      <c r="I449" s="64" t="n">
        <f aca="false">ModeloDatosModificados!I449-ModeloDatosMinisterio!I449</f>
        <v>0</v>
      </c>
      <c r="J449" s="63" t="n">
        <f aca="false">ModeloDatosModificados!J449-ModeloDatosMinisterio!J449</f>
        <v>0</v>
      </c>
      <c r="K449" s="64" t="n">
        <f aca="false">ModeloDatosModificados!K449-ModeloDatosMinisterio!K449</f>
        <v>0</v>
      </c>
      <c r="L449" s="63" t="n">
        <f aca="false">ModeloDatosModificados!L449-ModeloDatosMinisterio!L449</f>
        <v>0</v>
      </c>
      <c r="M449" s="64" t="n">
        <f aca="false">ModeloDatosModificados!M449-ModeloDatosMinisterio!M449</f>
        <v>-1.30384209838519E-007</v>
      </c>
      <c r="N449" s="63" t="n">
        <f aca="false">ModeloDatosModificados!N449-ModeloDatosMinisterio!N449</f>
        <v>-17</v>
      </c>
      <c r="O449" s="63" t="n">
        <f aca="false">ModeloDatosModificados!O449-ModeloDatosMinisterio!O449</f>
        <v>-17</v>
      </c>
      <c r="P449" s="63" t="n">
        <f aca="false">ModeloDatosModificados!P449-ModeloDatosMinisterio!P449</f>
        <v>-17</v>
      </c>
      <c r="Q449" s="63" t="n">
        <f aca="false">ModeloDatosModificados!Q449-ModeloDatosMinisterio!Q449</f>
        <v>-17</v>
      </c>
      <c r="S449" s="63" t="n">
        <f aca="false">ModeloDatosModificados!S449-ModeloDatosMinisterio!S449</f>
        <v>0</v>
      </c>
      <c r="T449" s="63" t="n">
        <f aca="false">ModeloDatosModificados!T449-ModeloDatosMinisterio!T449</f>
        <v>0</v>
      </c>
      <c r="U449" s="63" t="n">
        <f aca="false">ModeloDatosModificados!U449-ModeloDatosMinisterio!U449</f>
        <v>0</v>
      </c>
      <c r="V449" s="63" t="n">
        <f aca="false">ModeloDatosModificados!V449-ModeloDatosMinisterio!V449</f>
        <v>0</v>
      </c>
      <c r="W449" s="63" t="n">
        <f aca="false">ModeloDatosModificados!W449-ModeloDatosMinisterio!W449</f>
        <v>0</v>
      </c>
      <c r="X449" s="63" t="n">
        <f aca="false">ModeloDatosModificados!X449-ModeloDatosMinisterio!X449</f>
        <v>0</v>
      </c>
      <c r="Y449" s="63" t="n">
        <f aca="false">ModeloDatosModificados!Y449-ModeloDatosMinisterio!Y449</f>
        <v>0</v>
      </c>
      <c r="Z449" s="63" t="n">
        <f aca="false">ModeloDatosModificados!Z449-ModeloDatosMinisterio!Z449</f>
        <v>0</v>
      </c>
      <c r="AC449" s="71" t="n">
        <f aca="false">ModeloDatosModificados!AC449-ModeloDatosMinisterio!AC449</f>
        <v>0</v>
      </c>
      <c r="AD449" s="72" t="n">
        <f aca="false">ModeloDatosModificados!AD449-ModeloDatosMinisterio!AD449</f>
        <v>0</v>
      </c>
      <c r="AE449" s="73" t="n">
        <f aca="false">ModeloDatosModificados!AE449-ModeloDatosMinisterio!AE449</f>
        <v>0</v>
      </c>
      <c r="AF449" s="72" t="n">
        <f aca="false">ModeloDatosModificados!AF449-ModeloDatosMinisterio!AF449</f>
        <v>0</v>
      </c>
      <c r="AG449" s="72" t="n">
        <f aca="false">ModeloDatosModificados!AG449-ModeloDatosMinisterio!AG449</f>
        <v>0</v>
      </c>
      <c r="AH449" s="72" t="n">
        <f aca="false">ModeloDatosModificados!AH449-ModeloDatosMinisterio!AH449</f>
        <v>0</v>
      </c>
      <c r="AI449" s="72" t="n">
        <f aca="false">ModeloDatosModificados!AI449-ModeloDatosMinisterio!AI449</f>
        <v>0</v>
      </c>
      <c r="AJ449" s="72" t="n">
        <f aca="false">ModeloDatosModificados!AJ449-ModeloDatosMinisterio!AJ449</f>
        <v>0</v>
      </c>
      <c r="AK449" s="72" t="n">
        <f aca="false">ModeloDatosModificados!AK449-ModeloDatosMinisterio!AK449</f>
        <v>0</v>
      </c>
      <c r="AL449" s="72" t="n">
        <f aca="false">ModeloDatosModificados!AL449-ModeloDatosMinisterio!AL449</f>
        <v>0</v>
      </c>
      <c r="AM449" s="72" t="n">
        <f aca="false">ModeloDatosModificados!AM449-ModeloDatosMinisterio!AM449</f>
        <v>0</v>
      </c>
      <c r="AO449" s="64" t="n">
        <f aca="false">ModeloDatosModificados!AO449-ModeloDatosMinisterio!AO449</f>
        <v>0</v>
      </c>
      <c r="AP449" s="63" t="n">
        <f aca="false">ModeloDatosModificados!AP449-ModeloDatosMinisterio!AP449</f>
        <v>0</v>
      </c>
      <c r="AQ449" s="64" t="n">
        <f aca="false">ModeloDatosModificados!AQ449-ModeloDatosMinisterio!AQ449</f>
        <v>0</v>
      </c>
      <c r="AR449" s="63" t="n">
        <f aca="false">ModeloDatosModificados!AR449-ModeloDatosMinisterio!AR449</f>
        <v>0</v>
      </c>
      <c r="AS449" s="64" t="n">
        <f aca="false">ModeloDatosModificados!AS449-ModeloDatosMinisterio!AS449</f>
        <v>0</v>
      </c>
      <c r="AT449" s="63" t="n">
        <f aca="false">ModeloDatosModificados!AT449-ModeloDatosMinisterio!AT449</f>
        <v>0</v>
      </c>
      <c r="AU449" s="64" t="n">
        <f aca="false">ModeloDatosModificados!AU449-ModeloDatosMinisterio!AU449</f>
        <v>0</v>
      </c>
      <c r="AV449" s="63" t="n">
        <f aca="false">ModeloDatosModificados!AV449-ModeloDatosMinisterio!AV449</f>
        <v>0</v>
      </c>
      <c r="AW449" s="64" t="n">
        <f aca="false">ModeloDatosModificados!AW449-ModeloDatosMinisterio!AW449</f>
        <v>0</v>
      </c>
      <c r="AX449" s="63" t="n">
        <f aca="false">ModeloDatosModificados!AX449-ModeloDatosMinisterio!AX449</f>
        <v>0</v>
      </c>
    </row>
    <row r="450" customFormat="false" ht="13.8" hidden="false" customHeight="false" outlineLevel="0" collapsed="false">
      <c r="A450" s="70" t="s">
        <v>37</v>
      </c>
      <c r="B450" s="63" t="n">
        <f aca="false">ModeloDatosModificados!B450-ModeloDatosMinisterio!B450</f>
        <v>0</v>
      </c>
      <c r="C450" s="63" t="n">
        <f aca="false">ModeloDatosModificados!C450-ModeloDatosMinisterio!C450</f>
        <v>0</v>
      </c>
      <c r="D450" s="63" t="n">
        <f aca="false">ModeloDatosModificados!D450-ModeloDatosMinisterio!D450</f>
        <v>0</v>
      </c>
      <c r="E450" s="63" t="n">
        <f aca="false">ModeloDatosModificados!E450-ModeloDatosMinisterio!E450</f>
        <v>0</v>
      </c>
      <c r="F450" s="63" t="n">
        <f aca="false">ModeloDatosModificados!F450-ModeloDatosMinisterio!F450</f>
        <v>0</v>
      </c>
      <c r="G450" s="63" t="n">
        <f aca="false">ModeloDatosModificados!G450-ModeloDatosMinisterio!G450</f>
        <v>0</v>
      </c>
      <c r="H450" s="63" t="n">
        <f aca="false">ModeloDatosModificados!H450-ModeloDatosMinisterio!H450</f>
        <v>0</v>
      </c>
      <c r="I450" s="64" t="n">
        <f aca="false">ModeloDatosModificados!I450-ModeloDatosMinisterio!I450</f>
        <v>0</v>
      </c>
      <c r="J450" s="63" t="n">
        <f aca="false">ModeloDatosModificados!J450-ModeloDatosMinisterio!J450</f>
        <v>0</v>
      </c>
      <c r="K450" s="64" t="n">
        <f aca="false">ModeloDatosModificados!K450-ModeloDatosMinisterio!K450</f>
        <v>0</v>
      </c>
      <c r="L450" s="63" t="n">
        <f aca="false">ModeloDatosModificados!L450-ModeloDatosMinisterio!L450</f>
        <v>0</v>
      </c>
      <c r="M450" s="64" t="n">
        <f aca="false">ModeloDatosModificados!M450-ModeloDatosMinisterio!M450</f>
        <v>8.14901311360639E-009</v>
      </c>
      <c r="N450" s="63" t="n">
        <f aca="false">ModeloDatosModificados!N450-ModeloDatosMinisterio!N450</f>
        <v>1</v>
      </c>
      <c r="O450" s="63" t="n">
        <f aca="false">ModeloDatosModificados!O450-ModeloDatosMinisterio!O450</f>
        <v>1</v>
      </c>
      <c r="P450" s="63" t="n">
        <f aca="false">ModeloDatosModificados!P450-ModeloDatosMinisterio!P450</f>
        <v>1</v>
      </c>
      <c r="Q450" s="63" t="n">
        <f aca="false">ModeloDatosModificados!Q450-ModeloDatosMinisterio!Q450</f>
        <v>1</v>
      </c>
      <c r="S450" s="63" t="n">
        <f aca="false">ModeloDatosModificados!S450-ModeloDatosMinisterio!S450</f>
        <v>0</v>
      </c>
      <c r="T450" s="63" t="n">
        <f aca="false">ModeloDatosModificados!T450-ModeloDatosMinisterio!T450</f>
        <v>0</v>
      </c>
      <c r="U450" s="63" t="n">
        <f aca="false">ModeloDatosModificados!U450-ModeloDatosMinisterio!U450</f>
        <v>0</v>
      </c>
      <c r="V450" s="63" t="n">
        <f aca="false">ModeloDatosModificados!V450-ModeloDatosMinisterio!V450</f>
        <v>0</v>
      </c>
      <c r="W450" s="63" t="n">
        <f aca="false">ModeloDatosModificados!W450-ModeloDatosMinisterio!W450</f>
        <v>0</v>
      </c>
      <c r="X450" s="63" t="n">
        <f aca="false">ModeloDatosModificados!X450-ModeloDatosMinisterio!X450</f>
        <v>0</v>
      </c>
      <c r="Y450" s="63" t="n">
        <f aca="false">ModeloDatosModificados!Y450-ModeloDatosMinisterio!Y450</f>
        <v>0</v>
      </c>
      <c r="Z450" s="63" t="n">
        <f aca="false">ModeloDatosModificados!Z450-ModeloDatosMinisterio!Z450</f>
        <v>0</v>
      </c>
      <c r="AC450" s="71" t="n">
        <f aca="false">ModeloDatosModificados!AC450-ModeloDatosMinisterio!AC450</f>
        <v>0</v>
      </c>
      <c r="AD450" s="72" t="n">
        <f aca="false">ModeloDatosModificados!AD450-ModeloDatosMinisterio!AD450</f>
        <v>0</v>
      </c>
      <c r="AE450" s="73" t="n">
        <f aca="false">ModeloDatosModificados!AE450-ModeloDatosMinisterio!AE450</f>
        <v>0</v>
      </c>
      <c r="AF450" s="72" t="n">
        <f aca="false">ModeloDatosModificados!AF450-ModeloDatosMinisterio!AF450</f>
        <v>0</v>
      </c>
      <c r="AG450" s="72" t="n">
        <f aca="false">ModeloDatosModificados!AG450-ModeloDatosMinisterio!AG450</f>
        <v>0</v>
      </c>
      <c r="AH450" s="72" t="n">
        <f aca="false">ModeloDatosModificados!AH450-ModeloDatosMinisterio!AH450</f>
        <v>0</v>
      </c>
      <c r="AI450" s="72" t="n">
        <f aca="false">ModeloDatosModificados!AI450-ModeloDatosMinisterio!AI450</f>
        <v>0</v>
      </c>
      <c r="AJ450" s="72" t="n">
        <f aca="false">ModeloDatosModificados!AJ450-ModeloDatosMinisterio!AJ450</f>
        <v>0</v>
      </c>
      <c r="AK450" s="72" t="n">
        <f aca="false">ModeloDatosModificados!AK450-ModeloDatosMinisterio!AK450</f>
        <v>0</v>
      </c>
      <c r="AL450" s="72" t="n">
        <f aca="false">ModeloDatosModificados!AL450-ModeloDatosMinisterio!AL450</f>
        <v>0</v>
      </c>
      <c r="AM450" s="72" t="n">
        <f aca="false">ModeloDatosModificados!AM450-ModeloDatosMinisterio!AM450</f>
        <v>0</v>
      </c>
      <c r="AO450" s="64" t="n">
        <f aca="false">ModeloDatosModificados!AO450-ModeloDatosMinisterio!AO450</f>
        <v>0</v>
      </c>
      <c r="AP450" s="63" t="n">
        <f aca="false">ModeloDatosModificados!AP450-ModeloDatosMinisterio!AP450</f>
        <v>0</v>
      </c>
      <c r="AQ450" s="64" t="n">
        <f aca="false">ModeloDatosModificados!AQ450-ModeloDatosMinisterio!AQ450</f>
        <v>0</v>
      </c>
      <c r="AR450" s="63" t="n">
        <f aca="false">ModeloDatosModificados!AR450-ModeloDatosMinisterio!AR450</f>
        <v>0</v>
      </c>
      <c r="AS450" s="64" t="n">
        <f aca="false">ModeloDatosModificados!AS450-ModeloDatosMinisterio!AS450</f>
        <v>0</v>
      </c>
      <c r="AT450" s="63" t="n">
        <f aca="false">ModeloDatosModificados!AT450-ModeloDatosMinisterio!AT450</f>
        <v>0</v>
      </c>
      <c r="AU450" s="64" t="n">
        <f aca="false">ModeloDatosModificados!AU450-ModeloDatosMinisterio!AU450</f>
        <v>0</v>
      </c>
      <c r="AV450" s="63" t="n">
        <f aca="false">ModeloDatosModificados!AV450-ModeloDatosMinisterio!AV450</f>
        <v>0</v>
      </c>
      <c r="AW450" s="64" t="n">
        <f aca="false">ModeloDatosModificados!AW450-ModeloDatosMinisterio!AW450</f>
        <v>0</v>
      </c>
      <c r="AX450" s="63" t="n">
        <f aca="false">ModeloDatosModificados!AX450-ModeloDatosMinisterio!AX450</f>
        <v>0</v>
      </c>
    </row>
    <row r="451" customFormat="false" ht="13.8" hidden="false" customHeight="false" outlineLevel="0" collapsed="false">
      <c r="A451" s="70" t="s">
        <v>38</v>
      </c>
      <c r="B451" s="63" t="n">
        <f aca="false">ModeloDatosModificados!B451-ModeloDatosMinisterio!B451</f>
        <v>0</v>
      </c>
      <c r="C451" s="63" t="n">
        <f aca="false">ModeloDatosModificados!C451-ModeloDatosMinisterio!C451</f>
        <v>0</v>
      </c>
      <c r="D451" s="63" t="n">
        <f aca="false">ModeloDatosModificados!D451-ModeloDatosMinisterio!D451</f>
        <v>0</v>
      </c>
      <c r="E451" s="63" t="n">
        <f aca="false">ModeloDatosModificados!E451-ModeloDatosMinisterio!E451</f>
        <v>0</v>
      </c>
      <c r="F451" s="63" t="n">
        <f aca="false">ModeloDatosModificados!F451-ModeloDatosMinisterio!F451</f>
        <v>0</v>
      </c>
      <c r="G451" s="63" t="n">
        <f aca="false">ModeloDatosModificados!G451-ModeloDatosMinisterio!G451</f>
        <v>0</v>
      </c>
      <c r="H451" s="63" t="n">
        <f aca="false">ModeloDatosModificados!H451-ModeloDatosMinisterio!H451</f>
        <v>0</v>
      </c>
      <c r="I451" s="64" t="n">
        <f aca="false">ModeloDatosModificados!I451-ModeloDatosMinisterio!I451</f>
        <v>0</v>
      </c>
      <c r="J451" s="63" t="n">
        <f aca="false">ModeloDatosModificados!J451-ModeloDatosMinisterio!J451</f>
        <v>0</v>
      </c>
      <c r="K451" s="64" t="n">
        <f aca="false">ModeloDatosModificados!K451-ModeloDatosMinisterio!K451</f>
        <v>0</v>
      </c>
      <c r="L451" s="63" t="n">
        <f aca="false">ModeloDatosModificados!L451-ModeloDatosMinisterio!L451</f>
        <v>0</v>
      </c>
      <c r="M451" s="64" t="n">
        <f aca="false">ModeloDatosModificados!M451-ModeloDatosMinisterio!M451</f>
        <v>-8.14901311013694E-009</v>
      </c>
      <c r="N451" s="63" t="n">
        <f aca="false">ModeloDatosModificados!N451-ModeloDatosMinisterio!N451</f>
        <v>-1</v>
      </c>
      <c r="O451" s="63" t="n">
        <f aca="false">ModeloDatosModificados!O451-ModeloDatosMinisterio!O451</f>
        <v>-1</v>
      </c>
      <c r="P451" s="63" t="n">
        <f aca="false">ModeloDatosModificados!P451-ModeloDatosMinisterio!P451</f>
        <v>-1</v>
      </c>
      <c r="Q451" s="63" t="n">
        <f aca="false">ModeloDatosModificados!Q451-ModeloDatosMinisterio!Q451</f>
        <v>-1</v>
      </c>
      <c r="S451" s="63" t="n">
        <f aca="false">ModeloDatosModificados!S451-ModeloDatosMinisterio!S451</f>
        <v>0</v>
      </c>
      <c r="T451" s="63" t="n">
        <f aca="false">ModeloDatosModificados!T451-ModeloDatosMinisterio!T451</f>
        <v>0</v>
      </c>
      <c r="U451" s="63" t="n">
        <f aca="false">ModeloDatosModificados!U451-ModeloDatosMinisterio!U451</f>
        <v>0</v>
      </c>
      <c r="V451" s="63" t="n">
        <f aca="false">ModeloDatosModificados!V451-ModeloDatosMinisterio!V451</f>
        <v>0</v>
      </c>
      <c r="W451" s="63" t="n">
        <f aca="false">ModeloDatosModificados!W451-ModeloDatosMinisterio!W451</f>
        <v>0</v>
      </c>
      <c r="X451" s="63" t="n">
        <f aca="false">ModeloDatosModificados!X451-ModeloDatosMinisterio!X451</f>
        <v>0</v>
      </c>
      <c r="Y451" s="63" t="n">
        <f aca="false">ModeloDatosModificados!Y451-ModeloDatosMinisterio!Y451</f>
        <v>0</v>
      </c>
      <c r="Z451" s="63" t="n">
        <f aca="false">ModeloDatosModificados!Z451-ModeloDatosMinisterio!Z451</f>
        <v>0</v>
      </c>
      <c r="AC451" s="71" t="n">
        <f aca="false">ModeloDatosModificados!AC451-ModeloDatosMinisterio!AC451</f>
        <v>0</v>
      </c>
      <c r="AD451" s="72" t="n">
        <f aca="false">ModeloDatosModificados!AD451-ModeloDatosMinisterio!AD451</f>
        <v>0</v>
      </c>
      <c r="AE451" s="73" t="n">
        <f aca="false">ModeloDatosModificados!AE451-ModeloDatosMinisterio!AE451</f>
        <v>0</v>
      </c>
      <c r="AF451" s="72" t="n">
        <f aca="false">ModeloDatosModificados!AF451-ModeloDatosMinisterio!AF451</f>
        <v>0</v>
      </c>
      <c r="AG451" s="72" t="n">
        <f aca="false">ModeloDatosModificados!AG451-ModeloDatosMinisterio!AG451</f>
        <v>0</v>
      </c>
      <c r="AH451" s="72" t="n">
        <f aca="false">ModeloDatosModificados!AH451-ModeloDatosMinisterio!AH451</f>
        <v>0</v>
      </c>
      <c r="AI451" s="72" t="n">
        <f aca="false">ModeloDatosModificados!AI451-ModeloDatosMinisterio!AI451</f>
        <v>0</v>
      </c>
      <c r="AJ451" s="72" t="n">
        <f aca="false">ModeloDatosModificados!AJ451-ModeloDatosMinisterio!AJ451</f>
        <v>0</v>
      </c>
      <c r="AK451" s="72" t="n">
        <f aca="false">ModeloDatosModificados!AK451-ModeloDatosMinisterio!AK451</f>
        <v>0</v>
      </c>
      <c r="AL451" s="72" t="n">
        <f aca="false">ModeloDatosModificados!AL451-ModeloDatosMinisterio!AL451</f>
        <v>0</v>
      </c>
      <c r="AM451" s="72" t="n">
        <f aca="false">ModeloDatosModificados!AM451-ModeloDatosMinisterio!AM451</f>
        <v>0</v>
      </c>
      <c r="AO451" s="64" t="n">
        <f aca="false">ModeloDatosModificados!AO451-ModeloDatosMinisterio!AO451</f>
        <v>0</v>
      </c>
      <c r="AP451" s="63" t="n">
        <f aca="false">ModeloDatosModificados!AP451-ModeloDatosMinisterio!AP451</f>
        <v>0</v>
      </c>
      <c r="AQ451" s="64" t="n">
        <f aca="false">ModeloDatosModificados!AQ451-ModeloDatosMinisterio!AQ451</f>
        <v>0</v>
      </c>
      <c r="AR451" s="63" t="n">
        <f aca="false">ModeloDatosModificados!AR451-ModeloDatosMinisterio!AR451</f>
        <v>0</v>
      </c>
      <c r="AS451" s="64" t="n">
        <f aca="false">ModeloDatosModificados!AS451-ModeloDatosMinisterio!AS451</f>
        <v>0</v>
      </c>
      <c r="AT451" s="63" t="n">
        <f aca="false">ModeloDatosModificados!AT451-ModeloDatosMinisterio!AT451</f>
        <v>0</v>
      </c>
      <c r="AU451" s="64" t="n">
        <f aca="false">ModeloDatosModificados!AU451-ModeloDatosMinisterio!AU451</f>
        <v>0</v>
      </c>
      <c r="AV451" s="63" t="n">
        <f aca="false">ModeloDatosModificados!AV451-ModeloDatosMinisterio!AV451</f>
        <v>0</v>
      </c>
      <c r="AW451" s="64" t="n">
        <f aca="false">ModeloDatosModificados!AW451-ModeloDatosMinisterio!AW451</f>
        <v>0</v>
      </c>
      <c r="AX451" s="63" t="n">
        <f aca="false">ModeloDatosModificados!AX451-ModeloDatosMinisterio!AX451</f>
        <v>0</v>
      </c>
    </row>
    <row r="452" customFormat="false" ht="13.8" hidden="false" customHeight="false" outlineLevel="0" collapsed="false">
      <c r="A452" s="70" t="s">
        <v>39</v>
      </c>
      <c r="B452" s="63" t="n">
        <f aca="false">ModeloDatosModificados!B452-ModeloDatosMinisterio!B452</f>
        <v>0</v>
      </c>
      <c r="C452" s="63" t="n">
        <f aca="false">ModeloDatosModificados!C452-ModeloDatosMinisterio!C452</f>
        <v>0</v>
      </c>
      <c r="D452" s="63" t="n">
        <f aca="false">ModeloDatosModificados!D452-ModeloDatosMinisterio!D452</f>
        <v>0</v>
      </c>
      <c r="E452" s="63" t="n">
        <f aca="false">ModeloDatosModificados!E452-ModeloDatosMinisterio!E452</f>
        <v>0</v>
      </c>
      <c r="F452" s="63" t="n">
        <f aca="false">ModeloDatosModificados!F452-ModeloDatosMinisterio!F452</f>
        <v>0</v>
      </c>
      <c r="G452" s="63" t="n">
        <f aca="false">ModeloDatosModificados!G452-ModeloDatosMinisterio!G452</f>
        <v>0</v>
      </c>
      <c r="H452" s="63" t="n">
        <f aca="false">ModeloDatosModificados!H452-ModeloDatosMinisterio!H452</f>
        <v>0</v>
      </c>
      <c r="I452" s="64" t="n">
        <f aca="false">ModeloDatosModificados!I452-ModeloDatosMinisterio!I452</f>
        <v>0</v>
      </c>
      <c r="J452" s="63" t="n">
        <f aca="false">ModeloDatosModificados!J452-ModeloDatosMinisterio!J452</f>
        <v>0</v>
      </c>
      <c r="K452" s="64" t="n">
        <f aca="false">ModeloDatosModificados!K452-ModeloDatosMinisterio!K452</f>
        <v>0</v>
      </c>
      <c r="L452" s="63" t="n">
        <f aca="false">ModeloDatosModificados!L452-ModeloDatosMinisterio!L452</f>
        <v>0</v>
      </c>
      <c r="M452" s="64" t="n">
        <f aca="false">ModeloDatosModificados!M452-ModeloDatosMinisterio!M452</f>
        <v>1.62980262289475E-008</v>
      </c>
      <c r="N452" s="63" t="n">
        <f aca="false">ModeloDatosModificados!N452-ModeloDatosMinisterio!N452</f>
        <v>2</v>
      </c>
      <c r="O452" s="63" t="n">
        <f aca="false">ModeloDatosModificados!O452-ModeloDatosMinisterio!O452</f>
        <v>2</v>
      </c>
      <c r="P452" s="63" t="n">
        <f aca="false">ModeloDatosModificados!P452-ModeloDatosMinisterio!P452</f>
        <v>2</v>
      </c>
      <c r="Q452" s="63" t="n">
        <f aca="false">ModeloDatosModificados!Q452-ModeloDatosMinisterio!Q452</f>
        <v>2</v>
      </c>
      <c r="S452" s="63" t="n">
        <f aca="false">ModeloDatosModificados!S452-ModeloDatosMinisterio!S452</f>
        <v>0</v>
      </c>
      <c r="T452" s="63" t="n">
        <f aca="false">ModeloDatosModificados!T452-ModeloDatosMinisterio!T452</f>
        <v>0</v>
      </c>
      <c r="U452" s="63" t="n">
        <f aca="false">ModeloDatosModificados!U452-ModeloDatosMinisterio!U452</f>
        <v>0</v>
      </c>
      <c r="V452" s="63" t="n">
        <f aca="false">ModeloDatosModificados!V452-ModeloDatosMinisterio!V452</f>
        <v>0</v>
      </c>
      <c r="W452" s="63" t="n">
        <f aca="false">ModeloDatosModificados!W452-ModeloDatosMinisterio!W452</f>
        <v>0</v>
      </c>
      <c r="X452" s="63" t="n">
        <f aca="false">ModeloDatosModificados!X452-ModeloDatosMinisterio!X452</f>
        <v>0</v>
      </c>
      <c r="Y452" s="63" t="n">
        <f aca="false">ModeloDatosModificados!Y452-ModeloDatosMinisterio!Y452</f>
        <v>0</v>
      </c>
      <c r="Z452" s="63" t="n">
        <f aca="false">ModeloDatosModificados!Z452-ModeloDatosMinisterio!Z452</f>
        <v>0</v>
      </c>
      <c r="AC452" s="71" t="n">
        <f aca="false">ModeloDatosModificados!AC452-ModeloDatosMinisterio!AC452</f>
        <v>0</v>
      </c>
      <c r="AD452" s="72" t="n">
        <f aca="false">ModeloDatosModificados!AD452-ModeloDatosMinisterio!AD452</f>
        <v>0</v>
      </c>
      <c r="AE452" s="73" t="n">
        <f aca="false">ModeloDatosModificados!AE452-ModeloDatosMinisterio!AE452</f>
        <v>0</v>
      </c>
      <c r="AF452" s="72" t="n">
        <f aca="false">ModeloDatosModificados!AF452-ModeloDatosMinisterio!AF452</f>
        <v>0</v>
      </c>
      <c r="AG452" s="72" t="n">
        <f aca="false">ModeloDatosModificados!AG452-ModeloDatosMinisterio!AG452</f>
        <v>0</v>
      </c>
      <c r="AH452" s="72" t="n">
        <f aca="false">ModeloDatosModificados!AH452-ModeloDatosMinisterio!AH452</f>
        <v>0</v>
      </c>
      <c r="AI452" s="72" t="n">
        <f aca="false">ModeloDatosModificados!AI452-ModeloDatosMinisterio!AI452</f>
        <v>0</v>
      </c>
      <c r="AJ452" s="72" t="n">
        <f aca="false">ModeloDatosModificados!AJ452-ModeloDatosMinisterio!AJ452</f>
        <v>0</v>
      </c>
      <c r="AK452" s="72" t="n">
        <f aca="false">ModeloDatosModificados!AK452-ModeloDatosMinisterio!AK452</f>
        <v>0</v>
      </c>
      <c r="AL452" s="72" t="n">
        <f aca="false">ModeloDatosModificados!AL452-ModeloDatosMinisterio!AL452</f>
        <v>0</v>
      </c>
      <c r="AM452" s="72" t="n">
        <f aca="false">ModeloDatosModificados!AM452-ModeloDatosMinisterio!AM452</f>
        <v>0</v>
      </c>
      <c r="AO452" s="64" t="n">
        <f aca="false">ModeloDatosModificados!AO452-ModeloDatosMinisterio!AO452</f>
        <v>0</v>
      </c>
      <c r="AP452" s="63" t="n">
        <f aca="false">ModeloDatosModificados!AP452-ModeloDatosMinisterio!AP452</f>
        <v>0</v>
      </c>
      <c r="AQ452" s="64" t="n">
        <f aca="false">ModeloDatosModificados!AQ452-ModeloDatosMinisterio!AQ452</f>
        <v>0</v>
      </c>
      <c r="AR452" s="63" t="n">
        <f aca="false">ModeloDatosModificados!AR452-ModeloDatosMinisterio!AR452</f>
        <v>0</v>
      </c>
      <c r="AS452" s="64" t="n">
        <f aca="false">ModeloDatosModificados!AS452-ModeloDatosMinisterio!AS452</f>
        <v>0</v>
      </c>
      <c r="AT452" s="63" t="n">
        <f aca="false">ModeloDatosModificados!AT452-ModeloDatosMinisterio!AT452</f>
        <v>0</v>
      </c>
      <c r="AU452" s="64" t="n">
        <f aca="false">ModeloDatosModificados!AU452-ModeloDatosMinisterio!AU452</f>
        <v>0</v>
      </c>
      <c r="AV452" s="63" t="n">
        <f aca="false">ModeloDatosModificados!AV452-ModeloDatosMinisterio!AV452</f>
        <v>0</v>
      </c>
      <c r="AW452" s="64" t="n">
        <f aca="false">ModeloDatosModificados!AW452-ModeloDatosMinisterio!AW452</f>
        <v>0</v>
      </c>
      <c r="AX452" s="63" t="n">
        <f aca="false">ModeloDatosModificados!AX452-ModeloDatosMinisterio!AX452</f>
        <v>0</v>
      </c>
    </row>
    <row r="453" customFormat="false" ht="13.8" hidden="false" customHeight="false" outlineLevel="0" collapsed="false">
      <c r="A453" s="70" t="s">
        <v>40</v>
      </c>
      <c r="B453" s="63" t="n">
        <f aca="false">ModeloDatosModificados!B453-ModeloDatosMinisterio!B453</f>
        <v>0</v>
      </c>
      <c r="C453" s="63" t="n">
        <f aca="false">ModeloDatosModificados!C453-ModeloDatosMinisterio!C453</f>
        <v>0</v>
      </c>
      <c r="D453" s="63" t="n">
        <f aca="false">ModeloDatosModificados!D453-ModeloDatosMinisterio!D453</f>
        <v>0</v>
      </c>
      <c r="E453" s="63" t="n">
        <f aca="false">ModeloDatosModificados!E453-ModeloDatosMinisterio!E453</f>
        <v>0</v>
      </c>
      <c r="F453" s="63" t="n">
        <f aca="false">ModeloDatosModificados!F453-ModeloDatosMinisterio!F453</f>
        <v>0</v>
      </c>
      <c r="G453" s="63" t="n">
        <f aca="false">ModeloDatosModificados!G453-ModeloDatosMinisterio!G453</f>
        <v>0</v>
      </c>
      <c r="H453" s="63" t="n">
        <f aca="false">ModeloDatosModificados!H453-ModeloDatosMinisterio!H453</f>
        <v>0</v>
      </c>
      <c r="I453" s="64" t="n">
        <f aca="false">ModeloDatosModificados!I453-ModeloDatosMinisterio!I453</f>
        <v>0</v>
      </c>
      <c r="J453" s="63" t="n">
        <f aca="false">ModeloDatosModificados!J453-ModeloDatosMinisterio!J453</f>
        <v>0</v>
      </c>
      <c r="K453" s="64" t="n">
        <f aca="false">ModeloDatosModificados!K453-ModeloDatosMinisterio!K453</f>
        <v>0</v>
      </c>
      <c r="L453" s="63" t="n">
        <f aca="false">ModeloDatosModificados!L453-ModeloDatosMinisterio!L453</f>
        <v>0</v>
      </c>
      <c r="M453" s="64" t="n">
        <f aca="false">ModeloDatosModificados!M453-ModeloDatosMinisterio!M453</f>
        <v>1.62980262272128E-008</v>
      </c>
      <c r="N453" s="63" t="n">
        <f aca="false">ModeloDatosModificados!N453-ModeloDatosMinisterio!N453</f>
        <v>2</v>
      </c>
      <c r="O453" s="63" t="n">
        <f aca="false">ModeloDatosModificados!O453-ModeloDatosMinisterio!O453</f>
        <v>2</v>
      </c>
      <c r="P453" s="63" t="n">
        <f aca="false">ModeloDatosModificados!P453-ModeloDatosMinisterio!P453</f>
        <v>2</v>
      </c>
      <c r="Q453" s="63" t="n">
        <f aca="false">ModeloDatosModificados!Q453-ModeloDatosMinisterio!Q453</f>
        <v>2</v>
      </c>
      <c r="S453" s="63" t="n">
        <f aca="false">ModeloDatosModificados!S453-ModeloDatosMinisterio!S453</f>
        <v>0</v>
      </c>
      <c r="T453" s="63" t="n">
        <f aca="false">ModeloDatosModificados!T453-ModeloDatosMinisterio!T453</f>
        <v>0</v>
      </c>
      <c r="U453" s="63" t="n">
        <f aca="false">ModeloDatosModificados!U453-ModeloDatosMinisterio!U453</f>
        <v>0</v>
      </c>
      <c r="V453" s="63" t="n">
        <f aca="false">ModeloDatosModificados!V453-ModeloDatosMinisterio!V453</f>
        <v>0</v>
      </c>
      <c r="W453" s="63" t="n">
        <f aca="false">ModeloDatosModificados!W453-ModeloDatosMinisterio!W453</f>
        <v>0</v>
      </c>
      <c r="X453" s="63" t="n">
        <f aca="false">ModeloDatosModificados!X453-ModeloDatosMinisterio!X453</f>
        <v>0</v>
      </c>
      <c r="Y453" s="63" t="n">
        <f aca="false">ModeloDatosModificados!Y453-ModeloDatosMinisterio!Y453</f>
        <v>0</v>
      </c>
      <c r="Z453" s="63" t="n">
        <f aca="false">ModeloDatosModificados!Z453-ModeloDatosMinisterio!Z453</f>
        <v>0</v>
      </c>
      <c r="AC453" s="71" t="n">
        <f aca="false">ModeloDatosModificados!AC453-ModeloDatosMinisterio!AC453</f>
        <v>0</v>
      </c>
      <c r="AD453" s="72" t="n">
        <f aca="false">ModeloDatosModificados!AD453-ModeloDatosMinisterio!AD453</f>
        <v>0</v>
      </c>
      <c r="AE453" s="73" t="n">
        <f aca="false">ModeloDatosModificados!AE453-ModeloDatosMinisterio!AE453</f>
        <v>0</v>
      </c>
      <c r="AF453" s="72" t="n">
        <f aca="false">ModeloDatosModificados!AF453-ModeloDatosMinisterio!AF453</f>
        <v>0</v>
      </c>
      <c r="AG453" s="72" t="n">
        <f aca="false">ModeloDatosModificados!AG453-ModeloDatosMinisterio!AG453</f>
        <v>0</v>
      </c>
      <c r="AH453" s="72" t="n">
        <f aca="false">ModeloDatosModificados!AH453-ModeloDatosMinisterio!AH453</f>
        <v>0</v>
      </c>
      <c r="AI453" s="72" t="n">
        <f aca="false">ModeloDatosModificados!AI453-ModeloDatosMinisterio!AI453</f>
        <v>0</v>
      </c>
      <c r="AJ453" s="72" t="n">
        <f aca="false">ModeloDatosModificados!AJ453-ModeloDatosMinisterio!AJ453</f>
        <v>0</v>
      </c>
      <c r="AK453" s="72" t="n">
        <f aca="false">ModeloDatosModificados!AK453-ModeloDatosMinisterio!AK453</f>
        <v>0</v>
      </c>
      <c r="AL453" s="72" t="n">
        <f aca="false">ModeloDatosModificados!AL453-ModeloDatosMinisterio!AL453</f>
        <v>0</v>
      </c>
      <c r="AM453" s="72" t="n">
        <f aca="false">ModeloDatosModificados!AM453-ModeloDatosMinisterio!AM453</f>
        <v>0</v>
      </c>
      <c r="AO453" s="64" t="n">
        <f aca="false">ModeloDatosModificados!AO453-ModeloDatosMinisterio!AO453</f>
        <v>0</v>
      </c>
      <c r="AP453" s="63" t="n">
        <f aca="false">ModeloDatosModificados!AP453-ModeloDatosMinisterio!AP453</f>
        <v>0</v>
      </c>
      <c r="AQ453" s="64" t="n">
        <f aca="false">ModeloDatosModificados!AQ453-ModeloDatosMinisterio!AQ453</f>
        <v>0</v>
      </c>
      <c r="AR453" s="63" t="n">
        <f aca="false">ModeloDatosModificados!AR453-ModeloDatosMinisterio!AR453</f>
        <v>0</v>
      </c>
      <c r="AS453" s="64" t="n">
        <f aca="false">ModeloDatosModificados!AS453-ModeloDatosMinisterio!AS453</f>
        <v>0</v>
      </c>
      <c r="AT453" s="63" t="n">
        <f aca="false">ModeloDatosModificados!AT453-ModeloDatosMinisterio!AT453</f>
        <v>0</v>
      </c>
      <c r="AU453" s="64" t="n">
        <f aca="false">ModeloDatosModificados!AU453-ModeloDatosMinisterio!AU453</f>
        <v>0</v>
      </c>
      <c r="AV453" s="63" t="n">
        <f aca="false">ModeloDatosModificados!AV453-ModeloDatosMinisterio!AV453</f>
        <v>0</v>
      </c>
      <c r="AW453" s="64" t="n">
        <f aca="false">ModeloDatosModificados!AW453-ModeloDatosMinisterio!AW453</f>
        <v>0</v>
      </c>
      <c r="AX453" s="63" t="n">
        <f aca="false">ModeloDatosModificados!AX453-ModeloDatosMinisterio!AX453</f>
        <v>0</v>
      </c>
    </row>
    <row r="454" customFormat="false" ht="13.8" hidden="false" customHeight="false" outlineLevel="0" collapsed="false">
      <c r="A454" s="70" t="s">
        <v>41</v>
      </c>
      <c r="B454" s="63" t="n">
        <f aca="false">ModeloDatosModificados!B454-ModeloDatosMinisterio!B454</f>
        <v>0</v>
      </c>
      <c r="C454" s="63" t="n">
        <f aca="false">ModeloDatosModificados!C454-ModeloDatosMinisterio!C454</f>
        <v>0</v>
      </c>
      <c r="D454" s="63" t="n">
        <f aca="false">ModeloDatosModificados!D454-ModeloDatosMinisterio!D454</f>
        <v>0</v>
      </c>
      <c r="E454" s="63" t="n">
        <f aca="false">ModeloDatosModificados!E454-ModeloDatosMinisterio!E454</f>
        <v>0</v>
      </c>
      <c r="F454" s="63" t="n">
        <f aca="false">ModeloDatosModificados!F454-ModeloDatosMinisterio!F454</f>
        <v>0</v>
      </c>
      <c r="G454" s="63" t="n">
        <f aca="false">ModeloDatosModificados!G454-ModeloDatosMinisterio!G454</f>
        <v>0</v>
      </c>
      <c r="H454" s="63" t="n">
        <f aca="false">ModeloDatosModificados!H454-ModeloDatosMinisterio!H454</f>
        <v>0</v>
      </c>
      <c r="I454" s="64" t="n">
        <f aca="false">ModeloDatosModificados!I454-ModeloDatosMinisterio!I454</f>
        <v>0</v>
      </c>
      <c r="J454" s="63" t="n">
        <f aca="false">ModeloDatosModificados!J454-ModeloDatosMinisterio!J454</f>
        <v>0</v>
      </c>
      <c r="K454" s="64" t="n">
        <f aca="false">ModeloDatosModificados!K454-ModeloDatosMinisterio!K454</f>
        <v>0</v>
      </c>
      <c r="L454" s="63" t="n">
        <f aca="false">ModeloDatosModificados!L454-ModeloDatosMinisterio!L454</f>
        <v>0</v>
      </c>
      <c r="M454" s="64" t="n">
        <f aca="false">ModeloDatosModificados!M454-ModeloDatosMinisterio!M454</f>
        <v>1.62980262289475E-008</v>
      </c>
      <c r="N454" s="63" t="n">
        <f aca="false">ModeloDatosModificados!N454-ModeloDatosMinisterio!N454</f>
        <v>2</v>
      </c>
      <c r="O454" s="63" t="n">
        <f aca="false">ModeloDatosModificados!O454-ModeloDatosMinisterio!O454</f>
        <v>2</v>
      </c>
      <c r="P454" s="63" t="n">
        <f aca="false">ModeloDatosModificados!P454-ModeloDatosMinisterio!P454</f>
        <v>2</v>
      </c>
      <c r="Q454" s="63" t="n">
        <f aca="false">ModeloDatosModificados!Q454-ModeloDatosMinisterio!Q454</f>
        <v>2</v>
      </c>
      <c r="S454" s="63" t="n">
        <f aca="false">ModeloDatosModificados!S454-ModeloDatosMinisterio!S454</f>
        <v>0</v>
      </c>
      <c r="T454" s="63" t="n">
        <f aca="false">ModeloDatosModificados!T454-ModeloDatosMinisterio!T454</f>
        <v>0</v>
      </c>
      <c r="U454" s="63" t="n">
        <f aca="false">ModeloDatosModificados!U454-ModeloDatosMinisterio!U454</f>
        <v>0</v>
      </c>
      <c r="V454" s="63" t="n">
        <f aca="false">ModeloDatosModificados!V454-ModeloDatosMinisterio!V454</f>
        <v>0</v>
      </c>
      <c r="W454" s="63" t="n">
        <f aca="false">ModeloDatosModificados!W454-ModeloDatosMinisterio!W454</f>
        <v>0</v>
      </c>
      <c r="X454" s="63" t="n">
        <f aca="false">ModeloDatosModificados!X454-ModeloDatosMinisterio!X454</f>
        <v>0</v>
      </c>
      <c r="Y454" s="63" t="n">
        <f aca="false">ModeloDatosModificados!Y454-ModeloDatosMinisterio!Y454</f>
        <v>0</v>
      </c>
      <c r="Z454" s="63" t="n">
        <f aca="false">ModeloDatosModificados!Z454-ModeloDatosMinisterio!Z454</f>
        <v>0</v>
      </c>
      <c r="AC454" s="71" t="n">
        <f aca="false">ModeloDatosModificados!AC454-ModeloDatosMinisterio!AC454</f>
        <v>0</v>
      </c>
      <c r="AD454" s="72" t="n">
        <f aca="false">ModeloDatosModificados!AD454-ModeloDatosMinisterio!AD454</f>
        <v>0</v>
      </c>
      <c r="AE454" s="73" t="n">
        <f aca="false">ModeloDatosModificados!AE454-ModeloDatosMinisterio!AE454</f>
        <v>0</v>
      </c>
      <c r="AF454" s="72" t="n">
        <f aca="false">ModeloDatosModificados!AF454-ModeloDatosMinisterio!AF454</f>
        <v>0</v>
      </c>
      <c r="AG454" s="72" t="n">
        <f aca="false">ModeloDatosModificados!AG454-ModeloDatosMinisterio!AG454</f>
        <v>0</v>
      </c>
      <c r="AH454" s="72" t="n">
        <f aca="false">ModeloDatosModificados!AH454-ModeloDatosMinisterio!AH454</f>
        <v>0</v>
      </c>
      <c r="AI454" s="72" t="n">
        <f aca="false">ModeloDatosModificados!AI454-ModeloDatosMinisterio!AI454</f>
        <v>0</v>
      </c>
      <c r="AJ454" s="72" t="n">
        <f aca="false">ModeloDatosModificados!AJ454-ModeloDatosMinisterio!AJ454</f>
        <v>0</v>
      </c>
      <c r="AK454" s="72" t="n">
        <f aca="false">ModeloDatosModificados!AK454-ModeloDatosMinisterio!AK454</f>
        <v>0</v>
      </c>
      <c r="AL454" s="72" t="n">
        <f aca="false">ModeloDatosModificados!AL454-ModeloDatosMinisterio!AL454</f>
        <v>0</v>
      </c>
      <c r="AM454" s="72" t="n">
        <f aca="false">ModeloDatosModificados!AM454-ModeloDatosMinisterio!AM454</f>
        <v>0</v>
      </c>
      <c r="AO454" s="64" t="n">
        <f aca="false">ModeloDatosModificados!AO454-ModeloDatosMinisterio!AO454</f>
        <v>0</v>
      </c>
      <c r="AP454" s="63" t="n">
        <f aca="false">ModeloDatosModificados!AP454-ModeloDatosMinisterio!AP454</f>
        <v>0</v>
      </c>
      <c r="AQ454" s="64" t="n">
        <f aca="false">ModeloDatosModificados!AQ454-ModeloDatosMinisterio!AQ454</f>
        <v>0</v>
      </c>
      <c r="AR454" s="63" t="n">
        <f aca="false">ModeloDatosModificados!AR454-ModeloDatosMinisterio!AR454</f>
        <v>0</v>
      </c>
      <c r="AS454" s="64" t="n">
        <f aca="false">ModeloDatosModificados!AS454-ModeloDatosMinisterio!AS454</f>
        <v>0</v>
      </c>
      <c r="AT454" s="63" t="n">
        <f aca="false">ModeloDatosModificados!AT454-ModeloDatosMinisterio!AT454</f>
        <v>0</v>
      </c>
      <c r="AU454" s="64" t="n">
        <f aca="false">ModeloDatosModificados!AU454-ModeloDatosMinisterio!AU454</f>
        <v>0</v>
      </c>
      <c r="AV454" s="63" t="n">
        <f aca="false">ModeloDatosModificados!AV454-ModeloDatosMinisterio!AV454</f>
        <v>0</v>
      </c>
      <c r="AW454" s="64" t="n">
        <f aca="false">ModeloDatosModificados!AW454-ModeloDatosMinisterio!AW454</f>
        <v>0</v>
      </c>
      <c r="AX454" s="63" t="n">
        <f aca="false">ModeloDatosModificados!AX454-ModeloDatosMinisterio!AX454</f>
        <v>0</v>
      </c>
    </row>
    <row r="455" customFormat="false" ht="13.8" hidden="false" customHeight="false" outlineLevel="0" collapsed="false">
      <c r="A455" s="70" t="s">
        <v>42</v>
      </c>
      <c r="B455" s="63" t="n">
        <f aca="false">ModeloDatosModificados!B455-ModeloDatosMinisterio!B455</f>
        <v>0</v>
      </c>
      <c r="C455" s="63" t="n">
        <f aca="false">ModeloDatosModificados!C455-ModeloDatosMinisterio!C455</f>
        <v>0</v>
      </c>
      <c r="D455" s="63" t="n">
        <f aca="false">ModeloDatosModificados!D455-ModeloDatosMinisterio!D455</f>
        <v>0</v>
      </c>
      <c r="E455" s="63" t="n">
        <f aca="false">ModeloDatosModificados!E455-ModeloDatosMinisterio!E455</f>
        <v>0</v>
      </c>
      <c r="F455" s="63" t="n">
        <f aca="false">ModeloDatosModificados!F455-ModeloDatosMinisterio!F455</f>
        <v>0</v>
      </c>
      <c r="G455" s="63" t="n">
        <f aca="false">ModeloDatosModificados!G455-ModeloDatosMinisterio!G455</f>
        <v>0</v>
      </c>
      <c r="H455" s="63" t="n">
        <f aca="false">ModeloDatosModificados!H455-ModeloDatosMinisterio!H455</f>
        <v>0</v>
      </c>
      <c r="I455" s="64" t="n">
        <f aca="false">ModeloDatosModificados!I455-ModeloDatosMinisterio!I455</f>
        <v>0</v>
      </c>
      <c r="J455" s="63" t="n">
        <f aca="false">ModeloDatosModificados!J455-ModeloDatosMinisterio!J455</f>
        <v>0</v>
      </c>
      <c r="K455" s="64" t="n">
        <f aca="false">ModeloDatosModificados!K455-ModeloDatosMinisterio!K455</f>
        <v>0</v>
      </c>
      <c r="L455" s="63" t="n">
        <f aca="false">ModeloDatosModificados!L455-ModeloDatosMinisterio!L455</f>
        <v>0</v>
      </c>
      <c r="M455" s="64" t="n">
        <f aca="false">ModeloDatosModificados!M455-ModeloDatosMinisterio!M455</f>
        <v>8.14901311534111E-009</v>
      </c>
      <c r="N455" s="63" t="n">
        <f aca="false">ModeloDatosModificados!N455-ModeloDatosMinisterio!N455</f>
        <v>1</v>
      </c>
      <c r="O455" s="63" t="n">
        <f aca="false">ModeloDatosModificados!O455-ModeloDatosMinisterio!O455</f>
        <v>1</v>
      </c>
      <c r="P455" s="63" t="n">
        <f aca="false">ModeloDatosModificados!P455-ModeloDatosMinisterio!P455</f>
        <v>1</v>
      </c>
      <c r="Q455" s="63" t="n">
        <f aca="false">ModeloDatosModificados!Q455-ModeloDatosMinisterio!Q455</f>
        <v>1</v>
      </c>
      <c r="S455" s="63" t="n">
        <f aca="false">ModeloDatosModificados!S455-ModeloDatosMinisterio!S455</f>
        <v>0</v>
      </c>
      <c r="T455" s="63" t="n">
        <f aca="false">ModeloDatosModificados!T455-ModeloDatosMinisterio!T455</f>
        <v>0</v>
      </c>
      <c r="U455" s="63" t="n">
        <f aca="false">ModeloDatosModificados!U455-ModeloDatosMinisterio!U455</f>
        <v>0</v>
      </c>
      <c r="V455" s="63" t="n">
        <f aca="false">ModeloDatosModificados!V455-ModeloDatosMinisterio!V455</f>
        <v>0</v>
      </c>
      <c r="W455" s="63" t="n">
        <f aca="false">ModeloDatosModificados!W455-ModeloDatosMinisterio!W455</f>
        <v>0</v>
      </c>
      <c r="X455" s="63" t="n">
        <f aca="false">ModeloDatosModificados!X455-ModeloDatosMinisterio!X455</f>
        <v>0</v>
      </c>
      <c r="Y455" s="63" t="n">
        <f aca="false">ModeloDatosModificados!Y455-ModeloDatosMinisterio!Y455</f>
        <v>0</v>
      </c>
      <c r="Z455" s="63" t="n">
        <f aca="false">ModeloDatosModificados!Z455-ModeloDatosMinisterio!Z455</f>
        <v>0</v>
      </c>
      <c r="AC455" s="71" t="n">
        <f aca="false">ModeloDatosModificados!AC455-ModeloDatosMinisterio!AC455</f>
        <v>0</v>
      </c>
      <c r="AD455" s="72" t="n">
        <f aca="false">ModeloDatosModificados!AD455-ModeloDatosMinisterio!AD455</f>
        <v>0</v>
      </c>
      <c r="AE455" s="73" t="n">
        <f aca="false">ModeloDatosModificados!AE455-ModeloDatosMinisterio!AE455</f>
        <v>0</v>
      </c>
      <c r="AF455" s="72" t="n">
        <f aca="false">ModeloDatosModificados!AF455-ModeloDatosMinisterio!AF455</f>
        <v>0</v>
      </c>
      <c r="AG455" s="72" t="n">
        <f aca="false">ModeloDatosModificados!AG455-ModeloDatosMinisterio!AG455</f>
        <v>0</v>
      </c>
      <c r="AH455" s="72" t="n">
        <f aca="false">ModeloDatosModificados!AH455-ModeloDatosMinisterio!AH455</f>
        <v>0</v>
      </c>
      <c r="AI455" s="72" t="n">
        <f aca="false">ModeloDatosModificados!AI455-ModeloDatosMinisterio!AI455</f>
        <v>0</v>
      </c>
      <c r="AJ455" s="72" t="n">
        <f aca="false">ModeloDatosModificados!AJ455-ModeloDatosMinisterio!AJ455</f>
        <v>0</v>
      </c>
      <c r="AK455" s="72" t="n">
        <f aca="false">ModeloDatosModificados!AK455-ModeloDatosMinisterio!AK455</f>
        <v>0</v>
      </c>
      <c r="AL455" s="72" t="n">
        <f aca="false">ModeloDatosModificados!AL455-ModeloDatosMinisterio!AL455</f>
        <v>0</v>
      </c>
      <c r="AM455" s="72" t="n">
        <f aca="false">ModeloDatosModificados!AM455-ModeloDatosMinisterio!AM455</f>
        <v>0</v>
      </c>
      <c r="AO455" s="64" t="n">
        <f aca="false">ModeloDatosModificados!AO455-ModeloDatosMinisterio!AO455</f>
        <v>0</v>
      </c>
      <c r="AP455" s="63" t="n">
        <f aca="false">ModeloDatosModificados!AP455-ModeloDatosMinisterio!AP455</f>
        <v>0</v>
      </c>
      <c r="AQ455" s="64" t="n">
        <f aca="false">ModeloDatosModificados!AQ455-ModeloDatosMinisterio!AQ455</f>
        <v>0</v>
      </c>
      <c r="AR455" s="63" t="n">
        <f aca="false">ModeloDatosModificados!AR455-ModeloDatosMinisterio!AR455</f>
        <v>0</v>
      </c>
      <c r="AS455" s="64" t="n">
        <f aca="false">ModeloDatosModificados!AS455-ModeloDatosMinisterio!AS455</f>
        <v>0</v>
      </c>
      <c r="AT455" s="63" t="n">
        <f aca="false">ModeloDatosModificados!AT455-ModeloDatosMinisterio!AT455</f>
        <v>0</v>
      </c>
      <c r="AU455" s="64" t="n">
        <f aca="false">ModeloDatosModificados!AU455-ModeloDatosMinisterio!AU455</f>
        <v>0</v>
      </c>
      <c r="AV455" s="63" t="n">
        <f aca="false">ModeloDatosModificados!AV455-ModeloDatosMinisterio!AV455</f>
        <v>0</v>
      </c>
      <c r="AW455" s="64" t="n">
        <f aca="false">ModeloDatosModificados!AW455-ModeloDatosMinisterio!AW455</f>
        <v>0</v>
      </c>
      <c r="AX455" s="63" t="n">
        <f aca="false">ModeloDatosModificados!AX455-ModeloDatosMinisterio!AX455</f>
        <v>0</v>
      </c>
    </row>
    <row r="456" customFormat="false" ht="13.8" hidden="false" customHeight="false" outlineLevel="0" collapsed="false">
      <c r="A456" s="70" t="s">
        <v>43</v>
      </c>
      <c r="B456" s="63" t="n">
        <f aca="false">ModeloDatosModificados!B456-ModeloDatosMinisterio!B456</f>
        <v>0</v>
      </c>
      <c r="C456" s="63" t="n">
        <f aca="false">ModeloDatosModificados!C456-ModeloDatosMinisterio!C456</f>
        <v>0</v>
      </c>
      <c r="D456" s="63" t="n">
        <f aca="false">ModeloDatosModificados!D456-ModeloDatosMinisterio!D456</f>
        <v>0</v>
      </c>
      <c r="E456" s="63" t="n">
        <f aca="false">ModeloDatosModificados!E456-ModeloDatosMinisterio!E456</f>
        <v>0</v>
      </c>
      <c r="F456" s="63" t="n">
        <f aca="false">ModeloDatosModificados!F456-ModeloDatosMinisterio!F456</f>
        <v>0</v>
      </c>
      <c r="G456" s="63" t="n">
        <f aca="false">ModeloDatosModificados!G456-ModeloDatosMinisterio!G456</f>
        <v>0</v>
      </c>
      <c r="H456" s="63" t="n">
        <f aca="false">ModeloDatosModificados!H456-ModeloDatosMinisterio!H456</f>
        <v>0</v>
      </c>
      <c r="I456" s="64" t="n">
        <f aca="false">ModeloDatosModificados!I456-ModeloDatosMinisterio!I456</f>
        <v>0</v>
      </c>
      <c r="J456" s="63" t="n">
        <f aca="false">ModeloDatosModificados!J456-ModeloDatosMinisterio!J456</f>
        <v>0</v>
      </c>
      <c r="K456" s="64" t="n">
        <f aca="false">ModeloDatosModificados!K456-ModeloDatosMinisterio!K456</f>
        <v>0</v>
      </c>
      <c r="L456" s="63" t="n">
        <f aca="false">ModeloDatosModificados!L456-ModeloDatosMinisterio!L456</f>
        <v>0</v>
      </c>
      <c r="M456" s="64" t="n">
        <f aca="false">ModeloDatosModificados!M456-ModeloDatosMinisterio!M456</f>
        <v>1.62980262289475E-008</v>
      </c>
      <c r="N456" s="63" t="n">
        <f aca="false">ModeloDatosModificados!N456-ModeloDatosMinisterio!N456</f>
        <v>2</v>
      </c>
      <c r="O456" s="63" t="n">
        <f aca="false">ModeloDatosModificados!O456-ModeloDatosMinisterio!O456</f>
        <v>2</v>
      </c>
      <c r="P456" s="63" t="n">
        <f aca="false">ModeloDatosModificados!P456-ModeloDatosMinisterio!P456</f>
        <v>2</v>
      </c>
      <c r="Q456" s="63" t="n">
        <f aca="false">ModeloDatosModificados!Q456-ModeloDatosMinisterio!Q456</f>
        <v>2</v>
      </c>
      <c r="S456" s="63" t="n">
        <f aca="false">ModeloDatosModificados!S456-ModeloDatosMinisterio!S456</f>
        <v>0</v>
      </c>
      <c r="T456" s="63" t="n">
        <f aca="false">ModeloDatosModificados!T456-ModeloDatosMinisterio!T456</f>
        <v>0</v>
      </c>
      <c r="U456" s="63" t="n">
        <f aca="false">ModeloDatosModificados!U456-ModeloDatosMinisterio!U456</f>
        <v>0</v>
      </c>
      <c r="V456" s="63" t="n">
        <f aca="false">ModeloDatosModificados!V456-ModeloDatosMinisterio!V456</f>
        <v>0</v>
      </c>
      <c r="W456" s="63" t="n">
        <f aca="false">ModeloDatosModificados!W456-ModeloDatosMinisterio!W456</f>
        <v>0</v>
      </c>
      <c r="X456" s="63" t="n">
        <f aca="false">ModeloDatosModificados!X456-ModeloDatosMinisterio!X456</f>
        <v>0</v>
      </c>
      <c r="Y456" s="63" t="n">
        <f aca="false">ModeloDatosModificados!Y456-ModeloDatosMinisterio!Y456</f>
        <v>0</v>
      </c>
      <c r="Z456" s="63" t="n">
        <f aca="false">ModeloDatosModificados!Z456-ModeloDatosMinisterio!Z456</f>
        <v>0</v>
      </c>
      <c r="AC456" s="71" t="n">
        <f aca="false">ModeloDatosModificados!AC456-ModeloDatosMinisterio!AC456</f>
        <v>0</v>
      </c>
      <c r="AD456" s="72" t="n">
        <f aca="false">ModeloDatosModificados!AD456-ModeloDatosMinisterio!AD456</f>
        <v>0</v>
      </c>
      <c r="AE456" s="73" t="n">
        <f aca="false">ModeloDatosModificados!AE456-ModeloDatosMinisterio!AE456</f>
        <v>0</v>
      </c>
      <c r="AF456" s="72" t="n">
        <f aca="false">ModeloDatosModificados!AF456-ModeloDatosMinisterio!AF456</f>
        <v>0</v>
      </c>
      <c r="AG456" s="72" t="n">
        <f aca="false">ModeloDatosModificados!AG456-ModeloDatosMinisterio!AG456</f>
        <v>0</v>
      </c>
      <c r="AH456" s="72" t="n">
        <f aca="false">ModeloDatosModificados!AH456-ModeloDatosMinisterio!AH456</f>
        <v>0</v>
      </c>
      <c r="AI456" s="72" t="n">
        <f aca="false">ModeloDatosModificados!AI456-ModeloDatosMinisterio!AI456</f>
        <v>0</v>
      </c>
      <c r="AJ456" s="72" t="n">
        <f aca="false">ModeloDatosModificados!AJ456-ModeloDatosMinisterio!AJ456</f>
        <v>0</v>
      </c>
      <c r="AK456" s="72" t="n">
        <f aca="false">ModeloDatosModificados!AK456-ModeloDatosMinisterio!AK456</f>
        <v>0</v>
      </c>
      <c r="AL456" s="72" t="n">
        <f aca="false">ModeloDatosModificados!AL456-ModeloDatosMinisterio!AL456</f>
        <v>0</v>
      </c>
      <c r="AM456" s="72" t="n">
        <f aca="false">ModeloDatosModificados!AM456-ModeloDatosMinisterio!AM456</f>
        <v>0</v>
      </c>
      <c r="AO456" s="64" t="n">
        <f aca="false">ModeloDatosModificados!AO456-ModeloDatosMinisterio!AO456</f>
        <v>0</v>
      </c>
      <c r="AP456" s="63" t="n">
        <f aca="false">ModeloDatosModificados!AP456-ModeloDatosMinisterio!AP456</f>
        <v>0</v>
      </c>
      <c r="AQ456" s="64" t="n">
        <f aca="false">ModeloDatosModificados!AQ456-ModeloDatosMinisterio!AQ456</f>
        <v>0</v>
      </c>
      <c r="AR456" s="63" t="n">
        <f aca="false">ModeloDatosModificados!AR456-ModeloDatosMinisterio!AR456</f>
        <v>0</v>
      </c>
      <c r="AS456" s="64" t="n">
        <f aca="false">ModeloDatosModificados!AS456-ModeloDatosMinisterio!AS456</f>
        <v>0</v>
      </c>
      <c r="AT456" s="63" t="n">
        <f aca="false">ModeloDatosModificados!AT456-ModeloDatosMinisterio!AT456</f>
        <v>0</v>
      </c>
      <c r="AU456" s="64" t="n">
        <f aca="false">ModeloDatosModificados!AU456-ModeloDatosMinisterio!AU456</f>
        <v>0</v>
      </c>
      <c r="AV456" s="63" t="n">
        <f aca="false">ModeloDatosModificados!AV456-ModeloDatosMinisterio!AV456</f>
        <v>0</v>
      </c>
      <c r="AW456" s="64" t="n">
        <f aca="false">ModeloDatosModificados!AW456-ModeloDatosMinisterio!AW456</f>
        <v>0</v>
      </c>
      <c r="AX456" s="63" t="n">
        <f aca="false">ModeloDatosModificados!AX456-ModeloDatosMinisterio!AX456</f>
        <v>0</v>
      </c>
    </row>
    <row r="457" customFormat="false" ht="13.8" hidden="false" customHeight="false" outlineLevel="0" collapsed="false">
      <c r="A457" s="70" t="s">
        <v>44</v>
      </c>
      <c r="B457" s="63" t="n">
        <f aca="false">ModeloDatosModificados!B457-ModeloDatosMinisterio!B457</f>
        <v>0</v>
      </c>
      <c r="C457" s="63" t="n">
        <f aca="false">ModeloDatosModificados!C457-ModeloDatosMinisterio!C457</f>
        <v>0</v>
      </c>
      <c r="D457" s="63" t="n">
        <f aca="false">ModeloDatosModificados!D457-ModeloDatosMinisterio!D457</f>
        <v>0</v>
      </c>
      <c r="E457" s="63" t="n">
        <f aca="false">ModeloDatosModificados!E457-ModeloDatosMinisterio!E457</f>
        <v>0</v>
      </c>
      <c r="F457" s="63" t="n">
        <f aca="false">ModeloDatosModificados!F457-ModeloDatosMinisterio!F457</f>
        <v>0</v>
      </c>
      <c r="G457" s="63" t="n">
        <f aca="false">ModeloDatosModificados!G457-ModeloDatosMinisterio!G457</f>
        <v>0</v>
      </c>
      <c r="H457" s="63" t="n">
        <f aca="false">ModeloDatosModificados!H457-ModeloDatosMinisterio!H457</f>
        <v>0</v>
      </c>
      <c r="I457" s="64" t="n">
        <f aca="false">ModeloDatosModificados!I457-ModeloDatosMinisterio!I457</f>
        <v>0</v>
      </c>
      <c r="J457" s="63" t="n">
        <f aca="false">ModeloDatosModificados!J457-ModeloDatosMinisterio!J457</f>
        <v>0</v>
      </c>
      <c r="K457" s="64" t="n">
        <f aca="false">ModeloDatosModificados!K457-ModeloDatosMinisterio!K457</f>
        <v>0</v>
      </c>
      <c r="L457" s="63" t="n">
        <f aca="false">ModeloDatosModificados!L457-ModeloDatosMinisterio!L457</f>
        <v>0</v>
      </c>
      <c r="M457" s="64" t="n">
        <f aca="false">ModeloDatosModificados!M457-ModeloDatosMinisterio!M457</f>
        <v>2.44470393442886E-008</v>
      </c>
      <c r="N457" s="63" t="n">
        <f aca="false">ModeloDatosModificados!N457-ModeloDatosMinisterio!N457</f>
        <v>3</v>
      </c>
      <c r="O457" s="63" t="n">
        <f aca="false">ModeloDatosModificados!O457-ModeloDatosMinisterio!O457</f>
        <v>3</v>
      </c>
      <c r="P457" s="63" t="n">
        <f aca="false">ModeloDatosModificados!P457-ModeloDatosMinisterio!P457</f>
        <v>3</v>
      </c>
      <c r="Q457" s="63" t="n">
        <f aca="false">ModeloDatosModificados!Q457-ModeloDatosMinisterio!Q457</f>
        <v>3</v>
      </c>
      <c r="S457" s="63" t="n">
        <f aca="false">ModeloDatosModificados!S457-ModeloDatosMinisterio!S457</f>
        <v>0</v>
      </c>
      <c r="T457" s="63" t="n">
        <f aca="false">ModeloDatosModificados!T457-ModeloDatosMinisterio!T457</f>
        <v>0</v>
      </c>
      <c r="U457" s="63" t="n">
        <f aca="false">ModeloDatosModificados!U457-ModeloDatosMinisterio!U457</f>
        <v>0</v>
      </c>
      <c r="V457" s="63" t="n">
        <f aca="false">ModeloDatosModificados!V457-ModeloDatosMinisterio!V457</f>
        <v>0</v>
      </c>
      <c r="W457" s="63" t="n">
        <f aca="false">ModeloDatosModificados!W457-ModeloDatosMinisterio!W457</f>
        <v>0</v>
      </c>
      <c r="X457" s="63" t="n">
        <f aca="false">ModeloDatosModificados!X457-ModeloDatosMinisterio!X457</f>
        <v>0</v>
      </c>
      <c r="Y457" s="63" t="n">
        <f aca="false">ModeloDatosModificados!Y457-ModeloDatosMinisterio!Y457</f>
        <v>0</v>
      </c>
      <c r="Z457" s="63" t="n">
        <f aca="false">ModeloDatosModificados!Z457-ModeloDatosMinisterio!Z457</f>
        <v>0</v>
      </c>
      <c r="AC457" s="71" t="n">
        <f aca="false">ModeloDatosModificados!AC457-ModeloDatosMinisterio!AC457</f>
        <v>0</v>
      </c>
      <c r="AD457" s="72" t="n">
        <f aca="false">ModeloDatosModificados!AD457-ModeloDatosMinisterio!AD457</f>
        <v>0</v>
      </c>
      <c r="AE457" s="73" t="n">
        <f aca="false">ModeloDatosModificados!AE457-ModeloDatosMinisterio!AE457</f>
        <v>0</v>
      </c>
      <c r="AF457" s="72" t="n">
        <f aca="false">ModeloDatosModificados!AF457-ModeloDatosMinisterio!AF457</f>
        <v>0</v>
      </c>
      <c r="AG457" s="72" t="n">
        <f aca="false">ModeloDatosModificados!AG457-ModeloDatosMinisterio!AG457</f>
        <v>0</v>
      </c>
      <c r="AH457" s="72" t="n">
        <f aca="false">ModeloDatosModificados!AH457-ModeloDatosMinisterio!AH457</f>
        <v>0</v>
      </c>
      <c r="AI457" s="72" t="n">
        <f aca="false">ModeloDatosModificados!AI457-ModeloDatosMinisterio!AI457</f>
        <v>0</v>
      </c>
      <c r="AJ457" s="72" t="n">
        <f aca="false">ModeloDatosModificados!AJ457-ModeloDatosMinisterio!AJ457</f>
        <v>0</v>
      </c>
      <c r="AK457" s="72" t="n">
        <f aca="false">ModeloDatosModificados!AK457-ModeloDatosMinisterio!AK457</f>
        <v>0</v>
      </c>
      <c r="AL457" s="72" t="n">
        <f aca="false">ModeloDatosModificados!AL457-ModeloDatosMinisterio!AL457</f>
        <v>0</v>
      </c>
      <c r="AM457" s="72" t="n">
        <f aca="false">ModeloDatosModificados!AM457-ModeloDatosMinisterio!AM457</f>
        <v>0</v>
      </c>
      <c r="AO457" s="64" t="n">
        <f aca="false">ModeloDatosModificados!AO457-ModeloDatosMinisterio!AO457</f>
        <v>0</v>
      </c>
      <c r="AP457" s="63" t="n">
        <f aca="false">ModeloDatosModificados!AP457-ModeloDatosMinisterio!AP457</f>
        <v>0</v>
      </c>
      <c r="AQ457" s="64" t="n">
        <f aca="false">ModeloDatosModificados!AQ457-ModeloDatosMinisterio!AQ457</f>
        <v>0</v>
      </c>
      <c r="AR457" s="63" t="n">
        <f aca="false">ModeloDatosModificados!AR457-ModeloDatosMinisterio!AR457</f>
        <v>0</v>
      </c>
      <c r="AS457" s="64" t="n">
        <f aca="false">ModeloDatosModificados!AS457-ModeloDatosMinisterio!AS457</f>
        <v>0</v>
      </c>
      <c r="AT457" s="63" t="n">
        <f aca="false">ModeloDatosModificados!AT457-ModeloDatosMinisterio!AT457</f>
        <v>0</v>
      </c>
      <c r="AU457" s="64" t="n">
        <f aca="false">ModeloDatosModificados!AU457-ModeloDatosMinisterio!AU457</f>
        <v>0</v>
      </c>
      <c r="AV457" s="63" t="n">
        <f aca="false">ModeloDatosModificados!AV457-ModeloDatosMinisterio!AV457</f>
        <v>0</v>
      </c>
      <c r="AW457" s="64" t="n">
        <f aca="false">ModeloDatosModificados!AW457-ModeloDatosMinisterio!AW457</f>
        <v>0</v>
      </c>
      <c r="AX457" s="63" t="n">
        <f aca="false">ModeloDatosModificados!AX457-ModeloDatosMinisterio!AX457</f>
        <v>0</v>
      </c>
    </row>
    <row r="458" customFormat="false" ht="13.8" hidden="false" customHeight="false" outlineLevel="0" collapsed="false">
      <c r="A458" s="70" t="s">
        <v>45</v>
      </c>
      <c r="B458" s="63" t="n">
        <f aca="false">ModeloDatosModificados!B458-ModeloDatosMinisterio!B458</f>
        <v>0</v>
      </c>
      <c r="C458" s="63" t="n">
        <f aca="false">ModeloDatosModificados!C458-ModeloDatosMinisterio!C458</f>
        <v>0</v>
      </c>
      <c r="D458" s="63" t="n">
        <f aca="false">ModeloDatosModificados!D458-ModeloDatosMinisterio!D458</f>
        <v>0</v>
      </c>
      <c r="E458" s="63" t="n">
        <f aca="false">ModeloDatosModificados!E458-ModeloDatosMinisterio!E458</f>
        <v>0</v>
      </c>
      <c r="F458" s="63" t="n">
        <f aca="false">ModeloDatosModificados!F458-ModeloDatosMinisterio!F458</f>
        <v>0</v>
      </c>
      <c r="G458" s="63" t="n">
        <f aca="false">ModeloDatosModificados!G458-ModeloDatosMinisterio!G458</f>
        <v>0</v>
      </c>
      <c r="H458" s="63" t="n">
        <f aca="false">ModeloDatosModificados!H458-ModeloDatosMinisterio!H458</f>
        <v>0</v>
      </c>
      <c r="I458" s="64" t="n">
        <f aca="false">ModeloDatosModificados!I458-ModeloDatosMinisterio!I458</f>
        <v>0</v>
      </c>
      <c r="J458" s="63" t="n">
        <f aca="false">ModeloDatosModificados!J458-ModeloDatosMinisterio!J458</f>
        <v>0</v>
      </c>
      <c r="K458" s="64" t="n">
        <f aca="false">ModeloDatosModificados!K458-ModeloDatosMinisterio!K458</f>
        <v>0</v>
      </c>
      <c r="L458" s="63" t="n">
        <f aca="false">ModeloDatosModificados!L458-ModeloDatosMinisterio!L458</f>
        <v>0</v>
      </c>
      <c r="M458" s="64" t="n">
        <f aca="false">ModeloDatosModificados!M458-ModeloDatosMinisterio!M458</f>
        <v>1.62980262289475E-008</v>
      </c>
      <c r="N458" s="63" t="n">
        <f aca="false">ModeloDatosModificados!N458-ModeloDatosMinisterio!N458</f>
        <v>2</v>
      </c>
      <c r="O458" s="63" t="n">
        <f aca="false">ModeloDatosModificados!O458-ModeloDatosMinisterio!O458</f>
        <v>2</v>
      </c>
      <c r="P458" s="63" t="n">
        <f aca="false">ModeloDatosModificados!P458-ModeloDatosMinisterio!P458</f>
        <v>2</v>
      </c>
      <c r="Q458" s="63" t="n">
        <f aca="false">ModeloDatosModificados!Q458-ModeloDatosMinisterio!Q458</f>
        <v>2</v>
      </c>
      <c r="S458" s="63" t="n">
        <f aca="false">ModeloDatosModificados!S458-ModeloDatosMinisterio!S458</f>
        <v>0</v>
      </c>
      <c r="T458" s="63" t="n">
        <f aca="false">ModeloDatosModificados!T458-ModeloDatosMinisterio!T458</f>
        <v>0</v>
      </c>
      <c r="U458" s="63" t="n">
        <f aca="false">ModeloDatosModificados!U458-ModeloDatosMinisterio!U458</f>
        <v>0</v>
      </c>
      <c r="V458" s="63" t="n">
        <f aca="false">ModeloDatosModificados!V458-ModeloDatosMinisterio!V458</f>
        <v>0</v>
      </c>
      <c r="W458" s="63" t="n">
        <f aca="false">ModeloDatosModificados!W458-ModeloDatosMinisterio!W458</f>
        <v>0</v>
      </c>
      <c r="X458" s="63" t="n">
        <f aca="false">ModeloDatosModificados!X458-ModeloDatosMinisterio!X458</f>
        <v>0</v>
      </c>
      <c r="Y458" s="63" t="n">
        <f aca="false">ModeloDatosModificados!Y458-ModeloDatosMinisterio!Y458</f>
        <v>0</v>
      </c>
      <c r="Z458" s="63" t="n">
        <f aca="false">ModeloDatosModificados!Z458-ModeloDatosMinisterio!Z458</f>
        <v>0</v>
      </c>
      <c r="AC458" s="71" t="n">
        <f aca="false">ModeloDatosModificados!AC458-ModeloDatosMinisterio!AC458</f>
        <v>0</v>
      </c>
      <c r="AD458" s="72" t="n">
        <f aca="false">ModeloDatosModificados!AD458-ModeloDatosMinisterio!AD458</f>
        <v>0</v>
      </c>
      <c r="AE458" s="73" t="n">
        <f aca="false">ModeloDatosModificados!AE458-ModeloDatosMinisterio!AE458</f>
        <v>0</v>
      </c>
      <c r="AF458" s="72" t="n">
        <f aca="false">ModeloDatosModificados!AF458-ModeloDatosMinisterio!AF458</f>
        <v>0</v>
      </c>
      <c r="AG458" s="72" t="n">
        <f aca="false">ModeloDatosModificados!AG458-ModeloDatosMinisterio!AG458</f>
        <v>0</v>
      </c>
      <c r="AH458" s="72" t="n">
        <f aca="false">ModeloDatosModificados!AH458-ModeloDatosMinisterio!AH458</f>
        <v>0</v>
      </c>
      <c r="AI458" s="72" t="n">
        <f aca="false">ModeloDatosModificados!AI458-ModeloDatosMinisterio!AI458</f>
        <v>0</v>
      </c>
      <c r="AJ458" s="72" t="n">
        <f aca="false">ModeloDatosModificados!AJ458-ModeloDatosMinisterio!AJ458</f>
        <v>0</v>
      </c>
      <c r="AK458" s="72" t="n">
        <f aca="false">ModeloDatosModificados!AK458-ModeloDatosMinisterio!AK458</f>
        <v>0</v>
      </c>
      <c r="AL458" s="72" t="n">
        <f aca="false">ModeloDatosModificados!AL458-ModeloDatosMinisterio!AL458</f>
        <v>0</v>
      </c>
      <c r="AM458" s="72" t="n">
        <f aca="false">ModeloDatosModificados!AM458-ModeloDatosMinisterio!AM458</f>
        <v>0</v>
      </c>
      <c r="AO458" s="64" t="n">
        <f aca="false">ModeloDatosModificados!AO458-ModeloDatosMinisterio!AO458</f>
        <v>0</v>
      </c>
      <c r="AP458" s="63" t="n">
        <f aca="false">ModeloDatosModificados!AP458-ModeloDatosMinisterio!AP458</f>
        <v>0</v>
      </c>
      <c r="AQ458" s="64" t="n">
        <f aca="false">ModeloDatosModificados!AQ458-ModeloDatosMinisterio!AQ458</f>
        <v>0</v>
      </c>
      <c r="AR458" s="63" t="n">
        <f aca="false">ModeloDatosModificados!AR458-ModeloDatosMinisterio!AR458</f>
        <v>0</v>
      </c>
      <c r="AS458" s="64" t="n">
        <f aca="false">ModeloDatosModificados!AS458-ModeloDatosMinisterio!AS458</f>
        <v>0</v>
      </c>
      <c r="AT458" s="63" t="n">
        <f aca="false">ModeloDatosModificados!AT458-ModeloDatosMinisterio!AT458</f>
        <v>0</v>
      </c>
      <c r="AU458" s="64" t="n">
        <f aca="false">ModeloDatosModificados!AU458-ModeloDatosMinisterio!AU458</f>
        <v>0</v>
      </c>
      <c r="AV458" s="63" t="n">
        <f aca="false">ModeloDatosModificados!AV458-ModeloDatosMinisterio!AV458</f>
        <v>0</v>
      </c>
      <c r="AW458" s="64" t="n">
        <f aca="false">ModeloDatosModificados!AW458-ModeloDatosMinisterio!AW458</f>
        <v>0</v>
      </c>
      <c r="AX458" s="63" t="n">
        <f aca="false">ModeloDatosModificados!AX458-ModeloDatosMinisterio!AX458</f>
        <v>0</v>
      </c>
    </row>
    <row r="459" customFormat="false" ht="13.8" hidden="false" customHeight="false" outlineLevel="0" collapsed="false">
      <c r="A459" s="70" t="s">
        <v>46</v>
      </c>
      <c r="B459" s="63" t="n">
        <f aca="false">ModeloDatosModificados!B459-ModeloDatosMinisterio!B459</f>
        <v>0</v>
      </c>
      <c r="C459" s="63" t="n">
        <f aca="false">ModeloDatosModificados!C459-ModeloDatosMinisterio!C459</f>
        <v>0</v>
      </c>
      <c r="D459" s="63" t="n">
        <f aca="false">ModeloDatosModificados!D459-ModeloDatosMinisterio!D459</f>
        <v>0</v>
      </c>
      <c r="E459" s="63" t="n">
        <f aca="false">ModeloDatosModificados!E459-ModeloDatosMinisterio!E459</f>
        <v>0</v>
      </c>
      <c r="F459" s="63" t="n">
        <f aca="false">ModeloDatosModificados!F459-ModeloDatosMinisterio!F459</f>
        <v>0</v>
      </c>
      <c r="G459" s="63" t="n">
        <f aca="false">ModeloDatosModificados!G459-ModeloDatosMinisterio!G459</f>
        <v>0</v>
      </c>
      <c r="H459" s="63" t="n">
        <f aca="false">ModeloDatosModificados!H459-ModeloDatosMinisterio!H459</f>
        <v>0</v>
      </c>
      <c r="I459" s="64" t="n">
        <f aca="false">ModeloDatosModificados!I459-ModeloDatosMinisterio!I459</f>
        <v>0</v>
      </c>
      <c r="J459" s="63" t="n">
        <f aca="false">ModeloDatosModificados!J459-ModeloDatosMinisterio!J459</f>
        <v>0</v>
      </c>
      <c r="K459" s="64" t="n">
        <f aca="false">ModeloDatosModificados!K459-ModeloDatosMinisterio!K459</f>
        <v>0</v>
      </c>
      <c r="L459" s="63" t="n">
        <f aca="false">ModeloDatosModificados!L459-ModeloDatosMinisterio!L459</f>
        <v>0</v>
      </c>
      <c r="M459" s="64" t="n">
        <f aca="false">ModeloDatosModificados!M459-ModeloDatosMinisterio!M459</f>
        <v>8.14901311447375E-009</v>
      </c>
      <c r="N459" s="63" t="n">
        <f aca="false">ModeloDatosModificados!N459-ModeloDatosMinisterio!N459</f>
        <v>1</v>
      </c>
      <c r="O459" s="63" t="n">
        <f aca="false">ModeloDatosModificados!O459-ModeloDatosMinisterio!O459</f>
        <v>1</v>
      </c>
      <c r="P459" s="63" t="n">
        <f aca="false">ModeloDatosModificados!P459-ModeloDatosMinisterio!P459</f>
        <v>1</v>
      </c>
      <c r="Q459" s="63" t="n">
        <f aca="false">ModeloDatosModificados!Q459-ModeloDatosMinisterio!Q459</f>
        <v>1</v>
      </c>
      <c r="S459" s="63" t="n">
        <f aca="false">ModeloDatosModificados!S459-ModeloDatosMinisterio!S459</f>
        <v>0</v>
      </c>
      <c r="T459" s="63" t="n">
        <f aca="false">ModeloDatosModificados!T459-ModeloDatosMinisterio!T459</f>
        <v>0</v>
      </c>
      <c r="U459" s="63" t="n">
        <f aca="false">ModeloDatosModificados!U459-ModeloDatosMinisterio!U459</f>
        <v>0</v>
      </c>
      <c r="V459" s="63" t="n">
        <f aca="false">ModeloDatosModificados!V459-ModeloDatosMinisterio!V459</f>
        <v>0</v>
      </c>
      <c r="W459" s="63" t="n">
        <f aca="false">ModeloDatosModificados!W459-ModeloDatosMinisterio!W459</f>
        <v>0</v>
      </c>
      <c r="X459" s="63" t="n">
        <f aca="false">ModeloDatosModificados!X459-ModeloDatosMinisterio!X459</f>
        <v>0</v>
      </c>
      <c r="Y459" s="63" t="n">
        <f aca="false">ModeloDatosModificados!Y459-ModeloDatosMinisterio!Y459</f>
        <v>0</v>
      </c>
      <c r="Z459" s="63" t="n">
        <f aca="false">ModeloDatosModificados!Z459-ModeloDatosMinisterio!Z459</f>
        <v>0</v>
      </c>
      <c r="AC459" s="71" t="n">
        <f aca="false">ModeloDatosModificados!AC459-ModeloDatosMinisterio!AC459</f>
        <v>0</v>
      </c>
      <c r="AD459" s="72" t="n">
        <f aca="false">ModeloDatosModificados!AD459-ModeloDatosMinisterio!AD459</f>
        <v>0</v>
      </c>
      <c r="AE459" s="73" t="n">
        <f aca="false">ModeloDatosModificados!AE459-ModeloDatosMinisterio!AE459</f>
        <v>0</v>
      </c>
      <c r="AF459" s="72" t="n">
        <f aca="false">ModeloDatosModificados!AF459-ModeloDatosMinisterio!AF459</f>
        <v>0</v>
      </c>
      <c r="AG459" s="72" t="n">
        <f aca="false">ModeloDatosModificados!AG459-ModeloDatosMinisterio!AG459</f>
        <v>0</v>
      </c>
      <c r="AH459" s="72" t="n">
        <f aca="false">ModeloDatosModificados!AH459-ModeloDatosMinisterio!AH459</f>
        <v>0</v>
      </c>
      <c r="AI459" s="72" t="n">
        <f aca="false">ModeloDatosModificados!AI459-ModeloDatosMinisterio!AI459</f>
        <v>0</v>
      </c>
      <c r="AJ459" s="72" t="n">
        <f aca="false">ModeloDatosModificados!AJ459-ModeloDatosMinisterio!AJ459</f>
        <v>0</v>
      </c>
      <c r="AK459" s="72" t="n">
        <f aca="false">ModeloDatosModificados!AK459-ModeloDatosMinisterio!AK459</f>
        <v>0</v>
      </c>
      <c r="AL459" s="72" t="n">
        <f aca="false">ModeloDatosModificados!AL459-ModeloDatosMinisterio!AL459</f>
        <v>0</v>
      </c>
      <c r="AM459" s="72" t="n">
        <f aca="false">ModeloDatosModificados!AM459-ModeloDatosMinisterio!AM459</f>
        <v>0</v>
      </c>
      <c r="AO459" s="64" t="n">
        <f aca="false">ModeloDatosModificados!AO459-ModeloDatosMinisterio!AO459</f>
        <v>0</v>
      </c>
      <c r="AP459" s="63" t="n">
        <f aca="false">ModeloDatosModificados!AP459-ModeloDatosMinisterio!AP459</f>
        <v>0</v>
      </c>
      <c r="AQ459" s="64" t="n">
        <f aca="false">ModeloDatosModificados!AQ459-ModeloDatosMinisterio!AQ459</f>
        <v>0</v>
      </c>
      <c r="AR459" s="63" t="n">
        <f aca="false">ModeloDatosModificados!AR459-ModeloDatosMinisterio!AR459</f>
        <v>0</v>
      </c>
      <c r="AS459" s="64" t="n">
        <f aca="false">ModeloDatosModificados!AS459-ModeloDatosMinisterio!AS459</f>
        <v>0</v>
      </c>
      <c r="AT459" s="63" t="n">
        <f aca="false">ModeloDatosModificados!AT459-ModeloDatosMinisterio!AT459</f>
        <v>0</v>
      </c>
      <c r="AU459" s="64" t="n">
        <f aca="false">ModeloDatosModificados!AU459-ModeloDatosMinisterio!AU459</f>
        <v>0</v>
      </c>
      <c r="AV459" s="63" t="n">
        <f aca="false">ModeloDatosModificados!AV459-ModeloDatosMinisterio!AV459</f>
        <v>0</v>
      </c>
      <c r="AW459" s="64" t="n">
        <f aca="false">ModeloDatosModificados!AW459-ModeloDatosMinisterio!AW459</f>
        <v>0</v>
      </c>
      <c r="AX459" s="63" t="n">
        <f aca="false">ModeloDatosModificados!AX459-ModeloDatosMinisterio!AX459</f>
        <v>0</v>
      </c>
    </row>
    <row r="460" customFormat="false" ht="13.8" hidden="false" customHeight="false" outlineLevel="0" collapsed="false">
      <c r="A460" s="81" t="s">
        <v>49</v>
      </c>
      <c r="B460" s="84" t="n">
        <f aca="false">ModeloDatosModificados!B460-ModeloDatosMinisterio!B460</f>
        <v>0</v>
      </c>
      <c r="C460" s="84" t="n">
        <f aca="false">ModeloDatosModificados!C460-ModeloDatosMinisterio!C460</f>
        <v>0</v>
      </c>
      <c r="D460" s="84" t="n">
        <f aca="false">ModeloDatosModificados!D460-ModeloDatosMinisterio!D460</f>
        <v>0</v>
      </c>
      <c r="E460" s="84" t="n">
        <f aca="false">ModeloDatosModificados!E460-ModeloDatosMinisterio!E460</f>
        <v>0</v>
      </c>
      <c r="F460" s="84" t="n">
        <f aca="false">ModeloDatosModificados!F460-ModeloDatosMinisterio!F460</f>
        <v>0</v>
      </c>
      <c r="G460" s="84" t="n">
        <f aca="false">ModeloDatosModificados!G460-ModeloDatosMinisterio!G460</f>
        <v>0</v>
      </c>
      <c r="H460" s="84" t="n">
        <f aca="false">ModeloDatosModificados!H460-ModeloDatosMinisterio!H460</f>
        <v>0</v>
      </c>
      <c r="I460" s="82" t="n">
        <f aca="false">ModeloDatosModificados!I460-ModeloDatosMinisterio!I460</f>
        <v>0</v>
      </c>
      <c r="J460" s="84" t="n">
        <f aca="false">ModeloDatosModificados!J460-ModeloDatosMinisterio!J460</f>
        <v>0</v>
      </c>
      <c r="K460" s="82" t="n">
        <f aca="false">ModeloDatosModificados!K460-ModeloDatosMinisterio!K460</f>
        <v>0</v>
      </c>
      <c r="L460" s="84" t="n">
        <f aca="false">ModeloDatosModificados!L460-ModeloDatosMinisterio!L460</f>
        <v>0</v>
      </c>
      <c r="M460" s="82" t="n">
        <f aca="false">ModeloDatosModificados!M460-ModeloDatosMinisterio!M460</f>
        <v>0</v>
      </c>
      <c r="N460" s="84" t="n">
        <f aca="false">ModeloDatosModificados!N460-ModeloDatosMinisterio!N460</f>
        <v>0</v>
      </c>
      <c r="O460" s="84" t="n">
        <f aca="false">ModeloDatosModificados!O460-ModeloDatosMinisterio!O460</f>
        <v>0</v>
      </c>
      <c r="P460" s="84" t="n">
        <f aca="false">ModeloDatosModificados!P460-ModeloDatosMinisterio!P460</f>
        <v>0</v>
      </c>
      <c r="Q460" s="84" t="n">
        <f aca="false">ModeloDatosModificados!Q460-ModeloDatosMinisterio!Q460</f>
        <v>0</v>
      </c>
      <c r="S460" s="84" t="n">
        <f aca="false">ModeloDatosModificados!S460-ModeloDatosMinisterio!S460</f>
        <v>0</v>
      </c>
      <c r="T460" s="84" t="n">
        <f aca="false">ModeloDatosModificados!T460-ModeloDatosMinisterio!T460</f>
        <v>0</v>
      </c>
      <c r="U460" s="84" t="n">
        <f aca="false">ModeloDatosModificados!U460-ModeloDatosMinisterio!U460</f>
        <v>0</v>
      </c>
      <c r="V460" s="84" t="n">
        <f aca="false">ModeloDatosModificados!V460-ModeloDatosMinisterio!V460</f>
        <v>0</v>
      </c>
      <c r="W460" s="84" t="n">
        <f aca="false">ModeloDatosModificados!W460-ModeloDatosMinisterio!W460</f>
        <v>0</v>
      </c>
      <c r="X460" s="84" t="n">
        <f aca="false">ModeloDatosModificados!X460-ModeloDatosMinisterio!X460</f>
        <v>0</v>
      </c>
      <c r="Y460" s="84" t="n">
        <f aca="false">ModeloDatosModificados!Y460-ModeloDatosMinisterio!Y460</f>
        <v>0</v>
      </c>
      <c r="Z460" s="84" t="n">
        <f aca="false">ModeloDatosModificados!Z460-ModeloDatosMinisterio!Z460</f>
        <v>0</v>
      </c>
      <c r="AB460" s="87" t="s">
        <v>232</v>
      </c>
      <c r="AC460" s="87" t="n">
        <f aca="false">ModeloDatosModificados!AC460-ModeloDatosMinisterio!AC460</f>
        <v>0</v>
      </c>
      <c r="AD460" s="86"/>
      <c r="AE460" s="88" t="n">
        <f aca="false">ModeloDatosModificados!AE460-ModeloDatosMinisterio!AE460</f>
        <v>0</v>
      </c>
      <c r="AF460" s="86"/>
      <c r="AG460" s="89" t="n">
        <f aca="false">ModeloDatosModificados!AG460-ModeloDatosMinisterio!AG460</f>
        <v>0</v>
      </c>
      <c r="AH460" s="86"/>
      <c r="AI460" s="89" t="n">
        <f aca="false">ModeloDatosModificados!AI460-ModeloDatosMinisterio!AI460</f>
        <v>0</v>
      </c>
      <c r="AJ460" s="86"/>
      <c r="AK460" s="89" t="n">
        <f aca="false">ModeloDatosModificados!AK460-ModeloDatosMinisterio!AK460</f>
        <v>0</v>
      </c>
      <c r="AL460" s="90"/>
      <c r="AM460" s="89" t="n">
        <f aca="false">ModeloDatosModificados!AM460-ModeloDatosMinisterio!AM460</f>
        <v>0</v>
      </c>
      <c r="AO460" s="82" t="n">
        <f aca="false">ModeloDatosModificados!AO460-ModeloDatosMinisterio!AO460</f>
        <v>0</v>
      </c>
      <c r="AP460" s="84" t="n">
        <f aca="false">ModeloDatosModificados!AP460-ModeloDatosMinisterio!AP460</f>
        <v>0</v>
      </c>
      <c r="AQ460" s="82" t="n">
        <f aca="false">ModeloDatosModificados!AQ460-ModeloDatosMinisterio!AQ460</f>
        <v>0</v>
      </c>
      <c r="AR460" s="84" t="n">
        <f aca="false">ModeloDatosModificados!AR460-ModeloDatosMinisterio!AR460</f>
        <v>0</v>
      </c>
      <c r="AS460" s="82" t="n">
        <f aca="false">ModeloDatosModificados!AS460-ModeloDatosMinisterio!AS460</f>
        <v>0</v>
      </c>
      <c r="AT460" s="84" t="n">
        <f aca="false">ModeloDatosModificados!AT460-ModeloDatosMinisterio!AT460</f>
        <v>0</v>
      </c>
      <c r="AU460" s="82" t="n">
        <f aca="false">ModeloDatosModificados!AU460-ModeloDatosMinisterio!AU460</f>
        <v>0</v>
      </c>
      <c r="AV460" s="84" t="n">
        <f aca="false">ModeloDatosModificados!AV460-ModeloDatosMinisterio!AV460</f>
        <v>0</v>
      </c>
      <c r="AW460" s="82" t="n">
        <f aca="false">ModeloDatosModificados!AW460-ModeloDatosMinisterio!AW460</f>
        <v>0</v>
      </c>
      <c r="AX460" s="84" t="n">
        <f aca="false">ModeloDatosModificados!AX460-ModeloDatosMinisterio!AX460</f>
        <v>0</v>
      </c>
    </row>
    <row r="461" customFormat="false" ht="13.8" hidden="false" customHeight="false" outlineLevel="0" collapsed="false">
      <c r="A461" s="31" t="s">
        <v>50</v>
      </c>
      <c r="AB461" s="87" t="s">
        <v>233</v>
      </c>
      <c r="AC461" s="87" t="n">
        <f aca="false">ModeloDatosModificados!AC461-ModeloDatosMinisterio!AC461</f>
        <v>0</v>
      </c>
      <c r="AD461" s="86"/>
      <c r="AE461" s="88" t="n">
        <f aca="false">ModeloDatosModificados!AE461-ModeloDatosMinisterio!AE461</f>
        <v>0</v>
      </c>
      <c r="AF461" s="86"/>
      <c r="AG461" s="89" t="n">
        <f aca="false">ModeloDatosModificados!AG461-ModeloDatosMinisterio!AG461</f>
        <v>0</v>
      </c>
      <c r="AH461" s="86"/>
      <c r="AI461" s="89" t="n">
        <f aca="false">ModeloDatosModificados!AI461-ModeloDatosMinisterio!AI461</f>
        <v>0</v>
      </c>
      <c r="AJ461" s="86"/>
      <c r="AK461" s="89" t="n">
        <f aca="false">ModeloDatosModificados!AK461-ModeloDatosMinisterio!AK461</f>
        <v>0</v>
      </c>
      <c r="AL461" s="86"/>
      <c r="AM461" s="89"/>
    </row>
    <row r="462" customFormat="false" ht="13.8" hidden="false" customHeight="false" outlineLevel="0" collapsed="false">
      <c r="A462" s="31" t="s">
        <v>167</v>
      </c>
    </row>
    <row r="466" customFormat="false" ht="13.8" hidden="false" customHeight="false" outlineLevel="0" collapsed="false">
      <c r="A466" s="50" t="str">
        <f aca="false">"Tabla " &amp; TEXT((ROW()+24) / 35, "0")</f>
        <v>Tabla 14</v>
      </c>
      <c r="B466" s="50"/>
      <c r="C466" s="50"/>
      <c r="D466" s="50"/>
      <c r="E466" s="50"/>
      <c r="F466" s="50"/>
      <c r="G466" s="50"/>
      <c r="H466" s="50"/>
      <c r="I466" s="50"/>
      <c r="J466" s="50"/>
      <c r="S466" s="100"/>
      <c r="T466" s="100"/>
      <c r="U466" s="100"/>
      <c r="V466" s="100"/>
      <c r="W466" s="100"/>
      <c r="X466" s="100"/>
      <c r="Y466" s="100"/>
      <c r="Z466" s="100"/>
    </row>
    <row r="467" customFormat="false" ht="13.8" hidden="false" customHeight="false" outlineLevel="0" collapsed="false">
      <c r="A467" s="50" t="s">
        <v>187</v>
      </c>
      <c r="B467" s="50"/>
      <c r="C467" s="50"/>
      <c r="D467" s="50"/>
      <c r="E467" s="50"/>
      <c r="F467" s="50"/>
      <c r="G467" s="50"/>
      <c r="H467" s="50"/>
      <c r="I467" s="50"/>
      <c r="J467" s="50"/>
      <c r="S467" s="100"/>
      <c r="T467" s="100"/>
      <c r="U467" s="100"/>
      <c r="V467" s="100"/>
      <c r="W467" s="100"/>
      <c r="X467" s="100"/>
      <c r="Y467" s="100"/>
      <c r="Z467" s="100"/>
    </row>
    <row r="468" customFormat="false" ht="15.8" hidden="false" customHeight="true" outlineLevel="0" collapsed="false">
      <c r="A468" s="51" t="s">
        <v>8</v>
      </c>
      <c r="B468" s="101" t="s">
        <v>213</v>
      </c>
      <c r="C468" s="101"/>
      <c r="D468" s="101"/>
      <c r="E468" s="101"/>
      <c r="F468" s="101"/>
      <c r="G468" s="101"/>
      <c r="H468" s="101"/>
      <c r="I468" s="53" t="s">
        <v>10</v>
      </c>
      <c r="J468" s="53" t="s">
        <v>11</v>
      </c>
      <c r="K468" s="53" t="s">
        <v>214</v>
      </c>
      <c r="L468" s="53" t="s">
        <v>215</v>
      </c>
      <c r="M468" s="53" t="s">
        <v>216</v>
      </c>
      <c r="N468" s="53" t="s">
        <v>12</v>
      </c>
      <c r="O468" s="53" t="s">
        <v>217</v>
      </c>
      <c r="P468" s="53" t="s">
        <v>218</v>
      </c>
      <c r="Q468" s="53" t="s">
        <v>219</v>
      </c>
      <c r="S468" s="101" t="s">
        <v>213</v>
      </c>
      <c r="T468" s="101"/>
      <c r="U468" s="101"/>
      <c r="V468" s="101"/>
      <c r="W468" s="101"/>
      <c r="X468" s="101"/>
      <c r="Y468" s="101"/>
      <c r="Z468" s="101"/>
      <c r="AC468" s="56" t="s">
        <v>221</v>
      </c>
      <c r="AD468" s="56"/>
      <c r="AE468" s="56" t="s">
        <v>222</v>
      </c>
      <c r="AF468" s="56"/>
      <c r="AG468" s="56" t="s">
        <v>223</v>
      </c>
      <c r="AH468" s="56"/>
      <c r="AI468" s="56" t="s">
        <v>224</v>
      </c>
      <c r="AJ468" s="56"/>
      <c r="AK468" s="56" t="s">
        <v>225</v>
      </c>
      <c r="AL468" s="56"/>
      <c r="AM468" s="57" t="s">
        <v>226</v>
      </c>
      <c r="AO468" s="56" t="s">
        <v>221</v>
      </c>
      <c r="AP468" s="56"/>
      <c r="AQ468" s="56" t="s">
        <v>222</v>
      </c>
      <c r="AR468" s="56"/>
      <c r="AS468" s="56" t="s">
        <v>223</v>
      </c>
      <c r="AT468" s="56"/>
      <c r="AU468" s="56" t="s">
        <v>224</v>
      </c>
      <c r="AV468" s="56"/>
      <c r="AW468" s="57" t="s">
        <v>225</v>
      </c>
      <c r="AX468" s="57"/>
    </row>
    <row r="469" customFormat="false" ht="55.8" hidden="false" customHeight="false" outlineLevel="0" collapsed="false">
      <c r="A469" s="51"/>
      <c r="B469" s="102" t="s">
        <v>188</v>
      </c>
      <c r="C469" s="102" t="s">
        <v>189</v>
      </c>
      <c r="D469" s="102" t="s">
        <v>190</v>
      </c>
      <c r="E469" s="102" t="s">
        <v>191</v>
      </c>
      <c r="F469" s="102" t="s">
        <v>192</v>
      </c>
      <c r="G469" s="102" t="s">
        <v>193</v>
      </c>
      <c r="H469" s="102" t="s">
        <v>194</v>
      </c>
      <c r="I469" s="53"/>
      <c r="J469" s="53"/>
      <c r="K469" s="53"/>
      <c r="L469" s="53"/>
      <c r="M469" s="53"/>
      <c r="N469" s="53"/>
      <c r="O469" s="53"/>
      <c r="P469" s="53"/>
      <c r="Q469" s="53"/>
      <c r="S469" s="102" t="s">
        <v>188</v>
      </c>
      <c r="T469" s="102" t="s">
        <v>189</v>
      </c>
      <c r="U469" s="102" t="s">
        <v>190</v>
      </c>
      <c r="V469" s="102" t="s">
        <v>191</v>
      </c>
      <c r="W469" s="102" t="s">
        <v>192</v>
      </c>
      <c r="X469" s="102" t="s">
        <v>193</v>
      </c>
      <c r="Y469" s="102" t="s">
        <v>194</v>
      </c>
      <c r="Z469" s="53" t="s">
        <v>21</v>
      </c>
      <c r="AC469" s="56" t="s">
        <v>227</v>
      </c>
      <c r="AD469" s="56" t="s">
        <v>228</v>
      </c>
      <c r="AE469" s="56" t="s">
        <v>227</v>
      </c>
      <c r="AF469" s="56" t="s">
        <v>228</v>
      </c>
      <c r="AG469" s="56" t="s">
        <v>227</v>
      </c>
      <c r="AH469" s="56" t="s">
        <v>228</v>
      </c>
      <c r="AI469" s="56" t="s">
        <v>227</v>
      </c>
      <c r="AJ469" s="56" t="s">
        <v>228</v>
      </c>
      <c r="AK469" s="56" t="s">
        <v>227</v>
      </c>
      <c r="AL469" s="56" t="s">
        <v>228</v>
      </c>
      <c r="AM469" s="58" t="s">
        <v>229</v>
      </c>
      <c r="AO469" s="56" t="s">
        <v>230</v>
      </c>
      <c r="AP469" s="56" t="s">
        <v>231</v>
      </c>
      <c r="AQ469" s="56" t="s">
        <v>230</v>
      </c>
      <c r="AR469" s="56" t="s">
        <v>231</v>
      </c>
      <c r="AS469" s="56" t="s">
        <v>230</v>
      </c>
      <c r="AT469" s="56" t="s">
        <v>231</v>
      </c>
      <c r="AU469" s="56" t="s">
        <v>230</v>
      </c>
      <c r="AV469" s="56" t="s">
        <v>231</v>
      </c>
      <c r="AW469" s="56" t="s">
        <v>230</v>
      </c>
      <c r="AX469" s="58" t="s">
        <v>231</v>
      </c>
    </row>
    <row r="470" customFormat="false" ht="13.8" hidden="false" customHeight="false" outlineLevel="0" collapsed="false">
      <c r="A470" s="59" t="s">
        <v>22</v>
      </c>
      <c r="B470" s="62" t="n">
        <f aca="false">ModeloDatosModificados!B470-ModeloDatosMinisterio!B470</f>
        <v>0</v>
      </c>
      <c r="C470" s="62" t="n">
        <f aca="false">ModeloDatosModificados!C470-ModeloDatosMinisterio!C470</f>
        <v>0</v>
      </c>
      <c r="D470" s="62" t="n">
        <f aca="false">ModeloDatosModificados!D470-ModeloDatosMinisterio!D470</f>
        <v>0</v>
      </c>
      <c r="E470" s="62" t="n">
        <f aca="false">ModeloDatosModificados!E470-ModeloDatosMinisterio!E470</f>
        <v>0</v>
      </c>
      <c r="F470" s="62" t="n">
        <f aca="false">ModeloDatosModificados!F470-ModeloDatosMinisterio!F470</f>
        <v>0</v>
      </c>
      <c r="G470" s="62" t="n">
        <f aca="false">ModeloDatosModificados!G470-ModeloDatosMinisterio!G470</f>
        <v>0</v>
      </c>
      <c r="H470" s="62" t="n">
        <f aca="false">ModeloDatosModificados!H470-ModeloDatosMinisterio!H470</f>
        <v>0</v>
      </c>
      <c r="I470" s="61" t="n">
        <f aca="false">ModeloDatosModificados!I470-ModeloDatosMinisterio!I470</f>
        <v>0</v>
      </c>
      <c r="J470" s="62" t="n">
        <f aca="false">ModeloDatosModificados!J470-ModeloDatosMinisterio!J470</f>
        <v>0</v>
      </c>
      <c r="K470" s="61" t="n">
        <f aca="false">ModeloDatosModificados!K470-ModeloDatosMinisterio!K470</f>
        <v>0</v>
      </c>
      <c r="L470" s="63" t="n">
        <f aca="false">ModeloDatosModificados!L470-ModeloDatosMinisterio!L470</f>
        <v>0</v>
      </c>
      <c r="M470" s="64" t="n">
        <f aca="false">ModeloDatosModificados!M470-ModeloDatosMinisterio!M470</f>
        <v>1.25827187591465E-006</v>
      </c>
      <c r="N470" s="63" t="n">
        <f aca="false">ModeloDatosModificados!N470-ModeloDatosMinisterio!N470</f>
        <v>147</v>
      </c>
      <c r="O470" s="63" t="n">
        <f aca="false">ModeloDatosModificados!O470-ModeloDatosMinisterio!O470</f>
        <v>147</v>
      </c>
      <c r="P470" s="63" t="n">
        <f aca="false">ModeloDatosModificados!P470-ModeloDatosMinisterio!P470</f>
        <v>147</v>
      </c>
      <c r="Q470" s="63" t="n">
        <f aca="false">ModeloDatosModificados!Q470-ModeloDatosMinisterio!Q470</f>
        <v>147</v>
      </c>
      <c r="S470" s="62" t="n">
        <f aca="false">ModeloDatosModificados!S470-ModeloDatosMinisterio!S470</f>
        <v>0</v>
      </c>
      <c r="T470" s="62" t="n">
        <f aca="false">ModeloDatosModificados!T470-ModeloDatosMinisterio!T470</f>
        <v>0</v>
      </c>
      <c r="U470" s="62" t="n">
        <f aca="false">ModeloDatosModificados!U470-ModeloDatosMinisterio!U470</f>
        <v>0</v>
      </c>
      <c r="V470" s="62" t="n">
        <f aca="false">ModeloDatosModificados!V470-ModeloDatosMinisterio!V470</f>
        <v>0</v>
      </c>
      <c r="W470" s="62" t="n">
        <f aca="false">ModeloDatosModificados!W470-ModeloDatosMinisterio!W470</f>
        <v>0</v>
      </c>
      <c r="X470" s="62" t="n">
        <f aca="false">ModeloDatosModificados!X470-ModeloDatosMinisterio!X470</f>
        <v>0</v>
      </c>
      <c r="Y470" s="62" t="n">
        <f aca="false">ModeloDatosModificados!Y470-ModeloDatosMinisterio!Y470</f>
        <v>0</v>
      </c>
      <c r="Z470" s="62" t="n">
        <f aca="false">ModeloDatosModificados!Z470-ModeloDatosMinisterio!Z470</f>
        <v>0</v>
      </c>
      <c r="AC470" s="67" t="n">
        <f aca="false">ModeloDatosModificados!AC470-ModeloDatosMinisterio!AC470</f>
        <v>0</v>
      </c>
      <c r="AD470" s="68" t="n">
        <f aca="false">ModeloDatosModificados!AD470-ModeloDatosMinisterio!AD470</f>
        <v>0</v>
      </c>
      <c r="AE470" s="69" t="n">
        <f aca="false">ModeloDatosModificados!AE470-ModeloDatosMinisterio!AE470</f>
        <v>0</v>
      </c>
      <c r="AF470" s="68" t="n">
        <f aca="false">ModeloDatosModificados!AF470-ModeloDatosMinisterio!AF470</f>
        <v>0</v>
      </c>
      <c r="AG470" s="68" t="n">
        <f aca="false">ModeloDatosModificados!AG470-ModeloDatosMinisterio!AG470</f>
        <v>0</v>
      </c>
      <c r="AH470" s="68" t="n">
        <f aca="false">ModeloDatosModificados!AH470-ModeloDatosMinisterio!AH470</f>
        <v>0</v>
      </c>
      <c r="AI470" s="68" t="n">
        <f aca="false">ModeloDatosModificados!AI470-ModeloDatosMinisterio!AI470</f>
        <v>0</v>
      </c>
      <c r="AJ470" s="68" t="n">
        <f aca="false">ModeloDatosModificados!AJ470-ModeloDatosMinisterio!AJ470</f>
        <v>0</v>
      </c>
      <c r="AK470" s="68" t="n">
        <f aca="false">ModeloDatosModificados!AK470-ModeloDatosMinisterio!AK470</f>
        <v>0</v>
      </c>
      <c r="AL470" s="68" t="n">
        <f aca="false">ModeloDatosModificados!AL470-ModeloDatosMinisterio!AL470</f>
        <v>0</v>
      </c>
      <c r="AM470" s="68" t="n">
        <f aca="false">ModeloDatosModificados!AM470-ModeloDatosMinisterio!AM470</f>
        <v>0</v>
      </c>
      <c r="AO470" s="61" t="n">
        <f aca="false">ModeloDatosModificados!AO470-ModeloDatosMinisterio!AO470</f>
        <v>0</v>
      </c>
      <c r="AP470" s="62" t="n">
        <f aca="false">ModeloDatosModificados!AP470-ModeloDatosMinisterio!AP470</f>
        <v>0</v>
      </c>
      <c r="AQ470" s="61" t="n">
        <f aca="false">ModeloDatosModificados!AQ470-ModeloDatosMinisterio!AQ470</f>
        <v>0</v>
      </c>
      <c r="AR470" s="62" t="n">
        <f aca="false">ModeloDatosModificados!AR470-ModeloDatosMinisterio!AR470</f>
        <v>0</v>
      </c>
      <c r="AS470" s="61" t="n">
        <f aca="false">ModeloDatosModificados!AS470-ModeloDatosMinisterio!AS470</f>
        <v>0</v>
      </c>
      <c r="AT470" s="62" t="n">
        <f aca="false">ModeloDatosModificados!AT470-ModeloDatosMinisterio!AT470</f>
        <v>0</v>
      </c>
      <c r="AU470" s="61" t="n">
        <f aca="false">ModeloDatosModificados!AU470-ModeloDatosMinisterio!AU470</f>
        <v>0</v>
      </c>
      <c r="AV470" s="62" t="n">
        <f aca="false">ModeloDatosModificados!AV470-ModeloDatosMinisterio!AV470</f>
        <v>0</v>
      </c>
      <c r="AW470" s="61" t="n">
        <f aca="false">ModeloDatosModificados!AW470-ModeloDatosMinisterio!AW470</f>
        <v>0</v>
      </c>
      <c r="AX470" s="62" t="n">
        <f aca="false">ModeloDatosModificados!AX470-ModeloDatosMinisterio!AX470</f>
        <v>0</v>
      </c>
    </row>
    <row r="471" customFormat="false" ht="13.8" hidden="false" customHeight="false" outlineLevel="0" collapsed="false">
      <c r="A471" s="70" t="s">
        <v>23</v>
      </c>
      <c r="B471" s="63" t="n">
        <f aca="false">ModeloDatosModificados!B471-ModeloDatosMinisterio!B471</f>
        <v>0</v>
      </c>
      <c r="C471" s="63" t="n">
        <f aca="false">ModeloDatosModificados!C471-ModeloDatosMinisterio!C471</f>
        <v>0</v>
      </c>
      <c r="D471" s="63" t="n">
        <f aca="false">ModeloDatosModificados!D471-ModeloDatosMinisterio!D471</f>
        <v>0</v>
      </c>
      <c r="E471" s="63" t="n">
        <f aca="false">ModeloDatosModificados!E471-ModeloDatosMinisterio!E471</f>
        <v>0</v>
      </c>
      <c r="F471" s="63" t="n">
        <f aca="false">ModeloDatosModificados!F471-ModeloDatosMinisterio!F471</f>
        <v>0</v>
      </c>
      <c r="G471" s="63" t="n">
        <f aca="false">ModeloDatosModificados!G471-ModeloDatosMinisterio!G471</f>
        <v>0</v>
      </c>
      <c r="H471" s="63" t="n">
        <f aca="false">ModeloDatosModificados!H471-ModeloDatosMinisterio!H471</f>
        <v>0</v>
      </c>
      <c r="I471" s="64" t="n">
        <f aca="false">ModeloDatosModificados!I471-ModeloDatosMinisterio!I471</f>
        <v>0</v>
      </c>
      <c r="J471" s="63" t="n">
        <f aca="false">ModeloDatosModificados!J471-ModeloDatosMinisterio!J471</f>
        <v>0</v>
      </c>
      <c r="K471" s="64" t="n">
        <f aca="false">ModeloDatosModificados!K471-ModeloDatosMinisterio!K471</f>
        <v>0</v>
      </c>
      <c r="L471" s="63" t="n">
        <f aca="false">ModeloDatosModificados!L471-ModeloDatosMinisterio!L471</f>
        <v>0</v>
      </c>
      <c r="M471" s="64" t="n">
        <f aca="false">ModeloDatosModificados!M471-ModeloDatosMinisterio!M471</f>
        <v>-4.47056988650552E-007</v>
      </c>
      <c r="N471" s="63" t="n">
        <f aca="false">ModeloDatosModificados!N471-ModeloDatosMinisterio!N471</f>
        <v>-52</v>
      </c>
      <c r="O471" s="63" t="n">
        <f aca="false">ModeloDatosModificados!O471-ModeloDatosMinisterio!O471</f>
        <v>-52</v>
      </c>
      <c r="P471" s="63" t="n">
        <f aca="false">ModeloDatosModificados!P471-ModeloDatosMinisterio!P471</f>
        <v>-52</v>
      </c>
      <c r="Q471" s="63" t="n">
        <f aca="false">ModeloDatosModificados!Q471-ModeloDatosMinisterio!Q471</f>
        <v>-52</v>
      </c>
      <c r="S471" s="63" t="n">
        <f aca="false">ModeloDatosModificados!S471-ModeloDatosMinisterio!S471</f>
        <v>0</v>
      </c>
      <c r="T471" s="63" t="n">
        <f aca="false">ModeloDatosModificados!T471-ModeloDatosMinisterio!T471</f>
        <v>0</v>
      </c>
      <c r="U471" s="63" t="n">
        <f aca="false">ModeloDatosModificados!U471-ModeloDatosMinisterio!U471</f>
        <v>0</v>
      </c>
      <c r="V471" s="63" t="n">
        <f aca="false">ModeloDatosModificados!V471-ModeloDatosMinisterio!V471</f>
        <v>0</v>
      </c>
      <c r="W471" s="63" t="n">
        <f aca="false">ModeloDatosModificados!W471-ModeloDatosMinisterio!W471</f>
        <v>0</v>
      </c>
      <c r="X471" s="63" t="n">
        <f aca="false">ModeloDatosModificados!X471-ModeloDatosMinisterio!X471</f>
        <v>0</v>
      </c>
      <c r="Y471" s="63" t="n">
        <f aca="false">ModeloDatosModificados!Y471-ModeloDatosMinisterio!Y471</f>
        <v>0</v>
      </c>
      <c r="Z471" s="63" t="n">
        <f aca="false">ModeloDatosModificados!Z471-ModeloDatosMinisterio!Z471</f>
        <v>0</v>
      </c>
      <c r="AC471" s="71" t="n">
        <f aca="false">ModeloDatosModificados!AC471-ModeloDatosMinisterio!AC471</f>
        <v>0</v>
      </c>
      <c r="AD471" s="72" t="n">
        <f aca="false">ModeloDatosModificados!AD471-ModeloDatosMinisterio!AD471</f>
        <v>0</v>
      </c>
      <c r="AE471" s="73" t="n">
        <f aca="false">ModeloDatosModificados!AE471-ModeloDatosMinisterio!AE471</f>
        <v>0</v>
      </c>
      <c r="AF471" s="72" t="n">
        <f aca="false">ModeloDatosModificados!AF471-ModeloDatosMinisterio!AF471</f>
        <v>0</v>
      </c>
      <c r="AG471" s="72" t="n">
        <f aca="false">ModeloDatosModificados!AG471-ModeloDatosMinisterio!AG471</f>
        <v>0</v>
      </c>
      <c r="AH471" s="72" t="n">
        <f aca="false">ModeloDatosModificados!AH471-ModeloDatosMinisterio!AH471</f>
        <v>0</v>
      </c>
      <c r="AI471" s="72" t="n">
        <f aca="false">ModeloDatosModificados!AI471-ModeloDatosMinisterio!AI471</f>
        <v>0</v>
      </c>
      <c r="AJ471" s="72" t="n">
        <f aca="false">ModeloDatosModificados!AJ471-ModeloDatosMinisterio!AJ471</f>
        <v>0</v>
      </c>
      <c r="AK471" s="72" t="n">
        <f aca="false">ModeloDatosModificados!AK471-ModeloDatosMinisterio!AK471</f>
        <v>0</v>
      </c>
      <c r="AL471" s="72" t="n">
        <f aca="false">ModeloDatosModificados!AL471-ModeloDatosMinisterio!AL471</f>
        <v>0</v>
      </c>
      <c r="AM471" s="72" t="n">
        <f aca="false">ModeloDatosModificados!AM471-ModeloDatosMinisterio!AM471</f>
        <v>0</v>
      </c>
      <c r="AO471" s="64" t="n">
        <f aca="false">ModeloDatosModificados!AO471-ModeloDatosMinisterio!AO471</f>
        <v>0</v>
      </c>
      <c r="AP471" s="63" t="n">
        <f aca="false">ModeloDatosModificados!AP471-ModeloDatosMinisterio!AP471</f>
        <v>0</v>
      </c>
      <c r="AQ471" s="64" t="n">
        <f aca="false">ModeloDatosModificados!AQ471-ModeloDatosMinisterio!AQ471</f>
        <v>0</v>
      </c>
      <c r="AR471" s="63" t="n">
        <f aca="false">ModeloDatosModificados!AR471-ModeloDatosMinisterio!AR471</f>
        <v>0</v>
      </c>
      <c r="AS471" s="64" t="n">
        <f aca="false">ModeloDatosModificados!AS471-ModeloDatosMinisterio!AS471</f>
        <v>0</v>
      </c>
      <c r="AT471" s="63" t="n">
        <f aca="false">ModeloDatosModificados!AT471-ModeloDatosMinisterio!AT471</f>
        <v>0</v>
      </c>
      <c r="AU471" s="64" t="n">
        <f aca="false">ModeloDatosModificados!AU471-ModeloDatosMinisterio!AU471</f>
        <v>0</v>
      </c>
      <c r="AV471" s="63" t="n">
        <f aca="false">ModeloDatosModificados!AV471-ModeloDatosMinisterio!AV471</f>
        <v>0</v>
      </c>
      <c r="AW471" s="64" t="n">
        <f aca="false">ModeloDatosModificados!AW471-ModeloDatosMinisterio!AW471</f>
        <v>0</v>
      </c>
      <c r="AX471" s="63" t="n">
        <f aca="false">ModeloDatosModificados!AX471-ModeloDatosMinisterio!AX471</f>
        <v>0</v>
      </c>
    </row>
    <row r="472" customFormat="false" ht="13.8" hidden="false" customHeight="false" outlineLevel="0" collapsed="false">
      <c r="A472" s="70" t="s">
        <v>24</v>
      </c>
      <c r="B472" s="63" t="n">
        <f aca="false">ModeloDatosModificados!B472-ModeloDatosMinisterio!B472</f>
        <v>0</v>
      </c>
      <c r="C472" s="63" t="n">
        <f aca="false">ModeloDatosModificados!C472-ModeloDatosMinisterio!C472</f>
        <v>0</v>
      </c>
      <c r="D472" s="63" t="n">
        <f aca="false">ModeloDatosModificados!D472-ModeloDatosMinisterio!D472</f>
        <v>0</v>
      </c>
      <c r="E472" s="63" t="n">
        <f aca="false">ModeloDatosModificados!E472-ModeloDatosMinisterio!E472</f>
        <v>0</v>
      </c>
      <c r="F472" s="63" t="n">
        <f aca="false">ModeloDatosModificados!F472-ModeloDatosMinisterio!F472</f>
        <v>0</v>
      </c>
      <c r="G472" s="63" t="n">
        <f aca="false">ModeloDatosModificados!G472-ModeloDatosMinisterio!G472</f>
        <v>0</v>
      </c>
      <c r="H472" s="63" t="n">
        <f aca="false">ModeloDatosModificados!H472-ModeloDatosMinisterio!H472</f>
        <v>0</v>
      </c>
      <c r="I472" s="64" t="n">
        <f aca="false">ModeloDatosModificados!I472-ModeloDatosMinisterio!I472</f>
        <v>0</v>
      </c>
      <c r="J472" s="63" t="n">
        <f aca="false">ModeloDatosModificados!J472-ModeloDatosMinisterio!J472</f>
        <v>0</v>
      </c>
      <c r="K472" s="64" t="n">
        <f aca="false">ModeloDatosModificados!K472-ModeloDatosMinisterio!K472</f>
        <v>0</v>
      </c>
      <c r="L472" s="63" t="n">
        <f aca="false">ModeloDatosModificados!L472-ModeloDatosMinisterio!L472</f>
        <v>0</v>
      </c>
      <c r="M472" s="64" t="n">
        <f aca="false">ModeloDatosModificados!M472-ModeloDatosMinisterio!M472</f>
        <v>-3.4199067519558E-007</v>
      </c>
      <c r="N472" s="63" t="n">
        <f aca="false">ModeloDatosModificados!N472-ModeloDatosMinisterio!N472</f>
        <v>-40</v>
      </c>
      <c r="O472" s="63" t="n">
        <f aca="false">ModeloDatosModificados!O472-ModeloDatosMinisterio!O472</f>
        <v>-40</v>
      </c>
      <c r="P472" s="63" t="n">
        <f aca="false">ModeloDatosModificados!P472-ModeloDatosMinisterio!P472</f>
        <v>-40</v>
      </c>
      <c r="Q472" s="63" t="n">
        <f aca="false">ModeloDatosModificados!Q472-ModeloDatosMinisterio!Q472</f>
        <v>-40</v>
      </c>
      <c r="S472" s="63" t="n">
        <f aca="false">ModeloDatosModificados!S472-ModeloDatosMinisterio!S472</f>
        <v>0</v>
      </c>
      <c r="T472" s="63" t="n">
        <f aca="false">ModeloDatosModificados!T472-ModeloDatosMinisterio!T472</f>
        <v>0</v>
      </c>
      <c r="U472" s="63" t="n">
        <f aca="false">ModeloDatosModificados!U472-ModeloDatosMinisterio!U472</f>
        <v>0</v>
      </c>
      <c r="V472" s="63" t="n">
        <f aca="false">ModeloDatosModificados!V472-ModeloDatosMinisterio!V472</f>
        <v>0</v>
      </c>
      <c r="W472" s="63" t="n">
        <f aca="false">ModeloDatosModificados!W472-ModeloDatosMinisterio!W472</f>
        <v>0</v>
      </c>
      <c r="X472" s="63" t="n">
        <f aca="false">ModeloDatosModificados!X472-ModeloDatosMinisterio!X472</f>
        <v>0</v>
      </c>
      <c r="Y472" s="63" t="n">
        <f aca="false">ModeloDatosModificados!Y472-ModeloDatosMinisterio!Y472</f>
        <v>0</v>
      </c>
      <c r="Z472" s="63" t="n">
        <f aca="false">ModeloDatosModificados!Z472-ModeloDatosMinisterio!Z472</f>
        <v>0</v>
      </c>
      <c r="AC472" s="71" t="n">
        <f aca="false">ModeloDatosModificados!AC472-ModeloDatosMinisterio!AC472</f>
        <v>0</v>
      </c>
      <c r="AD472" s="72" t="n">
        <f aca="false">ModeloDatosModificados!AD472-ModeloDatosMinisterio!AD472</f>
        <v>0</v>
      </c>
      <c r="AE472" s="73" t="n">
        <f aca="false">ModeloDatosModificados!AE472-ModeloDatosMinisterio!AE472</f>
        <v>0</v>
      </c>
      <c r="AF472" s="72" t="n">
        <f aca="false">ModeloDatosModificados!AF472-ModeloDatosMinisterio!AF472</f>
        <v>0</v>
      </c>
      <c r="AG472" s="72" t="n">
        <f aca="false">ModeloDatosModificados!AG472-ModeloDatosMinisterio!AG472</f>
        <v>0</v>
      </c>
      <c r="AH472" s="72" t="n">
        <f aca="false">ModeloDatosModificados!AH472-ModeloDatosMinisterio!AH472</f>
        <v>0</v>
      </c>
      <c r="AI472" s="72" t="n">
        <f aca="false">ModeloDatosModificados!AI472-ModeloDatosMinisterio!AI472</f>
        <v>0</v>
      </c>
      <c r="AJ472" s="72" t="n">
        <f aca="false">ModeloDatosModificados!AJ472-ModeloDatosMinisterio!AJ472</f>
        <v>0</v>
      </c>
      <c r="AK472" s="72" t="n">
        <f aca="false">ModeloDatosModificados!AK472-ModeloDatosMinisterio!AK472</f>
        <v>0</v>
      </c>
      <c r="AL472" s="72" t="n">
        <f aca="false">ModeloDatosModificados!AL472-ModeloDatosMinisterio!AL472</f>
        <v>0</v>
      </c>
      <c r="AM472" s="72" t="n">
        <f aca="false">ModeloDatosModificados!AM472-ModeloDatosMinisterio!AM472</f>
        <v>0</v>
      </c>
      <c r="AO472" s="64" t="n">
        <f aca="false">ModeloDatosModificados!AO472-ModeloDatosMinisterio!AO472</f>
        <v>0</v>
      </c>
      <c r="AP472" s="63" t="n">
        <f aca="false">ModeloDatosModificados!AP472-ModeloDatosMinisterio!AP472</f>
        <v>0</v>
      </c>
      <c r="AQ472" s="64" t="n">
        <f aca="false">ModeloDatosModificados!AQ472-ModeloDatosMinisterio!AQ472</f>
        <v>0</v>
      </c>
      <c r="AR472" s="63" t="n">
        <f aca="false">ModeloDatosModificados!AR472-ModeloDatosMinisterio!AR472</f>
        <v>0</v>
      </c>
      <c r="AS472" s="64" t="n">
        <f aca="false">ModeloDatosModificados!AS472-ModeloDatosMinisterio!AS472</f>
        <v>0</v>
      </c>
      <c r="AT472" s="63" t="n">
        <f aca="false">ModeloDatosModificados!AT472-ModeloDatosMinisterio!AT472</f>
        <v>0</v>
      </c>
      <c r="AU472" s="64" t="n">
        <f aca="false">ModeloDatosModificados!AU472-ModeloDatosMinisterio!AU472</f>
        <v>0</v>
      </c>
      <c r="AV472" s="63" t="n">
        <f aca="false">ModeloDatosModificados!AV472-ModeloDatosMinisterio!AV472</f>
        <v>0</v>
      </c>
      <c r="AW472" s="64" t="n">
        <f aca="false">ModeloDatosModificados!AW472-ModeloDatosMinisterio!AW472</f>
        <v>0</v>
      </c>
      <c r="AX472" s="63" t="n">
        <f aca="false">ModeloDatosModificados!AX472-ModeloDatosMinisterio!AX472</f>
        <v>0</v>
      </c>
    </row>
    <row r="473" customFormat="false" ht="13.8" hidden="false" customHeight="false" outlineLevel="0" collapsed="false">
      <c r="A473" s="70" t="s">
        <v>25</v>
      </c>
      <c r="B473" s="63" t="n">
        <f aca="false">ModeloDatosModificados!B473-ModeloDatosMinisterio!B473</f>
        <v>0</v>
      </c>
      <c r="C473" s="63" t="n">
        <f aca="false">ModeloDatosModificados!C473-ModeloDatosMinisterio!C473</f>
        <v>0</v>
      </c>
      <c r="D473" s="63" t="n">
        <f aca="false">ModeloDatosModificados!D473-ModeloDatosMinisterio!D473</f>
        <v>0</v>
      </c>
      <c r="E473" s="63" t="n">
        <f aca="false">ModeloDatosModificados!E473-ModeloDatosMinisterio!E473</f>
        <v>0</v>
      </c>
      <c r="F473" s="63" t="n">
        <f aca="false">ModeloDatosModificados!F473-ModeloDatosMinisterio!F473</f>
        <v>0</v>
      </c>
      <c r="G473" s="63" t="n">
        <f aca="false">ModeloDatosModificados!G473-ModeloDatosMinisterio!G473</f>
        <v>0</v>
      </c>
      <c r="H473" s="63" t="n">
        <f aca="false">ModeloDatosModificados!H473-ModeloDatosMinisterio!H473</f>
        <v>0</v>
      </c>
      <c r="I473" s="64" t="n">
        <f aca="false">ModeloDatosModificados!I473-ModeloDatosMinisterio!I473</f>
        <v>0</v>
      </c>
      <c r="J473" s="63" t="n">
        <f aca="false">ModeloDatosModificados!J473-ModeloDatosMinisterio!J473</f>
        <v>0</v>
      </c>
      <c r="K473" s="64" t="n">
        <f aca="false">ModeloDatosModificados!K473-ModeloDatosMinisterio!K473</f>
        <v>0</v>
      </c>
      <c r="L473" s="63" t="n">
        <f aca="false">ModeloDatosModificados!L473-ModeloDatosMinisterio!L473</f>
        <v>0</v>
      </c>
      <c r="M473" s="64" t="n">
        <f aca="false">ModeloDatosModificados!M473-ModeloDatosMinisterio!M473</f>
        <v>4.67182417751566E-010</v>
      </c>
      <c r="N473" s="63" t="n">
        <f aca="false">ModeloDatosModificados!N473-ModeloDatosMinisterio!N473</f>
        <v>1</v>
      </c>
      <c r="O473" s="63" t="n">
        <f aca="false">ModeloDatosModificados!O473-ModeloDatosMinisterio!O473</f>
        <v>1</v>
      </c>
      <c r="P473" s="63" t="n">
        <f aca="false">ModeloDatosModificados!P473-ModeloDatosMinisterio!P473</f>
        <v>1</v>
      </c>
      <c r="Q473" s="63" t="n">
        <f aca="false">ModeloDatosModificados!Q473-ModeloDatosMinisterio!Q473</f>
        <v>1</v>
      </c>
      <c r="S473" s="63" t="n">
        <f aca="false">ModeloDatosModificados!S473-ModeloDatosMinisterio!S473</f>
        <v>0</v>
      </c>
      <c r="T473" s="63" t="n">
        <f aca="false">ModeloDatosModificados!T473-ModeloDatosMinisterio!T473</f>
        <v>0</v>
      </c>
      <c r="U473" s="63" t="n">
        <f aca="false">ModeloDatosModificados!U473-ModeloDatosMinisterio!U473</f>
        <v>0</v>
      </c>
      <c r="V473" s="63" t="n">
        <f aca="false">ModeloDatosModificados!V473-ModeloDatosMinisterio!V473</f>
        <v>0</v>
      </c>
      <c r="W473" s="63" t="n">
        <f aca="false">ModeloDatosModificados!W473-ModeloDatosMinisterio!W473</f>
        <v>0</v>
      </c>
      <c r="X473" s="63" t="n">
        <f aca="false">ModeloDatosModificados!X473-ModeloDatosMinisterio!X473</f>
        <v>0</v>
      </c>
      <c r="Y473" s="63" t="n">
        <f aca="false">ModeloDatosModificados!Y473-ModeloDatosMinisterio!Y473</f>
        <v>0</v>
      </c>
      <c r="Z473" s="63" t="n">
        <f aca="false">ModeloDatosModificados!Z473-ModeloDatosMinisterio!Z473</f>
        <v>0</v>
      </c>
      <c r="AC473" s="71" t="n">
        <f aca="false">ModeloDatosModificados!AC473-ModeloDatosMinisterio!AC473</f>
        <v>0</v>
      </c>
      <c r="AD473" s="72" t="n">
        <f aca="false">ModeloDatosModificados!AD473-ModeloDatosMinisterio!AD473</f>
        <v>0</v>
      </c>
      <c r="AE473" s="73" t="n">
        <f aca="false">ModeloDatosModificados!AE473-ModeloDatosMinisterio!AE473</f>
        <v>0</v>
      </c>
      <c r="AF473" s="72" t="n">
        <f aca="false">ModeloDatosModificados!AF473-ModeloDatosMinisterio!AF473</f>
        <v>0</v>
      </c>
      <c r="AG473" s="72" t="n">
        <f aca="false">ModeloDatosModificados!AG473-ModeloDatosMinisterio!AG473</f>
        <v>0</v>
      </c>
      <c r="AH473" s="72" t="n">
        <f aca="false">ModeloDatosModificados!AH473-ModeloDatosMinisterio!AH473</f>
        <v>0</v>
      </c>
      <c r="AI473" s="72" t="n">
        <f aca="false">ModeloDatosModificados!AI473-ModeloDatosMinisterio!AI473</f>
        <v>0</v>
      </c>
      <c r="AJ473" s="72" t="n">
        <f aca="false">ModeloDatosModificados!AJ473-ModeloDatosMinisterio!AJ473</f>
        <v>0</v>
      </c>
      <c r="AK473" s="72" t="n">
        <f aca="false">ModeloDatosModificados!AK473-ModeloDatosMinisterio!AK473</f>
        <v>0</v>
      </c>
      <c r="AL473" s="72" t="n">
        <f aca="false">ModeloDatosModificados!AL473-ModeloDatosMinisterio!AL473</f>
        <v>0</v>
      </c>
      <c r="AM473" s="72" t="n">
        <f aca="false">ModeloDatosModificados!AM473-ModeloDatosMinisterio!AM473</f>
        <v>0</v>
      </c>
      <c r="AO473" s="64" t="n">
        <f aca="false">ModeloDatosModificados!AO473-ModeloDatosMinisterio!AO473</f>
        <v>0</v>
      </c>
      <c r="AP473" s="63" t="n">
        <f aca="false">ModeloDatosModificados!AP473-ModeloDatosMinisterio!AP473</f>
        <v>0</v>
      </c>
      <c r="AQ473" s="64" t="n">
        <f aca="false">ModeloDatosModificados!AQ473-ModeloDatosMinisterio!AQ473</f>
        <v>0</v>
      </c>
      <c r="AR473" s="63" t="n">
        <f aca="false">ModeloDatosModificados!AR473-ModeloDatosMinisterio!AR473</f>
        <v>0</v>
      </c>
      <c r="AS473" s="64" t="n">
        <f aca="false">ModeloDatosModificados!AS473-ModeloDatosMinisterio!AS473</f>
        <v>0</v>
      </c>
      <c r="AT473" s="63" t="n">
        <f aca="false">ModeloDatosModificados!AT473-ModeloDatosMinisterio!AT473</f>
        <v>0</v>
      </c>
      <c r="AU473" s="64" t="n">
        <f aca="false">ModeloDatosModificados!AU473-ModeloDatosMinisterio!AU473</f>
        <v>0</v>
      </c>
      <c r="AV473" s="63" t="n">
        <f aca="false">ModeloDatosModificados!AV473-ModeloDatosMinisterio!AV473</f>
        <v>0</v>
      </c>
      <c r="AW473" s="64" t="n">
        <f aca="false">ModeloDatosModificados!AW473-ModeloDatosMinisterio!AW473</f>
        <v>0</v>
      </c>
      <c r="AX473" s="63" t="n">
        <f aca="false">ModeloDatosModificados!AX473-ModeloDatosMinisterio!AX473</f>
        <v>0</v>
      </c>
    </row>
    <row r="474" customFormat="false" ht="13.8" hidden="false" customHeight="false" outlineLevel="0" collapsed="false">
      <c r="A474" s="70" t="s">
        <v>26</v>
      </c>
      <c r="B474" s="63" t="n">
        <f aca="false">ModeloDatosModificados!B474-ModeloDatosMinisterio!B474</f>
        <v>0</v>
      </c>
      <c r="C474" s="63" t="n">
        <f aca="false">ModeloDatosModificados!C474-ModeloDatosMinisterio!C474</f>
        <v>0</v>
      </c>
      <c r="D474" s="63" t="n">
        <f aca="false">ModeloDatosModificados!D474-ModeloDatosMinisterio!D474</f>
        <v>0</v>
      </c>
      <c r="E474" s="63" t="n">
        <f aca="false">ModeloDatosModificados!E474-ModeloDatosMinisterio!E474</f>
        <v>0</v>
      </c>
      <c r="F474" s="63" t="n">
        <f aca="false">ModeloDatosModificados!F474-ModeloDatosMinisterio!F474</f>
        <v>0</v>
      </c>
      <c r="G474" s="63" t="n">
        <f aca="false">ModeloDatosModificados!G474-ModeloDatosMinisterio!G474</f>
        <v>0</v>
      </c>
      <c r="H474" s="63" t="n">
        <f aca="false">ModeloDatosModificados!H474-ModeloDatosMinisterio!H474</f>
        <v>0</v>
      </c>
      <c r="I474" s="64" t="n">
        <f aca="false">ModeloDatosModificados!I474-ModeloDatosMinisterio!I474</f>
        <v>0</v>
      </c>
      <c r="J474" s="63" t="n">
        <f aca="false">ModeloDatosModificados!J474-ModeloDatosMinisterio!J474</f>
        <v>0</v>
      </c>
      <c r="K474" s="64" t="n">
        <f aca="false">ModeloDatosModificados!K474-ModeloDatosMinisterio!K474</f>
        <v>0</v>
      </c>
      <c r="L474" s="63" t="n">
        <f aca="false">ModeloDatosModificados!L474-ModeloDatosMinisterio!L474</f>
        <v>0</v>
      </c>
      <c r="M474" s="64" t="n">
        <f aca="false">ModeloDatosModificados!M474-ModeloDatosMinisterio!M474</f>
        <v>-2.67598458988938E-007</v>
      </c>
      <c r="N474" s="63" t="n">
        <f aca="false">ModeloDatosModificados!N474-ModeloDatosMinisterio!N474</f>
        <v>-31</v>
      </c>
      <c r="O474" s="63" t="n">
        <f aca="false">ModeloDatosModificados!O474-ModeloDatosMinisterio!O474</f>
        <v>-31</v>
      </c>
      <c r="P474" s="63" t="n">
        <f aca="false">ModeloDatosModificados!P474-ModeloDatosMinisterio!P474</f>
        <v>-31</v>
      </c>
      <c r="Q474" s="63" t="n">
        <f aca="false">ModeloDatosModificados!Q474-ModeloDatosMinisterio!Q474</f>
        <v>-31</v>
      </c>
      <c r="S474" s="63" t="n">
        <f aca="false">ModeloDatosModificados!S474-ModeloDatosMinisterio!S474</f>
        <v>0</v>
      </c>
      <c r="T474" s="63" t="n">
        <f aca="false">ModeloDatosModificados!T474-ModeloDatosMinisterio!T474</f>
        <v>0</v>
      </c>
      <c r="U474" s="63" t="n">
        <f aca="false">ModeloDatosModificados!U474-ModeloDatosMinisterio!U474</f>
        <v>0</v>
      </c>
      <c r="V474" s="63" t="n">
        <f aca="false">ModeloDatosModificados!V474-ModeloDatosMinisterio!V474</f>
        <v>0</v>
      </c>
      <c r="W474" s="63" t="n">
        <f aca="false">ModeloDatosModificados!W474-ModeloDatosMinisterio!W474</f>
        <v>0</v>
      </c>
      <c r="X474" s="63" t="n">
        <f aca="false">ModeloDatosModificados!X474-ModeloDatosMinisterio!X474</f>
        <v>0</v>
      </c>
      <c r="Y474" s="63" t="n">
        <f aca="false">ModeloDatosModificados!Y474-ModeloDatosMinisterio!Y474</f>
        <v>0</v>
      </c>
      <c r="Z474" s="63" t="n">
        <f aca="false">ModeloDatosModificados!Z474-ModeloDatosMinisterio!Z474</f>
        <v>0</v>
      </c>
      <c r="AC474" s="71" t="n">
        <f aca="false">ModeloDatosModificados!AC474-ModeloDatosMinisterio!AC474</f>
        <v>0</v>
      </c>
      <c r="AD474" s="72" t="n">
        <f aca="false">ModeloDatosModificados!AD474-ModeloDatosMinisterio!AD474</f>
        <v>0</v>
      </c>
      <c r="AE474" s="73" t="n">
        <f aca="false">ModeloDatosModificados!AE474-ModeloDatosMinisterio!AE474</f>
        <v>0</v>
      </c>
      <c r="AF474" s="72" t="n">
        <f aca="false">ModeloDatosModificados!AF474-ModeloDatosMinisterio!AF474</f>
        <v>0</v>
      </c>
      <c r="AG474" s="72" t="n">
        <f aca="false">ModeloDatosModificados!AG474-ModeloDatosMinisterio!AG474</f>
        <v>0</v>
      </c>
      <c r="AH474" s="72" t="n">
        <f aca="false">ModeloDatosModificados!AH474-ModeloDatosMinisterio!AH474</f>
        <v>0</v>
      </c>
      <c r="AI474" s="72" t="n">
        <f aca="false">ModeloDatosModificados!AI474-ModeloDatosMinisterio!AI474</f>
        <v>0</v>
      </c>
      <c r="AJ474" s="72" t="n">
        <f aca="false">ModeloDatosModificados!AJ474-ModeloDatosMinisterio!AJ474</f>
        <v>0</v>
      </c>
      <c r="AK474" s="72" t="n">
        <f aca="false">ModeloDatosModificados!AK474-ModeloDatosMinisterio!AK474</f>
        <v>0</v>
      </c>
      <c r="AL474" s="72" t="n">
        <f aca="false">ModeloDatosModificados!AL474-ModeloDatosMinisterio!AL474</f>
        <v>0</v>
      </c>
      <c r="AM474" s="72" t="n">
        <f aca="false">ModeloDatosModificados!AM474-ModeloDatosMinisterio!AM474</f>
        <v>0</v>
      </c>
      <c r="AO474" s="64" t="n">
        <f aca="false">ModeloDatosModificados!AO474-ModeloDatosMinisterio!AO474</f>
        <v>0</v>
      </c>
      <c r="AP474" s="63" t="n">
        <f aca="false">ModeloDatosModificados!AP474-ModeloDatosMinisterio!AP474</f>
        <v>0</v>
      </c>
      <c r="AQ474" s="64" t="n">
        <f aca="false">ModeloDatosModificados!AQ474-ModeloDatosMinisterio!AQ474</f>
        <v>0</v>
      </c>
      <c r="AR474" s="63" t="n">
        <f aca="false">ModeloDatosModificados!AR474-ModeloDatosMinisterio!AR474</f>
        <v>0</v>
      </c>
      <c r="AS474" s="64" t="n">
        <f aca="false">ModeloDatosModificados!AS474-ModeloDatosMinisterio!AS474</f>
        <v>0</v>
      </c>
      <c r="AT474" s="63" t="n">
        <f aca="false">ModeloDatosModificados!AT474-ModeloDatosMinisterio!AT474</f>
        <v>0</v>
      </c>
      <c r="AU474" s="64" t="n">
        <f aca="false">ModeloDatosModificados!AU474-ModeloDatosMinisterio!AU474</f>
        <v>0</v>
      </c>
      <c r="AV474" s="63" t="n">
        <f aca="false">ModeloDatosModificados!AV474-ModeloDatosMinisterio!AV474</f>
        <v>0</v>
      </c>
      <c r="AW474" s="64" t="n">
        <f aca="false">ModeloDatosModificados!AW474-ModeloDatosMinisterio!AW474</f>
        <v>0</v>
      </c>
      <c r="AX474" s="63" t="n">
        <f aca="false">ModeloDatosModificados!AX474-ModeloDatosMinisterio!AX474</f>
        <v>0</v>
      </c>
    </row>
    <row r="475" customFormat="false" ht="13.8" hidden="false" customHeight="false" outlineLevel="0" collapsed="false">
      <c r="A475" s="70" t="s">
        <v>27</v>
      </c>
      <c r="B475" s="63" t="n">
        <f aca="false">ModeloDatosModificados!B475-ModeloDatosMinisterio!B475</f>
        <v>0</v>
      </c>
      <c r="C475" s="63" t="n">
        <f aca="false">ModeloDatosModificados!C475-ModeloDatosMinisterio!C475</f>
        <v>0</v>
      </c>
      <c r="D475" s="63" t="n">
        <f aca="false">ModeloDatosModificados!D475-ModeloDatosMinisterio!D475</f>
        <v>0</v>
      </c>
      <c r="E475" s="63" t="n">
        <f aca="false">ModeloDatosModificados!E475-ModeloDatosMinisterio!E475</f>
        <v>0</v>
      </c>
      <c r="F475" s="63" t="n">
        <f aca="false">ModeloDatosModificados!F475-ModeloDatosMinisterio!F475</f>
        <v>0</v>
      </c>
      <c r="G475" s="63" t="n">
        <f aca="false">ModeloDatosModificados!G475-ModeloDatosMinisterio!G475</f>
        <v>0</v>
      </c>
      <c r="H475" s="63" t="n">
        <f aca="false">ModeloDatosModificados!H475-ModeloDatosMinisterio!H475</f>
        <v>0</v>
      </c>
      <c r="I475" s="64" t="n">
        <f aca="false">ModeloDatosModificados!I475-ModeloDatosMinisterio!I475</f>
        <v>0</v>
      </c>
      <c r="J475" s="63" t="n">
        <f aca="false">ModeloDatosModificados!J475-ModeloDatosMinisterio!J475</f>
        <v>0</v>
      </c>
      <c r="K475" s="64" t="n">
        <f aca="false">ModeloDatosModificados!K475-ModeloDatosMinisterio!K475</f>
        <v>0</v>
      </c>
      <c r="L475" s="63" t="n">
        <f aca="false">ModeloDatosModificados!L475-ModeloDatosMinisterio!L475</f>
        <v>0</v>
      </c>
      <c r="M475" s="64" t="n">
        <f aca="false">ModeloDatosModificados!M475-ModeloDatosMinisterio!M475</f>
        <v>-3.10680948606423E-008</v>
      </c>
      <c r="N475" s="63" t="n">
        <f aca="false">ModeloDatosModificados!N475-ModeloDatosMinisterio!N475</f>
        <v>-3</v>
      </c>
      <c r="O475" s="63" t="n">
        <f aca="false">ModeloDatosModificados!O475-ModeloDatosMinisterio!O475</f>
        <v>-3</v>
      </c>
      <c r="P475" s="63" t="n">
        <f aca="false">ModeloDatosModificados!P475-ModeloDatosMinisterio!P475</f>
        <v>-3</v>
      </c>
      <c r="Q475" s="63" t="n">
        <f aca="false">ModeloDatosModificados!Q475-ModeloDatosMinisterio!Q475</f>
        <v>-3</v>
      </c>
      <c r="S475" s="63" t="n">
        <f aca="false">ModeloDatosModificados!S475-ModeloDatosMinisterio!S475</f>
        <v>0</v>
      </c>
      <c r="T475" s="63" t="n">
        <f aca="false">ModeloDatosModificados!T475-ModeloDatosMinisterio!T475</f>
        <v>0</v>
      </c>
      <c r="U475" s="63" t="n">
        <f aca="false">ModeloDatosModificados!U475-ModeloDatosMinisterio!U475</f>
        <v>0</v>
      </c>
      <c r="V475" s="63" t="n">
        <f aca="false">ModeloDatosModificados!V475-ModeloDatosMinisterio!V475</f>
        <v>0</v>
      </c>
      <c r="W475" s="63" t="n">
        <f aca="false">ModeloDatosModificados!W475-ModeloDatosMinisterio!W475</f>
        <v>0</v>
      </c>
      <c r="X475" s="63" t="n">
        <f aca="false">ModeloDatosModificados!X475-ModeloDatosMinisterio!X475</f>
        <v>0</v>
      </c>
      <c r="Y475" s="63" t="n">
        <f aca="false">ModeloDatosModificados!Y475-ModeloDatosMinisterio!Y475</f>
        <v>0</v>
      </c>
      <c r="Z475" s="63" t="n">
        <f aca="false">ModeloDatosModificados!Z475-ModeloDatosMinisterio!Z475</f>
        <v>0</v>
      </c>
      <c r="AC475" s="71" t="n">
        <f aca="false">ModeloDatosModificados!AC475-ModeloDatosMinisterio!AC475</f>
        <v>0</v>
      </c>
      <c r="AD475" s="72" t="n">
        <f aca="false">ModeloDatosModificados!AD475-ModeloDatosMinisterio!AD475</f>
        <v>0</v>
      </c>
      <c r="AE475" s="73" t="n">
        <f aca="false">ModeloDatosModificados!AE475-ModeloDatosMinisterio!AE475</f>
        <v>0</v>
      </c>
      <c r="AF475" s="72" t="n">
        <f aca="false">ModeloDatosModificados!AF475-ModeloDatosMinisterio!AF475</f>
        <v>0</v>
      </c>
      <c r="AG475" s="72" t="n">
        <f aca="false">ModeloDatosModificados!AG475-ModeloDatosMinisterio!AG475</f>
        <v>0</v>
      </c>
      <c r="AH475" s="72" t="n">
        <f aca="false">ModeloDatosModificados!AH475-ModeloDatosMinisterio!AH475</f>
        <v>0</v>
      </c>
      <c r="AI475" s="72" t="n">
        <f aca="false">ModeloDatosModificados!AI475-ModeloDatosMinisterio!AI475</f>
        <v>0</v>
      </c>
      <c r="AJ475" s="72" t="n">
        <f aca="false">ModeloDatosModificados!AJ475-ModeloDatosMinisterio!AJ475</f>
        <v>0</v>
      </c>
      <c r="AK475" s="72" t="n">
        <f aca="false">ModeloDatosModificados!AK475-ModeloDatosMinisterio!AK475</f>
        <v>0</v>
      </c>
      <c r="AL475" s="72" t="n">
        <f aca="false">ModeloDatosModificados!AL475-ModeloDatosMinisterio!AL475</f>
        <v>0</v>
      </c>
      <c r="AM475" s="72" t="n">
        <f aca="false">ModeloDatosModificados!AM475-ModeloDatosMinisterio!AM475</f>
        <v>0</v>
      </c>
      <c r="AO475" s="64" t="n">
        <f aca="false">ModeloDatosModificados!AO475-ModeloDatosMinisterio!AO475</f>
        <v>0</v>
      </c>
      <c r="AP475" s="63" t="n">
        <f aca="false">ModeloDatosModificados!AP475-ModeloDatosMinisterio!AP475</f>
        <v>0</v>
      </c>
      <c r="AQ475" s="64" t="n">
        <f aca="false">ModeloDatosModificados!AQ475-ModeloDatosMinisterio!AQ475</f>
        <v>0</v>
      </c>
      <c r="AR475" s="63" t="n">
        <f aca="false">ModeloDatosModificados!AR475-ModeloDatosMinisterio!AR475</f>
        <v>0</v>
      </c>
      <c r="AS475" s="64" t="n">
        <f aca="false">ModeloDatosModificados!AS475-ModeloDatosMinisterio!AS475</f>
        <v>0</v>
      </c>
      <c r="AT475" s="63" t="n">
        <f aca="false">ModeloDatosModificados!AT475-ModeloDatosMinisterio!AT475</f>
        <v>0</v>
      </c>
      <c r="AU475" s="64" t="n">
        <f aca="false">ModeloDatosModificados!AU475-ModeloDatosMinisterio!AU475</f>
        <v>0</v>
      </c>
      <c r="AV475" s="63" t="n">
        <f aca="false">ModeloDatosModificados!AV475-ModeloDatosMinisterio!AV475</f>
        <v>0</v>
      </c>
      <c r="AW475" s="64" t="n">
        <f aca="false">ModeloDatosModificados!AW475-ModeloDatosMinisterio!AW475</f>
        <v>0</v>
      </c>
      <c r="AX475" s="63" t="n">
        <f aca="false">ModeloDatosModificados!AX475-ModeloDatosMinisterio!AX475</f>
        <v>0</v>
      </c>
    </row>
    <row r="476" customFormat="false" ht="13.8" hidden="false" customHeight="false" outlineLevel="0" collapsed="false">
      <c r="A476" s="70" t="s">
        <v>28</v>
      </c>
      <c r="B476" s="63" t="n">
        <f aca="false">ModeloDatosModificados!B476-ModeloDatosMinisterio!B476</f>
        <v>0</v>
      </c>
      <c r="C476" s="63" t="n">
        <f aca="false">ModeloDatosModificados!C476-ModeloDatosMinisterio!C476</f>
        <v>0</v>
      </c>
      <c r="D476" s="63" t="n">
        <f aca="false">ModeloDatosModificados!D476-ModeloDatosMinisterio!D476</f>
        <v>0</v>
      </c>
      <c r="E476" s="63" t="n">
        <f aca="false">ModeloDatosModificados!E476-ModeloDatosMinisterio!E476</f>
        <v>0</v>
      </c>
      <c r="F476" s="63" t="n">
        <f aca="false">ModeloDatosModificados!F476-ModeloDatosMinisterio!F476</f>
        <v>0</v>
      </c>
      <c r="G476" s="63" t="n">
        <f aca="false">ModeloDatosModificados!G476-ModeloDatosMinisterio!G476</f>
        <v>0</v>
      </c>
      <c r="H476" s="63" t="n">
        <f aca="false">ModeloDatosModificados!H476-ModeloDatosMinisterio!H476</f>
        <v>0</v>
      </c>
      <c r="I476" s="64" t="n">
        <f aca="false">ModeloDatosModificados!I476-ModeloDatosMinisterio!I476</f>
        <v>0</v>
      </c>
      <c r="J476" s="63" t="n">
        <f aca="false">ModeloDatosModificados!J476-ModeloDatosMinisterio!J476</f>
        <v>0</v>
      </c>
      <c r="K476" s="64" t="n">
        <f aca="false">ModeloDatosModificados!K476-ModeloDatosMinisterio!K476</f>
        <v>0</v>
      </c>
      <c r="L476" s="63" t="n">
        <f aca="false">ModeloDatosModificados!L476-ModeloDatosMinisterio!L476</f>
        <v>0</v>
      </c>
      <c r="M476" s="64" t="n">
        <f aca="false">ModeloDatosModificados!M476-ModeloDatosMinisterio!M476</f>
        <v>-1.57434139086421E-007</v>
      </c>
      <c r="N476" s="63" t="n">
        <f aca="false">ModeloDatosModificados!N476-ModeloDatosMinisterio!N476</f>
        <v>-18</v>
      </c>
      <c r="O476" s="63" t="n">
        <f aca="false">ModeloDatosModificados!O476-ModeloDatosMinisterio!O476</f>
        <v>-18</v>
      </c>
      <c r="P476" s="63" t="n">
        <f aca="false">ModeloDatosModificados!P476-ModeloDatosMinisterio!P476</f>
        <v>-18</v>
      </c>
      <c r="Q476" s="63" t="n">
        <f aca="false">ModeloDatosModificados!Q476-ModeloDatosMinisterio!Q476</f>
        <v>-18</v>
      </c>
      <c r="S476" s="63" t="n">
        <f aca="false">ModeloDatosModificados!S476-ModeloDatosMinisterio!S476</f>
        <v>0</v>
      </c>
      <c r="T476" s="63" t="n">
        <f aca="false">ModeloDatosModificados!T476-ModeloDatosMinisterio!T476</f>
        <v>0</v>
      </c>
      <c r="U476" s="63" t="n">
        <f aca="false">ModeloDatosModificados!U476-ModeloDatosMinisterio!U476</f>
        <v>0</v>
      </c>
      <c r="V476" s="63" t="n">
        <f aca="false">ModeloDatosModificados!V476-ModeloDatosMinisterio!V476</f>
        <v>0</v>
      </c>
      <c r="W476" s="63" t="n">
        <f aca="false">ModeloDatosModificados!W476-ModeloDatosMinisterio!W476</f>
        <v>0</v>
      </c>
      <c r="X476" s="63" t="n">
        <f aca="false">ModeloDatosModificados!X476-ModeloDatosMinisterio!X476</f>
        <v>0</v>
      </c>
      <c r="Y476" s="63" t="n">
        <f aca="false">ModeloDatosModificados!Y476-ModeloDatosMinisterio!Y476</f>
        <v>0</v>
      </c>
      <c r="Z476" s="63" t="n">
        <f aca="false">ModeloDatosModificados!Z476-ModeloDatosMinisterio!Z476</f>
        <v>0</v>
      </c>
      <c r="AC476" s="71" t="n">
        <f aca="false">ModeloDatosModificados!AC476-ModeloDatosMinisterio!AC476</f>
        <v>0</v>
      </c>
      <c r="AD476" s="72" t="n">
        <f aca="false">ModeloDatosModificados!AD476-ModeloDatosMinisterio!AD476</f>
        <v>0</v>
      </c>
      <c r="AE476" s="73" t="n">
        <f aca="false">ModeloDatosModificados!AE476-ModeloDatosMinisterio!AE476</f>
        <v>0</v>
      </c>
      <c r="AF476" s="72" t="n">
        <f aca="false">ModeloDatosModificados!AF476-ModeloDatosMinisterio!AF476</f>
        <v>0</v>
      </c>
      <c r="AG476" s="72" t="n">
        <f aca="false">ModeloDatosModificados!AG476-ModeloDatosMinisterio!AG476</f>
        <v>0</v>
      </c>
      <c r="AH476" s="72" t="n">
        <f aca="false">ModeloDatosModificados!AH476-ModeloDatosMinisterio!AH476</f>
        <v>0</v>
      </c>
      <c r="AI476" s="72" t="n">
        <f aca="false">ModeloDatosModificados!AI476-ModeloDatosMinisterio!AI476</f>
        <v>0</v>
      </c>
      <c r="AJ476" s="72" t="n">
        <f aca="false">ModeloDatosModificados!AJ476-ModeloDatosMinisterio!AJ476</f>
        <v>0</v>
      </c>
      <c r="AK476" s="72" t="n">
        <f aca="false">ModeloDatosModificados!AK476-ModeloDatosMinisterio!AK476</f>
        <v>0</v>
      </c>
      <c r="AL476" s="72" t="n">
        <f aca="false">ModeloDatosModificados!AL476-ModeloDatosMinisterio!AL476</f>
        <v>0</v>
      </c>
      <c r="AM476" s="72" t="n">
        <f aca="false">ModeloDatosModificados!AM476-ModeloDatosMinisterio!AM476</f>
        <v>0</v>
      </c>
      <c r="AO476" s="64" t="n">
        <f aca="false">ModeloDatosModificados!AO476-ModeloDatosMinisterio!AO476</f>
        <v>0</v>
      </c>
      <c r="AP476" s="63" t="n">
        <f aca="false">ModeloDatosModificados!AP476-ModeloDatosMinisterio!AP476</f>
        <v>0</v>
      </c>
      <c r="AQ476" s="64" t="n">
        <f aca="false">ModeloDatosModificados!AQ476-ModeloDatosMinisterio!AQ476</f>
        <v>0</v>
      </c>
      <c r="AR476" s="63" t="n">
        <f aca="false">ModeloDatosModificados!AR476-ModeloDatosMinisterio!AR476</f>
        <v>0</v>
      </c>
      <c r="AS476" s="64" t="n">
        <f aca="false">ModeloDatosModificados!AS476-ModeloDatosMinisterio!AS476</f>
        <v>0</v>
      </c>
      <c r="AT476" s="63" t="n">
        <f aca="false">ModeloDatosModificados!AT476-ModeloDatosMinisterio!AT476</f>
        <v>0</v>
      </c>
      <c r="AU476" s="64" t="n">
        <f aca="false">ModeloDatosModificados!AU476-ModeloDatosMinisterio!AU476</f>
        <v>0</v>
      </c>
      <c r="AV476" s="63" t="n">
        <f aca="false">ModeloDatosModificados!AV476-ModeloDatosMinisterio!AV476</f>
        <v>0</v>
      </c>
      <c r="AW476" s="64" t="n">
        <f aca="false">ModeloDatosModificados!AW476-ModeloDatosMinisterio!AW476</f>
        <v>0</v>
      </c>
      <c r="AX476" s="63" t="n">
        <f aca="false">ModeloDatosModificados!AX476-ModeloDatosMinisterio!AX476</f>
        <v>0</v>
      </c>
    </row>
    <row r="477" customFormat="false" ht="13.8" hidden="false" customHeight="false" outlineLevel="0" collapsed="false">
      <c r="A477" s="70" t="s">
        <v>29</v>
      </c>
      <c r="B477" s="63" t="n">
        <f aca="false">ModeloDatosModificados!B477-ModeloDatosMinisterio!B477</f>
        <v>0</v>
      </c>
      <c r="C477" s="63" t="n">
        <f aca="false">ModeloDatosModificados!C477-ModeloDatosMinisterio!C477</f>
        <v>0</v>
      </c>
      <c r="D477" s="63" t="n">
        <f aca="false">ModeloDatosModificados!D477-ModeloDatosMinisterio!D477</f>
        <v>0</v>
      </c>
      <c r="E477" s="63" t="n">
        <f aca="false">ModeloDatosModificados!E477-ModeloDatosMinisterio!E477</f>
        <v>0</v>
      </c>
      <c r="F477" s="63" t="n">
        <f aca="false">ModeloDatosModificados!F477-ModeloDatosMinisterio!F477</f>
        <v>0</v>
      </c>
      <c r="G477" s="63" t="n">
        <f aca="false">ModeloDatosModificados!G477-ModeloDatosMinisterio!G477</f>
        <v>0</v>
      </c>
      <c r="H477" s="63" t="n">
        <f aca="false">ModeloDatosModificados!H477-ModeloDatosMinisterio!H477</f>
        <v>0</v>
      </c>
      <c r="I477" s="64" t="n">
        <f aca="false">ModeloDatosModificados!I477-ModeloDatosMinisterio!I477</f>
        <v>0</v>
      </c>
      <c r="J477" s="63" t="n">
        <f aca="false">ModeloDatosModificados!J477-ModeloDatosMinisterio!J477</f>
        <v>0</v>
      </c>
      <c r="K477" s="64" t="n">
        <f aca="false">ModeloDatosModificados!K477-ModeloDatosMinisterio!K477</f>
        <v>0</v>
      </c>
      <c r="L477" s="63" t="n">
        <f aca="false">ModeloDatosModificados!L477-ModeloDatosMinisterio!L477</f>
        <v>0</v>
      </c>
      <c r="M477" s="64" t="n">
        <f aca="false">ModeloDatosModificados!M477-ModeloDatosMinisterio!M477</f>
        <v>-7.22281741638575E-008</v>
      </c>
      <c r="N477" s="63" t="n">
        <f aca="false">ModeloDatosModificados!N477-ModeloDatosMinisterio!N477</f>
        <v>-8</v>
      </c>
      <c r="O477" s="63" t="n">
        <f aca="false">ModeloDatosModificados!O477-ModeloDatosMinisterio!O477</f>
        <v>-8</v>
      </c>
      <c r="P477" s="63" t="n">
        <f aca="false">ModeloDatosModificados!P477-ModeloDatosMinisterio!P477</f>
        <v>-8</v>
      </c>
      <c r="Q477" s="63" t="n">
        <f aca="false">ModeloDatosModificados!Q477-ModeloDatosMinisterio!Q477</f>
        <v>-8</v>
      </c>
      <c r="S477" s="63" t="n">
        <f aca="false">ModeloDatosModificados!S477-ModeloDatosMinisterio!S477</f>
        <v>0</v>
      </c>
      <c r="T477" s="63" t="n">
        <f aca="false">ModeloDatosModificados!T477-ModeloDatosMinisterio!T477</f>
        <v>0</v>
      </c>
      <c r="U477" s="63" t="n">
        <f aca="false">ModeloDatosModificados!U477-ModeloDatosMinisterio!U477</f>
        <v>0</v>
      </c>
      <c r="V477" s="63" t="n">
        <f aca="false">ModeloDatosModificados!V477-ModeloDatosMinisterio!V477</f>
        <v>0</v>
      </c>
      <c r="W477" s="63" t="n">
        <f aca="false">ModeloDatosModificados!W477-ModeloDatosMinisterio!W477</f>
        <v>0</v>
      </c>
      <c r="X477" s="63" t="n">
        <f aca="false">ModeloDatosModificados!X477-ModeloDatosMinisterio!X477</f>
        <v>0</v>
      </c>
      <c r="Y477" s="63" t="n">
        <f aca="false">ModeloDatosModificados!Y477-ModeloDatosMinisterio!Y477</f>
        <v>0</v>
      </c>
      <c r="Z477" s="63" t="n">
        <f aca="false">ModeloDatosModificados!Z477-ModeloDatosMinisterio!Z477</f>
        <v>0</v>
      </c>
      <c r="AC477" s="71" t="n">
        <f aca="false">ModeloDatosModificados!AC477-ModeloDatosMinisterio!AC477</f>
        <v>0</v>
      </c>
      <c r="AD477" s="72" t="n">
        <f aca="false">ModeloDatosModificados!AD477-ModeloDatosMinisterio!AD477</f>
        <v>0</v>
      </c>
      <c r="AE477" s="73" t="n">
        <f aca="false">ModeloDatosModificados!AE477-ModeloDatosMinisterio!AE477</f>
        <v>0</v>
      </c>
      <c r="AF477" s="72" t="n">
        <f aca="false">ModeloDatosModificados!AF477-ModeloDatosMinisterio!AF477</f>
        <v>0</v>
      </c>
      <c r="AG477" s="72" t="n">
        <f aca="false">ModeloDatosModificados!AG477-ModeloDatosMinisterio!AG477</f>
        <v>0</v>
      </c>
      <c r="AH477" s="72" t="n">
        <f aca="false">ModeloDatosModificados!AH477-ModeloDatosMinisterio!AH477</f>
        <v>0</v>
      </c>
      <c r="AI477" s="72" t="n">
        <f aca="false">ModeloDatosModificados!AI477-ModeloDatosMinisterio!AI477</f>
        <v>0</v>
      </c>
      <c r="AJ477" s="72" t="n">
        <f aca="false">ModeloDatosModificados!AJ477-ModeloDatosMinisterio!AJ477</f>
        <v>0</v>
      </c>
      <c r="AK477" s="72" t="n">
        <f aca="false">ModeloDatosModificados!AK477-ModeloDatosMinisterio!AK477</f>
        <v>0</v>
      </c>
      <c r="AL477" s="72" t="n">
        <f aca="false">ModeloDatosModificados!AL477-ModeloDatosMinisterio!AL477</f>
        <v>0</v>
      </c>
      <c r="AM477" s="72" t="n">
        <f aca="false">ModeloDatosModificados!AM477-ModeloDatosMinisterio!AM477</f>
        <v>0</v>
      </c>
      <c r="AO477" s="64" t="n">
        <f aca="false">ModeloDatosModificados!AO477-ModeloDatosMinisterio!AO477</f>
        <v>0</v>
      </c>
      <c r="AP477" s="63" t="n">
        <f aca="false">ModeloDatosModificados!AP477-ModeloDatosMinisterio!AP477</f>
        <v>0</v>
      </c>
      <c r="AQ477" s="64" t="n">
        <f aca="false">ModeloDatosModificados!AQ477-ModeloDatosMinisterio!AQ477</f>
        <v>0</v>
      </c>
      <c r="AR477" s="63" t="n">
        <f aca="false">ModeloDatosModificados!AR477-ModeloDatosMinisterio!AR477</f>
        <v>0</v>
      </c>
      <c r="AS477" s="64" t="n">
        <f aca="false">ModeloDatosModificados!AS477-ModeloDatosMinisterio!AS477</f>
        <v>0</v>
      </c>
      <c r="AT477" s="63" t="n">
        <f aca="false">ModeloDatosModificados!AT477-ModeloDatosMinisterio!AT477</f>
        <v>0</v>
      </c>
      <c r="AU477" s="64" t="n">
        <f aca="false">ModeloDatosModificados!AU477-ModeloDatosMinisterio!AU477</f>
        <v>0</v>
      </c>
      <c r="AV477" s="63" t="n">
        <f aca="false">ModeloDatosModificados!AV477-ModeloDatosMinisterio!AV477</f>
        <v>0</v>
      </c>
      <c r="AW477" s="64" t="n">
        <f aca="false">ModeloDatosModificados!AW477-ModeloDatosMinisterio!AW477</f>
        <v>0</v>
      </c>
      <c r="AX477" s="63" t="n">
        <f aca="false">ModeloDatosModificados!AX477-ModeloDatosMinisterio!AX477</f>
        <v>0</v>
      </c>
    </row>
    <row r="478" customFormat="false" ht="13.8" hidden="false" customHeight="false" outlineLevel="0" collapsed="false">
      <c r="A478" s="70" t="s">
        <v>30</v>
      </c>
      <c r="B478" s="63" t="n">
        <f aca="false">ModeloDatosModificados!B478-ModeloDatosMinisterio!B478</f>
        <v>0</v>
      </c>
      <c r="C478" s="63" t="n">
        <f aca="false">ModeloDatosModificados!C478-ModeloDatosMinisterio!C478</f>
        <v>0</v>
      </c>
      <c r="D478" s="63" t="n">
        <f aca="false">ModeloDatosModificados!D478-ModeloDatosMinisterio!D478</f>
        <v>0</v>
      </c>
      <c r="E478" s="63" t="n">
        <f aca="false">ModeloDatosModificados!E478-ModeloDatosMinisterio!E478</f>
        <v>0</v>
      </c>
      <c r="F478" s="63" t="n">
        <f aca="false">ModeloDatosModificados!F478-ModeloDatosMinisterio!F478</f>
        <v>0</v>
      </c>
      <c r="G478" s="63" t="n">
        <f aca="false">ModeloDatosModificados!G478-ModeloDatosMinisterio!G478</f>
        <v>0</v>
      </c>
      <c r="H478" s="63" t="n">
        <f aca="false">ModeloDatosModificados!H478-ModeloDatosMinisterio!H478</f>
        <v>0</v>
      </c>
      <c r="I478" s="64" t="n">
        <f aca="false">ModeloDatosModificados!I478-ModeloDatosMinisterio!I478</f>
        <v>0</v>
      </c>
      <c r="J478" s="63" t="n">
        <f aca="false">ModeloDatosModificados!J478-ModeloDatosMinisterio!J478</f>
        <v>0</v>
      </c>
      <c r="K478" s="64" t="n">
        <f aca="false">ModeloDatosModificados!K478-ModeloDatosMinisterio!K478</f>
        <v>0</v>
      </c>
      <c r="L478" s="63" t="n">
        <f aca="false">ModeloDatosModificados!L478-ModeloDatosMinisterio!L478</f>
        <v>0</v>
      </c>
      <c r="M478" s="64" t="n">
        <f aca="false">ModeloDatosModificados!M478-ModeloDatosMinisterio!M478</f>
        <v>4.61024984160785E-009</v>
      </c>
      <c r="N478" s="63" t="n">
        <f aca="false">ModeloDatosModificados!N478-ModeloDatosMinisterio!N478</f>
        <v>1</v>
      </c>
      <c r="O478" s="63" t="n">
        <f aca="false">ModeloDatosModificados!O478-ModeloDatosMinisterio!O478</f>
        <v>1</v>
      </c>
      <c r="P478" s="63" t="n">
        <f aca="false">ModeloDatosModificados!P478-ModeloDatosMinisterio!P478</f>
        <v>1</v>
      </c>
      <c r="Q478" s="63" t="n">
        <f aca="false">ModeloDatosModificados!Q478-ModeloDatosMinisterio!Q478</f>
        <v>1</v>
      </c>
      <c r="S478" s="63" t="n">
        <f aca="false">ModeloDatosModificados!S478-ModeloDatosMinisterio!S478</f>
        <v>0</v>
      </c>
      <c r="T478" s="63" t="n">
        <f aca="false">ModeloDatosModificados!T478-ModeloDatosMinisterio!T478</f>
        <v>0</v>
      </c>
      <c r="U478" s="63" t="n">
        <f aca="false">ModeloDatosModificados!U478-ModeloDatosMinisterio!U478</f>
        <v>0</v>
      </c>
      <c r="V478" s="63" t="n">
        <f aca="false">ModeloDatosModificados!V478-ModeloDatosMinisterio!V478</f>
        <v>0</v>
      </c>
      <c r="W478" s="63" t="n">
        <f aca="false">ModeloDatosModificados!W478-ModeloDatosMinisterio!W478</f>
        <v>0</v>
      </c>
      <c r="X478" s="63" t="n">
        <f aca="false">ModeloDatosModificados!X478-ModeloDatosMinisterio!X478</f>
        <v>0</v>
      </c>
      <c r="Y478" s="63" t="n">
        <f aca="false">ModeloDatosModificados!Y478-ModeloDatosMinisterio!Y478</f>
        <v>0</v>
      </c>
      <c r="Z478" s="63" t="n">
        <f aca="false">ModeloDatosModificados!Z478-ModeloDatosMinisterio!Z478</f>
        <v>0</v>
      </c>
      <c r="AC478" s="71" t="n">
        <f aca="false">ModeloDatosModificados!AC478-ModeloDatosMinisterio!AC478</f>
        <v>0</v>
      </c>
      <c r="AD478" s="72" t="n">
        <f aca="false">ModeloDatosModificados!AD478-ModeloDatosMinisterio!AD478</f>
        <v>0</v>
      </c>
      <c r="AE478" s="73" t="n">
        <f aca="false">ModeloDatosModificados!AE478-ModeloDatosMinisterio!AE478</f>
        <v>0</v>
      </c>
      <c r="AF478" s="72" t="n">
        <f aca="false">ModeloDatosModificados!AF478-ModeloDatosMinisterio!AF478</f>
        <v>0</v>
      </c>
      <c r="AG478" s="72" t="n">
        <f aca="false">ModeloDatosModificados!AG478-ModeloDatosMinisterio!AG478</f>
        <v>0</v>
      </c>
      <c r="AH478" s="72" t="n">
        <f aca="false">ModeloDatosModificados!AH478-ModeloDatosMinisterio!AH478</f>
        <v>0</v>
      </c>
      <c r="AI478" s="72" t="n">
        <f aca="false">ModeloDatosModificados!AI478-ModeloDatosMinisterio!AI478</f>
        <v>0</v>
      </c>
      <c r="AJ478" s="72" t="n">
        <f aca="false">ModeloDatosModificados!AJ478-ModeloDatosMinisterio!AJ478</f>
        <v>0</v>
      </c>
      <c r="AK478" s="72" t="n">
        <f aca="false">ModeloDatosModificados!AK478-ModeloDatosMinisterio!AK478</f>
        <v>0</v>
      </c>
      <c r="AL478" s="72" t="n">
        <f aca="false">ModeloDatosModificados!AL478-ModeloDatosMinisterio!AL478</f>
        <v>0</v>
      </c>
      <c r="AM478" s="72" t="n">
        <f aca="false">ModeloDatosModificados!AM478-ModeloDatosMinisterio!AM478</f>
        <v>0</v>
      </c>
      <c r="AO478" s="64" t="n">
        <f aca="false">ModeloDatosModificados!AO478-ModeloDatosMinisterio!AO478</f>
        <v>0</v>
      </c>
      <c r="AP478" s="63" t="n">
        <f aca="false">ModeloDatosModificados!AP478-ModeloDatosMinisterio!AP478</f>
        <v>0</v>
      </c>
      <c r="AQ478" s="64" t="n">
        <f aca="false">ModeloDatosModificados!AQ478-ModeloDatosMinisterio!AQ478</f>
        <v>0</v>
      </c>
      <c r="AR478" s="63" t="n">
        <f aca="false">ModeloDatosModificados!AR478-ModeloDatosMinisterio!AR478</f>
        <v>0</v>
      </c>
      <c r="AS478" s="64" t="n">
        <f aca="false">ModeloDatosModificados!AS478-ModeloDatosMinisterio!AS478</f>
        <v>0</v>
      </c>
      <c r="AT478" s="63" t="n">
        <f aca="false">ModeloDatosModificados!AT478-ModeloDatosMinisterio!AT478</f>
        <v>0</v>
      </c>
      <c r="AU478" s="64" t="n">
        <f aca="false">ModeloDatosModificados!AU478-ModeloDatosMinisterio!AU478</f>
        <v>0</v>
      </c>
      <c r="AV478" s="63" t="n">
        <f aca="false">ModeloDatosModificados!AV478-ModeloDatosMinisterio!AV478</f>
        <v>0</v>
      </c>
      <c r="AW478" s="64" t="n">
        <f aca="false">ModeloDatosModificados!AW478-ModeloDatosMinisterio!AW478</f>
        <v>0</v>
      </c>
      <c r="AX478" s="63" t="n">
        <f aca="false">ModeloDatosModificados!AX478-ModeloDatosMinisterio!AX478</f>
        <v>0</v>
      </c>
    </row>
    <row r="479" customFormat="false" ht="13.8" hidden="false" customHeight="false" outlineLevel="0" collapsed="false">
      <c r="A479" s="70" t="s">
        <v>31</v>
      </c>
      <c r="B479" s="63" t="n">
        <f aca="false">ModeloDatosModificados!B479-ModeloDatosMinisterio!B479</f>
        <v>0</v>
      </c>
      <c r="C479" s="63" t="n">
        <f aca="false">ModeloDatosModificados!C479-ModeloDatosMinisterio!C479</f>
        <v>0</v>
      </c>
      <c r="D479" s="63" t="n">
        <f aca="false">ModeloDatosModificados!D479-ModeloDatosMinisterio!D479</f>
        <v>0</v>
      </c>
      <c r="E479" s="63" t="n">
        <f aca="false">ModeloDatosModificados!E479-ModeloDatosMinisterio!E479</f>
        <v>0</v>
      </c>
      <c r="F479" s="63" t="n">
        <f aca="false">ModeloDatosModificados!F479-ModeloDatosMinisterio!F479</f>
        <v>0</v>
      </c>
      <c r="G479" s="63" t="n">
        <f aca="false">ModeloDatosModificados!G479-ModeloDatosMinisterio!G479</f>
        <v>0</v>
      </c>
      <c r="H479" s="63" t="n">
        <f aca="false">ModeloDatosModificados!H479-ModeloDatosMinisterio!H479</f>
        <v>0</v>
      </c>
      <c r="I479" s="64" t="n">
        <f aca="false">ModeloDatosModificados!I479-ModeloDatosMinisterio!I479</f>
        <v>0</v>
      </c>
      <c r="J479" s="63" t="n">
        <f aca="false">ModeloDatosModificados!J479-ModeloDatosMinisterio!J479</f>
        <v>0</v>
      </c>
      <c r="K479" s="64" t="n">
        <f aca="false">ModeloDatosModificados!K479-ModeloDatosMinisterio!K479</f>
        <v>0</v>
      </c>
      <c r="L479" s="63" t="n">
        <f aca="false">ModeloDatosModificados!L479-ModeloDatosMinisterio!L479</f>
        <v>0</v>
      </c>
      <c r="M479" s="64" t="n">
        <f aca="false">ModeloDatosModificados!M479-ModeloDatosMinisterio!M479</f>
        <v>1.2385994872105E-008</v>
      </c>
      <c r="N479" s="63" t="n">
        <f aca="false">ModeloDatosModificados!N479-ModeloDatosMinisterio!N479</f>
        <v>1</v>
      </c>
      <c r="O479" s="63" t="n">
        <f aca="false">ModeloDatosModificados!O479-ModeloDatosMinisterio!O479</f>
        <v>1</v>
      </c>
      <c r="P479" s="63" t="n">
        <f aca="false">ModeloDatosModificados!P479-ModeloDatosMinisterio!P479</f>
        <v>1</v>
      </c>
      <c r="Q479" s="63" t="n">
        <f aca="false">ModeloDatosModificados!Q479-ModeloDatosMinisterio!Q479</f>
        <v>1</v>
      </c>
      <c r="S479" s="63" t="n">
        <f aca="false">ModeloDatosModificados!S479-ModeloDatosMinisterio!S479</f>
        <v>0</v>
      </c>
      <c r="T479" s="63" t="n">
        <f aca="false">ModeloDatosModificados!T479-ModeloDatosMinisterio!T479</f>
        <v>0</v>
      </c>
      <c r="U479" s="63" t="n">
        <f aca="false">ModeloDatosModificados!U479-ModeloDatosMinisterio!U479</f>
        <v>0</v>
      </c>
      <c r="V479" s="63" t="n">
        <f aca="false">ModeloDatosModificados!V479-ModeloDatosMinisterio!V479</f>
        <v>0</v>
      </c>
      <c r="W479" s="63" t="n">
        <f aca="false">ModeloDatosModificados!W479-ModeloDatosMinisterio!W479</f>
        <v>0</v>
      </c>
      <c r="X479" s="63" t="n">
        <f aca="false">ModeloDatosModificados!X479-ModeloDatosMinisterio!X479</f>
        <v>0</v>
      </c>
      <c r="Y479" s="63" t="n">
        <f aca="false">ModeloDatosModificados!Y479-ModeloDatosMinisterio!Y479</f>
        <v>0</v>
      </c>
      <c r="Z479" s="63" t="n">
        <f aca="false">ModeloDatosModificados!Z479-ModeloDatosMinisterio!Z479</f>
        <v>0</v>
      </c>
      <c r="AC479" s="71" t="n">
        <f aca="false">ModeloDatosModificados!AC479-ModeloDatosMinisterio!AC479</f>
        <v>0</v>
      </c>
      <c r="AD479" s="72" t="n">
        <f aca="false">ModeloDatosModificados!AD479-ModeloDatosMinisterio!AD479</f>
        <v>0</v>
      </c>
      <c r="AE479" s="73" t="n">
        <f aca="false">ModeloDatosModificados!AE479-ModeloDatosMinisterio!AE479</f>
        <v>0</v>
      </c>
      <c r="AF479" s="72" t="n">
        <f aca="false">ModeloDatosModificados!AF479-ModeloDatosMinisterio!AF479</f>
        <v>0</v>
      </c>
      <c r="AG479" s="72" t="n">
        <f aca="false">ModeloDatosModificados!AG479-ModeloDatosMinisterio!AG479</f>
        <v>0</v>
      </c>
      <c r="AH479" s="72" t="n">
        <f aca="false">ModeloDatosModificados!AH479-ModeloDatosMinisterio!AH479</f>
        <v>0</v>
      </c>
      <c r="AI479" s="72" t="n">
        <f aca="false">ModeloDatosModificados!AI479-ModeloDatosMinisterio!AI479</f>
        <v>0</v>
      </c>
      <c r="AJ479" s="72" t="n">
        <f aca="false">ModeloDatosModificados!AJ479-ModeloDatosMinisterio!AJ479</f>
        <v>0</v>
      </c>
      <c r="AK479" s="72" t="n">
        <f aca="false">ModeloDatosModificados!AK479-ModeloDatosMinisterio!AK479</f>
        <v>0</v>
      </c>
      <c r="AL479" s="72" t="n">
        <f aca="false">ModeloDatosModificados!AL479-ModeloDatosMinisterio!AL479</f>
        <v>0</v>
      </c>
      <c r="AM479" s="72" t="n">
        <f aca="false">ModeloDatosModificados!AM479-ModeloDatosMinisterio!AM479</f>
        <v>0</v>
      </c>
      <c r="AO479" s="64" t="n">
        <f aca="false">ModeloDatosModificados!AO479-ModeloDatosMinisterio!AO479</f>
        <v>0</v>
      </c>
      <c r="AP479" s="63" t="n">
        <f aca="false">ModeloDatosModificados!AP479-ModeloDatosMinisterio!AP479</f>
        <v>0</v>
      </c>
      <c r="AQ479" s="64" t="n">
        <f aca="false">ModeloDatosModificados!AQ479-ModeloDatosMinisterio!AQ479</f>
        <v>0</v>
      </c>
      <c r="AR479" s="63" t="n">
        <f aca="false">ModeloDatosModificados!AR479-ModeloDatosMinisterio!AR479</f>
        <v>0</v>
      </c>
      <c r="AS479" s="64" t="n">
        <f aca="false">ModeloDatosModificados!AS479-ModeloDatosMinisterio!AS479</f>
        <v>0</v>
      </c>
      <c r="AT479" s="63" t="n">
        <f aca="false">ModeloDatosModificados!AT479-ModeloDatosMinisterio!AT479</f>
        <v>0</v>
      </c>
      <c r="AU479" s="64" t="n">
        <f aca="false">ModeloDatosModificados!AU479-ModeloDatosMinisterio!AU479</f>
        <v>0</v>
      </c>
      <c r="AV479" s="63" t="n">
        <f aca="false">ModeloDatosModificados!AV479-ModeloDatosMinisterio!AV479</f>
        <v>0</v>
      </c>
      <c r="AW479" s="64" t="n">
        <f aca="false">ModeloDatosModificados!AW479-ModeloDatosMinisterio!AW479</f>
        <v>0</v>
      </c>
      <c r="AX479" s="63" t="n">
        <f aca="false">ModeloDatosModificados!AX479-ModeloDatosMinisterio!AX479</f>
        <v>0</v>
      </c>
    </row>
    <row r="480" customFormat="false" ht="13.8" hidden="false" customHeight="false" outlineLevel="0" collapsed="false">
      <c r="A480" s="70" t="s">
        <v>32</v>
      </c>
      <c r="B480" s="63" t="n">
        <f aca="false">ModeloDatosModificados!B480-ModeloDatosMinisterio!B480</f>
        <v>0</v>
      </c>
      <c r="C480" s="63" t="n">
        <f aca="false">ModeloDatosModificados!C480-ModeloDatosMinisterio!C480</f>
        <v>0</v>
      </c>
      <c r="D480" s="63" t="n">
        <f aca="false">ModeloDatosModificados!D480-ModeloDatosMinisterio!D480</f>
        <v>0</v>
      </c>
      <c r="E480" s="63" t="n">
        <f aca="false">ModeloDatosModificados!E480-ModeloDatosMinisterio!E480</f>
        <v>0</v>
      </c>
      <c r="F480" s="63" t="n">
        <f aca="false">ModeloDatosModificados!F480-ModeloDatosMinisterio!F480</f>
        <v>0</v>
      </c>
      <c r="G480" s="63" t="n">
        <f aca="false">ModeloDatosModificados!G480-ModeloDatosMinisterio!G480</f>
        <v>0</v>
      </c>
      <c r="H480" s="63" t="n">
        <f aca="false">ModeloDatosModificados!H480-ModeloDatosMinisterio!H480</f>
        <v>0</v>
      </c>
      <c r="I480" s="64" t="n">
        <f aca="false">ModeloDatosModificados!I480-ModeloDatosMinisterio!I480</f>
        <v>0</v>
      </c>
      <c r="J480" s="63" t="n">
        <f aca="false">ModeloDatosModificados!J480-ModeloDatosMinisterio!J480</f>
        <v>0</v>
      </c>
      <c r="K480" s="64" t="n">
        <f aca="false">ModeloDatosModificados!K480-ModeloDatosMinisterio!K480</f>
        <v>0</v>
      </c>
      <c r="L480" s="63" t="n">
        <f aca="false">ModeloDatosModificados!L480-ModeloDatosMinisterio!L480</f>
        <v>0</v>
      </c>
      <c r="M480" s="64" t="n">
        <f aca="false">ModeloDatosModificados!M480-ModeloDatosMinisterio!M480</f>
        <v>2.12945350276661E-008</v>
      </c>
      <c r="N480" s="63" t="n">
        <f aca="false">ModeloDatosModificados!N480-ModeloDatosMinisterio!N480</f>
        <v>2</v>
      </c>
      <c r="O480" s="63" t="n">
        <f aca="false">ModeloDatosModificados!O480-ModeloDatosMinisterio!O480</f>
        <v>2</v>
      </c>
      <c r="P480" s="63" t="n">
        <f aca="false">ModeloDatosModificados!P480-ModeloDatosMinisterio!P480</f>
        <v>2</v>
      </c>
      <c r="Q480" s="63" t="n">
        <f aca="false">ModeloDatosModificados!Q480-ModeloDatosMinisterio!Q480</f>
        <v>2</v>
      </c>
      <c r="S480" s="63" t="n">
        <f aca="false">ModeloDatosModificados!S480-ModeloDatosMinisterio!S480</f>
        <v>0</v>
      </c>
      <c r="T480" s="63" t="n">
        <f aca="false">ModeloDatosModificados!T480-ModeloDatosMinisterio!T480</f>
        <v>0</v>
      </c>
      <c r="U480" s="63" t="n">
        <f aca="false">ModeloDatosModificados!U480-ModeloDatosMinisterio!U480</f>
        <v>0</v>
      </c>
      <c r="V480" s="63" t="n">
        <f aca="false">ModeloDatosModificados!V480-ModeloDatosMinisterio!V480</f>
        <v>0</v>
      </c>
      <c r="W480" s="63" t="n">
        <f aca="false">ModeloDatosModificados!W480-ModeloDatosMinisterio!W480</f>
        <v>0</v>
      </c>
      <c r="X480" s="63" t="n">
        <f aca="false">ModeloDatosModificados!X480-ModeloDatosMinisterio!X480</f>
        <v>0</v>
      </c>
      <c r="Y480" s="63" t="n">
        <f aca="false">ModeloDatosModificados!Y480-ModeloDatosMinisterio!Y480</f>
        <v>0</v>
      </c>
      <c r="Z480" s="63" t="n">
        <f aca="false">ModeloDatosModificados!Z480-ModeloDatosMinisterio!Z480</f>
        <v>0</v>
      </c>
      <c r="AC480" s="71" t="n">
        <f aca="false">ModeloDatosModificados!AC480-ModeloDatosMinisterio!AC480</f>
        <v>0</v>
      </c>
      <c r="AD480" s="72" t="n">
        <f aca="false">ModeloDatosModificados!AD480-ModeloDatosMinisterio!AD480</f>
        <v>0</v>
      </c>
      <c r="AE480" s="73" t="n">
        <f aca="false">ModeloDatosModificados!AE480-ModeloDatosMinisterio!AE480</f>
        <v>0</v>
      </c>
      <c r="AF480" s="72" t="n">
        <f aca="false">ModeloDatosModificados!AF480-ModeloDatosMinisterio!AF480</f>
        <v>0</v>
      </c>
      <c r="AG480" s="72" t="n">
        <f aca="false">ModeloDatosModificados!AG480-ModeloDatosMinisterio!AG480</f>
        <v>0</v>
      </c>
      <c r="AH480" s="72" t="n">
        <f aca="false">ModeloDatosModificados!AH480-ModeloDatosMinisterio!AH480</f>
        <v>0</v>
      </c>
      <c r="AI480" s="72" t="n">
        <f aca="false">ModeloDatosModificados!AI480-ModeloDatosMinisterio!AI480</f>
        <v>0</v>
      </c>
      <c r="AJ480" s="72" t="n">
        <f aca="false">ModeloDatosModificados!AJ480-ModeloDatosMinisterio!AJ480</f>
        <v>0</v>
      </c>
      <c r="AK480" s="72" t="n">
        <f aca="false">ModeloDatosModificados!AK480-ModeloDatosMinisterio!AK480</f>
        <v>0</v>
      </c>
      <c r="AL480" s="72" t="n">
        <f aca="false">ModeloDatosModificados!AL480-ModeloDatosMinisterio!AL480</f>
        <v>0</v>
      </c>
      <c r="AM480" s="72" t="n">
        <f aca="false">ModeloDatosModificados!AM480-ModeloDatosMinisterio!AM480</f>
        <v>0</v>
      </c>
      <c r="AO480" s="64" t="n">
        <f aca="false">ModeloDatosModificados!AO480-ModeloDatosMinisterio!AO480</f>
        <v>0</v>
      </c>
      <c r="AP480" s="63" t="n">
        <f aca="false">ModeloDatosModificados!AP480-ModeloDatosMinisterio!AP480</f>
        <v>0</v>
      </c>
      <c r="AQ480" s="64" t="n">
        <f aca="false">ModeloDatosModificados!AQ480-ModeloDatosMinisterio!AQ480</f>
        <v>0</v>
      </c>
      <c r="AR480" s="63" t="n">
        <f aca="false">ModeloDatosModificados!AR480-ModeloDatosMinisterio!AR480</f>
        <v>0</v>
      </c>
      <c r="AS480" s="64" t="n">
        <f aca="false">ModeloDatosModificados!AS480-ModeloDatosMinisterio!AS480</f>
        <v>0</v>
      </c>
      <c r="AT480" s="63" t="n">
        <f aca="false">ModeloDatosModificados!AT480-ModeloDatosMinisterio!AT480</f>
        <v>0</v>
      </c>
      <c r="AU480" s="64" t="n">
        <f aca="false">ModeloDatosModificados!AU480-ModeloDatosMinisterio!AU480</f>
        <v>0</v>
      </c>
      <c r="AV480" s="63" t="n">
        <f aca="false">ModeloDatosModificados!AV480-ModeloDatosMinisterio!AV480</f>
        <v>0</v>
      </c>
      <c r="AW480" s="64" t="n">
        <f aca="false">ModeloDatosModificados!AW480-ModeloDatosMinisterio!AW480</f>
        <v>0</v>
      </c>
      <c r="AX480" s="63" t="n">
        <f aca="false">ModeloDatosModificados!AX480-ModeloDatosMinisterio!AX480</f>
        <v>0</v>
      </c>
    </row>
    <row r="481" customFormat="false" ht="13.8" hidden="false" customHeight="false" outlineLevel="0" collapsed="false">
      <c r="A481" s="70" t="s">
        <v>33</v>
      </c>
      <c r="B481" s="63" t="n">
        <f aca="false">ModeloDatosModificados!B481-ModeloDatosMinisterio!B481</f>
        <v>0</v>
      </c>
      <c r="C481" s="63" t="n">
        <f aca="false">ModeloDatosModificados!C481-ModeloDatosMinisterio!C481</f>
        <v>0</v>
      </c>
      <c r="D481" s="63" t="n">
        <f aca="false">ModeloDatosModificados!D481-ModeloDatosMinisterio!D481</f>
        <v>0</v>
      </c>
      <c r="E481" s="63" t="n">
        <f aca="false">ModeloDatosModificados!E481-ModeloDatosMinisterio!E481</f>
        <v>0</v>
      </c>
      <c r="F481" s="63" t="n">
        <f aca="false">ModeloDatosModificados!F481-ModeloDatosMinisterio!F481</f>
        <v>0</v>
      </c>
      <c r="G481" s="63" t="n">
        <f aca="false">ModeloDatosModificados!G481-ModeloDatosMinisterio!G481</f>
        <v>0</v>
      </c>
      <c r="H481" s="63" t="n">
        <f aca="false">ModeloDatosModificados!H481-ModeloDatosMinisterio!H481</f>
        <v>0</v>
      </c>
      <c r="I481" s="64" t="n">
        <f aca="false">ModeloDatosModificados!I481-ModeloDatosMinisterio!I481</f>
        <v>0</v>
      </c>
      <c r="J481" s="63" t="n">
        <f aca="false">ModeloDatosModificados!J481-ModeloDatosMinisterio!J481</f>
        <v>0</v>
      </c>
      <c r="K481" s="64" t="n">
        <f aca="false">ModeloDatosModificados!K481-ModeloDatosMinisterio!K481</f>
        <v>0</v>
      </c>
      <c r="L481" s="63" t="n">
        <f aca="false">ModeloDatosModificados!L481-ModeloDatosMinisterio!L481</f>
        <v>0</v>
      </c>
      <c r="M481" s="64" t="n">
        <f aca="false">ModeloDatosModificados!M481-ModeloDatosMinisterio!M481</f>
        <v>2.17015255071784E-008</v>
      </c>
      <c r="N481" s="63" t="n">
        <f aca="false">ModeloDatosModificados!N481-ModeloDatosMinisterio!N481</f>
        <v>3</v>
      </c>
      <c r="O481" s="63" t="n">
        <f aca="false">ModeloDatosModificados!O481-ModeloDatosMinisterio!O481</f>
        <v>3</v>
      </c>
      <c r="P481" s="63" t="n">
        <f aca="false">ModeloDatosModificados!P481-ModeloDatosMinisterio!P481</f>
        <v>3</v>
      </c>
      <c r="Q481" s="63" t="n">
        <f aca="false">ModeloDatosModificados!Q481-ModeloDatosMinisterio!Q481</f>
        <v>3</v>
      </c>
      <c r="S481" s="63" t="n">
        <f aca="false">ModeloDatosModificados!S481-ModeloDatosMinisterio!S481</f>
        <v>0</v>
      </c>
      <c r="T481" s="63" t="n">
        <f aca="false">ModeloDatosModificados!T481-ModeloDatosMinisterio!T481</f>
        <v>0</v>
      </c>
      <c r="U481" s="63" t="n">
        <f aca="false">ModeloDatosModificados!U481-ModeloDatosMinisterio!U481</f>
        <v>0</v>
      </c>
      <c r="V481" s="63" t="n">
        <f aca="false">ModeloDatosModificados!V481-ModeloDatosMinisterio!V481</f>
        <v>0</v>
      </c>
      <c r="W481" s="63" t="n">
        <f aca="false">ModeloDatosModificados!W481-ModeloDatosMinisterio!W481</f>
        <v>0</v>
      </c>
      <c r="X481" s="63" t="n">
        <f aca="false">ModeloDatosModificados!X481-ModeloDatosMinisterio!X481</f>
        <v>0</v>
      </c>
      <c r="Y481" s="63" t="n">
        <f aca="false">ModeloDatosModificados!Y481-ModeloDatosMinisterio!Y481</f>
        <v>0</v>
      </c>
      <c r="Z481" s="63" t="n">
        <f aca="false">ModeloDatosModificados!Z481-ModeloDatosMinisterio!Z481</f>
        <v>0</v>
      </c>
      <c r="AC481" s="71" t="n">
        <f aca="false">ModeloDatosModificados!AC481-ModeloDatosMinisterio!AC481</f>
        <v>0</v>
      </c>
      <c r="AD481" s="72" t="n">
        <f aca="false">ModeloDatosModificados!AD481-ModeloDatosMinisterio!AD481</f>
        <v>0</v>
      </c>
      <c r="AE481" s="73" t="n">
        <f aca="false">ModeloDatosModificados!AE481-ModeloDatosMinisterio!AE481</f>
        <v>0</v>
      </c>
      <c r="AF481" s="72" t="n">
        <f aca="false">ModeloDatosModificados!AF481-ModeloDatosMinisterio!AF481</f>
        <v>0</v>
      </c>
      <c r="AG481" s="72" t="n">
        <f aca="false">ModeloDatosModificados!AG481-ModeloDatosMinisterio!AG481</f>
        <v>0</v>
      </c>
      <c r="AH481" s="72" t="n">
        <f aca="false">ModeloDatosModificados!AH481-ModeloDatosMinisterio!AH481</f>
        <v>0</v>
      </c>
      <c r="AI481" s="72" t="n">
        <f aca="false">ModeloDatosModificados!AI481-ModeloDatosMinisterio!AI481</f>
        <v>0</v>
      </c>
      <c r="AJ481" s="72" t="n">
        <f aca="false">ModeloDatosModificados!AJ481-ModeloDatosMinisterio!AJ481</f>
        <v>0</v>
      </c>
      <c r="AK481" s="72" t="n">
        <f aca="false">ModeloDatosModificados!AK481-ModeloDatosMinisterio!AK481</f>
        <v>0</v>
      </c>
      <c r="AL481" s="72" t="n">
        <f aca="false">ModeloDatosModificados!AL481-ModeloDatosMinisterio!AL481</f>
        <v>0</v>
      </c>
      <c r="AM481" s="72" t="n">
        <f aca="false">ModeloDatosModificados!AM481-ModeloDatosMinisterio!AM481</f>
        <v>0</v>
      </c>
      <c r="AO481" s="64" t="n">
        <f aca="false">ModeloDatosModificados!AO481-ModeloDatosMinisterio!AO481</f>
        <v>0</v>
      </c>
      <c r="AP481" s="63" t="n">
        <f aca="false">ModeloDatosModificados!AP481-ModeloDatosMinisterio!AP481</f>
        <v>0</v>
      </c>
      <c r="AQ481" s="64" t="n">
        <f aca="false">ModeloDatosModificados!AQ481-ModeloDatosMinisterio!AQ481</f>
        <v>0</v>
      </c>
      <c r="AR481" s="63" t="n">
        <f aca="false">ModeloDatosModificados!AR481-ModeloDatosMinisterio!AR481</f>
        <v>0</v>
      </c>
      <c r="AS481" s="64" t="n">
        <f aca="false">ModeloDatosModificados!AS481-ModeloDatosMinisterio!AS481</f>
        <v>0</v>
      </c>
      <c r="AT481" s="63" t="n">
        <f aca="false">ModeloDatosModificados!AT481-ModeloDatosMinisterio!AT481</f>
        <v>0</v>
      </c>
      <c r="AU481" s="64" t="n">
        <f aca="false">ModeloDatosModificados!AU481-ModeloDatosMinisterio!AU481</f>
        <v>0</v>
      </c>
      <c r="AV481" s="63" t="n">
        <f aca="false">ModeloDatosModificados!AV481-ModeloDatosMinisterio!AV481</f>
        <v>0</v>
      </c>
      <c r="AW481" s="64" t="n">
        <f aca="false">ModeloDatosModificados!AW481-ModeloDatosMinisterio!AW481</f>
        <v>0</v>
      </c>
      <c r="AX481" s="63" t="n">
        <f aca="false">ModeloDatosModificados!AX481-ModeloDatosMinisterio!AX481</f>
        <v>0</v>
      </c>
    </row>
    <row r="482" customFormat="false" ht="13.8" hidden="false" customHeight="false" outlineLevel="0" collapsed="false">
      <c r="A482" s="70" t="s">
        <v>34</v>
      </c>
      <c r="B482" s="63" t="n">
        <f aca="false">ModeloDatosModificados!B482-ModeloDatosMinisterio!B482</f>
        <v>0</v>
      </c>
      <c r="C482" s="63" t="n">
        <f aca="false">ModeloDatosModificados!C482-ModeloDatosMinisterio!C482</f>
        <v>0</v>
      </c>
      <c r="D482" s="63" t="n">
        <f aca="false">ModeloDatosModificados!D482-ModeloDatosMinisterio!D482</f>
        <v>0</v>
      </c>
      <c r="E482" s="63" t="n">
        <f aca="false">ModeloDatosModificados!E482-ModeloDatosMinisterio!E482</f>
        <v>0</v>
      </c>
      <c r="F482" s="63" t="n">
        <f aca="false">ModeloDatosModificados!F482-ModeloDatosMinisterio!F482</f>
        <v>0</v>
      </c>
      <c r="G482" s="63" t="n">
        <f aca="false">ModeloDatosModificados!G482-ModeloDatosMinisterio!G482</f>
        <v>0</v>
      </c>
      <c r="H482" s="63" t="n">
        <f aca="false">ModeloDatosModificados!H482-ModeloDatosMinisterio!H482</f>
        <v>0</v>
      </c>
      <c r="I482" s="64" t="n">
        <f aca="false">ModeloDatosModificados!I482-ModeloDatosMinisterio!I482</f>
        <v>0</v>
      </c>
      <c r="J482" s="63" t="n">
        <f aca="false">ModeloDatosModificados!J482-ModeloDatosMinisterio!J482</f>
        <v>0</v>
      </c>
      <c r="K482" s="64" t="n">
        <f aca="false">ModeloDatosModificados!K482-ModeloDatosMinisterio!K482</f>
        <v>0</v>
      </c>
      <c r="L482" s="63" t="n">
        <f aca="false">ModeloDatosModificados!L482-ModeloDatosMinisterio!L482</f>
        <v>0</v>
      </c>
      <c r="M482" s="64" t="n">
        <f aca="false">ModeloDatosModificados!M482-ModeloDatosMinisterio!M482</f>
        <v>-5.75827626900227E-009</v>
      </c>
      <c r="N482" s="63" t="n">
        <f aca="false">ModeloDatosModificados!N482-ModeloDatosMinisterio!N482</f>
        <v>-1</v>
      </c>
      <c r="O482" s="63" t="n">
        <f aca="false">ModeloDatosModificados!O482-ModeloDatosMinisterio!O482</f>
        <v>-1</v>
      </c>
      <c r="P482" s="63" t="n">
        <f aca="false">ModeloDatosModificados!P482-ModeloDatosMinisterio!P482</f>
        <v>-1</v>
      </c>
      <c r="Q482" s="63" t="n">
        <f aca="false">ModeloDatosModificados!Q482-ModeloDatosMinisterio!Q482</f>
        <v>-1</v>
      </c>
      <c r="S482" s="63" t="n">
        <f aca="false">ModeloDatosModificados!S482-ModeloDatosMinisterio!S482</f>
        <v>0</v>
      </c>
      <c r="T482" s="63" t="n">
        <f aca="false">ModeloDatosModificados!T482-ModeloDatosMinisterio!T482</f>
        <v>0</v>
      </c>
      <c r="U482" s="63" t="n">
        <f aca="false">ModeloDatosModificados!U482-ModeloDatosMinisterio!U482</f>
        <v>0</v>
      </c>
      <c r="V482" s="63" t="n">
        <f aca="false">ModeloDatosModificados!V482-ModeloDatosMinisterio!V482</f>
        <v>0</v>
      </c>
      <c r="W482" s="63" t="n">
        <f aca="false">ModeloDatosModificados!W482-ModeloDatosMinisterio!W482</f>
        <v>0</v>
      </c>
      <c r="X482" s="63" t="n">
        <f aca="false">ModeloDatosModificados!X482-ModeloDatosMinisterio!X482</f>
        <v>0</v>
      </c>
      <c r="Y482" s="63" t="n">
        <f aca="false">ModeloDatosModificados!Y482-ModeloDatosMinisterio!Y482</f>
        <v>0</v>
      </c>
      <c r="Z482" s="63" t="n">
        <f aca="false">ModeloDatosModificados!Z482-ModeloDatosMinisterio!Z482</f>
        <v>0</v>
      </c>
      <c r="AC482" s="71" t="n">
        <f aca="false">ModeloDatosModificados!AC482-ModeloDatosMinisterio!AC482</f>
        <v>0</v>
      </c>
      <c r="AD482" s="72" t="n">
        <f aca="false">ModeloDatosModificados!AD482-ModeloDatosMinisterio!AD482</f>
        <v>0</v>
      </c>
      <c r="AE482" s="73" t="n">
        <f aca="false">ModeloDatosModificados!AE482-ModeloDatosMinisterio!AE482</f>
        <v>0</v>
      </c>
      <c r="AF482" s="72" t="n">
        <f aca="false">ModeloDatosModificados!AF482-ModeloDatosMinisterio!AF482</f>
        <v>0</v>
      </c>
      <c r="AG482" s="72" t="n">
        <f aca="false">ModeloDatosModificados!AG482-ModeloDatosMinisterio!AG482</f>
        <v>0</v>
      </c>
      <c r="AH482" s="72" t="n">
        <f aca="false">ModeloDatosModificados!AH482-ModeloDatosMinisterio!AH482</f>
        <v>0</v>
      </c>
      <c r="AI482" s="72" t="n">
        <f aca="false">ModeloDatosModificados!AI482-ModeloDatosMinisterio!AI482</f>
        <v>0</v>
      </c>
      <c r="AJ482" s="72" t="n">
        <f aca="false">ModeloDatosModificados!AJ482-ModeloDatosMinisterio!AJ482</f>
        <v>0</v>
      </c>
      <c r="AK482" s="72" t="n">
        <f aca="false">ModeloDatosModificados!AK482-ModeloDatosMinisterio!AK482</f>
        <v>0</v>
      </c>
      <c r="AL482" s="72" t="n">
        <f aca="false">ModeloDatosModificados!AL482-ModeloDatosMinisterio!AL482</f>
        <v>0</v>
      </c>
      <c r="AM482" s="72" t="n">
        <f aca="false">ModeloDatosModificados!AM482-ModeloDatosMinisterio!AM482</f>
        <v>0</v>
      </c>
      <c r="AO482" s="64" t="n">
        <f aca="false">ModeloDatosModificados!AO482-ModeloDatosMinisterio!AO482</f>
        <v>0</v>
      </c>
      <c r="AP482" s="63" t="n">
        <f aca="false">ModeloDatosModificados!AP482-ModeloDatosMinisterio!AP482</f>
        <v>0</v>
      </c>
      <c r="AQ482" s="64" t="n">
        <f aca="false">ModeloDatosModificados!AQ482-ModeloDatosMinisterio!AQ482</f>
        <v>0</v>
      </c>
      <c r="AR482" s="63" t="n">
        <f aca="false">ModeloDatosModificados!AR482-ModeloDatosMinisterio!AR482</f>
        <v>0</v>
      </c>
      <c r="AS482" s="64" t="n">
        <f aca="false">ModeloDatosModificados!AS482-ModeloDatosMinisterio!AS482</f>
        <v>0</v>
      </c>
      <c r="AT482" s="63" t="n">
        <f aca="false">ModeloDatosModificados!AT482-ModeloDatosMinisterio!AT482</f>
        <v>0</v>
      </c>
      <c r="AU482" s="64" t="n">
        <f aca="false">ModeloDatosModificados!AU482-ModeloDatosMinisterio!AU482</f>
        <v>0</v>
      </c>
      <c r="AV482" s="63" t="n">
        <f aca="false">ModeloDatosModificados!AV482-ModeloDatosMinisterio!AV482</f>
        <v>0</v>
      </c>
      <c r="AW482" s="64" t="n">
        <f aca="false">ModeloDatosModificados!AW482-ModeloDatosMinisterio!AW482</f>
        <v>0</v>
      </c>
      <c r="AX482" s="63" t="n">
        <f aca="false">ModeloDatosModificados!AX482-ModeloDatosMinisterio!AX482</f>
        <v>0</v>
      </c>
    </row>
    <row r="483" customFormat="false" ht="13.8" hidden="false" customHeight="false" outlineLevel="0" collapsed="false">
      <c r="A483" s="70" t="s">
        <v>35</v>
      </c>
      <c r="B483" s="63" t="n">
        <f aca="false">ModeloDatosModificados!B483-ModeloDatosMinisterio!B483</f>
        <v>0</v>
      </c>
      <c r="C483" s="63" t="n">
        <f aca="false">ModeloDatosModificados!C483-ModeloDatosMinisterio!C483</f>
        <v>0</v>
      </c>
      <c r="D483" s="63" t="n">
        <f aca="false">ModeloDatosModificados!D483-ModeloDatosMinisterio!D483</f>
        <v>0</v>
      </c>
      <c r="E483" s="63" t="n">
        <f aca="false">ModeloDatosModificados!E483-ModeloDatosMinisterio!E483</f>
        <v>0</v>
      </c>
      <c r="F483" s="63" t="n">
        <f aca="false">ModeloDatosModificados!F483-ModeloDatosMinisterio!F483</f>
        <v>0</v>
      </c>
      <c r="G483" s="63" t="n">
        <f aca="false">ModeloDatosModificados!G483-ModeloDatosMinisterio!G483</f>
        <v>0</v>
      </c>
      <c r="H483" s="63" t="n">
        <f aca="false">ModeloDatosModificados!H483-ModeloDatosMinisterio!H483</f>
        <v>0</v>
      </c>
      <c r="I483" s="64" t="n">
        <f aca="false">ModeloDatosModificados!I483-ModeloDatosMinisterio!I483</f>
        <v>0</v>
      </c>
      <c r="J483" s="63" t="n">
        <f aca="false">ModeloDatosModificados!J483-ModeloDatosMinisterio!J483</f>
        <v>0</v>
      </c>
      <c r="K483" s="64" t="n">
        <f aca="false">ModeloDatosModificados!K483-ModeloDatosMinisterio!K483</f>
        <v>0</v>
      </c>
      <c r="L483" s="63" t="n">
        <f aca="false">ModeloDatosModificados!L483-ModeloDatosMinisterio!L483</f>
        <v>0</v>
      </c>
      <c r="M483" s="64" t="n">
        <f aca="false">ModeloDatosModificados!M483-ModeloDatosMinisterio!M483</f>
        <v>8.78217755462263E-009</v>
      </c>
      <c r="N483" s="63" t="n">
        <f aca="false">ModeloDatosModificados!N483-ModeloDatosMinisterio!N483</f>
        <v>1</v>
      </c>
      <c r="O483" s="63" t="n">
        <f aca="false">ModeloDatosModificados!O483-ModeloDatosMinisterio!O483</f>
        <v>1</v>
      </c>
      <c r="P483" s="63" t="n">
        <f aca="false">ModeloDatosModificados!P483-ModeloDatosMinisterio!P483</f>
        <v>1</v>
      </c>
      <c r="Q483" s="63" t="n">
        <f aca="false">ModeloDatosModificados!Q483-ModeloDatosMinisterio!Q483</f>
        <v>1</v>
      </c>
      <c r="S483" s="63" t="n">
        <f aca="false">ModeloDatosModificados!S483-ModeloDatosMinisterio!S483</f>
        <v>0</v>
      </c>
      <c r="T483" s="63" t="n">
        <f aca="false">ModeloDatosModificados!T483-ModeloDatosMinisterio!T483</f>
        <v>0</v>
      </c>
      <c r="U483" s="63" t="n">
        <f aca="false">ModeloDatosModificados!U483-ModeloDatosMinisterio!U483</f>
        <v>0</v>
      </c>
      <c r="V483" s="63" t="n">
        <f aca="false">ModeloDatosModificados!V483-ModeloDatosMinisterio!V483</f>
        <v>0</v>
      </c>
      <c r="W483" s="63" t="n">
        <f aca="false">ModeloDatosModificados!W483-ModeloDatosMinisterio!W483</f>
        <v>0</v>
      </c>
      <c r="X483" s="63" t="n">
        <f aca="false">ModeloDatosModificados!X483-ModeloDatosMinisterio!X483</f>
        <v>0</v>
      </c>
      <c r="Y483" s="63" t="n">
        <f aca="false">ModeloDatosModificados!Y483-ModeloDatosMinisterio!Y483</f>
        <v>0</v>
      </c>
      <c r="Z483" s="63" t="n">
        <f aca="false">ModeloDatosModificados!Z483-ModeloDatosMinisterio!Z483</f>
        <v>0</v>
      </c>
      <c r="AC483" s="71" t="n">
        <f aca="false">ModeloDatosModificados!AC483-ModeloDatosMinisterio!AC483</f>
        <v>0</v>
      </c>
      <c r="AD483" s="72" t="n">
        <f aca="false">ModeloDatosModificados!AD483-ModeloDatosMinisterio!AD483</f>
        <v>0</v>
      </c>
      <c r="AE483" s="73" t="n">
        <f aca="false">ModeloDatosModificados!AE483-ModeloDatosMinisterio!AE483</f>
        <v>0</v>
      </c>
      <c r="AF483" s="72" t="n">
        <f aca="false">ModeloDatosModificados!AF483-ModeloDatosMinisterio!AF483</f>
        <v>0</v>
      </c>
      <c r="AG483" s="72" t="n">
        <f aca="false">ModeloDatosModificados!AG483-ModeloDatosMinisterio!AG483</f>
        <v>0</v>
      </c>
      <c r="AH483" s="72" t="n">
        <f aca="false">ModeloDatosModificados!AH483-ModeloDatosMinisterio!AH483</f>
        <v>0</v>
      </c>
      <c r="AI483" s="72" t="n">
        <f aca="false">ModeloDatosModificados!AI483-ModeloDatosMinisterio!AI483</f>
        <v>0</v>
      </c>
      <c r="AJ483" s="72" t="n">
        <f aca="false">ModeloDatosModificados!AJ483-ModeloDatosMinisterio!AJ483</f>
        <v>0</v>
      </c>
      <c r="AK483" s="72" t="n">
        <f aca="false">ModeloDatosModificados!AK483-ModeloDatosMinisterio!AK483</f>
        <v>0</v>
      </c>
      <c r="AL483" s="72" t="n">
        <f aca="false">ModeloDatosModificados!AL483-ModeloDatosMinisterio!AL483</f>
        <v>0</v>
      </c>
      <c r="AM483" s="72" t="n">
        <f aca="false">ModeloDatosModificados!AM483-ModeloDatosMinisterio!AM483</f>
        <v>0</v>
      </c>
      <c r="AO483" s="64" t="n">
        <f aca="false">ModeloDatosModificados!AO483-ModeloDatosMinisterio!AO483</f>
        <v>0</v>
      </c>
      <c r="AP483" s="63" t="n">
        <f aca="false">ModeloDatosModificados!AP483-ModeloDatosMinisterio!AP483</f>
        <v>0</v>
      </c>
      <c r="AQ483" s="64" t="n">
        <f aca="false">ModeloDatosModificados!AQ483-ModeloDatosMinisterio!AQ483</f>
        <v>0</v>
      </c>
      <c r="AR483" s="63" t="n">
        <f aca="false">ModeloDatosModificados!AR483-ModeloDatosMinisterio!AR483</f>
        <v>0</v>
      </c>
      <c r="AS483" s="64" t="n">
        <f aca="false">ModeloDatosModificados!AS483-ModeloDatosMinisterio!AS483</f>
        <v>0</v>
      </c>
      <c r="AT483" s="63" t="n">
        <f aca="false">ModeloDatosModificados!AT483-ModeloDatosMinisterio!AT483</f>
        <v>0</v>
      </c>
      <c r="AU483" s="64" t="n">
        <f aca="false">ModeloDatosModificados!AU483-ModeloDatosMinisterio!AU483</f>
        <v>0</v>
      </c>
      <c r="AV483" s="63" t="n">
        <f aca="false">ModeloDatosModificados!AV483-ModeloDatosMinisterio!AV483</f>
        <v>0</v>
      </c>
      <c r="AW483" s="64" t="n">
        <f aca="false">ModeloDatosModificados!AW483-ModeloDatosMinisterio!AW483</f>
        <v>0</v>
      </c>
      <c r="AX483" s="63" t="n">
        <f aca="false">ModeloDatosModificados!AX483-ModeloDatosMinisterio!AX483</f>
        <v>0</v>
      </c>
    </row>
    <row r="484" customFormat="false" ht="13.8" hidden="false" customHeight="false" outlineLevel="0" collapsed="false">
      <c r="A484" s="70" t="s">
        <v>36</v>
      </c>
      <c r="B484" s="63" t="n">
        <f aca="false">ModeloDatosModificados!B484-ModeloDatosMinisterio!B484</f>
        <v>0</v>
      </c>
      <c r="C484" s="63" t="n">
        <f aca="false">ModeloDatosModificados!C484-ModeloDatosMinisterio!C484</f>
        <v>0</v>
      </c>
      <c r="D484" s="63" t="n">
        <f aca="false">ModeloDatosModificados!D484-ModeloDatosMinisterio!D484</f>
        <v>0</v>
      </c>
      <c r="E484" s="63" t="n">
        <f aca="false">ModeloDatosModificados!E484-ModeloDatosMinisterio!E484</f>
        <v>0</v>
      </c>
      <c r="F484" s="63" t="n">
        <f aca="false">ModeloDatosModificados!F484-ModeloDatosMinisterio!F484</f>
        <v>0</v>
      </c>
      <c r="G484" s="63" t="n">
        <f aca="false">ModeloDatosModificados!G484-ModeloDatosMinisterio!G484</f>
        <v>0</v>
      </c>
      <c r="H484" s="63" t="n">
        <f aca="false">ModeloDatosModificados!H484-ModeloDatosMinisterio!H484</f>
        <v>0</v>
      </c>
      <c r="I484" s="64" t="n">
        <f aca="false">ModeloDatosModificados!I484-ModeloDatosMinisterio!I484</f>
        <v>0</v>
      </c>
      <c r="J484" s="63" t="n">
        <f aca="false">ModeloDatosModificados!J484-ModeloDatosMinisterio!J484</f>
        <v>0</v>
      </c>
      <c r="K484" s="64" t="n">
        <f aca="false">ModeloDatosModificados!K484-ModeloDatosMinisterio!K484</f>
        <v>0</v>
      </c>
      <c r="L484" s="63" t="n">
        <f aca="false">ModeloDatosModificados!L484-ModeloDatosMinisterio!L484</f>
        <v>0</v>
      </c>
      <c r="M484" s="64" t="n">
        <f aca="false">ModeloDatosModificados!M484-ModeloDatosMinisterio!M484</f>
        <v>-1.36122517417625E-007</v>
      </c>
      <c r="N484" s="63" t="n">
        <f aca="false">ModeloDatosModificados!N484-ModeloDatosMinisterio!N484</f>
        <v>-16</v>
      </c>
      <c r="O484" s="63" t="n">
        <f aca="false">ModeloDatosModificados!O484-ModeloDatosMinisterio!O484</f>
        <v>-16</v>
      </c>
      <c r="P484" s="63" t="n">
        <f aca="false">ModeloDatosModificados!P484-ModeloDatosMinisterio!P484</f>
        <v>-16</v>
      </c>
      <c r="Q484" s="63" t="n">
        <f aca="false">ModeloDatosModificados!Q484-ModeloDatosMinisterio!Q484</f>
        <v>-16</v>
      </c>
      <c r="S484" s="63" t="n">
        <f aca="false">ModeloDatosModificados!S484-ModeloDatosMinisterio!S484</f>
        <v>0</v>
      </c>
      <c r="T484" s="63" t="n">
        <f aca="false">ModeloDatosModificados!T484-ModeloDatosMinisterio!T484</f>
        <v>0</v>
      </c>
      <c r="U484" s="63" t="n">
        <f aca="false">ModeloDatosModificados!U484-ModeloDatosMinisterio!U484</f>
        <v>0</v>
      </c>
      <c r="V484" s="63" t="n">
        <f aca="false">ModeloDatosModificados!V484-ModeloDatosMinisterio!V484</f>
        <v>0</v>
      </c>
      <c r="W484" s="63" t="n">
        <f aca="false">ModeloDatosModificados!W484-ModeloDatosMinisterio!W484</f>
        <v>0</v>
      </c>
      <c r="X484" s="63" t="n">
        <f aca="false">ModeloDatosModificados!X484-ModeloDatosMinisterio!X484</f>
        <v>0</v>
      </c>
      <c r="Y484" s="63" t="n">
        <f aca="false">ModeloDatosModificados!Y484-ModeloDatosMinisterio!Y484</f>
        <v>0</v>
      </c>
      <c r="Z484" s="63" t="n">
        <f aca="false">ModeloDatosModificados!Z484-ModeloDatosMinisterio!Z484</f>
        <v>0</v>
      </c>
      <c r="AC484" s="71" t="n">
        <f aca="false">ModeloDatosModificados!AC484-ModeloDatosMinisterio!AC484</f>
        <v>0</v>
      </c>
      <c r="AD484" s="72" t="n">
        <f aca="false">ModeloDatosModificados!AD484-ModeloDatosMinisterio!AD484</f>
        <v>0</v>
      </c>
      <c r="AE484" s="73" t="n">
        <f aca="false">ModeloDatosModificados!AE484-ModeloDatosMinisterio!AE484</f>
        <v>0</v>
      </c>
      <c r="AF484" s="72" t="n">
        <f aca="false">ModeloDatosModificados!AF484-ModeloDatosMinisterio!AF484</f>
        <v>0</v>
      </c>
      <c r="AG484" s="72" t="n">
        <f aca="false">ModeloDatosModificados!AG484-ModeloDatosMinisterio!AG484</f>
        <v>0</v>
      </c>
      <c r="AH484" s="72" t="n">
        <f aca="false">ModeloDatosModificados!AH484-ModeloDatosMinisterio!AH484</f>
        <v>0</v>
      </c>
      <c r="AI484" s="72" t="n">
        <f aca="false">ModeloDatosModificados!AI484-ModeloDatosMinisterio!AI484</f>
        <v>0</v>
      </c>
      <c r="AJ484" s="72" t="n">
        <f aca="false">ModeloDatosModificados!AJ484-ModeloDatosMinisterio!AJ484</f>
        <v>0</v>
      </c>
      <c r="AK484" s="72" t="n">
        <f aca="false">ModeloDatosModificados!AK484-ModeloDatosMinisterio!AK484</f>
        <v>0</v>
      </c>
      <c r="AL484" s="72" t="n">
        <f aca="false">ModeloDatosModificados!AL484-ModeloDatosMinisterio!AL484</f>
        <v>0</v>
      </c>
      <c r="AM484" s="72" t="n">
        <f aca="false">ModeloDatosModificados!AM484-ModeloDatosMinisterio!AM484</f>
        <v>0</v>
      </c>
      <c r="AO484" s="64" t="n">
        <f aca="false">ModeloDatosModificados!AO484-ModeloDatosMinisterio!AO484</f>
        <v>0</v>
      </c>
      <c r="AP484" s="63" t="n">
        <f aca="false">ModeloDatosModificados!AP484-ModeloDatosMinisterio!AP484</f>
        <v>0</v>
      </c>
      <c r="AQ484" s="64" t="n">
        <f aca="false">ModeloDatosModificados!AQ484-ModeloDatosMinisterio!AQ484</f>
        <v>0</v>
      </c>
      <c r="AR484" s="63" t="n">
        <f aca="false">ModeloDatosModificados!AR484-ModeloDatosMinisterio!AR484</f>
        <v>0</v>
      </c>
      <c r="AS484" s="64" t="n">
        <f aca="false">ModeloDatosModificados!AS484-ModeloDatosMinisterio!AS484</f>
        <v>0</v>
      </c>
      <c r="AT484" s="63" t="n">
        <f aca="false">ModeloDatosModificados!AT484-ModeloDatosMinisterio!AT484</f>
        <v>0</v>
      </c>
      <c r="AU484" s="64" t="n">
        <f aca="false">ModeloDatosModificados!AU484-ModeloDatosMinisterio!AU484</f>
        <v>0</v>
      </c>
      <c r="AV484" s="63" t="n">
        <f aca="false">ModeloDatosModificados!AV484-ModeloDatosMinisterio!AV484</f>
        <v>0</v>
      </c>
      <c r="AW484" s="64" t="n">
        <f aca="false">ModeloDatosModificados!AW484-ModeloDatosMinisterio!AW484</f>
        <v>0</v>
      </c>
      <c r="AX484" s="63" t="n">
        <f aca="false">ModeloDatosModificados!AX484-ModeloDatosMinisterio!AX484</f>
        <v>0</v>
      </c>
    </row>
    <row r="485" customFormat="false" ht="13.8" hidden="false" customHeight="false" outlineLevel="0" collapsed="false">
      <c r="A485" s="70" t="s">
        <v>37</v>
      </c>
      <c r="B485" s="63" t="n">
        <f aca="false">ModeloDatosModificados!B485-ModeloDatosMinisterio!B485</f>
        <v>0</v>
      </c>
      <c r="C485" s="63" t="n">
        <f aca="false">ModeloDatosModificados!C485-ModeloDatosMinisterio!C485</f>
        <v>0</v>
      </c>
      <c r="D485" s="63" t="n">
        <f aca="false">ModeloDatosModificados!D485-ModeloDatosMinisterio!D485</f>
        <v>0</v>
      </c>
      <c r="E485" s="63" t="n">
        <f aca="false">ModeloDatosModificados!E485-ModeloDatosMinisterio!E485</f>
        <v>0</v>
      </c>
      <c r="F485" s="63" t="n">
        <f aca="false">ModeloDatosModificados!F485-ModeloDatosMinisterio!F485</f>
        <v>0</v>
      </c>
      <c r="G485" s="63" t="n">
        <f aca="false">ModeloDatosModificados!G485-ModeloDatosMinisterio!G485</f>
        <v>0</v>
      </c>
      <c r="H485" s="63" t="n">
        <f aca="false">ModeloDatosModificados!H485-ModeloDatosMinisterio!H485</f>
        <v>0</v>
      </c>
      <c r="I485" s="64" t="n">
        <f aca="false">ModeloDatosModificados!I485-ModeloDatosMinisterio!I485</f>
        <v>0</v>
      </c>
      <c r="J485" s="63" t="n">
        <f aca="false">ModeloDatosModificados!J485-ModeloDatosMinisterio!J485</f>
        <v>0</v>
      </c>
      <c r="K485" s="64" t="n">
        <f aca="false">ModeloDatosModificados!K485-ModeloDatosMinisterio!K485</f>
        <v>0</v>
      </c>
      <c r="L485" s="63" t="n">
        <f aca="false">ModeloDatosModificados!L485-ModeloDatosMinisterio!L485</f>
        <v>0</v>
      </c>
      <c r="M485" s="64" t="n">
        <f aca="false">ModeloDatosModificados!M485-ModeloDatosMinisterio!M485</f>
        <v>1.54656341969095E-008</v>
      </c>
      <c r="N485" s="63" t="n">
        <f aca="false">ModeloDatosModificados!N485-ModeloDatosMinisterio!N485</f>
        <v>1</v>
      </c>
      <c r="O485" s="63" t="n">
        <f aca="false">ModeloDatosModificados!O485-ModeloDatosMinisterio!O485</f>
        <v>1</v>
      </c>
      <c r="P485" s="63" t="n">
        <f aca="false">ModeloDatosModificados!P485-ModeloDatosMinisterio!P485</f>
        <v>1</v>
      </c>
      <c r="Q485" s="63" t="n">
        <f aca="false">ModeloDatosModificados!Q485-ModeloDatosMinisterio!Q485</f>
        <v>1</v>
      </c>
      <c r="S485" s="63" t="n">
        <f aca="false">ModeloDatosModificados!S485-ModeloDatosMinisterio!S485</f>
        <v>0</v>
      </c>
      <c r="T485" s="63" t="n">
        <f aca="false">ModeloDatosModificados!T485-ModeloDatosMinisterio!T485</f>
        <v>0</v>
      </c>
      <c r="U485" s="63" t="n">
        <f aca="false">ModeloDatosModificados!U485-ModeloDatosMinisterio!U485</f>
        <v>0</v>
      </c>
      <c r="V485" s="63" t="n">
        <f aca="false">ModeloDatosModificados!V485-ModeloDatosMinisterio!V485</f>
        <v>0</v>
      </c>
      <c r="W485" s="63" t="n">
        <f aca="false">ModeloDatosModificados!W485-ModeloDatosMinisterio!W485</f>
        <v>0</v>
      </c>
      <c r="X485" s="63" t="n">
        <f aca="false">ModeloDatosModificados!X485-ModeloDatosMinisterio!X485</f>
        <v>0</v>
      </c>
      <c r="Y485" s="63" t="n">
        <f aca="false">ModeloDatosModificados!Y485-ModeloDatosMinisterio!Y485</f>
        <v>0</v>
      </c>
      <c r="Z485" s="63" t="n">
        <f aca="false">ModeloDatosModificados!Z485-ModeloDatosMinisterio!Z485</f>
        <v>0</v>
      </c>
      <c r="AC485" s="71" t="n">
        <f aca="false">ModeloDatosModificados!AC485-ModeloDatosMinisterio!AC485</f>
        <v>0</v>
      </c>
      <c r="AD485" s="72" t="n">
        <f aca="false">ModeloDatosModificados!AD485-ModeloDatosMinisterio!AD485</f>
        <v>0</v>
      </c>
      <c r="AE485" s="73" t="n">
        <f aca="false">ModeloDatosModificados!AE485-ModeloDatosMinisterio!AE485</f>
        <v>0</v>
      </c>
      <c r="AF485" s="72" t="n">
        <f aca="false">ModeloDatosModificados!AF485-ModeloDatosMinisterio!AF485</f>
        <v>0</v>
      </c>
      <c r="AG485" s="72" t="n">
        <f aca="false">ModeloDatosModificados!AG485-ModeloDatosMinisterio!AG485</f>
        <v>0</v>
      </c>
      <c r="AH485" s="72" t="n">
        <f aca="false">ModeloDatosModificados!AH485-ModeloDatosMinisterio!AH485</f>
        <v>0</v>
      </c>
      <c r="AI485" s="72" t="n">
        <f aca="false">ModeloDatosModificados!AI485-ModeloDatosMinisterio!AI485</f>
        <v>0</v>
      </c>
      <c r="AJ485" s="72" t="n">
        <f aca="false">ModeloDatosModificados!AJ485-ModeloDatosMinisterio!AJ485</f>
        <v>0</v>
      </c>
      <c r="AK485" s="72" t="n">
        <f aca="false">ModeloDatosModificados!AK485-ModeloDatosMinisterio!AK485</f>
        <v>0</v>
      </c>
      <c r="AL485" s="72" t="n">
        <f aca="false">ModeloDatosModificados!AL485-ModeloDatosMinisterio!AL485</f>
        <v>0</v>
      </c>
      <c r="AM485" s="72" t="n">
        <f aca="false">ModeloDatosModificados!AM485-ModeloDatosMinisterio!AM485</f>
        <v>0</v>
      </c>
      <c r="AO485" s="64" t="n">
        <f aca="false">ModeloDatosModificados!AO485-ModeloDatosMinisterio!AO485</f>
        <v>0</v>
      </c>
      <c r="AP485" s="63" t="n">
        <f aca="false">ModeloDatosModificados!AP485-ModeloDatosMinisterio!AP485</f>
        <v>0</v>
      </c>
      <c r="AQ485" s="64" t="n">
        <f aca="false">ModeloDatosModificados!AQ485-ModeloDatosMinisterio!AQ485</f>
        <v>0</v>
      </c>
      <c r="AR485" s="63" t="n">
        <f aca="false">ModeloDatosModificados!AR485-ModeloDatosMinisterio!AR485</f>
        <v>0</v>
      </c>
      <c r="AS485" s="64" t="n">
        <f aca="false">ModeloDatosModificados!AS485-ModeloDatosMinisterio!AS485</f>
        <v>0</v>
      </c>
      <c r="AT485" s="63" t="n">
        <f aca="false">ModeloDatosModificados!AT485-ModeloDatosMinisterio!AT485</f>
        <v>0</v>
      </c>
      <c r="AU485" s="64" t="n">
        <f aca="false">ModeloDatosModificados!AU485-ModeloDatosMinisterio!AU485</f>
        <v>0</v>
      </c>
      <c r="AV485" s="63" t="n">
        <f aca="false">ModeloDatosModificados!AV485-ModeloDatosMinisterio!AV485</f>
        <v>0</v>
      </c>
      <c r="AW485" s="64" t="n">
        <f aca="false">ModeloDatosModificados!AW485-ModeloDatosMinisterio!AW485</f>
        <v>0</v>
      </c>
      <c r="AX485" s="63" t="n">
        <f aca="false">ModeloDatosModificados!AX485-ModeloDatosMinisterio!AX485</f>
        <v>0</v>
      </c>
    </row>
    <row r="486" customFormat="false" ht="13.8" hidden="false" customHeight="false" outlineLevel="0" collapsed="false">
      <c r="A486" s="70" t="s">
        <v>38</v>
      </c>
      <c r="B486" s="63" t="n">
        <f aca="false">ModeloDatosModificados!B486-ModeloDatosMinisterio!B486</f>
        <v>0</v>
      </c>
      <c r="C486" s="63" t="n">
        <f aca="false">ModeloDatosModificados!C486-ModeloDatosMinisterio!C486</f>
        <v>0</v>
      </c>
      <c r="D486" s="63" t="n">
        <f aca="false">ModeloDatosModificados!D486-ModeloDatosMinisterio!D486</f>
        <v>0</v>
      </c>
      <c r="E486" s="63" t="n">
        <f aca="false">ModeloDatosModificados!E486-ModeloDatosMinisterio!E486</f>
        <v>0</v>
      </c>
      <c r="F486" s="63" t="n">
        <f aca="false">ModeloDatosModificados!F486-ModeloDatosMinisterio!F486</f>
        <v>0</v>
      </c>
      <c r="G486" s="63" t="n">
        <f aca="false">ModeloDatosModificados!G486-ModeloDatosMinisterio!G486</f>
        <v>0</v>
      </c>
      <c r="H486" s="63" t="n">
        <f aca="false">ModeloDatosModificados!H486-ModeloDatosMinisterio!H486</f>
        <v>0</v>
      </c>
      <c r="I486" s="64" t="n">
        <f aca="false">ModeloDatosModificados!I486-ModeloDatosMinisterio!I486</f>
        <v>0</v>
      </c>
      <c r="J486" s="63" t="n">
        <f aca="false">ModeloDatosModificados!J486-ModeloDatosMinisterio!J486</f>
        <v>0</v>
      </c>
      <c r="K486" s="64" t="n">
        <f aca="false">ModeloDatosModificados!K486-ModeloDatosMinisterio!K486</f>
        <v>0</v>
      </c>
      <c r="L486" s="63" t="n">
        <f aca="false">ModeloDatosModificados!L486-ModeloDatosMinisterio!L486</f>
        <v>0</v>
      </c>
      <c r="M486" s="64" t="n">
        <f aca="false">ModeloDatosModificados!M486-ModeloDatosMinisterio!M486</f>
        <v>-1.1704076187391E-008</v>
      </c>
      <c r="N486" s="63" t="n">
        <f aca="false">ModeloDatosModificados!N486-ModeloDatosMinisterio!N486</f>
        <v>-1</v>
      </c>
      <c r="O486" s="63" t="n">
        <f aca="false">ModeloDatosModificados!O486-ModeloDatosMinisterio!O486</f>
        <v>-1</v>
      </c>
      <c r="P486" s="63" t="n">
        <f aca="false">ModeloDatosModificados!P486-ModeloDatosMinisterio!P486</f>
        <v>-1</v>
      </c>
      <c r="Q486" s="63" t="n">
        <f aca="false">ModeloDatosModificados!Q486-ModeloDatosMinisterio!Q486</f>
        <v>-1</v>
      </c>
      <c r="S486" s="63" t="n">
        <f aca="false">ModeloDatosModificados!S486-ModeloDatosMinisterio!S486</f>
        <v>0</v>
      </c>
      <c r="T486" s="63" t="n">
        <f aca="false">ModeloDatosModificados!T486-ModeloDatosMinisterio!T486</f>
        <v>0</v>
      </c>
      <c r="U486" s="63" t="n">
        <f aca="false">ModeloDatosModificados!U486-ModeloDatosMinisterio!U486</f>
        <v>0</v>
      </c>
      <c r="V486" s="63" t="n">
        <f aca="false">ModeloDatosModificados!V486-ModeloDatosMinisterio!V486</f>
        <v>0</v>
      </c>
      <c r="W486" s="63" t="n">
        <f aca="false">ModeloDatosModificados!W486-ModeloDatosMinisterio!W486</f>
        <v>0</v>
      </c>
      <c r="X486" s="63" t="n">
        <f aca="false">ModeloDatosModificados!X486-ModeloDatosMinisterio!X486</f>
        <v>0</v>
      </c>
      <c r="Y486" s="63" t="n">
        <f aca="false">ModeloDatosModificados!Y486-ModeloDatosMinisterio!Y486</f>
        <v>0</v>
      </c>
      <c r="Z486" s="63" t="n">
        <f aca="false">ModeloDatosModificados!Z486-ModeloDatosMinisterio!Z486</f>
        <v>0</v>
      </c>
      <c r="AC486" s="71" t="n">
        <f aca="false">ModeloDatosModificados!AC486-ModeloDatosMinisterio!AC486</f>
        <v>0</v>
      </c>
      <c r="AD486" s="72" t="n">
        <f aca="false">ModeloDatosModificados!AD486-ModeloDatosMinisterio!AD486</f>
        <v>0</v>
      </c>
      <c r="AE486" s="73" t="n">
        <f aca="false">ModeloDatosModificados!AE486-ModeloDatosMinisterio!AE486</f>
        <v>0</v>
      </c>
      <c r="AF486" s="72" t="n">
        <f aca="false">ModeloDatosModificados!AF486-ModeloDatosMinisterio!AF486</f>
        <v>0</v>
      </c>
      <c r="AG486" s="72" t="n">
        <f aca="false">ModeloDatosModificados!AG486-ModeloDatosMinisterio!AG486</f>
        <v>0</v>
      </c>
      <c r="AH486" s="72" t="n">
        <f aca="false">ModeloDatosModificados!AH486-ModeloDatosMinisterio!AH486</f>
        <v>0</v>
      </c>
      <c r="AI486" s="72" t="n">
        <f aca="false">ModeloDatosModificados!AI486-ModeloDatosMinisterio!AI486</f>
        <v>0</v>
      </c>
      <c r="AJ486" s="72" t="n">
        <f aca="false">ModeloDatosModificados!AJ486-ModeloDatosMinisterio!AJ486</f>
        <v>0</v>
      </c>
      <c r="AK486" s="72" t="n">
        <f aca="false">ModeloDatosModificados!AK486-ModeloDatosMinisterio!AK486</f>
        <v>0</v>
      </c>
      <c r="AL486" s="72" t="n">
        <f aca="false">ModeloDatosModificados!AL486-ModeloDatosMinisterio!AL486</f>
        <v>0</v>
      </c>
      <c r="AM486" s="72" t="n">
        <f aca="false">ModeloDatosModificados!AM486-ModeloDatosMinisterio!AM486</f>
        <v>0</v>
      </c>
      <c r="AO486" s="64" t="n">
        <f aca="false">ModeloDatosModificados!AO486-ModeloDatosMinisterio!AO486</f>
        <v>0</v>
      </c>
      <c r="AP486" s="63" t="n">
        <f aca="false">ModeloDatosModificados!AP486-ModeloDatosMinisterio!AP486</f>
        <v>0</v>
      </c>
      <c r="AQ486" s="64" t="n">
        <f aca="false">ModeloDatosModificados!AQ486-ModeloDatosMinisterio!AQ486</f>
        <v>0</v>
      </c>
      <c r="AR486" s="63" t="n">
        <f aca="false">ModeloDatosModificados!AR486-ModeloDatosMinisterio!AR486</f>
        <v>0</v>
      </c>
      <c r="AS486" s="64" t="n">
        <f aca="false">ModeloDatosModificados!AS486-ModeloDatosMinisterio!AS486</f>
        <v>0</v>
      </c>
      <c r="AT486" s="63" t="n">
        <f aca="false">ModeloDatosModificados!AT486-ModeloDatosMinisterio!AT486</f>
        <v>0</v>
      </c>
      <c r="AU486" s="64" t="n">
        <f aca="false">ModeloDatosModificados!AU486-ModeloDatosMinisterio!AU486</f>
        <v>0</v>
      </c>
      <c r="AV486" s="63" t="n">
        <f aca="false">ModeloDatosModificados!AV486-ModeloDatosMinisterio!AV486</f>
        <v>0</v>
      </c>
      <c r="AW486" s="64" t="n">
        <f aca="false">ModeloDatosModificados!AW486-ModeloDatosMinisterio!AW486</f>
        <v>0</v>
      </c>
      <c r="AX486" s="63" t="n">
        <f aca="false">ModeloDatosModificados!AX486-ModeloDatosMinisterio!AX486</f>
        <v>0</v>
      </c>
    </row>
    <row r="487" customFormat="false" ht="13.8" hidden="false" customHeight="false" outlineLevel="0" collapsed="false">
      <c r="A487" s="70" t="s">
        <v>39</v>
      </c>
      <c r="B487" s="63" t="n">
        <f aca="false">ModeloDatosModificados!B487-ModeloDatosMinisterio!B487</f>
        <v>0</v>
      </c>
      <c r="C487" s="63" t="n">
        <f aca="false">ModeloDatosModificados!C487-ModeloDatosMinisterio!C487</f>
        <v>0</v>
      </c>
      <c r="D487" s="63" t="n">
        <f aca="false">ModeloDatosModificados!D487-ModeloDatosMinisterio!D487</f>
        <v>0</v>
      </c>
      <c r="E487" s="63" t="n">
        <f aca="false">ModeloDatosModificados!E487-ModeloDatosMinisterio!E487</f>
        <v>0</v>
      </c>
      <c r="F487" s="63" t="n">
        <f aca="false">ModeloDatosModificados!F487-ModeloDatosMinisterio!F487</f>
        <v>0</v>
      </c>
      <c r="G487" s="63" t="n">
        <f aca="false">ModeloDatosModificados!G487-ModeloDatosMinisterio!G487</f>
        <v>0</v>
      </c>
      <c r="H487" s="63" t="n">
        <f aca="false">ModeloDatosModificados!H487-ModeloDatosMinisterio!H487</f>
        <v>0</v>
      </c>
      <c r="I487" s="64" t="n">
        <f aca="false">ModeloDatosModificados!I487-ModeloDatosMinisterio!I487</f>
        <v>0</v>
      </c>
      <c r="J487" s="63" t="n">
        <f aca="false">ModeloDatosModificados!J487-ModeloDatosMinisterio!J487</f>
        <v>0</v>
      </c>
      <c r="K487" s="64" t="n">
        <f aca="false">ModeloDatosModificados!K487-ModeloDatosMinisterio!K487</f>
        <v>0</v>
      </c>
      <c r="L487" s="63" t="n">
        <f aca="false">ModeloDatosModificados!L487-ModeloDatosMinisterio!L487</f>
        <v>0</v>
      </c>
      <c r="M487" s="64" t="n">
        <f aca="false">ModeloDatosModificados!M487-ModeloDatosMinisterio!M487</f>
        <v>1.7316538085399E-008</v>
      </c>
      <c r="N487" s="63" t="n">
        <f aca="false">ModeloDatosModificados!N487-ModeloDatosMinisterio!N487</f>
        <v>2</v>
      </c>
      <c r="O487" s="63" t="n">
        <f aca="false">ModeloDatosModificados!O487-ModeloDatosMinisterio!O487</f>
        <v>2</v>
      </c>
      <c r="P487" s="63" t="n">
        <f aca="false">ModeloDatosModificados!P487-ModeloDatosMinisterio!P487</f>
        <v>2</v>
      </c>
      <c r="Q487" s="63" t="n">
        <f aca="false">ModeloDatosModificados!Q487-ModeloDatosMinisterio!Q487</f>
        <v>2</v>
      </c>
      <c r="S487" s="63" t="n">
        <f aca="false">ModeloDatosModificados!S487-ModeloDatosMinisterio!S487</f>
        <v>0</v>
      </c>
      <c r="T487" s="63" t="n">
        <f aca="false">ModeloDatosModificados!T487-ModeloDatosMinisterio!T487</f>
        <v>0</v>
      </c>
      <c r="U487" s="63" t="n">
        <f aca="false">ModeloDatosModificados!U487-ModeloDatosMinisterio!U487</f>
        <v>0</v>
      </c>
      <c r="V487" s="63" t="n">
        <f aca="false">ModeloDatosModificados!V487-ModeloDatosMinisterio!V487</f>
        <v>0</v>
      </c>
      <c r="W487" s="63" t="n">
        <f aca="false">ModeloDatosModificados!W487-ModeloDatosMinisterio!W487</f>
        <v>0</v>
      </c>
      <c r="X487" s="63" t="n">
        <f aca="false">ModeloDatosModificados!X487-ModeloDatosMinisterio!X487</f>
        <v>0</v>
      </c>
      <c r="Y487" s="63" t="n">
        <f aca="false">ModeloDatosModificados!Y487-ModeloDatosMinisterio!Y487</f>
        <v>0</v>
      </c>
      <c r="Z487" s="63" t="n">
        <f aca="false">ModeloDatosModificados!Z487-ModeloDatosMinisterio!Z487</f>
        <v>0</v>
      </c>
      <c r="AC487" s="71" t="n">
        <f aca="false">ModeloDatosModificados!AC487-ModeloDatosMinisterio!AC487</f>
        <v>0</v>
      </c>
      <c r="AD487" s="72" t="n">
        <f aca="false">ModeloDatosModificados!AD487-ModeloDatosMinisterio!AD487</f>
        <v>0</v>
      </c>
      <c r="AE487" s="73" t="n">
        <f aca="false">ModeloDatosModificados!AE487-ModeloDatosMinisterio!AE487</f>
        <v>0</v>
      </c>
      <c r="AF487" s="72" t="n">
        <f aca="false">ModeloDatosModificados!AF487-ModeloDatosMinisterio!AF487</f>
        <v>0</v>
      </c>
      <c r="AG487" s="72" t="n">
        <f aca="false">ModeloDatosModificados!AG487-ModeloDatosMinisterio!AG487</f>
        <v>0</v>
      </c>
      <c r="AH487" s="72" t="n">
        <f aca="false">ModeloDatosModificados!AH487-ModeloDatosMinisterio!AH487</f>
        <v>0</v>
      </c>
      <c r="AI487" s="72" t="n">
        <f aca="false">ModeloDatosModificados!AI487-ModeloDatosMinisterio!AI487</f>
        <v>0</v>
      </c>
      <c r="AJ487" s="72" t="n">
        <f aca="false">ModeloDatosModificados!AJ487-ModeloDatosMinisterio!AJ487</f>
        <v>0</v>
      </c>
      <c r="AK487" s="72" t="n">
        <f aca="false">ModeloDatosModificados!AK487-ModeloDatosMinisterio!AK487</f>
        <v>0</v>
      </c>
      <c r="AL487" s="72" t="n">
        <f aca="false">ModeloDatosModificados!AL487-ModeloDatosMinisterio!AL487</f>
        <v>0</v>
      </c>
      <c r="AM487" s="72" t="n">
        <f aca="false">ModeloDatosModificados!AM487-ModeloDatosMinisterio!AM487</f>
        <v>0</v>
      </c>
      <c r="AO487" s="64" t="n">
        <f aca="false">ModeloDatosModificados!AO487-ModeloDatosMinisterio!AO487</f>
        <v>0</v>
      </c>
      <c r="AP487" s="63" t="n">
        <f aca="false">ModeloDatosModificados!AP487-ModeloDatosMinisterio!AP487</f>
        <v>0</v>
      </c>
      <c r="AQ487" s="64" t="n">
        <f aca="false">ModeloDatosModificados!AQ487-ModeloDatosMinisterio!AQ487</f>
        <v>0</v>
      </c>
      <c r="AR487" s="63" t="n">
        <f aca="false">ModeloDatosModificados!AR487-ModeloDatosMinisterio!AR487</f>
        <v>0</v>
      </c>
      <c r="AS487" s="64" t="n">
        <f aca="false">ModeloDatosModificados!AS487-ModeloDatosMinisterio!AS487</f>
        <v>0</v>
      </c>
      <c r="AT487" s="63" t="n">
        <f aca="false">ModeloDatosModificados!AT487-ModeloDatosMinisterio!AT487</f>
        <v>0</v>
      </c>
      <c r="AU487" s="64" t="n">
        <f aca="false">ModeloDatosModificados!AU487-ModeloDatosMinisterio!AU487</f>
        <v>0</v>
      </c>
      <c r="AV487" s="63" t="n">
        <f aca="false">ModeloDatosModificados!AV487-ModeloDatosMinisterio!AV487</f>
        <v>0</v>
      </c>
      <c r="AW487" s="64" t="n">
        <f aca="false">ModeloDatosModificados!AW487-ModeloDatosMinisterio!AW487</f>
        <v>0</v>
      </c>
      <c r="AX487" s="63" t="n">
        <f aca="false">ModeloDatosModificados!AX487-ModeloDatosMinisterio!AX487</f>
        <v>0</v>
      </c>
    </row>
    <row r="488" customFormat="false" ht="13.8" hidden="false" customHeight="false" outlineLevel="0" collapsed="false">
      <c r="A488" s="70" t="s">
        <v>40</v>
      </c>
      <c r="B488" s="63" t="n">
        <f aca="false">ModeloDatosModificados!B488-ModeloDatosMinisterio!B488</f>
        <v>0</v>
      </c>
      <c r="C488" s="63" t="n">
        <f aca="false">ModeloDatosModificados!C488-ModeloDatosMinisterio!C488</f>
        <v>0</v>
      </c>
      <c r="D488" s="63" t="n">
        <f aca="false">ModeloDatosModificados!D488-ModeloDatosMinisterio!D488</f>
        <v>0</v>
      </c>
      <c r="E488" s="63" t="n">
        <f aca="false">ModeloDatosModificados!E488-ModeloDatosMinisterio!E488</f>
        <v>0</v>
      </c>
      <c r="F488" s="63" t="n">
        <f aca="false">ModeloDatosModificados!F488-ModeloDatosMinisterio!F488</f>
        <v>0</v>
      </c>
      <c r="G488" s="63" t="n">
        <f aca="false">ModeloDatosModificados!G488-ModeloDatosMinisterio!G488</f>
        <v>0</v>
      </c>
      <c r="H488" s="63" t="n">
        <f aca="false">ModeloDatosModificados!H488-ModeloDatosMinisterio!H488</f>
        <v>0</v>
      </c>
      <c r="I488" s="64" t="n">
        <f aca="false">ModeloDatosModificados!I488-ModeloDatosMinisterio!I488</f>
        <v>0</v>
      </c>
      <c r="J488" s="63" t="n">
        <f aca="false">ModeloDatosModificados!J488-ModeloDatosMinisterio!J488</f>
        <v>0</v>
      </c>
      <c r="K488" s="64" t="n">
        <f aca="false">ModeloDatosModificados!K488-ModeloDatosMinisterio!K488</f>
        <v>0</v>
      </c>
      <c r="L488" s="63" t="n">
        <f aca="false">ModeloDatosModificados!L488-ModeloDatosMinisterio!L488</f>
        <v>0</v>
      </c>
      <c r="M488" s="64" t="n">
        <f aca="false">ModeloDatosModificados!M488-ModeloDatosMinisterio!M488</f>
        <v>1.81155214475093E-008</v>
      </c>
      <c r="N488" s="63" t="n">
        <f aca="false">ModeloDatosModificados!N488-ModeloDatosMinisterio!N488</f>
        <v>2</v>
      </c>
      <c r="O488" s="63" t="n">
        <f aca="false">ModeloDatosModificados!O488-ModeloDatosMinisterio!O488</f>
        <v>2</v>
      </c>
      <c r="P488" s="63" t="n">
        <f aca="false">ModeloDatosModificados!P488-ModeloDatosMinisterio!P488</f>
        <v>2</v>
      </c>
      <c r="Q488" s="63" t="n">
        <f aca="false">ModeloDatosModificados!Q488-ModeloDatosMinisterio!Q488</f>
        <v>2</v>
      </c>
      <c r="S488" s="63" t="n">
        <f aca="false">ModeloDatosModificados!S488-ModeloDatosMinisterio!S488</f>
        <v>0</v>
      </c>
      <c r="T488" s="63" t="n">
        <f aca="false">ModeloDatosModificados!T488-ModeloDatosMinisterio!T488</f>
        <v>0</v>
      </c>
      <c r="U488" s="63" t="n">
        <f aca="false">ModeloDatosModificados!U488-ModeloDatosMinisterio!U488</f>
        <v>0</v>
      </c>
      <c r="V488" s="63" t="n">
        <f aca="false">ModeloDatosModificados!V488-ModeloDatosMinisterio!V488</f>
        <v>0</v>
      </c>
      <c r="W488" s="63" t="n">
        <f aca="false">ModeloDatosModificados!W488-ModeloDatosMinisterio!W488</f>
        <v>0</v>
      </c>
      <c r="X488" s="63" t="n">
        <f aca="false">ModeloDatosModificados!X488-ModeloDatosMinisterio!X488</f>
        <v>0</v>
      </c>
      <c r="Y488" s="63" t="n">
        <f aca="false">ModeloDatosModificados!Y488-ModeloDatosMinisterio!Y488</f>
        <v>0</v>
      </c>
      <c r="Z488" s="63" t="n">
        <f aca="false">ModeloDatosModificados!Z488-ModeloDatosMinisterio!Z488</f>
        <v>0</v>
      </c>
      <c r="AC488" s="71" t="n">
        <f aca="false">ModeloDatosModificados!AC488-ModeloDatosMinisterio!AC488</f>
        <v>0</v>
      </c>
      <c r="AD488" s="72" t="n">
        <f aca="false">ModeloDatosModificados!AD488-ModeloDatosMinisterio!AD488</f>
        <v>0</v>
      </c>
      <c r="AE488" s="73" t="n">
        <f aca="false">ModeloDatosModificados!AE488-ModeloDatosMinisterio!AE488</f>
        <v>0</v>
      </c>
      <c r="AF488" s="72" t="n">
        <f aca="false">ModeloDatosModificados!AF488-ModeloDatosMinisterio!AF488</f>
        <v>0</v>
      </c>
      <c r="AG488" s="72" t="n">
        <f aca="false">ModeloDatosModificados!AG488-ModeloDatosMinisterio!AG488</f>
        <v>0</v>
      </c>
      <c r="AH488" s="72" t="n">
        <f aca="false">ModeloDatosModificados!AH488-ModeloDatosMinisterio!AH488</f>
        <v>0</v>
      </c>
      <c r="AI488" s="72" t="n">
        <f aca="false">ModeloDatosModificados!AI488-ModeloDatosMinisterio!AI488</f>
        <v>0</v>
      </c>
      <c r="AJ488" s="72" t="n">
        <f aca="false">ModeloDatosModificados!AJ488-ModeloDatosMinisterio!AJ488</f>
        <v>0</v>
      </c>
      <c r="AK488" s="72" t="n">
        <f aca="false">ModeloDatosModificados!AK488-ModeloDatosMinisterio!AK488</f>
        <v>0</v>
      </c>
      <c r="AL488" s="72" t="n">
        <f aca="false">ModeloDatosModificados!AL488-ModeloDatosMinisterio!AL488</f>
        <v>0</v>
      </c>
      <c r="AM488" s="72" t="n">
        <f aca="false">ModeloDatosModificados!AM488-ModeloDatosMinisterio!AM488</f>
        <v>0</v>
      </c>
      <c r="AO488" s="64" t="n">
        <f aca="false">ModeloDatosModificados!AO488-ModeloDatosMinisterio!AO488</f>
        <v>0</v>
      </c>
      <c r="AP488" s="63" t="n">
        <f aca="false">ModeloDatosModificados!AP488-ModeloDatosMinisterio!AP488</f>
        <v>0</v>
      </c>
      <c r="AQ488" s="64" t="n">
        <f aca="false">ModeloDatosModificados!AQ488-ModeloDatosMinisterio!AQ488</f>
        <v>0</v>
      </c>
      <c r="AR488" s="63" t="n">
        <f aca="false">ModeloDatosModificados!AR488-ModeloDatosMinisterio!AR488</f>
        <v>0</v>
      </c>
      <c r="AS488" s="64" t="n">
        <f aca="false">ModeloDatosModificados!AS488-ModeloDatosMinisterio!AS488</f>
        <v>0</v>
      </c>
      <c r="AT488" s="63" t="n">
        <f aca="false">ModeloDatosModificados!AT488-ModeloDatosMinisterio!AT488</f>
        <v>0</v>
      </c>
      <c r="AU488" s="64" t="n">
        <f aca="false">ModeloDatosModificados!AU488-ModeloDatosMinisterio!AU488</f>
        <v>0</v>
      </c>
      <c r="AV488" s="63" t="n">
        <f aca="false">ModeloDatosModificados!AV488-ModeloDatosMinisterio!AV488</f>
        <v>0</v>
      </c>
      <c r="AW488" s="64" t="n">
        <f aca="false">ModeloDatosModificados!AW488-ModeloDatosMinisterio!AW488</f>
        <v>0</v>
      </c>
      <c r="AX488" s="63" t="n">
        <f aca="false">ModeloDatosModificados!AX488-ModeloDatosMinisterio!AX488</f>
        <v>0</v>
      </c>
    </row>
    <row r="489" customFormat="false" ht="13.8" hidden="false" customHeight="false" outlineLevel="0" collapsed="false">
      <c r="A489" s="70" t="s">
        <v>41</v>
      </c>
      <c r="B489" s="63" t="n">
        <f aca="false">ModeloDatosModificados!B489-ModeloDatosMinisterio!B489</f>
        <v>0</v>
      </c>
      <c r="C489" s="63" t="n">
        <f aca="false">ModeloDatosModificados!C489-ModeloDatosMinisterio!C489</f>
        <v>0</v>
      </c>
      <c r="D489" s="63" t="n">
        <f aca="false">ModeloDatosModificados!D489-ModeloDatosMinisterio!D489</f>
        <v>0</v>
      </c>
      <c r="E489" s="63" t="n">
        <f aca="false">ModeloDatosModificados!E489-ModeloDatosMinisterio!E489</f>
        <v>0</v>
      </c>
      <c r="F489" s="63" t="n">
        <f aca="false">ModeloDatosModificados!F489-ModeloDatosMinisterio!F489</f>
        <v>0</v>
      </c>
      <c r="G489" s="63" t="n">
        <f aca="false">ModeloDatosModificados!G489-ModeloDatosMinisterio!G489</f>
        <v>0</v>
      </c>
      <c r="H489" s="63" t="n">
        <f aca="false">ModeloDatosModificados!H489-ModeloDatosMinisterio!H489</f>
        <v>0</v>
      </c>
      <c r="I489" s="64" t="n">
        <f aca="false">ModeloDatosModificados!I489-ModeloDatosMinisterio!I489</f>
        <v>0</v>
      </c>
      <c r="J489" s="63" t="n">
        <f aca="false">ModeloDatosModificados!J489-ModeloDatosMinisterio!J489</f>
        <v>0</v>
      </c>
      <c r="K489" s="64" t="n">
        <f aca="false">ModeloDatosModificados!K489-ModeloDatosMinisterio!K489</f>
        <v>0</v>
      </c>
      <c r="L489" s="63" t="n">
        <f aca="false">ModeloDatosModificados!L489-ModeloDatosMinisterio!L489</f>
        <v>0</v>
      </c>
      <c r="M489" s="64" t="n">
        <f aca="false">ModeloDatosModificados!M489-ModeloDatosMinisterio!M489</f>
        <v>1.4454679193171E-008</v>
      </c>
      <c r="N489" s="63" t="n">
        <f aca="false">ModeloDatosModificados!N489-ModeloDatosMinisterio!N489</f>
        <v>2</v>
      </c>
      <c r="O489" s="63" t="n">
        <f aca="false">ModeloDatosModificados!O489-ModeloDatosMinisterio!O489</f>
        <v>2</v>
      </c>
      <c r="P489" s="63" t="n">
        <f aca="false">ModeloDatosModificados!P489-ModeloDatosMinisterio!P489</f>
        <v>2</v>
      </c>
      <c r="Q489" s="63" t="n">
        <f aca="false">ModeloDatosModificados!Q489-ModeloDatosMinisterio!Q489</f>
        <v>2</v>
      </c>
      <c r="S489" s="63" t="n">
        <f aca="false">ModeloDatosModificados!S489-ModeloDatosMinisterio!S489</f>
        <v>0</v>
      </c>
      <c r="T489" s="63" t="n">
        <f aca="false">ModeloDatosModificados!T489-ModeloDatosMinisterio!T489</f>
        <v>0</v>
      </c>
      <c r="U489" s="63" t="n">
        <f aca="false">ModeloDatosModificados!U489-ModeloDatosMinisterio!U489</f>
        <v>0</v>
      </c>
      <c r="V489" s="63" t="n">
        <f aca="false">ModeloDatosModificados!V489-ModeloDatosMinisterio!V489</f>
        <v>0</v>
      </c>
      <c r="W489" s="63" t="n">
        <f aca="false">ModeloDatosModificados!W489-ModeloDatosMinisterio!W489</f>
        <v>0</v>
      </c>
      <c r="X489" s="63" t="n">
        <f aca="false">ModeloDatosModificados!X489-ModeloDatosMinisterio!X489</f>
        <v>0</v>
      </c>
      <c r="Y489" s="63" t="n">
        <f aca="false">ModeloDatosModificados!Y489-ModeloDatosMinisterio!Y489</f>
        <v>0</v>
      </c>
      <c r="Z489" s="63" t="n">
        <f aca="false">ModeloDatosModificados!Z489-ModeloDatosMinisterio!Z489</f>
        <v>0</v>
      </c>
      <c r="AC489" s="71" t="n">
        <f aca="false">ModeloDatosModificados!AC489-ModeloDatosMinisterio!AC489</f>
        <v>0</v>
      </c>
      <c r="AD489" s="72" t="n">
        <f aca="false">ModeloDatosModificados!AD489-ModeloDatosMinisterio!AD489</f>
        <v>0</v>
      </c>
      <c r="AE489" s="73" t="n">
        <f aca="false">ModeloDatosModificados!AE489-ModeloDatosMinisterio!AE489</f>
        <v>0</v>
      </c>
      <c r="AF489" s="72" t="n">
        <f aca="false">ModeloDatosModificados!AF489-ModeloDatosMinisterio!AF489</f>
        <v>0</v>
      </c>
      <c r="AG489" s="72" t="n">
        <f aca="false">ModeloDatosModificados!AG489-ModeloDatosMinisterio!AG489</f>
        <v>0</v>
      </c>
      <c r="AH489" s="72" t="n">
        <f aca="false">ModeloDatosModificados!AH489-ModeloDatosMinisterio!AH489</f>
        <v>0</v>
      </c>
      <c r="AI489" s="72" t="n">
        <f aca="false">ModeloDatosModificados!AI489-ModeloDatosMinisterio!AI489</f>
        <v>0</v>
      </c>
      <c r="AJ489" s="72" t="n">
        <f aca="false">ModeloDatosModificados!AJ489-ModeloDatosMinisterio!AJ489</f>
        <v>0</v>
      </c>
      <c r="AK489" s="72" t="n">
        <f aca="false">ModeloDatosModificados!AK489-ModeloDatosMinisterio!AK489</f>
        <v>0</v>
      </c>
      <c r="AL489" s="72" t="n">
        <f aca="false">ModeloDatosModificados!AL489-ModeloDatosMinisterio!AL489</f>
        <v>0</v>
      </c>
      <c r="AM489" s="72" t="n">
        <f aca="false">ModeloDatosModificados!AM489-ModeloDatosMinisterio!AM489</f>
        <v>0</v>
      </c>
      <c r="AO489" s="64" t="n">
        <f aca="false">ModeloDatosModificados!AO489-ModeloDatosMinisterio!AO489</f>
        <v>0</v>
      </c>
      <c r="AP489" s="63" t="n">
        <f aca="false">ModeloDatosModificados!AP489-ModeloDatosMinisterio!AP489</f>
        <v>0</v>
      </c>
      <c r="AQ489" s="64" t="n">
        <f aca="false">ModeloDatosModificados!AQ489-ModeloDatosMinisterio!AQ489</f>
        <v>0</v>
      </c>
      <c r="AR489" s="63" t="n">
        <f aca="false">ModeloDatosModificados!AR489-ModeloDatosMinisterio!AR489</f>
        <v>0</v>
      </c>
      <c r="AS489" s="64" t="n">
        <f aca="false">ModeloDatosModificados!AS489-ModeloDatosMinisterio!AS489</f>
        <v>0</v>
      </c>
      <c r="AT489" s="63" t="n">
        <f aca="false">ModeloDatosModificados!AT489-ModeloDatosMinisterio!AT489</f>
        <v>0</v>
      </c>
      <c r="AU489" s="64" t="n">
        <f aca="false">ModeloDatosModificados!AU489-ModeloDatosMinisterio!AU489</f>
        <v>0</v>
      </c>
      <c r="AV489" s="63" t="n">
        <f aca="false">ModeloDatosModificados!AV489-ModeloDatosMinisterio!AV489</f>
        <v>0</v>
      </c>
      <c r="AW489" s="64" t="n">
        <f aca="false">ModeloDatosModificados!AW489-ModeloDatosMinisterio!AW489</f>
        <v>0</v>
      </c>
      <c r="AX489" s="63" t="n">
        <f aca="false">ModeloDatosModificados!AX489-ModeloDatosMinisterio!AX489</f>
        <v>0</v>
      </c>
    </row>
    <row r="490" customFormat="false" ht="13.8" hidden="false" customHeight="false" outlineLevel="0" collapsed="false">
      <c r="A490" s="70" t="s">
        <v>42</v>
      </c>
      <c r="B490" s="63" t="n">
        <f aca="false">ModeloDatosModificados!B490-ModeloDatosMinisterio!B490</f>
        <v>0</v>
      </c>
      <c r="C490" s="63" t="n">
        <f aca="false">ModeloDatosModificados!C490-ModeloDatosMinisterio!C490</f>
        <v>0</v>
      </c>
      <c r="D490" s="63" t="n">
        <f aca="false">ModeloDatosModificados!D490-ModeloDatosMinisterio!D490</f>
        <v>0</v>
      </c>
      <c r="E490" s="63" t="n">
        <f aca="false">ModeloDatosModificados!E490-ModeloDatosMinisterio!E490</f>
        <v>0</v>
      </c>
      <c r="F490" s="63" t="n">
        <f aca="false">ModeloDatosModificados!F490-ModeloDatosMinisterio!F490</f>
        <v>0</v>
      </c>
      <c r="G490" s="63" t="n">
        <f aca="false">ModeloDatosModificados!G490-ModeloDatosMinisterio!G490</f>
        <v>0</v>
      </c>
      <c r="H490" s="63" t="n">
        <f aca="false">ModeloDatosModificados!H490-ModeloDatosMinisterio!H490</f>
        <v>0</v>
      </c>
      <c r="I490" s="64" t="n">
        <f aca="false">ModeloDatosModificados!I490-ModeloDatosMinisterio!I490</f>
        <v>0</v>
      </c>
      <c r="J490" s="63" t="n">
        <f aca="false">ModeloDatosModificados!J490-ModeloDatosMinisterio!J490</f>
        <v>0</v>
      </c>
      <c r="K490" s="64" t="n">
        <f aca="false">ModeloDatosModificados!K490-ModeloDatosMinisterio!K490</f>
        <v>0</v>
      </c>
      <c r="L490" s="63" t="n">
        <f aca="false">ModeloDatosModificados!L490-ModeloDatosMinisterio!L490</f>
        <v>0</v>
      </c>
      <c r="M490" s="64" t="n">
        <f aca="false">ModeloDatosModificados!M490-ModeloDatosMinisterio!M490</f>
        <v>1.58858561964681E-008</v>
      </c>
      <c r="N490" s="63" t="n">
        <f aca="false">ModeloDatosModificados!N490-ModeloDatosMinisterio!N490</f>
        <v>1</v>
      </c>
      <c r="O490" s="63" t="n">
        <f aca="false">ModeloDatosModificados!O490-ModeloDatosMinisterio!O490</f>
        <v>1</v>
      </c>
      <c r="P490" s="63" t="n">
        <f aca="false">ModeloDatosModificados!P490-ModeloDatosMinisterio!P490</f>
        <v>1</v>
      </c>
      <c r="Q490" s="63" t="n">
        <f aca="false">ModeloDatosModificados!Q490-ModeloDatosMinisterio!Q490</f>
        <v>1</v>
      </c>
      <c r="S490" s="63" t="n">
        <f aca="false">ModeloDatosModificados!S490-ModeloDatosMinisterio!S490</f>
        <v>0</v>
      </c>
      <c r="T490" s="63" t="n">
        <f aca="false">ModeloDatosModificados!T490-ModeloDatosMinisterio!T490</f>
        <v>0</v>
      </c>
      <c r="U490" s="63" t="n">
        <f aca="false">ModeloDatosModificados!U490-ModeloDatosMinisterio!U490</f>
        <v>0</v>
      </c>
      <c r="V490" s="63" t="n">
        <f aca="false">ModeloDatosModificados!V490-ModeloDatosMinisterio!V490</f>
        <v>0</v>
      </c>
      <c r="W490" s="63" t="n">
        <f aca="false">ModeloDatosModificados!W490-ModeloDatosMinisterio!W490</f>
        <v>0</v>
      </c>
      <c r="X490" s="63" t="n">
        <f aca="false">ModeloDatosModificados!X490-ModeloDatosMinisterio!X490</f>
        <v>0</v>
      </c>
      <c r="Y490" s="63" t="n">
        <f aca="false">ModeloDatosModificados!Y490-ModeloDatosMinisterio!Y490</f>
        <v>0</v>
      </c>
      <c r="Z490" s="63" t="n">
        <f aca="false">ModeloDatosModificados!Z490-ModeloDatosMinisterio!Z490</f>
        <v>0</v>
      </c>
      <c r="AC490" s="71" t="n">
        <f aca="false">ModeloDatosModificados!AC490-ModeloDatosMinisterio!AC490</f>
        <v>0</v>
      </c>
      <c r="AD490" s="72" t="n">
        <f aca="false">ModeloDatosModificados!AD490-ModeloDatosMinisterio!AD490</f>
        <v>0</v>
      </c>
      <c r="AE490" s="73" t="n">
        <f aca="false">ModeloDatosModificados!AE490-ModeloDatosMinisterio!AE490</f>
        <v>0</v>
      </c>
      <c r="AF490" s="72" t="n">
        <f aca="false">ModeloDatosModificados!AF490-ModeloDatosMinisterio!AF490</f>
        <v>0</v>
      </c>
      <c r="AG490" s="72" t="n">
        <f aca="false">ModeloDatosModificados!AG490-ModeloDatosMinisterio!AG490</f>
        <v>0</v>
      </c>
      <c r="AH490" s="72" t="n">
        <f aca="false">ModeloDatosModificados!AH490-ModeloDatosMinisterio!AH490</f>
        <v>0</v>
      </c>
      <c r="AI490" s="72" t="n">
        <f aca="false">ModeloDatosModificados!AI490-ModeloDatosMinisterio!AI490</f>
        <v>0</v>
      </c>
      <c r="AJ490" s="72" t="n">
        <f aca="false">ModeloDatosModificados!AJ490-ModeloDatosMinisterio!AJ490</f>
        <v>0</v>
      </c>
      <c r="AK490" s="72" t="n">
        <f aca="false">ModeloDatosModificados!AK490-ModeloDatosMinisterio!AK490</f>
        <v>0</v>
      </c>
      <c r="AL490" s="72" t="n">
        <f aca="false">ModeloDatosModificados!AL490-ModeloDatosMinisterio!AL490</f>
        <v>0</v>
      </c>
      <c r="AM490" s="72" t="n">
        <f aca="false">ModeloDatosModificados!AM490-ModeloDatosMinisterio!AM490</f>
        <v>0</v>
      </c>
      <c r="AO490" s="64" t="n">
        <f aca="false">ModeloDatosModificados!AO490-ModeloDatosMinisterio!AO490</f>
        <v>0</v>
      </c>
      <c r="AP490" s="63" t="n">
        <f aca="false">ModeloDatosModificados!AP490-ModeloDatosMinisterio!AP490</f>
        <v>0</v>
      </c>
      <c r="AQ490" s="64" t="n">
        <f aca="false">ModeloDatosModificados!AQ490-ModeloDatosMinisterio!AQ490</f>
        <v>0</v>
      </c>
      <c r="AR490" s="63" t="n">
        <f aca="false">ModeloDatosModificados!AR490-ModeloDatosMinisterio!AR490</f>
        <v>0</v>
      </c>
      <c r="AS490" s="64" t="n">
        <f aca="false">ModeloDatosModificados!AS490-ModeloDatosMinisterio!AS490</f>
        <v>0</v>
      </c>
      <c r="AT490" s="63" t="n">
        <f aca="false">ModeloDatosModificados!AT490-ModeloDatosMinisterio!AT490</f>
        <v>0</v>
      </c>
      <c r="AU490" s="64" t="n">
        <f aca="false">ModeloDatosModificados!AU490-ModeloDatosMinisterio!AU490</f>
        <v>0</v>
      </c>
      <c r="AV490" s="63" t="n">
        <f aca="false">ModeloDatosModificados!AV490-ModeloDatosMinisterio!AV490</f>
        <v>0</v>
      </c>
      <c r="AW490" s="64" t="n">
        <f aca="false">ModeloDatosModificados!AW490-ModeloDatosMinisterio!AW490</f>
        <v>0</v>
      </c>
      <c r="AX490" s="63" t="n">
        <f aca="false">ModeloDatosModificados!AX490-ModeloDatosMinisterio!AX490</f>
        <v>0</v>
      </c>
    </row>
    <row r="491" customFormat="false" ht="13.8" hidden="false" customHeight="false" outlineLevel="0" collapsed="false">
      <c r="A491" s="70" t="s">
        <v>43</v>
      </c>
      <c r="B491" s="63" t="n">
        <f aca="false">ModeloDatosModificados!B491-ModeloDatosMinisterio!B491</f>
        <v>0</v>
      </c>
      <c r="C491" s="63" t="n">
        <f aca="false">ModeloDatosModificados!C491-ModeloDatosMinisterio!C491</f>
        <v>0</v>
      </c>
      <c r="D491" s="63" t="n">
        <f aca="false">ModeloDatosModificados!D491-ModeloDatosMinisterio!D491</f>
        <v>0</v>
      </c>
      <c r="E491" s="63" t="n">
        <f aca="false">ModeloDatosModificados!E491-ModeloDatosMinisterio!E491</f>
        <v>0</v>
      </c>
      <c r="F491" s="63" t="n">
        <f aca="false">ModeloDatosModificados!F491-ModeloDatosMinisterio!F491</f>
        <v>0</v>
      </c>
      <c r="G491" s="63" t="n">
        <f aca="false">ModeloDatosModificados!G491-ModeloDatosMinisterio!G491</f>
        <v>0</v>
      </c>
      <c r="H491" s="63" t="n">
        <f aca="false">ModeloDatosModificados!H491-ModeloDatosMinisterio!H491</f>
        <v>0</v>
      </c>
      <c r="I491" s="64" t="n">
        <f aca="false">ModeloDatosModificados!I491-ModeloDatosMinisterio!I491</f>
        <v>0</v>
      </c>
      <c r="J491" s="63" t="n">
        <f aca="false">ModeloDatosModificados!J491-ModeloDatosMinisterio!J491</f>
        <v>0</v>
      </c>
      <c r="K491" s="64" t="n">
        <f aca="false">ModeloDatosModificados!K491-ModeloDatosMinisterio!K491</f>
        <v>0</v>
      </c>
      <c r="L491" s="63" t="n">
        <f aca="false">ModeloDatosModificados!L491-ModeloDatosMinisterio!L491</f>
        <v>0</v>
      </c>
      <c r="M491" s="64" t="n">
        <f aca="false">ModeloDatosModificados!M491-ModeloDatosMinisterio!M491</f>
        <v>1.62773422292956E-008</v>
      </c>
      <c r="N491" s="63" t="n">
        <f aca="false">ModeloDatosModificados!N491-ModeloDatosMinisterio!N491</f>
        <v>2</v>
      </c>
      <c r="O491" s="63" t="n">
        <f aca="false">ModeloDatosModificados!O491-ModeloDatosMinisterio!O491</f>
        <v>2</v>
      </c>
      <c r="P491" s="63" t="n">
        <f aca="false">ModeloDatosModificados!P491-ModeloDatosMinisterio!P491</f>
        <v>2</v>
      </c>
      <c r="Q491" s="63" t="n">
        <f aca="false">ModeloDatosModificados!Q491-ModeloDatosMinisterio!Q491</f>
        <v>2</v>
      </c>
      <c r="S491" s="63" t="n">
        <f aca="false">ModeloDatosModificados!S491-ModeloDatosMinisterio!S491</f>
        <v>0</v>
      </c>
      <c r="T491" s="63" t="n">
        <f aca="false">ModeloDatosModificados!T491-ModeloDatosMinisterio!T491</f>
        <v>0</v>
      </c>
      <c r="U491" s="63" t="n">
        <f aca="false">ModeloDatosModificados!U491-ModeloDatosMinisterio!U491</f>
        <v>0</v>
      </c>
      <c r="V491" s="63" t="n">
        <f aca="false">ModeloDatosModificados!V491-ModeloDatosMinisterio!V491</f>
        <v>0</v>
      </c>
      <c r="W491" s="63" t="n">
        <f aca="false">ModeloDatosModificados!W491-ModeloDatosMinisterio!W491</f>
        <v>0</v>
      </c>
      <c r="X491" s="63" t="n">
        <f aca="false">ModeloDatosModificados!X491-ModeloDatosMinisterio!X491</f>
        <v>0</v>
      </c>
      <c r="Y491" s="63" t="n">
        <f aca="false">ModeloDatosModificados!Y491-ModeloDatosMinisterio!Y491</f>
        <v>0</v>
      </c>
      <c r="Z491" s="63" t="n">
        <f aca="false">ModeloDatosModificados!Z491-ModeloDatosMinisterio!Z491</f>
        <v>0</v>
      </c>
      <c r="AC491" s="71" t="n">
        <f aca="false">ModeloDatosModificados!AC491-ModeloDatosMinisterio!AC491</f>
        <v>0</v>
      </c>
      <c r="AD491" s="72" t="n">
        <f aca="false">ModeloDatosModificados!AD491-ModeloDatosMinisterio!AD491</f>
        <v>0</v>
      </c>
      <c r="AE491" s="73" t="n">
        <f aca="false">ModeloDatosModificados!AE491-ModeloDatosMinisterio!AE491</f>
        <v>0</v>
      </c>
      <c r="AF491" s="72" t="n">
        <f aca="false">ModeloDatosModificados!AF491-ModeloDatosMinisterio!AF491</f>
        <v>0</v>
      </c>
      <c r="AG491" s="72" t="n">
        <f aca="false">ModeloDatosModificados!AG491-ModeloDatosMinisterio!AG491</f>
        <v>0</v>
      </c>
      <c r="AH491" s="72" t="n">
        <f aca="false">ModeloDatosModificados!AH491-ModeloDatosMinisterio!AH491</f>
        <v>0</v>
      </c>
      <c r="AI491" s="72" t="n">
        <f aca="false">ModeloDatosModificados!AI491-ModeloDatosMinisterio!AI491</f>
        <v>0</v>
      </c>
      <c r="AJ491" s="72" t="n">
        <f aca="false">ModeloDatosModificados!AJ491-ModeloDatosMinisterio!AJ491</f>
        <v>0</v>
      </c>
      <c r="AK491" s="72" t="n">
        <f aca="false">ModeloDatosModificados!AK491-ModeloDatosMinisterio!AK491</f>
        <v>0</v>
      </c>
      <c r="AL491" s="72" t="n">
        <f aca="false">ModeloDatosModificados!AL491-ModeloDatosMinisterio!AL491</f>
        <v>0</v>
      </c>
      <c r="AM491" s="72" t="n">
        <f aca="false">ModeloDatosModificados!AM491-ModeloDatosMinisterio!AM491</f>
        <v>0</v>
      </c>
      <c r="AO491" s="64" t="n">
        <f aca="false">ModeloDatosModificados!AO491-ModeloDatosMinisterio!AO491</f>
        <v>0</v>
      </c>
      <c r="AP491" s="63" t="n">
        <f aca="false">ModeloDatosModificados!AP491-ModeloDatosMinisterio!AP491</f>
        <v>0</v>
      </c>
      <c r="AQ491" s="64" t="n">
        <f aca="false">ModeloDatosModificados!AQ491-ModeloDatosMinisterio!AQ491</f>
        <v>0</v>
      </c>
      <c r="AR491" s="63" t="n">
        <f aca="false">ModeloDatosModificados!AR491-ModeloDatosMinisterio!AR491</f>
        <v>0</v>
      </c>
      <c r="AS491" s="64" t="n">
        <f aca="false">ModeloDatosModificados!AS491-ModeloDatosMinisterio!AS491</f>
        <v>0</v>
      </c>
      <c r="AT491" s="63" t="n">
        <f aca="false">ModeloDatosModificados!AT491-ModeloDatosMinisterio!AT491</f>
        <v>0</v>
      </c>
      <c r="AU491" s="64" t="n">
        <f aca="false">ModeloDatosModificados!AU491-ModeloDatosMinisterio!AU491</f>
        <v>0</v>
      </c>
      <c r="AV491" s="63" t="n">
        <f aca="false">ModeloDatosModificados!AV491-ModeloDatosMinisterio!AV491</f>
        <v>0</v>
      </c>
      <c r="AW491" s="64" t="n">
        <f aca="false">ModeloDatosModificados!AW491-ModeloDatosMinisterio!AW491</f>
        <v>0</v>
      </c>
      <c r="AX491" s="63" t="n">
        <f aca="false">ModeloDatosModificados!AX491-ModeloDatosMinisterio!AX491</f>
        <v>0</v>
      </c>
    </row>
    <row r="492" customFormat="false" ht="13.8" hidden="false" customHeight="false" outlineLevel="0" collapsed="false">
      <c r="A492" s="70" t="s">
        <v>44</v>
      </c>
      <c r="B492" s="63" t="n">
        <f aca="false">ModeloDatosModificados!B492-ModeloDatosMinisterio!B492</f>
        <v>0</v>
      </c>
      <c r="C492" s="63" t="n">
        <f aca="false">ModeloDatosModificados!C492-ModeloDatosMinisterio!C492</f>
        <v>0</v>
      </c>
      <c r="D492" s="63" t="n">
        <f aca="false">ModeloDatosModificados!D492-ModeloDatosMinisterio!D492</f>
        <v>0</v>
      </c>
      <c r="E492" s="63" t="n">
        <f aca="false">ModeloDatosModificados!E492-ModeloDatosMinisterio!E492</f>
        <v>0</v>
      </c>
      <c r="F492" s="63" t="n">
        <f aca="false">ModeloDatosModificados!F492-ModeloDatosMinisterio!F492</f>
        <v>0</v>
      </c>
      <c r="G492" s="63" t="n">
        <f aca="false">ModeloDatosModificados!G492-ModeloDatosMinisterio!G492</f>
        <v>0</v>
      </c>
      <c r="H492" s="63" t="n">
        <f aca="false">ModeloDatosModificados!H492-ModeloDatosMinisterio!H492</f>
        <v>0</v>
      </c>
      <c r="I492" s="64" t="n">
        <f aca="false">ModeloDatosModificados!I492-ModeloDatosMinisterio!I492</f>
        <v>0</v>
      </c>
      <c r="J492" s="63" t="n">
        <f aca="false">ModeloDatosModificados!J492-ModeloDatosMinisterio!J492</f>
        <v>0</v>
      </c>
      <c r="K492" s="64" t="n">
        <f aca="false">ModeloDatosModificados!K492-ModeloDatosMinisterio!K492</f>
        <v>0</v>
      </c>
      <c r="L492" s="63" t="n">
        <f aca="false">ModeloDatosModificados!L492-ModeloDatosMinisterio!L492</f>
        <v>0</v>
      </c>
      <c r="M492" s="64" t="n">
        <f aca="false">ModeloDatosModificados!M492-ModeloDatosMinisterio!M492</f>
        <v>1.90860276940569E-008</v>
      </c>
      <c r="N492" s="63" t="n">
        <f aca="false">ModeloDatosModificados!N492-ModeloDatosMinisterio!N492</f>
        <v>3</v>
      </c>
      <c r="O492" s="63" t="n">
        <f aca="false">ModeloDatosModificados!O492-ModeloDatosMinisterio!O492</f>
        <v>3</v>
      </c>
      <c r="P492" s="63" t="n">
        <f aca="false">ModeloDatosModificados!P492-ModeloDatosMinisterio!P492</f>
        <v>3</v>
      </c>
      <c r="Q492" s="63" t="n">
        <f aca="false">ModeloDatosModificados!Q492-ModeloDatosMinisterio!Q492</f>
        <v>3</v>
      </c>
      <c r="S492" s="63" t="n">
        <f aca="false">ModeloDatosModificados!S492-ModeloDatosMinisterio!S492</f>
        <v>0</v>
      </c>
      <c r="T492" s="63" t="n">
        <f aca="false">ModeloDatosModificados!T492-ModeloDatosMinisterio!T492</f>
        <v>0</v>
      </c>
      <c r="U492" s="63" t="n">
        <f aca="false">ModeloDatosModificados!U492-ModeloDatosMinisterio!U492</f>
        <v>0</v>
      </c>
      <c r="V492" s="63" t="n">
        <f aca="false">ModeloDatosModificados!V492-ModeloDatosMinisterio!V492</f>
        <v>0</v>
      </c>
      <c r="W492" s="63" t="n">
        <f aca="false">ModeloDatosModificados!W492-ModeloDatosMinisterio!W492</f>
        <v>0</v>
      </c>
      <c r="X492" s="63" t="n">
        <f aca="false">ModeloDatosModificados!X492-ModeloDatosMinisterio!X492</f>
        <v>0</v>
      </c>
      <c r="Y492" s="63" t="n">
        <f aca="false">ModeloDatosModificados!Y492-ModeloDatosMinisterio!Y492</f>
        <v>0</v>
      </c>
      <c r="Z492" s="63" t="n">
        <f aca="false">ModeloDatosModificados!Z492-ModeloDatosMinisterio!Z492</f>
        <v>0</v>
      </c>
      <c r="AC492" s="71" t="n">
        <f aca="false">ModeloDatosModificados!AC492-ModeloDatosMinisterio!AC492</f>
        <v>0</v>
      </c>
      <c r="AD492" s="72" t="n">
        <f aca="false">ModeloDatosModificados!AD492-ModeloDatosMinisterio!AD492</f>
        <v>0</v>
      </c>
      <c r="AE492" s="73" t="n">
        <f aca="false">ModeloDatosModificados!AE492-ModeloDatosMinisterio!AE492</f>
        <v>0</v>
      </c>
      <c r="AF492" s="72" t="n">
        <f aca="false">ModeloDatosModificados!AF492-ModeloDatosMinisterio!AF492</f>
        <v>0</v>
      </c>
      <c r="AG492" s="72" t="n">
        <f aca="false">ModeloDatosModificados!AG492-ModeloDatosMinisterio!AG492</f>
        <v>0</v>
      </c>
      <c r="AH492" s="72" t="n">
        <f aca="false">ModeloDatosModificados!AH492-ModeloDatosMinisterio!AH492</f>
        <v>0</v>
      </c>
      <c r="AI492" s="72" t="n">
        <f aca="false">ModeloDatosModificados!AI492-ModeloDatosMinisterio!AI492</f>
        <v>0</v>
      </c>
      <c r="AJ492" s="72" t="n">
        <f aca="false">ModeloDatosModificados!AJ492-ModeloDatosMinisterio!AJ492</f>
        <v>0</v>
      </c>
      <c r="AK492" s="72" t="n">
        <f aca="false">ModeloDatosModificados!AK492-ModeloDatosMinisterio!AK492</f>
        <v>0</v>
      </c>
      <c r="AL492" s="72" t="n">
        <f aca="false">ModeloDatosModificados!AL492-ModeloDatosMinisterio!AL492</f>
        <v>0</v>
      </c>
      <c r="AM492" s="72" t="n">
        <f aca="false">ModeloDatosModificados!AM492-ModeloDatosMinisterio!AM492</f>
        <v>0</v>
      </c>
      <c r="AO492" s="64" t="n">
        <f aca="false">ModeloDatosModificados!AO492-ModeloDatosMinisterio!AO492</f>
        <v>0</v>
      </c>
      <c r="AP492" s="63" t="n">
        <f aca="false">ModeloDatosModificados!AP492-ModeloDatosMinisterio!AP492</f>
        <v>0</v>
      </c>
      <c r="AQ492" s="64" t="n">
        <f aca="false">ModeloDatosModificados!AQ492-ModeloDatosMinisterio!AQ492</f>
        <v>0</v>
      </c>
      <c r="AR492" s="63" t="n">
        <f aca="false">ModeloDatosModificados!AR492-ModeloDatosMinisterio!AR492</f>
        <v>0</v>
      </c>
      <c r="AS492" s="64" t="n">
        <f aca="false">ModeloDatosModificados!AS492-ModeloDatosMinisterio!AS492</f>
        <v>0</v>
      </c>
      <c r="AT492" s="63" t="n">
        <f aca="false">ModeloDatosModificados!AT492-ModeloDatosMinisterio!AT492</f>
        <v>0</v>
      </c>
      <c r="AU492" s="64" t="n">
        <f aca="false">ModeloDatosModificados!AU492-ModeloDatosMinisterio!AU492</f>
        <v>0</v>
      </c>
      <c r="AV492" s="63" t="n">
        <f aca="false">ModeloDatosModificados!AV492-ModeloDatosMinisterio!AV492</f>
        <v>0</v>
      </c>
      <c r="AW492" s="64" t="n">
        <f aca="false">ModeloDatosModificados!AW492-ModeloDatosMinisterio!AW492</f>
        <v>0</v>
      </c>
      <c r="AX492" s="63" t="n">
        <f aca="false">ModeloDatosModificados!AX492-ModeloDatosMinisterio!AX492</f>
        <v>0</v>
      </c>
    </row>
    <row r="493" customFormat="false" ht="13.8" hidden="false" customHeight="false" outlineLevel="0" collapsed="false">
      <c r="A493" s="70" t="s">
        <v>45</v>
      </c>
      <c r="B493" s="63" t="n">
        <f aca="false">ModeloDatosModificados!B493-ModeloDatosMinisterio!B493</f>
        <v>0</v>
      </c>
      <c r="C493" s="63" t="n">
        <f aca="false">ModeloDatosModificados!C493-ModeloDatosMinisterio!C493</f>
        <v>0</v>
      </c>
      <c r="D493" s="63" t="n">
        <f aca="false">ModeloDatosModificados!D493-ModeloDatosMinisterio!D493</f>
        <v>0</v>
      </c>
      <c r="E493" s="63" t="n">
        <f aca="false">ModeloDatosModificados!E493-ModeloDatosMinisterio!E493</f>
        <v>0</v>
      </c>
      <c r="F493" s="63" t="n">
        <f aca="false">ModeloDatosModificados!F493-ModeloDatosMinisterio!F493</f>
        <v>0</v>
      </c>
      <c r="G493" s="63" t="n">
        <f aca="false">ModeloDatosModificados!G493-ModeloDatosMinisterio!G493</f>
        <v>0</v>
      </c>
      <c r="H493" s="63" t="n">
        <f aca="false">ModeloDatosModificados!H493-ModeloDatosMinisterio!H493</f>
        <v>0</v>
      </c>
      <c r="I493" s="64" t="n">
        <f aca="false">ModeloDatosModificados!I493-ModeloDatosMinisterio!I493</f>
        <v>0</v>
      </c>
      <c r="J493" s="63" t="n">
        <f aca="false">ModeloDatosModificados!J493-ModeloDatosMinisterio!J493</f>
        <v>0</v>
      </c>
      <c r="K493" s="64" t="n">
        <f aca="false">ModeloDatosModificados!K493-ModeloDatosMinisterio!K493</f>
        <v>0</v>
      </c>
      <c r="L493" s="63" t="n">
        <f aca="false">ModeloDatosModificados!L493-ModeloDatosMinisterio!L493</f>
        <v>0</v>
      </c>
      <c r="M493" s="64" t="n">
        <f aca="false">ModeloDatosModificados!M493-ModeloDatosMinisterio!M493</f>
        <v>1.39014717948777E-008</v>
      </c>
      <c r="N493" s="63" t="n">
        <f aca="false">ModeloDatosModificados!N493-ModeloDatosMinisterio!N493</f>
        <v>2</v>
      </c>
      <c r="O493" s="63" t="n">
        <f aca="false">ModeloDatosModificados!O493-ModeloDatosMinisterio!O493</f>
        <v>2</v>
      </c>
      <c r="P493" s="63" t="n">
        <f aca="false">ModeloDatosModificados!P493-ModeloDatosMinisterio!P493</f>
        <v>2</v>
      </c>
      <c r="Q493" s="63" t="n">
        <f aca="false">ModeloDatosModificados!Q493-ModeloDatosMinisterio!Q493</f>
        <v>2</v>
      </c>
      <c r="S493" s="63" t="n">
        <f aca="false">ModeloDatosModificados!S493-ModeloDatosMinisterio!S493</f>
        <v>0</v>
      </c>
      <c r="T493" s="63" t="n">
        <f aca="false">ModeloDatosModificados!T493-ModeloDatosMinisterio!T493</f>
        <v>0</v>
      </c>
      <c r="U493" s="63" t="n">
        <f aca="false">ModeloDatosModificados!U493-ModeloDatosMinisterio!U493</f>
        <v>0</v>
      </c>
      <c r="V493" s="63" t="n">
        <f aca="false">ModeloDatosModificados!V493-ModeloDatosMinisterio!V493</f>
        <v>0</v>
      </c>
      <c r="W493" s="63" t="n">
        <f aca="false">ModeloDatosModificados!W493-ModeloDatosMinisterio!W493</f>
        <v>0</v>
      </c>
      <c r="X493" s="63" t="n">
        <f aca="false">ModeloDatosModificados!X493-ModeloDatosMinisterio!X493</f>
        <v>0</v>
      </c>
      <c r="Y493" s="63" t="n">
        <f aca="false">ModeloDatosModificados!Y493-ModeloDatosMinisterio!Y493</f>
        <v>0</v>
      </c>
      <c r="Z493" s="63" t="n">
        <f aca="false">ModeloDatosModificados!Z493-ModeloDatosMinisterio!Z493</f>
        <v>0</v>
      </c>
      <c r="AC493" s="71" t="n">
        <f aca="false">ModeloDatosModificados!AC493-ModeloDatosMinisterio!AC493</f>
        <v>0</v>
      </c>
      <c r="AD493" s="72" t="n">
        <f aca="false">ModeloDatosModificados!AD493-ModeloDatosMinisterio!AD493</f>
        <v>0</v>
      </c>
      <c r="AE493" s="73" t="n">
        <f aca="false">ModeloDatosModificados!AE493-ModeloDatosMinisterio!AE493</f>
        <v>0</v>
      </c>
      <c r="AF493" s="72" t="n">
        <f aca="false">ModeloDatosModificados!AF493-ModeloDatosMinisterio!AF493</f>
        <v>0</v>
      </c>
      <c r="AG493" s="72" t="n">
        <f aca="false">ModeloDatosModificados!AG493-ModeloDatosMinisterio!AG493</f>
        <v>0</v>
      </c>
      <c r="AH493" s="72" t="n">
        <f aca="false">ModeloDatosModificados!AH493-ModeloDatosMinisterio!AH493</f>
        <v>0</v>
      </c>
      <c r="AI493" s="72" t="n">
        <f aca="false">ModeloDatosModificados!AI493-ModeloDatosMinisterio!AI493</f>
        <v>0</v>
      </c>
      <c r="AJ493" s="72" t="n">
        <f aca="false">ModeloDatosModificados!AJ493-ModeloDatosMinisterio!AJ493</f>
        <v>0</v>
      </c>
      <c r="AK493" s="72" t="n">
        <f aca="false">ModeloDatosModificados!AK493-ModeloDatosMinisterio!AK493</f>
        <v>0</v>
      </c>
      <c r="AL493" s="72" t="n">
        <f aca="false">ModeloDatosModificados!AL493-ModeloDatosMinisterio!AL493</f>
        <v>0</v>
      </c>
      <c r="AM493" s="72" t="n">
        <f aca="false">ModeloDatosModificados!AM493-ModeloDatosMinisterio!AM493</f>
        <v>0</v>
      </c>
      <c r="AO493" s="64" t="n">
        <f aca="false">ModeloDatosModificados!AO493-ModeloDatosMinisterio!AO493</f>
        <v>0</v>
      </c>
      <c r="AP493" s="63" t="n">
        <f aca="false">ModeloDatosModificados!AP493-ModeloDatosMinisterio!AP493</f>
        <v>0</v>
      </c>
      <c r="AQ493" s="64" t="n">
        <f aca="false">ModeloDatosModificados!AQ493-ModeloDatosMinisterio!AQ493</f>
        <v>0</v>
      </c>
      <c r="AR493" s="63" t="n">
        <f aca="false">ModeloDatosModificados!AR493-ModeloDatosMinisterio!AR493</f>
        <v>0</v>
      </c>
      <c r="AS493" s="64" t="n">
        <f aca="false">ModeloDatosModificados!AS493-ModeloDatosMinisterio!AS493</f>
        <v>0</v>
      </c>
      <c r="AT493" s="63" t="n">
        <f aca="false">ModeloDatosModificados!AT493-ModeloDatosMinisterio!AT493</f>
        <v>0</v>
      </c>
      <c r="AU493" s="64" t="n">
        <f aca="false">ModeloDatosModificados!AU493-ModeloDatosMinisterio!AU493</f>
        <v>0</v>
      </c>
      <c r="AV493" s="63" t="n">
        <f aca="false">ModeloDatosModificados!AV493-ModeloDatosMinisterio!AV493</f>
        <v>0</v>
      </c>
      <c r="AW493" s="64" t="n">
        <f aca="false">ModeloDatosModificados!AW493-ModeloDatosMinisterio!AW493</f>
        <v>0</v>
      </c>
      <c r="AX493" s="63" t="n">
        <f aca="false">ModeloDatosModificados!AX493-ModeloDatosMinisterio!AX493</f>
        <v>0</v>
      </c>
    </row>
    <row r="494" customFormat="false" ht="13.8" hidden="false" customHeight="false" outlineLevel="0" collapsed="false">
      <c r="A494" s="70" t="s">
        <v>46</v>
      </c>
      <c r="B494" s="63" t="n">
        <f aca="false">ModeloDatosModificados!B494-ModeloDatosMinisterio!B494</f>
        <v>0</v>
      </c>
      <c r="C494" s="63" t="n">
        <f aca="false">ModeloDatosModificados!C494-ModeloDatosMinisterio!C494</f>
        <v>0</v>
      </c>
      <c r="D494" s="63" t="n">
        <f aca="false">ModeloDatosModificados!D494-ModeloDatosMinisterio!D494</f>
        <v>0</v>
      </c>
      <c r="E494" s="63" t="n">
        <f aca="false">ModeloDatosModificados!E494-ModeloDatosMinisterio!E494</f>
        <v>0</v>
      </c>
      <c r="F494" s="63" t="n">
        <f aca="false">ModeloDatosModificados!F494-ModeloDatosMinisterio!F494</f>
        <v>0</v>
      </c>
      <c r="G494" s="63" t="n">
        <f aca="false">ModeloDatosModificados!G494-ModeloDatosMinisterio!G494</f>
        <v>0</v>
      </c>
      <c r="H494" s="63" t="n">
        <f aca="false">ModeloDatosModificados!H494-ModeloDatosMinisterio!H494</f>
        <v>0</v>
      </c>
      <c r="I494" s="64" t="n">
        <f aca="false">ModeloDatosModificados!I494-ModeloDatosMinisterio!I494</f>
        <v>0</v>
      </c>
      <c r="J494" s="63" t="n">
        <f aca="false">ModeloDatosModificados!J494-ModeloDatosMinisterio!J494</f>
        <v>0</v>
      </c>
      <c r="K494" s="64" t="n">
        <f aca="false">ModeloDatosModificados!K494-ModeloDatosMinisterio!K494</f>
        <v>0</v>
      </c>
      <c r="L494" s="63" t="n">
        <f aca="false">ModeloDatosModificados!L494-ModeloDatosMinisterio!L494</f>
        <v>0</v>
      </c>
      <c r="M494" s="64" t="n">
        <f aca="false">ModeloDatosModificados!M494-ModeloDatosMinisterio!M494</f>
        <v>1.28581450313525E-008</v>
      </c>
      <c r="N494" s="63" t="n">
        <f aca="false">ModeloDatosModificados!N494-ModeloDatosMinisterio!N494</f>
        <v>1</v>
      </c>
      <c r="O494" s="63" t="n">
        <f aca="false">ModeloDatosModificados!O494-ModeloDatosMinisterio!O494</f>
        <v>1</v>
      </c>
      <c r="P494" s="63" t="n">
        <f aca="false">ModeloDatosModificados!P494-ModeloDatosMinisterio!P494</f>
        <v>1</v>
      </c>
      <c r="Q494" s="63" t="n">
        <f aca="false">ModeloDatosModificados!Q494-ModeloDatosMinisterio!Q494</f>
        <v>1</v>
      </c>
      <c r="S494" s="63" t="n">
        <f aca="false">ModeloDatosModificados!S494-ModeloDatosMinisterio!S494</f>
        <v>0</v>
      </c>
      <c r="T494" s="63" t="n">
        <f aca="false">ModeloDatosModificados!T494-ModeloDatosMinisterio!T494</f>
        <v>0</v>
      </c>
      <c r="U494" s="63" t="n">
        <f aca="false">ModeloDatosModificados!U494-ModeloDatosMinisterio!U494</f>
        <v>0</v>
      </c>
      <c r="V494" s="63" t="n">
        <f aca="false">ModeloDatosModificados!V494-ModeloDatosMinisterio!V494</f>
        <v>0</v>
      </c>
      <c r="W494" s="63" t="n">
        <f aca="false">ModeloDatosModificados!W494-ModeloDatosMinisterio!W494</f>
        <v>0</v>
      </c>
      <c r="X494" s="63" t="n">
        <f aca="false">ModeloDatosModificados!X494-ModeloDatosMinisterio!X494</f>
        <v>0</v>
      </c>
      <c r="Y494" s="63" t="n">
        <f aca="false">ModeloDatosModificados!Y494-ModeloDatosMinisterio!Y494</f>
        <v>0</v>
      </c>
      <c r="Z494" s="63" t="n">
        <f aca="false">ModeloDatosModificados!Z494-ModeloDatosMinisterio!Z494</f>
        <v>0</v>
      </c>
      <c r="AC494" s="71" t="n">
        <f aca="false">ModeloDatosModificados!AC494-ModeloDatosMinisterio!AC494</f>
        <v>0</v>
      </c>
      <c r="AD494" s="72" t="n">
        <f aca="false">ModeloDatosModificados!AD494-ModeloDatosMinisterio!AD494</f>
        <v>0</v>
      </c>
      <c r="AE494" s="73" t="n">
        <f aca="false">ModeloDatosModificados!AE494-ModeloDatosMinisterio!AE494</f>
        <v>0</v>
      </c>
      <c r="AF494" s="72" t="n">
        <f aca="false">ModeloDatosModificados!AF494-ModeloDatosMinisterio!AF494</f>
        <v>0</v>
      </c>
      <c r="AG494" s="72" t="n">
        <f aca="false">ModeloDatosModificados!AG494-ModeloDatosMinisterio!AG494</f>
        <v>0</v>
      </c>
      <c r="AH494" s="72" t="n">
        <f aca="false">ModeloDatosModificados!AH494-ModeloDatosMinisterio!AH494</f>
        <v>0</v>
      </c>
      <c r="AI494" s="72" t="n">
        <f aca="false">ModeloDatosModificados!AI494-ModeloDatosMinisterio!AI494</f>
        <v>0</v>
      </c>
      <c r="AJ494" s="72" t="n">
        <f aca="false">ModeloDatosModificados!AJ494-ModeloDatosMinisterio!AJ494</f>
        <v>0</v>
      </c>
      <c r="AK494" s="72" t="n">
        <f aca="false">ModeloDatosModificados!AK494-ModeloDatosMinisterio!AK494</f>
        <v>0</v>
      </c>
      <c r="AL494" s="72" t="n">
        <f aca="false">ModeloDatosModificados!AL494-ModeloDatosMinisterio!AL494</f>
        <v>0</v>
      </c>
      <c r="AM494" s="72" t="n">
        <f aca="false">ModeloDatosModificados!AM494-ModeloDatosMinisterio!AM494</f>
        <v>0</v>
      </c>
      <c r="AO494" s="64" t="n">
        <f aca="false">ModeloDatosModificados!AO494-ModeloDatosMinisterio!AO494</f>
        <v>0</v>
      </c>
      <c r="AP494" s="63" t="n">
        <f aca="false">ModeloDatosModificados!AP494-ModeloDatosMinisterio!AP494</f>
        <v>0</v>
      </c>
      <c r="AQ494" s="64" t="n">
        <f aca="false">ModeloDatosModificados!AQ494-ModeloDatosMinisterio!AQ494</f>
        <v>0</v>
      </c>
      <c r="AR494" s="63" t="n">
        <f aca="false">ModeloDatosModificados!AR494-ModeloDatosMinisterio!AR494</f>
        <v>0</v>
      </c>
      <c r="AS494" s="64" t="n">
        <f aca="false">ModeloDatosModificados!AS494-ModeloDatosMinisterio!AS494</f>
        <v>0</v>
      </c>
      <c r="AT494" s="63" t="n">
        <f aca="false">ModeloDatosModificados!AT494-ModeloDatosMinisterio!AT494</f>
        <v>0</v>
      </c>
      <c r="AU494" s="64" t="n">
        <f aca="false">ModeloDatosModificados!AU494-ModeloDatosMinisterio!AU494</f>
        <v>0</v>
      </c>
      <c r="AV494" s="63" t="n">
        <f aca="false">ModeloDatosModificados!AV494-ModeloDatosMinisterio!AV494</f>
        <v>0</v>
      </c>
      <c r="AW494" s="64" t="n">
        <f aca="false">ModeloDatosModificados!AW494-ModeloDatosMinisterio!AW494</f>
        <v>0</v>
      </c>
      <c r="AX494" s="63" t="n">
        <f aca="false">ModeloDatosModificados!AX494-ModeloDatosMinisterio!AX494</f>
        <v>0</v>
      </c>
    </row>
    <row r="495" customFormat="false" ht="13.8" hidden="false" customHeight="false" outlineLevel="0" collapsed="false">
      <c r="A495" s="81" t="s">
        <v>49</v>
      </c>
      <c r="B495" s="84" t="n">
        <f aca="false">ModeloDatosModificados!B495-ModeloDatosMinisterio!B495</f>
        <v>0</v>
      </c>
      <c r="C495" s="84" t="n">
        <f aca="false">ModeloDatosModificados!C495-ModeloDatosMinisterio!C495</f>
        <v>0</v>
      </c>
      <c r="D495" s="84" t="n">
        <f aca="false">ModeloDatosModificados!D495-ModeloDatosMinisterio!D495</f>
        <v>0</v>
      </c>
      <c r="E495" s="84" t="n">
        <f aca="false">ModeloDatosModificados!E495-ModeloDatosMinisterio!E495</f>
        <v>0</v>
      </c>
      <c r="F495" s="84" t="n">
        <f aca="false">ModeloDatosModificados!F495-ModeloDatosMinisterio!F495</f>
        <v>0</v>
      </c>
      <c r="G495" s="84" t="n">
        <f aca="false">ModeloDatosModificados!G495-ModeloDatosMinisterio!G495</f>
        <v>0</v>
      </c>
      <c r="H495" s="84" t="n">
        <f aca="false">ModeloDatosModificados!H495-ModeloDatosMinisterio!H495</f>
        <v>0</v>
      </c>
      <c r="I495" s="82" t="n">
        <f aca="false">ModeloDatosModificados!I495-ModeloDatosMinisterio!I495</f>
        <v>0</v>
      </c>
      <c r="J495" s="84" t="n">
        <f aca="false">ModeloDatosModificados!J495-ModeloDatosMinisterio!J495</f>
        <v>0</v>
      </c>
      <c r="K495" s="82" t="n">
        <f aca="false">ModeloDatosModificados!K495-ModeloDatosMinisterio!K495</f>
        <v>0</v>
      </c>
      <c r="L495" s="84" t="n">
        <f aca="false">ModeloDatosModificados!L495-ModeloDatosMinisterio!L495</f>
        <v>0</v>
      </c>
      <c r="M495" s="82" t="n">
        <f aca="false">ModeloDatosModificados!M495-ModeloDatosMinisterio!M495</f>
        <v>0</v>
      </c>
      <c r="N495" s="84" t="n">
        <f aca="false">ModeloDatosModificados!N495-ModeloDatosMinisterio!N495</f>
        <v>0</v>
      </c>
      <c r="O495" s="84" t="n">
        <f aca="false">ModeloDatosModificados!O495-ModeloDatosMinisterio!O495</f>
        <v>0</v>
      </c>
      <c r="P495" s="84" t="n">
        <f aca="false">ModeloDatosModificados!P495-ModeloDatosMinisterio!P495</f>
        <v>0</v>
      </c>
      <c r="Q495" s="84" t="n">
        <f aca="false">ModeloDatosModificados!Q495-ModeloDatosMinisterio!Q495</f>
        <v>0</v>
      </c>
      <c r="S495" s="84" t="n">
        <f aca="false">ModeloDatosModificados!S495-ModeloDatosMinisterio!S495</f>
        <v>0</v>
      </c>
      <c r="T495" s="84" t="n">
        <f aca="false">ModeloDatosModificados!T495-ModeloDatosMinisterio!T495</f>
        <v>0</v>
      </c>
      <c r="U495" s="84" t="n">
        <f aca="false">ModeloDatosModificados!U495-ModeloDatosMinisterio!U495</f>
        <v>0</v>
      </c>
      <c r="V495" s="84" t="n">
        <f aca="false">ModeloDatosModificados!V495-ModeloDatosMinisterio!V495</f>
        <v>0</v>
      </c>
      <c r="W495" s="84" t="n">
        <f aca="false">ModeloDatosModificados!W495-ModeloDatosMinisterio!W495</f>
        <v>0</v>
      </c>
      <c r="X495" s="84" t="n">
        <f aca="false">ModeloDatosModificados!X495-ModeloDatosMinisterio!X495</f>
        <v>0</v>
      </c>
      <c r="Y495" s="84" t="n">
        <f aca="false">ModeloDatosModificados!Y495-ModeloDatosMinisterio!Y495</f>
        <v>0</v>
      </c>
      <c r="Z495" s="84" t="n">
        <f aca="false">ModeloDatosModificados!Z495-ModeloDatosMinisterio!Z495</f>
        <v>0</v>
      </c>
      <c r="AB495" s="87" t="s">
        <v>232</v>
      </c>
      <c r="AC495" s="87" t="n">
        <f aca="false">ModeloDatosModificados!AC495-ModeloDatosMinisterio!AC495</f>
        <v>0</v>
      </c>
      <c r="AD495" s="86"/>
      <c r="AE495" s="88" t="n">
        <f aca="false">ModeloDatosModificados!AE495-ModeloDatosMinisterio!AE495</f>
        <v>0</v>
      </c>
      <c r="AF495" s="86"/>
      <c r="AG495" s="89" t="n">
        <f aca="false">ModeloDatosModificados!AG495-ModeloDatosMinisterio!AG495</f>
        <v>0</v>
      </c>
      <c r="AH495" s="86"/>
      <c r="AI495" s="89" t="n">
        <f aca="false">ModeloDatosModificados!AI495-ModeloDatosMinisterio!AI495</f>
        <v>0</v>
      </c>
      <c r="AJ495" s="86"/>
      <c r="AK495" s="89" t="n">
        <f aca="false">ModeloDatosModificados!AK495-ModeloDatosMinisterio!AK495</f>
        <v>0</v>
      </c>
      <c r="AL495" s="90"/>
      <c r="AM495" s="89" t="n">
        <f aca="false">ModeloDatosModificados!AM495-ModeloDatosMinisterio!AM495</f>
        <v>0</v>
      </c>
      <c r="AO495" s="82" t="n">
        <f aca="false">ModeloDatosModificados!AO495-ModeloDatosMinisterio!AO495</f>
        <v>0</v>
      </c>
      <c r="AP495" s="84" t="n">
        <f aca="false">ModeloDatosModificados!AP495-ModeloDatosMinisterio!AP495</f>
        <v>0</v>
      </c>
      <c r="AQ495" s="82" t="n">
        <f aca="false">ModeloDatosModificados!AQ495-ModeloDatosMinisterio!AQ495</f>
        <v>0</v>
      </c>
      <c r="AR495" s="84" t="n">
        <f aca="false">ModeloDatosModificados!AR495-ModeloDatosMinisterio!AR495</f>
        <v>0</v>
      </c>
      <c r="AS495" s="82" t="n">
        <f aca="false">ModeloDatosModificados!AS495-ModeloDatosMinisterio!AS495</f>
        <v>0</v>
      </c>
      <c r="AT495" s="84" t="n">
        <f aca="false">ModeloDatosModificados!AT495-ModeloDatosMinisterio!AT495</f>
        <v>0</v>
      </c>
      <c r="AU495" s="82" t="n">
        <f aca="false">ModeloDatosModificados!AU495-ModeloDatosMinisterio!AU495</f>
        <v>0</v>
      </c>
      <c r="AV495" s="84" t="n">
        <f aca="false">ModeloDatosModificados!AV495-ModeloDatosMinisterio!AV495</f>
        <v>0</v>
      </c>
      <c r="AW495" s="82" t="n">
        <f aca="false">ModeloDatosModificados!AW495-ModeloDatosMinisterio!AW495</f>
        <v>0</v>
      </c>
      <c r="AX495" s="84" t="n">
        <f aca="false">ModeloDatosModificados!AX495-ModeloDatosMinisterio!AX495</f>
        <v>0</v>
      </c>
    </row>
    <row r="496" customFormat="false" ht="13.8" hidden="false" customHeight="false" outlineLevel="0" collapsed="false">
      <c r="A496" s="31" t="s">
        <v>50</v>
      </c>
      <c r="AB496" s="87" t="s">
        <v>233</v>
      </c>
      <c r="AC496" s="87" t="n">
        <f aca="false">ModeloDatosModificados!AC496-ModeloDatosMinisterio!AC496</f>
        <v>0</v>
      </c>
      <c r="AD496" s="86"/>
      <c r="AE496" s="88" t="n">
        <f aca="false">ModeloDatosModificados!AE496-ModeloDatosMinisterio!AE496</f>
        <v>0</v>
      </c>
      <c r="AF496" s="86"/>
      <c r="AG496" s="89" t="n">
        <f aca="false">ModeloDatosModificados!AG496-ModeloDatosMinisterio!AG496</f>
        <v>0</v>
      </c>
      <c r="AH496" s="86"/>
      <c r="AI496" s="89" t="n">
        <f aca="false">ModeloDatosModificados!AI496-ModeloDatosMinisterio!AI496</f>
        <v>0</v>
      </c>
      <c r="AJ496" s="86"/>
      <c r="AK496" s="89" t="n">
        <f aca="false">ModeloDatosModificados!AK496-ModeloDatosMinisterio!AK496</f>
        <v>0</v>
      </c>
      <c r="AL496" s="86"/>
      <c r="AM496" s="89"/>
    </row>
    <row r="497" customFormat="false" ht="13.8" hidden="false" customHeight="false" outlineLevel="0" collapsed="false">
      <c r="A497" s="31" t="s">
        <v>167</v>
      </c>
    </row>
    <row r="501" customFormat="false" ht="13.8" hidden="false" customHeight="false" outlineLevel="0" collapsed="false">
      <c r="A501" s="50" t="str">
        <f aca="false">"Tabla " &amp; TEXT((ROW()+24) / 35, "0")</f>
        <v>Tabla 15</v>
      </c>
      <c r="B501" s="50"/>
      <c r="C501" s="50"/>
      <c r="D501" s="50"/>
      <c r="E501" s="50"/>
      <c r="F501" s="50"/>
      <c r="G501" s="50"/>
      <c r="H501" s="50"/>
      <c r="I501" s="50"/>
      <c r="J501" s="50"/>
      <c r="S501" s="100"/>
      <c r="T501" s="100"/>
      <c r="U501" s="100"/>
      <c r="V501" s="100"/>
      <c r="W501" s="100"/>
      <c r="X501" s="100"/>
      <c r="Y501" s="100"/>
      <c r="Z501" s="100"/>
    </row>
    <row r="502" customFormat="false" ht="13.8" hidden="false" customHeight="false" outlineLevel="0" collapsed="false">
      <c r="A502" s="50" t="s">
        <v>196</v>
      </c>
      <c r="B502" s="50"/>
      <c r="C502" s="50"/>
      <c r="D502" s="50"/>
      <c r="E502" s="50"/>
      <c r="F502" s="50"/>
      <c r="G502" s="50"/>
      <c r="H502" s="50"/>
      <c r="I502" s="50"/>
      <c r="J502" s="50"/>
      <c r="S502" s="100"/>
      <c r="T502" s="100"/>
      <c r="U502" s="100"/>
      <c r="V502" s="100"/>
      <c r="W502" s="100"/>
      <c r="X502" s="100"/>
      <c r="Y502" s="100"/>
      <c r="Z502" s="100"/>
    </row>
    <row r="503" customFormat="false" ht="15.8" hidden="false" customHeight="true" outlineLevel="0" collapsed="false">
      <c r="A503" s="51" t="s">
        <v>8</v>
      </c>
      <c r="B503" s="101" t="s">
        <v>213</v>
      </c>
      <c r="C503" s="101"/>
      <c r="D503" s="101"/>
      <c r="E503" s="101"/>
      <c r="F503" s="101"/>
      <c r="G503" s="101"/>
      <c r="H503" s="101"/>
      <c r="I503" s="53" t="s">
        <v>10</v>
      </c>
      <c r="J503" s="53" t="s">
        <v>11</v>
      </c>
      <c r="K503" s="53" t="s">
        <v>214</v>
      </c>
      <c r="L503" s="53" t="s">
        <v>215</v>
      </c>
      <c r="M503" s="53" t="s">
        <v>216</v>
      </c>
      <c r="N503" s="53" t="s">
        <v>12</v>
      </c>
      <c r="O503" s="53" t="s">
        <v>217</v>
      </c>
      <c r="P503" s="53" t="s">
        <v>218</v>
      </c>
      <c r="Q503" s="53" t="s">
        <v>219</v>
      </c>
      <c r="S503" s="101" t="s">
        <v>213</v>
      </c>
      <c r="T503" s="101"/>
      <c r="U503" s="101"/>
      <c r="V503" s="101"/>
      <c r="W503" s="101"/>
      <c r="X503" s="101"/>
      <c r="Y503" s="101"/>
      <c r="Z503" s="101"/>
      <c r="AC503" s="56" t="s">
        <v>221</v>
      </c>
      <c r="AD503" s="56"/>
      <c r="AE503" s="56" t="s">
        <v>222</v>
      </c>
      <c r="AF503" s="56"/>
      <c r="AG503" s="56" t="s">
        <v>223</v>
      </c>
      <c r="AH503" s="56"/>
      <c r="AI503" s="56" t="s">
        <v>224</v>
      </c>
      <c r="AJ503" s="56"/>
      <c r="AK503" s="56" t="s">
        <v>225</v>
      </c>
      <c r="AL503" s="56"/>
      <c r="AM503" s="57" t="s">
        <v>226</v>
      </c>
      <c r="AO503" s="56" t="s">
        <v>221</v>
      </c>
      <c r="AP503" s="56"/>
      <c r="AQ503" s="56" t="s">
        <v>222</v>
      </c>
      <c r="AR503" s="56"/>
      <c r="AS503" s="56" t="s">
        <v>223</v>
      </c>
      <c r="AT503" s="56"/>
      <c r="AU503" s="56" t="s">
        <v>224</v>
      </c>
      <c r="AV503" s="56"/>
      <c r="AW503" s="57" t="s">
        <v>225</v>
      </c>
      <c r="AX503" s="57"/>
    </row>
    <row r="504" customFormat="false" ht="55.8" hidden="false" customHeight="false" outlineLevel="0" collapsed="false">
      <c r="A504" s="51"/>
      <c r="B504" s="102" t="s">
        <v>197</v>
      </c>
      <c r="C504" s="102" t="s">
        <v>198</v>
      </c>
      <c r="D504" s="102" t="s">
        <v>199</v>
      </c>
      <c r="E504" s="102" t="s">
        <v>200</v>
      </c>
      <c r="F504" s="102" t="s">
        <v>201</v>
      </c>
      <c r="G504" s="102" t="s">
        <v>202</v>
      </c>
      <c r="H504" s="102" t="s">
        <v>203</v>
      </c>
      <c r="I504" s="53"/>
      <c r="J504" s="53"/>
      <c r="K504" s="53"/>
      <c r="L504" s="53"/>
      <c r="M504" s="53"/>
      <c r="N504" s="53"/>
      <c r="O504" s="53"/>
      <c r="P504" s="53"/>
      <c r="Q504" s="53"/>
      <c r="S504" s="102" t="s">
        <v>197</v>
      </c>
      <c r="T504" s="102" t="s">
        <v>198</v>
      </c>
      <c r="U504" s="102" t="s">
        <v>199</v>
      </c>
      <c r="V504" s="102" t="s">
        <v>200</v>
      </c>
      <c r="W504" s="102" t="s">
        <v>201</v>
      </c>
      <c r="X504" s="102" t="s">
        <v>202</v>
      </c>
      <c r="Y504" s="102" t="s">
        <v>203</v>
      </c>
      <c r="Z504" s="53" t="s">
        <v>21</v>
      </c>
      <c r="AC504" s="56" t="s">
        <v>227</v>
      </c>
      <c r="AD504" s="56" t="s">
        <v>228</v>
      </c>
      <c r="AE504" s="56" t="s">
        <v>227</v>
      </c>
      <c r="AF504" s="56" t="s">
        <v>228</v>
      </c>
      <c r="AG504" s="56" t="s">
        <v>227</v>
      </c>
      <c r="AH504" s="56" t="s">
        <v>228</v>
      </c>
      <c r="AI504" s="56" t="s">
        <v>227</v>
      </c>
      <c r="AJ504" s="56" t="s">
        <v>228</v>
      </c>
      <c r="AK504" s="56" t="s">
        <v>227</v>
      </c>
      <c r="AL504" s="56" t="s">
        <v>228</v>
      </c>
      <c r="AM504" s="58" t="s">
        <v>229</v>
      </c>
      <c r="AO504" s="56" t="s">
        <v>230</v>
      </c>
      <c r="AP504" s="56" t="s">
        <v>231</v>
      </c>
      <c r="AQ504" s="56" t="s">
        <v>230</v>
      </c>
      <c r="AR504" s="56" t="s">
        <v>231</v>
      </c>
      <c r="AS504" s="56" t="s">
        <v>230</v>
      </c>
      <c r="AT504" s="56" t="s">
        <v>231</v>
      </c>
      <c r="AU504" s="56" t="s">
        <v>230</v>
      </c>
      <c r="AV504" s="56" t="s">
        <v>231</v>
      </c>
      <c r="AW504" s="56" t="s">
        <v>230</v>
      </c>
      <c r="AX504" s="58" t="s">
        <v>231</v>
      </c>
      <c r="AY504" s="103" t="s">
        <v>235</v>
      </c>
    </row>
    <row r="505" customFormat="false" ht="13.8" hidden="false" customHeight="false" outlineLevel="0" collapsed="false">
      <c r="A505" s="59" t="s">
        <v>22</v>
      </c>
      <c r="B505" s="62" t="n">
        <f aca="false">ModeloDatosModificados!B505-ModeloDatosMinisterio!B505</f>
        <v>0</v>
      </c>
      <c r="C505" s="62" t="n">
        <f aca="false">ModeloDatosModificados!C505-ModeloDatosMinisterio!C505</f>
        <v>0</v>
      </c>
      <c r="D505" s="62" t="n">
        <f aca="false">ModeloDatosModificados!D505-ModeloDatosMinisterio!D505</f>
        <v>0</v>
      </c>
      <c r="E505" s="62" t="n">
        <f aca="false">ModeloDatosModificados!E505-ModeloDatosMinisterio!E505</f>
        <v>0</v>
      </c>
      <c r="F505" s="62" t="n">
        <f aca="false">ModeloDatosModificados!F505-ModeloDatosMinisterio!F505</f>
        <v>0</v>
      </c>
      <c r="G505" s="62" t="n">
        <f aca="false">ModeloDatosModificados!G505-ModeloDatosMinisterio!G505</f>
        <v>0</v>
      </c>
      <c r="H505" s="62" t="n">
        <f aca="false">ModeloDatosModificados!H505-ModeloDatosMinisterio!H505</f>
        <v>1</v>
      </c>
      <c r="I505" s="61" t="n">
        <f aca="false">ModeloDatosModificados!I505-ModeloDatosMinisterio!I505</f>
        <v>2.51654381656918E-005</v>
      </c>
      <c r="J505" s="62" t="n">
        <f aca="false">ModeloDatosModificados!J505-ModeloDatosMinisterio!J505</f>
        <v>146.775555858854</v>
      </c>
      <c r="K505" s="61" t="n">
        <f aca="false">ModeloDatosModificados!K505-ModeloDatosMinisterio!K505</f>
        <v>2.51654381657196E-005</v>
      </c>
      <c r="L505" s="63" t="n">
        <f aca="false">ModeloDatosModificados!L505-ModeloDatosMinisterio!L505</f>
        <v>146.775555861648</v>
      </c>
      <c r="M505" s="64" t="n">
        <f aca="false">ModeloDatosModificados!M505-ModeloDatosMinisterio!M505</f>
        <v>0</v>
      </c>
      <c r="N505" s="63" t="n">
        <f aca="false">ModeloDatosModificados!N505-ModeloDatosMinisterio!N505</f>
        <v>0</v>
      </c>
      <c r="O505" s="63" t="n">
        <f aca="false">ModeloDatosModificados!O505-ModeloDatosMinisterio!O505</f>
        <v>0</v>
      </c>
      <c r="P505" s="63" t="n">
        <f aca="false">ModeloDatosModificados!P505-ModeloDatosMinisterio!P505</f>
        <v>146.775555856526</v>
      </c>
      <c r="Q505" s="63" t="n">
        <f aca="false">ModeloDatosModificados!Q505-ModeloDatosMinisterio!Q505</f>
        <v>146.775555860251</v>
      </c>
      <c r="S505" s="62" t="n">
        <f aca="false">ModeloDatosModificados!S505-ModeloDatosMinisterio!S505</f>
        <v>0</v>
      </c>
      <c r="T505" s="62" t="n">
        <f aca="false">ModeloDatosModificados!T505-ModeloDatosMinisterio!T505</f>
        <v>0</v>
      </c>
      <c r="U505" s="62" t="n">
        <f aca="false">ModeloDatosModificados!U505-ModeloDatosMinisterio!U505</f>
        <v>0</v>
      </c>
      <c r="V505" s="62" t="n">
        <f aca="false">ModeloDatosModificados!V505-ModeloDatosMinisterio!V505</f>
        <v>0</v>
      </c>
      <c r="W505" s="62" t="n">
        <f aca="false">ModeloDatosModificados!W505-ModeloDatosMinisterio!W505</f>
        <v>0</v>
      </c>
      <c r="X505" s="62" t="n">
        <f aca="false">ModeloDatosModificados!X505-ModeloDatosMinisterio!X505</f>
        <v>0</v>
      </c>
      <c r="Y505" s="62" t="n">
        <f aca="false">ModeloDatosModificados!Y505-ModeloDatosMinisterio!Y505</f>
        <v>1</v>
      </c>
      <c r="Z505" s="62" t="n">
        <f aca="false">ModeloDatosModificados!Z505-ModeloDatosMinisterio!Z505</f>
        <v>0.329999999999927</v>
      </c>
      <c r="AC505" s="67" t="n">
        <f aca="false">ModeloDatosModificados!AC505-ModeloDatosMinisterio!AC505</f>
        <v>0</v>
      </c>
      <c r="AD505" s="68" t="n">
        <f aca="false">ModeloDatosModificados!AD505-ModeloDatosMinisterio!AD505</f>
        <v>0</v>
      </c>
      <c r="AE505" s="69" t="n">
        <f aca="false">ModeloDatosModificados!AE505-ModeloDatosMinisterio!AE505</f>
        <v>0</v>
      </c>
      <c r="AF505" s="68" t="n">
        <f aca="false">ModeloDatosModificados!AF505-ModeloDatosMinisterio!AF505</f>
        <v>0</v>
      </c>
      <c r="AG505" s="68" t="n">
        <f aca="false">ModeloDatosModificados!AG505-ModeloDatosMinisterio!AG505</f>
        <v>0</v>
      </c>
      <c r="AH505" s="68" t="n">
        <f aca="false">ModeloDatosModificados!AH505-ModeloDatosMinisterio!AH505</f>
        <v>0</v>
      </c>
      <c r="AI505" s="68" t="n">
        <f aca="false">ModeloDatosModificados!AI505-ModeloDatosMinisterio!AI505</f>
        <v>0</v>
      </c>
      <c r="AJ505" s="68" t="n">
        <f aca="false">ModeloDatosModificados!AJ505-ModeloDatosMinisterio!AJ505</f>
        <v>0</v>
      </c>
      <c r="AK505" s="68" t="n">
        <f aca="false">ModeloDatosModificados!AK505-ModeloDatosMinisterio!AK505</f>
        <v>0.000199939687614781</v>
      </c>
      <c r="AL505" s="68" t="n">
        <f aca="false">ModeloDatosModificados!AL505-ModeloDatosMinisterio!AL505</f>
        <v>0.000190644860826428</v>
      </c>
      <c r="AM505" s="68" t="n">
        <f aca="false">ModeloDatosModificados!AM505-ModeloDatosMinisterio!AM505</f>
        <v>6.67257012892386E-005</v>
      </c>
      <c r="AO505" s="61" t="n">
        <f aca="false">ModeloDatosModificados!AO505-ModeloDatosMinisterio!AO505</f>
        <v>1.92265368151052E-008</v>
      </c>
      <c r="AP505" s="62" t="n">
        <f aca="false">ModeloDatosModificados!AP505-ModeloDatosMinisterio!AP505</f>
        <v>0.112137353211438</v>
      </c>
      <c r="AQ505" s="61" t="n">
        <f aca="false">ModeloDatosModificados!AQ505-ModeloDatosMinisterio!AQ505</f>
        <v>3.91521237592994E-009</v>
      </c>
      <c r="AR505" s="62" t="n">
        <f aca="false">ModeloDatosModificados!AR505-ModeloDatosMinisterio!AR505</f>
        <v>0.0228351864566321</v>
      </c>
      <c r="AS505" s="61" t="n">
        <f aca="false">ModeloDatosModificados!AS505-ModeloDatosMinisterio!AS505</f>
        <v>7.58950590160415E-008</v>
      </c>
      <c r="AT505" s="62" t="n">
        <f aca="false">ModeloDatosModificados!AT505-ModeloDatosMinisterio!AT505</f>
        <v>0.442652315476153</v>
      </c>
      <c r="AU505" s="61" t="n">
        <f aca="false">ModeloDatosModificados!AU505-ModeloDatosMinisterio!AU505</f>
        <v>6.10601398644273E-007</v>
      </c>
      <c r="AV505" s="62" t="n">
        <f aca="false">ModeloDatosModificados!AV505-ModeloDatosMinisterio!AV505</f>
        <v>3.5612874730723</v>
      </c>
      <c r="AW505" s="61" t="n">
        <f aca="false">ModeloDatosModificados!AW505-ModeloDatosMinisterio!AW505</f>
        <v>2.4455799958828E-005</v>
      </c>
      <c r="AX505" s="62" t="n">
        <f aca="false">ModeloDatosModificados!AX505-ModeloDatosMinisterio!AX505</f>
        <v>142.636643530626</v>
      </c>
    </row>
    <row r="506" customFormat="false" ht="13.8" hidden="false" customHeight="false" outlineLevel="0" collapsed="false">
      <c r="A506" s="70" t="s">
        <v>23</v>
      </c>
      <c r="B506" s="63" t="n">
        <f aca="false">ModeloDatosModificados!B506-ModeloDatosMinisterio!B506</f>
        <v>0</v>
      </c>
      <c r="C506" s="63" t="n">
        <f aca="false">ModeloDatosModificados!C506-ModeloDatosMinisterio!C506</f>
        <v>0</v>
      </c>
      <c r="D506" s="63" t="n">
        <f aca="false">ModeloDatosModificados!D506-ModeloDatosMinisterio!D506</f>
        <v>0</v>
      </c>
      <c r="E506" s="63" t="n">
        <f aca="false">ModeloDatosModificados!E506-ModeloDatosMinisterio!E506</f>
        <v>0</v>
      </c>
      <c r="F506" s="63" t="n">
        <f aca="false">ModeloDatosModificados!F506-ModeloDatosMinisterio!F506</f>
        <v>0</v>
      </c>
      <c r="G506" s="63" t="n">
        <f aca="false">ModeloDatosModificados!G506-ModeloDatosMinisterio!G506</f>
        <v>0</v>
      </c>
      <c r="H506" s="63" t="n">
        <f aca="false">ModeloDatosModificados!H506-ModeloDatosMinisterio!H506</f>
        <v>0</v>
      </c>
      <c r="I506" s="64" t="n">
        <f aca="false">ModeloDatosModificados!I506-ModeloDatosMinisterio!I506</f>
        <v>-8.94114000321578E-006</v>
      </c>
      <c r="J506" s="63" t="n">
        <f aca="false">ModeloDatosModificados!J506-ModeloDatosMinisterio!J506</f>
        <v>-52.148537424393</v>
      </c>
      <c r="K506" s="64" t="n">
        <f aca="false">ModeloDatosModificados!K506-ModeloDatosMinisterio!K506</f>
        <v>-8.94114000321578E-006</v>
      </c>
      <c r="L506" s="63" t="n">
        <f aca="false">ModeloDatosModificados!L506-ModeloDatosMinisterio!L506</f>
        <v>-52.1485374234617</v>
      </c>
      <c r="M506" s="64" t="n">
        <f aca="false">ModeloDatosModificados!M506-ModeloDatosMinisterio!M506</f>
        <v>0</v>
      </c>
      <c r="N506" s="63" t="n">
        <f aca="false">ModeloDatosModificados!N506-ModeloDatosMinisterio!N506</f>
        <v>0</v>
      </c>
      <c r="O506" s="63" t="n">
        <f aca="false">ModeloDatosModificados!O506-ModeloDatosMinisterio!O506</f>
        <v>0</v>
      </c>
      <c r="P506" s="63" t="n">
        <f aca="false">ModeloDatosModificados!P506-ModeloDatosMinisterio!P506</f>
        <v>-52.1485374234617</v>
      </c>
      <c r="Q506" s="63" t="n">
        <f aca="false">ModeloDatosModificados!Q506-ModeloDatosMinisterio!Q506</f>
        <v>-52.1485374234617</v>
      </c>
      <c r="S506" s="63" t="n">
        <f aca="false">ModeloDatosModificados!S506-ModeloDatosMinisterio!S506</f>
        <v>0</v>
      </c>
      <c r="T506" s="63" t="n">
        <f aca="false">ModeloDatosModificados!T506-ModeloDatosMinisterio!T506</f>
        <v>0</v>
      </c>
      <c r="U506" s="63" t="n">
        <f aca="false">ModeloDatosModificados!U506-ModeloDatosMinisterio!U506</f>
        <v>0</v>
      </c>
      <c r="V506" s="63" t="n">
        <f aca="false">ModeloDatosModificados!V506-ModeloDatosMinisterio!V506</f>
        <v>0</v>
      </c>
      <c r="W506" s="63" t="n">
        <f aca="false">ModeloDatosModificados!W506-ModeloDatosMinisterio!W506</f>
        <v>0</v>
      </c>
      <c r="X506" s="63" t="n">
        <f aca="false">ModeloDatosModificados!X506-ModeloDatosMinisterio!X506</f>
        <v>0</v>
      </c>
      <c r="Y506" s="63" t="n">
        <f aca="false">ModeloDatosModificados!Y506-ModeloDatosMinisterio!Y506</f>
        <v>0</v>
      </c>
      <c r="Z506" s="63" t="n">
        <f aca="false">ModeloDatosModificados!Z506-ModeloDatosMinisterio!Z506</f>
        <v>0</v>
      </c>
      <c r="AC506" s="71" t="n">
        <f aca="false">ModeloDatosModificados!AC506-ModeloDatosMinisterio!AC506</f>
        <v>0</v>
      </c>
      <c r="AD506" s="72" t="n">
        <f aca="false">ModeloDatosModificados!AD506-ModeloDatosMinisterio!AD506</f>
        <v>0</v>
      </c>
      <c r="AE506" s="73" t="n">
        <f aca="false">ModeloDatosModificados!AE506-ModeloDatosMinisterio!AE506</f>
        <v>0</v>
      </c>
      <c r="AF506" s="72" t="n">
        <f aca="false">ModeloDatosModificados!AF506-ModeloDatosMinisterio!AF506</f>
        <v>0</v>
      </c>
      <c r="AG506" s="72" t="n">
        <f aca="false">ModeloDatosModificados!AG506-ModeloDatosMinisterio!AG506</f>
        <v>0</v>
      </c>
      <c r="AH506" s="72" t="n">
        <f aca="false">ModeloDatosModificados!AH506-ModeloDatosMinisterio!AH506</f>
        <v>0</v>
      </c>
      <c r="AI506" s="72" t="n">
        <f aca="false">ModeloDatosModificados!AI506-ModeloDatosMinisterio!AI506</f>
        <v>0</v>
      </c>
      <c r="AJ506" s="72" t="n">
        <f aca="false">ModeloDatosModificados!AJ506-ModeloDatosMinisterio!AJ506</f>
        <v>0</v>
      </c>
      <c r="AK506" s="72" t="n">
        <f aca="false">ModeloDatosModificados!AK506-ModeloDatosMinisterio!AK506</f>
        <v>0</v>
      </c>
      <c r="AL506" s="72" t="n">
        <f aca="false">ModeloDatosModificados!AL506-ModeloDatosMinisterio!AL506</f>
        <v>-8.21094267390299E-005</v>
      </c>
      <c r="AM506" s="72" t="n">
        <f aca="false">ModeloDatosModificados!AM506-ModeloDatosMinisterio!AM506</f>
        <v>-2.87382993586771E-005</v>
      </c>
      <c r="AO506" s="64" t="n">
        <f aca="false">ModeloDatosModificados!AO506-ModeloDatosMinisterio!AO506</f>
        <v>3.28602779973465E-008</v>
      </c>
      <c r="AP506" s="63" t="n">
        <f aca="false">ModeloDatosModificados!AP506-ModeloDatosMinisterio!AP506</f>
        <v>0.19165513975895</v>
      </c>
      <c r="AQ506" s="64" t="n">
        <f aca="false">ModeloDatosModificados!AQ506-ModeloDatosMinisterio!AQ506</f>
        <v>9.71290352089053E-010</v>
      </c>
      <c r="AR506" s="63" t="n">
        <f aca="false">ModeloDatosModificados!AR506-ModeloDatosMinisterio!AR506</f>
        <v>0.00566497910307362</v>
      </c>
      <c r="AS506" s="64" t="n">
        <f aca="false">ModeloDatosModificados!AS506-ModeloDatosMinisterio!AS506</f>
        <v>1.06725507320604E-007</v>
      </c>
      <c r="AT506" s="63" t="n">
        <f aca="false">ModeloDatosModificados!AT506-ModeloDatosMinisterio!AT506</f>
        <v>0.622468623761961</v>
      </c>
      <c r="AU506" s="64" t="n">
        <f aca="false">ModeloDatosModificados!AU506-ModeloDatosMinisterio!AU506</f>
        <v>4.24006681251643E-007</v>
      </c>
      <c r="AV506" s="63" t="n">
        <f aca="false">ModeloDatosModificados!AV506-ModeloDatosMinisterio!AV506</f>
        <v>2.47298759190016</v>
      </c>
      <c r="AW506" s="64" t="n">
        <f aca="false">ModeloDatosModificados!AW506-ModeloDatosMinisterio!AW506</f>
        <v>-9.50570376014037E-006</v>
      </c>
      <c r="AX506" s="63" t="n">
        <f aca="false">ModeloDatosModificados!AX506-ModeloDatosMinisterio!AX506</f>
        <v>-55.4413137589581</v>
      </c>
    </row>
    <row r="507" customFormat="false" ht="13.8" hidden="false" customHeight="false" outlineLevel="0" collapsed="false">
      <c r="A507" s="70" t="s">
        <v>24</v>
      </c>
      <c r="B507" s="63" t="n">
        <f aca="false">ModeloDatosModificados!B507-ModeloDatosMinisterio!B507</f>
        <v>0</v>
      </c>
      <c r="C507" s="63" t="n">
        <f aca="false">ModeloDatosModificados!C507-ModeloDatosMinisterio!C507</f>
        <v>0</v>
      </c>
      <c r="D507" s="63" t="n">
        <f aca="false">ModeloDatosModificados!D507-ModeloDatosMinisterio!D507</f>
        <v>0</v>
      </c>
      <c r="E507" s="63" t="n">
        <f aca="false">ModeloDatosModificados!E507-ModeloDatosMinisterio!E507</f>
        <v>0</v>
      </c>
      <c r="F507" s="63" t="n">
        <f aca="false">ModeloDatosModificados!F507-ModeloDatosMinisterio!F507</f>
        <v>0</v>
      </c>
      <c r="G507" s="63" t="n">
        <f aca="false">ModeloDatosModificados!G507-ModeloDatosMinisterio!G507</f>
        <v>0</v>
      </c>
      <c r="H507" s="63" t="n">
        <f aca="false">ModeloDatosModificados!H507-ModeloDatosMinisterio!H507</f>
        <v>0</v>
      </c>
      <c r="I507" s="64" t="n">
        <f aca="false">ModeloDatosModificados!I507-ModeloDatosMinisterio!I507</f>
        <v>-6.83981367999298E-006</v>
      </c>
      <c r="J507" s="63" t="n">
        <f aca="false">ModeloDatosModificados!J507-ModeloDatosMinisterio!J507</f>
        <v>-39.8927071422804</v>
      </c>
      <c r="K507" s="64" t="n">
        <f aca="false">ModeloDatosModificados!K507-ModeloDatosMinisterio!K507</f>
        <v>-6.83981367996522E-006</v>
      </c>
      <c r="L507" s="63" t="n">
        <f aca="false">ModeloDatosModificados!L507-ModeloDatosMinisterio!L507</f>
        <v>-39.8927071419312</v>
      </c>
      <c r="M507" s="64" t="n">
        <f aca="false">ModeloDatosModificados!M507-ModeloDatosMinisterio!M507</f>
        <v>0</v>
      </c>
      <c r="N507" s="63" t="n">
        <f aca="false">ModeloDatosModificados!N507-ModeloDatosMinisterio!N507</f>
        <v>0</v>
      </c>
      <c r="O507" s="63" t="n">
        <f aca="false">ModeloDatosModificados!O507-ModeloDatosMinisterio!O507</f>
        <v>0</v>
      </c>
      <c r="P507" s="63" t="n">
        <f aca="false">ModeloDatosModificados!P507-ModeloDatosMinisterio!P507</f>
        <v>-39.8927071411163</v>
      </c>
      <c r="Q507" s="63" t="n">
        <f aca="false">ModeloDatosModificados!Q507-ModeloDatosMinisterio!Q507</f>
        <v>-39.8927071411163</v>
      </c>
      <c r="S507" s="63" t="n">
        <f aca="false">ModeloDatosModificados!S507-ModeloDatosMinisterio!S507</f>
        <v>0</v>
      </c>
      <c r="T507" s="63" t="n">
        <f aca="false">ModeloDatosModificados!T507-ModeloDatosMinisterio!T507</f>
        <v>0</v>
      </c>
      <c r="U507" s="63" t="n">
        <f aca="false">ModeloDatosModificados!U507-ModeloDatosMinisterio!U507</f>
        <v>0</v>
      </c>
      <c r="V507" s="63" t="n">
        <f aca="false">ModeloDatosModificados!V507-ModeloDatosMinisterio!V507</f>
        <v>0</v>
      </c>
      <c r="W507" s="63" t="n">
        <f aca="false">ModeloDatosModificados!W507-ModeloDatosMinisterio!W507</f>
        <v>0</v>
      </c>
      <c r="X507" s="63" t="n">
        <f aca="false">ModeloDatosModificados!X507-ModeloDatosMinisterio!X507</f>
        <v>0</v>
      </c>
      <c r="Y507" s="63" t="n">
        <f aca="false">ModeloDatosModificados!Y507-ModeloDatosMinisterio!Y507</f>
        <v>0</v>
      </c>
      <c r="Z507" s="63" t="n">
        <f aca="false">ModeloDatosModificados!Z507-ModeloDatosMinisterio!Z507</f>
        <v>0</v>
      </c>
      <c r="AC507" s="71" t="n">
        <f aca="false">ModeloDatosModificados!AC507-ModeloDatosMinisterio!AC507</f>
        <v>0</v>
      </c>
      <c r="AD507" s="72" t="n">
        <f aca="false">ModeloDatosModificados!AD507-ModeloDatosMinisterio!AD507</f>
        <v>0</v>
      </c>
      <c r="AE507" s="73" t="n">
        <f aca="false">ModeloDatosModificados!AE507-ModeloDatosMinisterio!AE507</f>
        <v>0</v>
      </c>
      <c r="AF507" s="72" t="n">
        <f aca="false">ModeloDatosModificados!AF507-ModeloDatosMinisterio!AF507</f>
        <v>0</v>
      </c>
      <c r="AG507" s="72" t="n">
        <f aca="false">ModeloDatosModificados!AG507-ModeloDatosMinisterio!AG507</f>
        <v>0</v>
      </c>
      <c r="AH507" s="72" t="n">
        <f aca="false">ModeloDatosModificados!AH507-ModeloDatosMinisterio!AH507</f>
        <v>0</v>
      </c>
      <c r="AI507" s="72" t="n">
        <f aca="false">ModeloDatosModificados!AI507-ModeloDatosMinisterio!AI507</f>
        <v>0</v>
      </c>
      <c r="AJ507" s="72" t="n">
        <f aca="false">ModeloDatosModificados!AJ507-ModeloDatosMinisterio!AJ507</f>
        <v>0</v>
      </c>
      <c r="AK507" s="72" t="n">
        <f aca="false">ModeloDatosModificados!AK507-ModeloDatosMinisterio!AK507</f>
        <v>0</v>
      </c>
      <c r="AL507" s="72" t="n">
        <f aca="false">ModeloDatosModificados!AL507-ModeloDatosMinisterio!AL507</f>
        <v>-6.24632832391669E-005</v>
      </c>
      <c r="AM507" s="72" t="n">
        <f aca="false">ModeloDatosModificados!AM507-ModeloDatosMinisterio!AM507</f>
        <v>-2.18621491337168E-005</v>
      </c>
      <c r="AO507" s="64" t="n">
        <f aca="false">ModeloDatosModificados!AO507-ModeloDatosMinisterio!AO507</f>
        <v>3.25901988040703E-009</v>
      </c>
      <c r="AP507" s="63" t="n">
        <f aca="false">ModeloDatosModificados!AP507-ModeloDatosMinisterio!AP507</f>
        <v>0.0190079922851965</v>
      </c>
      <c r="AQ507" s="64" t="n">
        <f aca="false">ModeloDatosModificados!AQ507-ModeloDatosMinisterio!AQ507</f>
        <v>8.92554617986253E-009</v>
      </c>
      <c r="AR507" s="63" t="n">
        <f aca="false">ModeloDatosModificados!AR507-ModeloDatosMinisterio!AR507</f>
        <v>0.0520575876043949</v>
      </c>
      <c r="AS507" s="64" t="n">
        <f aca="false">ModeloDatosModificados!AS507-ModeloDatosMinisterio!AS507</f>
        <v>1.84087691118551E-007</v>
      </c>
      <c r="AT507" s="63" t="n">
        <f aca="false">ModeloDatosModificados!AT507-ModeloDatosMinisterio!AT507</f>
        <v>1.07367783597147</v>
      </c>
      <c r="AU507" s="64" t="n">
        <f aca="false">ModeloDatosModificados!AU507-ModeloDatosMinisterio!AU507</f>
        <v>1.83053955632451E-007</v>
      </c>
      <c r="AV507" s="63" t="n">
        <f aca="false">ModeloDatosModificados!AV507-ModeloDatosMinisterio!AV507</f>
        <v>1.06764865023433</v>
      </c>
      <c r="AW507" s="64" t="n">
        <f aca="false">ModeloDatosModificados!AW507-ModeloDatosMinisterio!AW507</f>
        <v>-7.21913989280149E-006</v>
      </c>
      <c r="AX507" s="63" t="n">
        <f aca="false">ModeloDatosModificados!AX507-ModeloDatosMinisterio!AX507</f>
        <v>-42.1050992084201</v>
      </c>
    </row>
    <row r="508" customFormat="false" ht="13.8" hidden="false" customHeight="false" outlineLevel="0" collapsed="false">
      <c r="A508" s="70" t="s">
        <v>25</v>
      </c>
      <c r="B508" s="63" t="n">
        <f aca="false">ModeloDatosModificados!B508-ModeloDatosMinisterio!B508</f>
        <v>0</v>
      </c>
      <c r="C508" s="63" t="n">
        <f aca="false">ModeloDatosModificados!C508-ModeloDatosMinisterio!C508</f>
        <v>0</v>
      </c>
      <c r="D508" s="63" t="n">
        <f aca="false">ModeloDatosModificados!D508-ModeloDatosMinisterio!D508</f>
        <v>0</v>
      </c>
      <c r="E508" s="63" t="n">
        <f aca="false">ModeloDatosModificados!E508-ModeloDatosMinisterio!E508</f>
        <v>0</v>
      </c>
      <c r="F508" s="63" t="n">
        <f aca="false">ModeloDatosModificados!F508-ModeloDatosMinisterio!F508</f>
        <v>0</v>
      </c>
      <c r="G508" s="63" t="n">
        <f aca="false">ModeloDatosModificados!G508-ModeloDatosMinisterio!G508</f>
        <v>0</v>
      </c>
      <c r="H508" s="63" t="n">
        <f aca="false">ModeloDatosModificados!H508-ModeloDatosMinisterio!H508</f>
        <v>0</v>
      </c>
      <c r="I508" s="64" t="n">
        <f aca="false">ModeloDatosModificados!I508-ModeloDatosMinisterio!I508</f>
        <v>9.34364874360938E-009</v>
      </c>
      <c r="J508" s="63" t="n">
        <f aca="false">ModeloDatosModificados!J508-ModeloDatosMinisterio!J508</f>
        <v>0.0544961398118176</v>
      </c>
      <c r="K508" s="64" t="n">
        <f aca="false">ModeloDatosModificados!K508-ModeloDatosMinisterio!K508</f>
        <v>9.3436489517762E-009</v>
      </c>
      <c r="L508" s="63" t="n">
        <f aca="false">ModeloDatosModificados!L508-ModeloDatosMinisterio!L508</f>
        <v>0.0544961398118176</v>
      </c>
      <c r="M508" s="64" t="n">
        <f aca="false">ModeloDatosModificados!M508-ModeloDatosMinisterio!M508</f>
        <v>0</v>
      </c>
      <c r="N508" s="63" t="n">
        <f aca="false">ModeloDatosModificados!N508-ModeloDatosMinisterio!N508</f>
        <v>0</v>
      </c>
      <c r="O508" s="63" t="n">
        <f aca="false">ModeloDatosModificados!O508-ModeloDatosMinisterio!O508</f>
        <v>0</v>
      </c>
      <c r="P508" s="63" t="n">
        <f aca="false">ModeloDatosModificados!P508-ModeloDatosMinisterio!P508</f>
        <v>0.0544961392879486</v>
      </c>
      <c r="Q508" s="63" t="n">
        <f aca="false">ModeloDatosModificados!Q508-ModeloDatosMinisterio!Q508</f>
        <v>0.0544961411505938</v>
      </c>
      <c r="S508" s="63" t="n">
        <f aca="false">ModeloDatosModificados!S508-ModeloDatosMinisterio!S508</f>
        <v>0</v>
      </c>
      <c r="T508" s="63" t="n">
        <f aca="false">ModeloDatosModificados!T508-ModeloDatosMinisterio!T508</f>
        <v>0</v>
      </c>
      <c r="U508" s="63" t="n">
        <f aca="false">ModeloDatosModificados!U508-ModeloDatosMinisterio!U508</f>
        <v>0</v>
      </c>
      <c r="V508" s="63" t="n">
        <f aca="false">ModeloDatosModificados!V508-ModeloDatosMinisterio!V508</f>
        <v>0</v>
      </c>
      <c r="W508" s="63" t="n">
        <f aca="false">ModeloDatosModificados!W508-ModeloDatosMinisterio!W508</f>
        <v>0</v>
      </c>
      <c r="X508" s="63" t="n">
        <f aca="false">ModeloDatosModificados!X508-ModeloDatosMinisterio!X508</f>
        <v>0</v>
      </c>
      <c r="Y508" s="63" t="n">
        <f aca="false">ModeloDatosModificados!Y508-ModeloDatosMinisterio!Y508</f>
        <v>0</v>
      </c>
      <c r="Z508" s="63" t="n">
        <f aca="false">ModeloDatosModificados!Z508-ModeloDatosMinisterio!Z508</f>
        <v>0</v>
      </c>
      <c r="AC508" s="71" t="n">
        <f aca="false">ModeloDatosModificados!AC508-ModeloDatosMinisterio!AC508</f>
        <v>0</v>
      </c>
      <c r="AD508" s="72" t="n">
        <f aca="false">ModeloDatosModificados!AD508-ModeloDatosMinisterio!AD508</f>
        <v>0</v>
      </c>
      <c r="AE508" s="73" t="n">
        <f aca="false">ModeloDatosModificados!AE508-ModeloDatosMinisterio!AE508</f>
        <v>0</v>
      </c>
      <c r="AF508" s="72" t="n">
        <f aca="false">ModeloDatosModificados!AF508-ModeloDatosMinisterio!AF508</f>
        <v>0</v>
      </c>
      <c r="AG508" s="72" t="n">
        <f aca="false">ModeloDatosModificados!AG508-ModeloDatosMinisterio!AG508</f>
        <v>0</v>
      </c>
      <c r="AH508" s="72" t="n">
        <f aca="false">ModeloDatosModificados!AH508-ModeloDatosMinisterio!AH508</f>
        <v>0</v>
      </c>
      <c r="AI508" s="72" t="n">
        <f aca="false">ModeloDatosModificados!AI508-ModeloDatosMinisterio!AI508</f>
        <v>0</v>
      </c>
      <c r="AJ508" s="72" t="n">
        <f aca="false">ModeloDatosModificados!AJ508-ModeloDatosMinisterio!AJ508</f>
        <v>0</v>
      </c>
      <c r="AK508" s="72" t="n">
        <f aca="false">ModeloDatosModificados!AK508-ModeloDatosMinisterio!AK508</f>
        <v>0</v>
      </c>
      <c r="AL508" s="72" t="n">
        <f aca="false">ModeloDatosModificados!AL508-ModeloDatosMinisterio!AL508</f>
        <v>-5.88427050475515E-006</v>
      </c>
      <c r="AM508" s="72" t="n">
        <f aca="false">ModeloDatosModificados!AM508-ModeloDatosMinisterio!AM508</f>
        <v>-2.05949467665945E-006</v>
      </c>
      <c r="AO508" s="64" t="n">
        <f aca="false">ModeloDatosModificados!AO508-ModeloDatosMinisterio!AO508</f>
        <v>4.25475078590478E-009</v>
      </c>
      <c r="AP508" s="63" t="n">
        <f aca="false">ModeloDatosModificados!AP508-ModeloDatosMinisterio!AP508</f>
        <v>0.0248155191070509</v>
      </c>
      <c r="AQ508" s="64" t="n">
        <f aca="false">ModeloDatosModificados!AQ508-ModeloDatosMinisterio!AQ508</f>
        <v>2.41191673740898E-007</v>
      </c>
      <c r="AR508" s="63" t="n">
        <f aca="false">ModeloDatosModificados!AR508-ModeloDatosMinisterio!AR508</f>
        <v>1.40673258891911</v>
      </c>
      <c r="AS508" s="64" t="n">
        <f aca="false">ModeloDatosModificados!AS508-ModeloDatosMinisterio!AS508</f>
        <v>2.52014531198358E-007</v>
      </c>
      <c r="AT508" s="63" t="n">
        <f aca="false">ModeloDatosModificados!AT508-ModeloDatosMinisterio!AT508</f>
        <v>1.46985610414413</v>
      </c>
      <c r="AU508" s="64" t="n">
        <f aca="false">ModeloDatosModificados!AU508-ModeloDatosMinisterio!AU508</f>
        <v>1.37326468030441E-007</v>
      </c>
      <c r="AV508" s="63" t="n">
        <f aca="false">ModeloDatosModificados!AV508-ModeloDatosMinisterio!AV508</f>
        <v>0.800946462637512</v>
      </c>
      <c r="AW508" s="64" t="n">
        <f aca="false">ModeloDatosModificados!AW508-ModeloDatosMinisterio!AW508</f>
        <v>-6.2544377501389E-007</v>
      </c>
      <c r="AX508" s="63" t="n">
        <f aca="false">ModeloDatosModificados!AX508-ModeloDatosMinisterio!AX508</f>
        <v>-3.64785453492368</v>
      </c>
    </row>
    <row r="509" customFormat="false" ht="13.8" hidden="false" customHeight="false" outlineLevel="0" collapsed="false">
      <c r="A509" s="70" t="s">
        <v>26</v>
      </c>
      <c r="B509" s="63" t="n">
        <f aca="false">ModeloDatosModificados!B509-ModeloDatosMinisterio!B509</f>
        <v>0</v>
      </c>
      <c r="C509" s="63" t="n">
        <f aca="false">ModeloDatosModificados!C509-ModeloDatosMinisterio!C509</f>
        <v>0</v>
      </c>
      <c r="D509" s="63" t="n">
        <f aca="false">ModeloDatosModificados!D509-ModeloDatosMinisterio!D509</f>
        <v>0</v>
      </c>
      <c r="E509" s="63" t="n">
        <f aca="false">ModeloDatosModificados!E509-ModeloDatosMinisterio!E509</f>
        <v>0</v>
      </c>
      <c r="F509" s="63" t="n">
        <f aca="false">ModeloDatosModificados!F509-ModeloDatosMinisterio!F509</f>
        <v>0</v>
      </c>
      <c r="G509" s="63" t="n">
        <f aca="false">ModeloDatosModificados!G509-ModeloDatosMinisterio!G509</f>
        <v>0</v>
      </c>
      <c r="H509" s="63" t="n">
        <f aca="false">ModeloDatosModificados!H509-ModeloDatosMinisterio!H509</f>
        <v>0</v>
      </c>
      <c r="I509" s="64" t="n">
        <f aca="false">ModeloDatosModificados!I509-ModeloDatosMinisterio!I509</f>
        <v>-5.35196931754356E-006</v>
      </c>
      <c r="J509" s="63" t="n">
        <f aca="false">ModeloDatosModificados!J509-ModeloDatosMinisterio!J509</f>
        <v>-31.2149649987696</v>
      </c>
      <c r="K509" s="64" t="n">
        <f aca="false">ModeloDatosModificados!K509-ModeloDatosMinisterio!K509</f>
        <v>-5.35196931754356E-006</v>
      </c>
      <c r="L509" s="63" t="n">
        <f aca="false">ModeloDatosModificados!L509-ModeloDatosMinisterio!L509</f>
        <v>-31.2149649987696</v>
      </c>
      <c r="M509" s="64" t="n">
        <f aca="false">ModeloDatosModificados!M509-ModeloDatosMinisterio!M509</f>
        <v>0</v>
      </c>
      <c r="N509" s="63" t="n">
        <f aca="false">ModeloDatosModificados!N509-ModeloDatosMinisterio!N509</f>
        <v>0</v>
      </c>
      <c r="O509" s="63" t="n">
        <f aca="false">ModeloDatosModificados!O509-ModeloDatosMinisterio!O509</f>
        <v>0</v>
      </c>
      <c r="P509" s="63" t="n">
        <f aca="false">ModeloDatosModificados!P509-ModeloDatosMinisterio!P509</f>
        <v>-31.2149649979547</v>
      </c>
      <c r="Q509" s="63" t="n">
        <f aca="false">ModeloDatosModificados!Q509-ModeloDatosMinisterio!Q509</f>
        <v>-31.214964996092</v>
      </c>
      <c r="S509" s="63" t="n">
        <f aca="false">ModeloDatosModificados!S509-ModeloDatosMinisterio!S509</f>
        <v>0</v>
      </c>
      <c r="T509" s="63" t="n">
        <f aca="false">ModeloDatosModificados!T509-ModeloDatosMinisterio!T509</f>
        <v>0</v>
      </c>
      <c r="U509" s="63" t="n">
        <f aca="false">ModeloDatosModificados!U509-ModeloDatosMinisterio!U509</f>
        <v>0</v>
      </c>
      <c r="V509" s="63" t="n">
        <f aca="false">ModeloDatosModificados!V509-ModeloDatosMinisterio!V509</f>
        <v>0</v>
      </c>
      <c r="W509" s="63" t="n">
        <f aca="false">ModeloDatosModificados!W509-ModeloDatosMinisterio!W509</f>
        <v>0</v>
      </c>
      <c r="X509" s="63" t="n">
        <f aca="false">ModeloDatosModificados!X509-ModeloDatosMinisterio!X509</f>
        <v>0</v>
      </c>
      <c r="Y509" s="63" t="n">
        <f aca="false">ModeloDatosModificados!Y509-ModeloDatosMinisterio!Y509</f>
        <v>0</v>
      </c>
      <c r="Z509" s="63" t="n">
        <f aca="false">ModeloDatosModificados!Z509-ModeloDatosMinisterio!Z509</f>
        <v>0</v>
      </c>
      <c r="AC509" s="71" t="n">
        <f aca="false">ModeloDatosModificados!AC509-ModeloDatosMinisterio!AC509</f>
        <v>0</v>
      </c>
      <c r="AD509" s="72" t="n">
        <f aca="false">ModeloDatosModificados!AD509-ModeloDatosMinisterio!AD509</f>
        <v>0</v>
      </c>
      <c r="AE509" s="73" t="n">
        <f aca="false">ModeloDatosModificados!AE509-ModeloDatosMinisterio!AE509</f>
        <v>0</v>
      </c>
      <c r="AF509" s="72" t="n">
        <f aca="false">ModeloDatosModificados!AF509-ModeloDatosMinisterio!AF509</f>
        <v>0</v>
      </c>
      <c r="AG509" s="72" t="n">
        <f aca="false">ModeloDatosModificados!AG509-ModeloDatosMinisterio!AG509</f>
        <v>0</v>
      </c>
      <c r="AH509" s="72" t="n">
        <f aca="false">ModeloDatosModificados!AH509-ModeloDatosMinisterio!AH509</f>
        <v>0</v>
      </c>
      <c r="AI509" s="72" t="n">
        <f aca="false">ModeloDatosModificados!AI509-ModeloDatosMinisterio!AI509</f>
        <v>0</v>
      </c>
      <c r="AJ509" s="72" t="n">
        <f aca="false">ModeloDatosModificados!AJ509-ModeloDatosMinisterio!AJ509</f>
        <v>0</v>
      </c>
      <c r="AK509" s="72" t="n">
        <f aca="false">ModeloDatosModificados!AK509-ModeloDatosMinisterio!AK509</f>
        <v>0</v>
      </c>
      <c r="AL509" s="72" t="n">
        <f aca="false">ModeloDatosModificados!AL509-ModeloDatosMinisterio!AL509</f>
        <v>-5.18420898438232E-005</v>
      </c>
      <c r="AM509" s="72" t="n">
        <f aca="false">ModeloDatosModificados!AM509-ModeloDatosMinisterio!AM509</f>
        <v>-1.81447314453465E-005</v>
      </c>
      <c r="AO509" s="64" t="n">
        <f aca="false">ModeloDatosModificados!AO509-ModeloDatosMinisterio!AO509</f>
        <v>4.60325615434876E-010</v>
      </c>
      <c r="AP509" s="63" t="n">
        <f aca="false">ModeloDatosModificados!AP509-ModeloDatosMinisterio!AP509</f>
        <v>0.00268481508791751</v>
      </c>
      <c r="AQ509" s="64" t="n">
        <f aca="false">ModeloDatosModificados!AQ509-ModeloDatosMinisterio!AQ509</f>
        <v>1.50518026337948E-007</v>
      </c>
      <c r="AR509" s="63" t="n">
        <f aca="false">ModeloDatosModificados!AR509-ModeloDatosMinisterio!AR509</f>
        <v>0.877885250287363</v>
      </c>
      <c r="AS509" s="64" t="n">
        <f aca="false">ModeloDatosModificados!AS509-ModeloDatosMinisterio!AS509</f>
        <v>1.08039085051567E-007</v>
      </c>
      <c r="AT509" s="63" t="n">
        <f aca="false">ModeloDatosModificados!AT509-ModeloDatosMinisterio!AT509</f>
        <v>0.630129968674737</v>
      </c>
      <c r="AU509" s="64" t="n">
        <f aca="false">ModeloDatosModificados!AU509-ModeloDatosMinisterio!AU509</f>
        <v>3.82120105238415E-007</v>
      </c>
      <c r="AV509" s="63" t="n">
        <f aca="false">ModeloDatosModificados!AV509-ModeloDatosMinisterio!AV509</f>
        <v>2.22868723692955</v>
      </c>
      <c r="AW509" s="64" t="n">
        <f aca="false">ModeloDatosModificados!AW509-ModeloDatosMinisterio!AW509</f>
        <v>-5.99310685978072E-006</v>
      </c>
      <c r="AX509" s="63" t="n">
        <f aca="false">ModeloDatosModificados!AX509-ModeloDatosMinisterio!AX509</f>
        <v>-34.9543522697641</v>
      </c>
    </row>
    <row r="510" customFormat="false" ht="13.8" hidden="false" customHeight="false" outlineLevel="0" collapsed="false">
      <c r="A510" s="70" t="s">
        <v>27</v>
      </c>
      <c r="B510" s="63" t="n">
        <f aca="false">ModeloDatosModificados!B510-ModeloDatosMinisterio!B510</f>
        <v>0</v>
      </c>
      <c r="C510" s="63" t="n">
        <f aca="false">ModeloDatosModificados!C510-ModeloDatosMinisterio!C510</f>
        <v>0</v>
      </c>
      <c r="D510" s="63" t="n">
        <f aca="false">ModeloDatosModificados!D510-ModeloDatosMinisterio!D510</f>
        <v>0</v>
      </c>
      <c r="E510" s="63" t="n">
        <f aca="false">ModeloDatosModificados!E510-ModeloDatosMinisterio!E510</f>
        <v>0</v>
      </c>
      <c r="F510" s="63" t="n">
        <f aca="false">ModeloDatosModificados!F510-ModeloDatosMinisterio!F510</f>
        <v>0</v>
      </c>
      <c r="G510" s="63" t="n">
        <f aca="false">ModeloDatosModificados!G510-ModeloDatosMinisterio!G510</f>
        <v>0</v>
      </c>
      <c r="H510" s="63" t="n">
        <f aca="false">ModeloDatosModificados!H510-ModeloDatosMinisterio!H510</f>
        <v>0</v>
      </c>
      <c r="I510" s="64" t="n">
        <f aca="false">ModeloDatosModificados!I510-ModeloDatosMinisterio!I510</f>
        <v>-6.21361913227814E-007</v>
      </c>
      <c r="J510" s="63" t="n">
        <f aca="false">ModeloDatosModificados!J510-ModeloDatosMinisterio!J510</f>
        <v>-3.62404737813631</v>
      </c>
      <c r="K510" s="64" t="n">
        <f aca="false">ModeloDatosModificados!K510-ModeloDatosMinisterio!K510</f>
        <v>-6.21361913220875E-007</v>
      </c>
      <c r="L510" s="63" t="n">
        <f aca="false">ModeloDatosModificados!L510-ModeloDatosMinisterio!L510</f>
        <v>-3.624047378049</v>
      </c>
      <c r="M510" s="64" t="n">
        <f aca="false">ModeloDatosModificados!M510-ModeloDatosMinisterio!M510</f>
        <v>0</v>
      </c>
      <c r="N510" s="63" t="n">
        <f aca="false">ModeloDatosModificados!N510-ModeloDatosMinisterio!N510</f>
        <v>0</v>
      </c>
      <c r="O510" s="63" t="n">
        <f aca="false">ModeloDatosModificados!O510-ModeloDatosMinisterio!O510</f>
        <v>0</v>
      </c>
      <c r="P510" s="63" t="n">
        <f aca="false">ModeloDatosModificados!P510-ModeloDatosMinisterio!P510</f>
        <v>-3.6240473780781</v>
      </c>
      <c r="Q510" s="63" t="n">
        <f aca="false">ModeloDatosModificados!Q510-ModeloDatosMinisterio!Q510</f>
        <v>-3.6240473780781</v>
      </c>
      <c r="S510" s="63" t="n">
        <f aca="false">ModeloDatosModificados!S510-ModeloDatosMinisterio!S510</f>
        <v>0</v>
      </c>
      <c r="T510" s="63" t="n">
        <f aca="false">ModeloDatosModificados!T510-ModeloDatosMinisterio!T510</f>
        <v>0</v>
      </c>
      <c r="U510" s="63" t="n">
        <f aca="false">ModeloDatosModificados!U510-ModeloDatosMinisterio!U510</f>
        <v>0</v>
      </c>
      <c r="V510" s="63" t="n">
        <f aca="false">ModeloDatosModificados!V510-ModeloDatosMinisterio!V510</f>
        <v>0</v>
      </c>
      <c r="W510" s="63" t="n">
        <f aca="false">ModeloDatosModificados!W510-ModeloDatosMinisterio!W510</f>
        <v>0</v>
      </c>
      <c r="X510" s="63" t="n">
        <f aca="false">ModeloDatosModificados!X510-ModeloDatosMinisterio!X510</f>
        <v>0</v>
      </c>
      <c r="Y510" s="63" t="n">
        <f aca="false">ModeloDatosModificados!Y510-ModeloDatosMinisterio!Y510</f>
        <v>0</v>
      </c>
      <c r="Z510" s="63" t="n">
        <f aca="false">ModeloDatosModificados!Z510-ModeloDatosMinisterio!Z510</f>
        <v>0</v>
      </c>
      <c r="AC510" s="71" t="n">
        <f aca="false">ModeloDatosModificados!AC510-ModeloDatosMinisterio!AC510</f>
        <v>0</v>
      </c>
      <c r="AD510" s="72" t="n">
        <f aca="false">ModeloDatosModificados!AD510-ModeloDatosMinisterio!AD510</f>
        <v>0</v>
      </c>
      <c r="AE510" s="73" t="n">
        <f aca="false">ModeloDatosModificados!AE510-ModeloDatosMinisterio!AE510</f>
        <v>0</v>
      </c>
      <c r="AF510" s="72" t="n">
        <f aca="false">ModeloDatosModificados!AF510-ModeloDatosMinisterio!AF510</f>
        <v>0</v>
      </c>
      <c r="AG510" s="72" t="n">
        <f aca="false">ModeloDatosModificados!AG510-ModeloDatosMinisterio!AG510</f>
        <v>0</v>
      </c>
      <c r="AH510" s="72" t="n">
        <f aca="false">ModeloDatosModificados!AH510-ModeloDatosMinisterio!AH510</f>
        <v>0</v>
      </c>
      <c r="AI510" s="72" t="n">
        <f aca="false">ModeloDatosModificados!AI510-ModeloDatosMinisterio!AI510</f>
        <v>0</v>
      </c>
      <c r="AJ510" s="72" t="n">
        <f aca="false">ModeloDatosModificados!AJ510-ModeloDatosMinisterio!AJ510</f>
        <v>0</v>
      </c>
      <c r="AK510" s="72" t="n">
        <f aca="false">ModeloDatosModificados!AK510-ModeloDatosMinisterio!AK510</f>
        <v>0</v>
      </c>
      <c r="AL510" s="72" t="n">
        <f aca="false">ModeloDatosModificados!AL510-ModeloDatosMinisterio!AL510</f>
        <v>-8.9842204052254E-006</v>
      </c>
      <c r="AM510" s="72" t="n">
        <f aca="false">ModeloDatosModificados!AM510-ModeloDatosMinisterio!AM510</f>
        <v>-3.14447714182264E-006</v>
      </c>
      <c r="AO510" s="64" t="n">
        <f aca="false">ModeloDatosModificados!AO510-ModeloDatosMinisterio!AO510</f>
        <v>2.52381925032246E-009</v>
      </c>
      <c r="AP510" s="63" t="n">
        <f aca="false">ModeloDatosModificados!AP510-ModeloDatosMinisterio!AP510</f>
        <v>0.0147199890150205</v>
      </c>
      <c r="AQ510" s="64" t="n">
        <f aca="false">ModeloDatosModificados!AQ510-ModeloDatosMinisterio!AQ510</f>
        <v>3.14448584683678E-008</v>
      </c>
      <c r="AR510" s="63" t="n">
        <f aca="false">ModeloDatosModificados!AR510-ModeloDatosMinisterio!AR510</f>
        <v>0.183399810099218</v>
      </c>
      <c r="AS510" s="64" t="n">
        <f aca="false">ModeloDatosModificados!AS510-ModeloDatosMinisterio!AS510</f>
        <v>1.17466807159766E-007</v>
      </c>
      <c r="AT510" s="63" t="n">
        <f aca="false">ModeloDatosModificados!AT510-ModeloDatosMinisterio!AT510</f>
        <v>0.685116460212157</v>
      </c>
      <c r="AU510" s="64" t="n">
        <f aca="false">ModeloDatosModificados!AU510-ModeloDatosMinisterio!AU510</f>
        <v>2.07836291701152E-007</v>
      </c>
      <c r="AV510" s="63" t="n">
        <f aca="false">ModeloDatosModificados!AV510-ModeloDatosMinisterio!AV510</f>
        <v>1.21218979146215</v>
      </c>
      <c r="AW510" s="64" t="n">
        <f aca="false">ModeloDatosModificados!AW510-ModeloDatosMinisterio!AW510</f>
        <v>-9.80633689811813E-007</v>
      </c>
      <c r="AX510" s="63" t="n">
        <f aca="false">ModeloDatosModificados!AX510-ModeloDatosMinisterio!AX510</f>
        <v>-5.71947342893691</v>
      </c>
    </row>
    <row r="511" customFormat="false" ht="13.8" hidden="false" customHeight="false" outlineLevel="0" collapsed="false">
      <c r="A511" s="70" t="s">
        <v>28</v>
      </c>
      <c r="B511" s="63" t="n">
        <f aca="false">ModeloDatosModificados!B511-ModeloDatosMinisterio!B511</f>
        <v>0</v>
      </c>
      <c r="C511" s="63" t="n">
        <f aca="false">ModeloDatosModificados!C511-ModeloDatosMinisterio!C511</f>
        <v>0</v>
      </c>
      <c r="D511" s="63" t="n">
        <f aca="false">ModeloDatosModificados!D511-ModeloDatosMinisterio!D511</f>
        <v>0</v>
      </c>
      <c r="E511" s="63" t="n">
        <f aca="false">ModeloDatosModificados!E511-ModeloDatosMinisterio!E511</f>
        <v>0</v>
      </c>
      <c r="F511" s="63" t="n">
        <f aca="false">ModeloDatosModificados!F511-ModeloDatosMinisterio!F511</f>
        <v>0</v>
      </c>
      <c r="G511" s="63" t="n">
        <f aca="false">ModeloDatosModificados!G511-ModeloDatosMinisterio!G511</f>
        <v>0</v>
      </c>
      <c r="H511" s="63" t="n">
        <f aca="false">ModeloDatosModificados!H511-ModeloDatosMinisterio!H511</f>
        <v>0</v>
      </c>
      <c r="I511" s="64" t="n">
        <f aca="false">ModeloDatosModificados!I511-ModeloDatosMinisterio!I511</f>
        <v>-3.14868286269143E-006</v>
      </c>
      <c r="J511" s="63" t="n">
        <f aca="false">ModeloDatosModificados!J511-ModeloDatosMinisterio!J511</f>
        <v>-18.3644597941311</v>
      </c>
      <c r="K511" s="64" t="n">
        <f aca="false">ModeloDatosModificados!K511-ModeloDatosMinisterio!K511</f>
        <v>-3.14868286271225E-006</v>
      </c>
      <c r="L511" s="63" t="n">
        <f aca="false">ModeloDatosModificados!L511-ModeloDatosMinisterio!L511</f>
        <v>-18.3644597941893</v>
      </c>
      <c r="M511" s="64" t="n">
        <f aca="false">ModeloDatosModificados!M511-ModeloDatosMinisterio!M511</f>
        <v>0</v>
      </c>
      <c r="N511" s="63" t="n">
        <f aca="false">ModeloDatosModificados!N511-ModeloDatosMinisterio!N511</f>
        <v>0</v>
      </c>
      <c r="O511" s="63" t="n">
        <f aca="false">ModeloDatosModificados!O511-ModeloDatosMinisterio!O511</f>
        <v>0</v>
      </c>
      <c r="P511" s="63" t="n">
        <f aca="false">ModeloDatosModificados!P511-ModeloDatosMinisterio!P511</f>
        <v>-18.3644597940147</v>
      </c>
      <c r="Q511" s="63" t="n">
        <f aca="false">ModeloDatosModificados!Q511-ModeloDatosMinisterio!Q511</f>
        <v>-18.3644597940147</v>
      </c>
      <c r="S511" s="63" t="n">
        <f aca="false">ModeloDatosModificados!S511-ModeloDatosMinisterio!S511</f>
        <v>0</v>
      </c>
      <c r="T511" s="63" t="n">
        <f aca="false">ModeloDatosModificados!T511-ModeloDatosMinisterio!T511</f>
        <v>0</v>
      </c>
      <c r="U511" s="63" t="n">
        <f aca="false">ModeloDatosModificados!U511-ModeloDatosMinisterio!U511</f>
        <v>0</v>
      </c>
      <c r="V511" s="63" t="n">
        <f aca="false">ModeloDatosModificados!V511-ModeloDatosMinisterio!V511</f>
        <v>0</v>
      </c>
      <c r="W511" s="63" t="n">
        <f aca="false">ModeloDatosModificados!W511-ModeloDatosMinisterio!W511</f>
        <v>0</v>
      </c>
      <c r="X511" s="63" t="n">
        <f aca="false">ModeloDatosModificados!X511-ModeloDatosMinisterio!X511</f>
        <v>0</v>
      </c>
      <c r="Y511" s="63" t="n">
        <f aca="false">ModeloDatosModificados!Y511-ModeloDatosMinisterio!Y511</f>
        <v>0</v>
      </c>
      <c r="Z511" s="63" t="n">
        <f aca="false">ModeloDatosModificados!Z511-ModeloDatosMinisterio!Z511</f>
        <v>0</v>
      </c>
      <c r="AC511" s="71" t="n">
        <f aca="false">ModeloDatosModificados!AC511-ModeloDatosMinisterio!AC511</f>
        <v>0</v>
      </c>
      <c r="AD511" s="72" t="n">
        <f aca="false">ModeloDatosModificados!AD511-ModeloDatosMinisterio!AD511</f>
        <v>0</v>
      </c>
      <c r="AE511" s="73" t="n">
        <f aca="false">ModeloDatosModificados!AE511-ModeloDatosMinisterio!AE511</f>
        <v>0</v>
      </c>
      <c r="AF511" s="72" t="n">
        <f aca="false">ModeloDatosModificados!AF511-ModeloDatosMinisterio!AF511</f>
        <v>0</v>
      </c>
      <c r="AG511" s="72" t="n">
        <f aca="false">ModeloDatosModificados!AG511-ModeloDatosMinisterio!AG511</f>
        <v>0</v>
      </c>
      <c r="AH511" s="72" t="n">
        <f aca="false">ModeloDatosModificados!AH511-ModeloDatosMinisterio!AH511</f>
        <v>0</v>
      </c>
      <c r="AI511" s="72" t="n">
        <f aca="false">ModeloDatosModificados!AI511-ModeloDatosMinisterio!AI511</f>
        <v>0</v>
      </c>
      <c r="AJ511" s="72" t="n">
        <f aca="false">ModeloDatosModificados!AJ511-ModeloDatosMinisterio!AJ511</f>
        <v>0</v>
      </c>
      <c r="AK511" s="72" t="n">
        <f aca="false">ModeloDatosModificados!AK511-ModeloDatosMinisterio!AK511</f>
        <v>0</v>
      </c>
      <c r="AL511" s="72" t="n">
        <f aca="false">ModeloDatosModificados!AL511-ModeloDatosMinisterio!AL511</f>
        <v>-2.93945866874645E-005</v>
      </c>
      <c r="AM511" s="72" t="n">
        <f aca="false">ModeloDatosModificados!AM511-ModeloDatosMinisterio!AM511</f>
        <v>-1.02881053406223E-005</v>
      </c>
      <c r="AO511" s="64" t="n">
        <f aca="false">ModeloDatosModificados!AO511-ModeloDatosMinisterio!AO511</f>
        <v>1.39146055718213E-009</v>
      </c>
      <c r="AP511" s="63" t="n">
        <f aca="false">ModeloDatosModificados!AP511-ModeloDatosMinisterio!AP511</f>
        <v>0.008115590731677</v>
      </c>
      <c r="AQ511" s="64" t="n">
        <f aca="false">ModeloDatosModificados!AQ511-ModeloDatosMinisterio!AQ511</f>
        <v>8.89661701350842E-009</v>
      </c>
      <c r="AR511" s="63" t="n">
        <f aca="false">ModeloDatosModificados!AR511-ModeloDatosMinisterio!AR511</f>
        <v>0.0518888603819505</v>
      </c>
      <c r="AS511" s="64" t="n">
        <f aca="false">ModeloDatosModificados!AS511-ModeloDatosMinisterio!AS511</f>
        <v>8.97039797945892E-008</v>
      </c>
      <c r="AT511" s="63" t="n">
        <f aca="false">ModeloDatosModificados!AT511-ModeloDatosMinisterio!AT511</f>
        <v>0.523191824053356</v>
      </c>
      <c r="AU511" s="64" t="n">
        <f aca="false">ModeloDatosModificados!AU511-ModeloDatosMinisterio!AU511</f>
        <v>1.29110940333063E-007</v>
      </c>
      <c r="AV511" s="63" t="n">
        <f aca="false">ModeloDatosModificados!AV511-ModeloDatosMinisterio!AV511</f>
        <v>0.753030005274923</v>
      </c>
      <c r="AW511" s="64" t="n">
        <f aca="false">ModeloDatosModificados!AW511-ModeloDatosMinisterio!AW511</f>
        <v>-3.37778586038603E-006</v>
      </c>
      <c r="AX511" s="63" t="n">
        <f aca="false">ModeloDatosModificados!AX511-ModeloDatosMinisterio!AX511</f>
        <v>-19.7006860745605</v>
      </c>
    </row>
    <row r="512" customFormat="false" ht="13.8" hidden="false" customHeight="false" outlineLevel="0" collapsed="false">
      <c r="A512" s="70" t="s">
        <v>29</v>
      </c>
      <c r="B512" s="63" t="n">
        <f aca="false">ModeloDatosModificados!B512-ModeloDatosMinisterio!B512</f>
        <v>0</v>
      </c>
      <c r="C512" s="63" t="n">
        <f aca="false">ModeloDatosModificados!C512-ModeloDatosMinisterio!C512</f>
        <v>0</v>
      </c>
      <c r="D512" s="63" t="n">
        <f aca="false">ModeloDatosModificados!D512-ModeloDatosMinisterio!D512</f>
        <v>0</v>
      </c>
      <c r="E512" s="63" t="n">
        <f aca="false">ModeloDatosModificados!E512-ModeloDatosMinisterio!E512</f>
        <v>0</v>
      </c>
      <c r="F512" s="63" t="n">
        <f aca="false">ModeloDatosModificados!F512-ModeloDatosMinisterio!F512</f>
        <v>0</v>
      </c>
      <c r="G512" s="63" t="n">
        <f aca="false">ModeloDatosModificados!G512-ModeloDatosMinisterio!G512</f>
        <v>0</v>
      </c>
      <c r="H512" s="63" t="n">
        <f aca="false">ModeloDatosModificados!H512-ModeloDatosMinisterio!H512</f>
        <v>0</v>
      </c>
      <c r="I512" s="64" t="n">
        <f aca="false">ModeloDatosModificados!I512-ModeloDatosMinisterio!I512</f>
        <v>-1.4445635203586E-006</v>
      </c>
      <c r="J512" s="63" t="n">
        <f aca="false">ModeloDatosModificados!J512-ModeloDatosMinisterio!J512</f>
        <v>-8.425309834769</v>
      </c>
      <c r="K512" s="64" t="n">
        <f aca="false">ModeloDatosModificados!K512-ModeloDatosMinisterio!K512</f>
        <v>-1.44456352036554E-006</v>
      </c>
      <c r="L512" s="63" t="n">
        <f aca="false">ModeloDatosModificados!L512-ModeloDatosMinisterio!L512</f>
        <v>-8.42530983511824</v>
      </c>
      <c r="M512" s="64" t="n">
        <f aca="false">ModeloDatosModificados!M512-ModeloDatosMinisterio!M512</f>
        <v>0</v>
      </c>
      <c r="N512" s="63" t="n">
        <f aca="false">ModeloDatosModificados!N512-ModeloDatosMinisterio!N512</f>
        <v>0</v>
      </c>
      <c r="O512" s="63" t="n">
        <f aca="false">ModeloDatosModificados!O512-ModeloDatosMinisterio!O512</f>
        <v>0</v>
      </c>
      <c r="P512" s="63" t="n">
        <f aca="false">ModeloDatosModificados!P512-ModeloDatosMinisterio!P512</f>
        <v>-8.42530983500183</v>
      </c>
      <c r="Q512" s="63" t="n">
        <f aca="false">ModeloDatosModificados!Q512-ModeloDatosMinisterio!Q512</f>
        <v>-8.42530983500183</v>
      </c>
      <c r="S512" s="63" t="n">
        <f aca="false">ModeloDatosModificados!S512-ModeloDatosMinisterio!S512</f>
        <v>0</v>
      </c>
      <c r="T512" s="63" t="n">
        <f aca="false">ModeloDatosModificados!T512-ModeloDatosMinisterio!T512</f>
        <v>0</v>
      </c>
      <c r="U512" s="63" t="n">
        <f aca="false">ModeloDatosModificados!U512-ModeloDatosMinisterio!U512</f>
        <v>0</v>
      </c>
      <c r="V512" s="63" t="n">
        <f aca="false">ModeloDatosModificados!V512-ModeloDatosMinisterio!V512</f>
        <v>0</v>
      </c>
      <c r="W512" s="63" t="n">
        <f aca="false">ModeloDatosModificados!W512-ModeloDatosMinisterio!W512</f>
        <v>0</v>
      </c>
      <c r="X512" s="63" t="n">
        <f aca="false">ModeloDatosModificados!X512-ModeloDatosMinisterio!X512</f>
        <v>0</v>
      </c>
      <c r="Y512" s="63" t="n">
        <f aca="false">ModeloDatosModificados!Y512-ModeloDatosMinisterio!Y512</f>
        <v>0</v>
      </c>
      <c r="Z512" s="63" t="n">
        <f aca="false">ModeloDatosModificados!Z512-ModeloDatosMinisterio!Z512</f>
        <v>0</v>
      </c>
      <c r="AC512" s="71" t="n">
        <f aca="false">ModeloDatosModificados!AC512-ModeloDatosMinisterio!AC512</f>
        <v>0</v>
      </c>
      <c r="AD512" s="72" t="n">
        <f aca="false">ModeloDatosModificados!AD512-ModeloDatosMinisterio!AD512</f>
        <v>0</v>
      </c>
      <c r="AE512" s="73" t="n">
        <f aca="false">ModeloDatosModificados!AE512-ModeloDatosMinisterio!AE512</f>
        <v>0</v>
      </c>
      <c r="AF512" s="72" t="n">
        <f aca="false">ModeloDatosModificados!AF512-ModeloDatosMinisterio!AF512</f>
        <v>0</v>
      </c>
      <c r="AG512" s="72" t="n">
        <f aca="false">ModeloDatosModificados!AG512-ModeloDatosMinisterio!AG512</f>
        <v>0</v>
      </c>
      <c r="AH512" s="72" t="n">
        <f aca="false">ModeloDatosModificados!AH512-ModeloDatosMinisterio!AH512</f>
        <v>0</v>
      </c>
      <c r="AI512" s="72" t="n">
        <f aca="false">ModeloDatosModificados!AI512-ModeloDatosMinisterio!AI512</f>
        <v>0</v>
      </c>
      <c r="AJ512" s="72" t="n">
        <f aca="false">ModeloDatosModificados!AJ512-ModeloDatosMinisterio!AJ512</f>
        <v>0</v>
      </c>
      <c r="AK512" s="72" t="n">
        <f aca="false">ModeloDatosModificados!AK512-ModeloDatosMinisterio!AK512</f>
        <v>0</v>
      </c>
      <c r="AL512" s="72" t="n">
        <f aca="false">ModeloDatosModificados!AL512-ModeloDatosMinisterio!AL512</f>
        <v>-1.65545760081598E-005</v>
      </c>
      <c r="AM512" s="72" t="n">
        <f aca="false">ModeloDatosModificados!AM512-ModeloDatosMinisterio!AM512</f>
        <v>-5.79410160284066E-006</v>
      </c>
      <c r="AO512" s="64" t="n">
        <f aca="false">ModeloDatosModificados!AO512-ModeloDatosMinisterio!AO512</f>
        <v>3.78983188071853E-009</v>
      </c>
      <c r="AP512" s="63" t="n">
        <f aca="false">ModeloDatosModificados!AP512-ModeloDatosMinisterio!AP512</f>
        <v>0.0221039139967161</v>
      </c>
      <c r="AQ512" s="64" t="n">
        <f aca="false">ModeloDatosModificados!AQ512-ModeloDatosMinisterio!AQ512</f>
        <v>1.13888211635688E-007</v>
      </c>
      <c r="AR512" s="63" t="n">
        <f aca="false">ModeloDatosModificados!AR512-ModeloDatosMinisterio!AR512</f>
        <v>0.664244566636626</v>
      </c>
      <c r="AS512" s="64" t="n">
        <f aca="false">ModeloDatosModificados!AS512-ModeloDatosMinisterio!AS512</f>
        <v>1.69733807746722E-007</v>
      </c>
      <c r="AT512" s="63" t="n">
        <f aca="false">ModeloDatosModificados!AT512-ModeloDatosMinisterio!AT512</f>
        <v>0.989959873390035</v>
      </c>
      <c r="AU512" s="64" t="n">
        <f aca="false">ModeloDatosModificados!AU512-ModeloDatosMinisterio!AU512</f>
        <v>1.28018369235233E-007</v>
      </c>
      <c r="AV512" s="63" t="n">
        <f aca="false">ModeloDatosModificados!AV512-ModeloDatosMinisterio!AV512</f>
        <v>0.746657665207749</v>
      </c>
      <c r="AW512" s="64" t="n">
        <f aca="false">ModeloDatosModificados!AW512-ModeloDatosMinisterio!AW512</f>
        <v>-1.85999374085338E-006</v>
      </c>
      <c r="AX512" s="63" t="n">
        <f aca="false">ModeloDatosModificados!AX512-ModeloDatosMinisterio!AX512</f>
        <v>-10.8482758539903</v>
      </c>
    </row>
    <row r="513" customFormat="false" ht="13.8" hidden="false" customHeight="false" outlineLevel="0" collapsed="false">
      <c r="A513" s="70" t="s">
        <v>30</v>
      </c>
      <c r="B513" s="63" t="n">
        <f aca="false">ModeloDatosModificados!B513-ModeloDatosMinisterio!B513</f>
        <v>0</v>
      </c>
      <c r="C513" s="63" t="n">
        <f aca="false">ModeloDatosModificados!C513-ModeloDatosMinisterio!C513</f>
        <v>0</v>
      </c>
      <c r="D513" s="63" t="n">
        <f aca="false">ModeloDatosModificados!D513-ModeloDatosMinisterio!D513</f>
        <v>0</v>
      </c>
      <c r="E513" s="63" t="n">
        <f aca="false">ModeloDatosModificados!E513-ModeloDatosMinisterio!E513</f>
        <v>0</v>
      </c>
      <c r="F513" s="63" t="n">
        <f aca="false">ModeloDatosModificados!F513-ModeloDatosMinisterio!F513</f>
        <v>0</v>
      </c>
      <c r="G513" s="63" t="n">
        <f aca="false">ModeloDatosModificados!G513-ModeloDatosMinisterio!G513</f>
        <v>0</v>
      </c>
      <c r="H513" s="63" t="n">
        <f aca="false">ModeloDatosModificados!H513-ModeloDatosMinisterio!H513</f>
        <v>0</v>
      </c>
      <c r="I513" s="64" t="n">
        <f aca="false">ModeloDatosModificados!I513-ModeloDatosMinisterio!I513</f>
        <v>9.22049992694435E-008</v>
      </c>
      <c r="J513" s="63" t="n">
        <f aca="false">ModeloDatosModificados!J513-ModeloDatosMinisterio!J513</f>
        <v>0.537778835074278</v>
      </c>
      <c r="K513" s="64" t="n">
        <f aca="false">ModeloDatosModificados!K513-ModeloDatosMinisterio!K513</f>
        <v>9.22049992711782E-008</v>
      </c>
      <c r="L513" s="63" t="n">
        <f aca="false">ModeloDatosModificados!L513-ModeloDatosMinisterio!L513</f>
        <v>0.537778834986966</v>
      </c>
      <c r="M513" s="64" t="n">
        <f aca="false">ModeloDatosModificados!M513-ModeloDatosMinisterio!M513</f>
        <v>0</v>
      </c>
      <c r="N513" s="63" t="n">
        <f aca="false">ModeloDatosModificados!N513-ModeloDatosMinisterio!N513</f>
        <v>0</v>
      </c>
      <c r="O513" s="63" t="n">
        <f aca="false">ModeloDatosModificados!O513-ModeloDatosMinisterio!O513</f>
        <v>0</v>
      </c>
      <c r="P513" s="63" t="n">
        <f aca="false">ModeloDatosModificados!P513-ModeloDatosMinisterio!P513</f>
        <v>0.537778834812343</v>
      </c>
      <c r="Q513" s="63" t="n">
        <f aca="false">ModeloDatosModificados!Q513-ModeloDatosMinisterio!Q513</f>
        <v>0.537778834812343</v>
      </c>
      <c r="S513" s="63" t="n">
        <f aca="false">ModeloDatosModificados!S513-ModeloDatosMinisterio!S513</f>
        <v>0</v>
      </c>
      <c r="T513" s="63" t="n">
        <f aca="false">ModeloDatosModificados!T513-ModeloDatosMinisterio!T513</f>
        <v>0</v>
      </c>
      <c r="U513" s="63" t="n">
        <f aca="false">ModeloDatosModificados!U513-ModeloDatosMinisterio!U513</f>
        <v>0</v>
      </c>
      <c r="V513" s="63" t="n">
        <f aca="false">ModeloDatosModificados!V513-ModeloDatosMinisterio!V513</f>
        <v>0</v>
      </c>
      <c r="W513" s="63" t="n">
        <f aca="false">ModeloDatosModificados!W513-ModeloDatosMinisterio!W513</f>
        <v>0</v>
      </c>
      <c r="X513" s="63" t="n">
        <f aca="false">ModeloDatosModificados!X513-ModeloDatosMinisterio!X513</f>
        <v>0</v>
      </c>
      <c r="Y513" s="63" t="n">
        <f aca="false">ModeloDatosModificados!Y513-ModeloDatosMinisterio!Y513</f>
        <v>0</v>
      </c>
      <c r="Z513" s="63" t="n">
        <f aca="false">ModeloDatosModificados!Z513-ModeloDatosMinisterio!Z513</f>
        <v>0</v>
      </c>
      <c r="AC513" s="71" t="n">
        <f aca="false">ModeloDatosModificados!AC513-ModeloDatosMinisterio!AC513</f>
        <v>0</v>
      </c>
      <c r="AD513" s="72" t="n">
        <f aca="false">ModeloDatosModificados!AD513-ModeloDatosMinisterio!AD513</f>
        <v>0</v>
      </c>
      <c r="AE513" s="73" t="n">
        <f aca="false">ModeloDatosModificados!AE513-ModeloDatosMinisterio!AE513</f>
        <v>0</v>
      </c>
      <c r="AF513" s="72" t="n">
        <f aca="false">ModeloDatosModificados!AF513-ModeloDatosMinisterio!AF513</f>
        <v>0</v>
      </c>
      <c r="AG513" s="72" t="n">
        <f aca="false">ModeloDatosModificados!AG513-ModeloDatosMinisterio!AG513</f>
        <v>0</v>
      </c>
      <c r="AH513" s="72" t="n">
        <f aca="false">ModeloDatosModificados!AH513-ModeloDatosMinisterio!AH513</f>
        <v>0</v>
      </c>
      <c r="AI513" s="72" t="n">
        <f aca="false">ModeloDatosModificados!AI513-ModeloDatosMinisterio!AI513</f>
        <v>0</v>
      </c>
      <c r="AJ513" s="72" t="n">
        <f aca="false">ModeloDatosModificados!AJ513-ModeloDatosMinisterio!AJ513</f>
        <v>0</v>
      </c>
      <c r="AK513" s="72" t="n">
        <f aca="false">ModeloDatosModificados!AK513-ModeloDatosMinisterio!AK513</f>
        <v>0</v>
      </c>
      <c r="AL513" s="72" t="n">
        <f aca="false">ModeloDatosModificados!AL513-ModeloDatosMinisterio!AL513</f>
        <v>-4.91465879021158E-007</v>
      </c>
      <c r="AM513" s="72" t="n">
        <f aca="false">ModeloDatosModificados!AM513-ModeloDatosMinisterio!AM513</f>
        <v>-1.72013057658793E-007</v>
      </c>
      <c r="AO513" s="64" t="n">
        <f aca="false">ModeloDatosModificados!AO513-ModeloDatosMinisterio!AO513</f>
        <v>2.88736612332093E-009</v>
      </c>
      <c r="AP513" s="63" t="n">
        <f aca="false">ModeloDatosModificados!AP513-ModeloDatosMinisterio!AP513</f>
        <v>0.0168403492491507</v>
      </c>
      <c r="AQ513" s="64" t="n">
        <f aca="false">ModeloDatosModificados!AQ513-ModeloDatosMinisterio!AQ513</f>
        <v>6.75438143757715E-008</v>
      </c>
      <c r="AR513" s="63" t="n">
        <f aca="false">ModeloDatosModificados!AR513-ModeloDatosMinisterio!AR513</f>
        <v>0.393944299103168</v>
      </c>
      <c r="AS513" s="64" t="n">
        <f aca="false">ModeloDatosModificados!AS513-ModeloDatosMinisterio!AS513</f>
        <v>2.87329426825736E-009</v>
      </c>
      <c r="AT513" s="63" t="n">
        <f aca="false">ModeloDatosModificados!AT513-ModeloDatosMinisterio!AT513</f>
        <v>0.0167582761960148</v>
      </c>
      <c r="AU513" s="64" t="n">
        <f aca="false">ModeloDatosModificados!AU513-ModeloDatosMinisterio!AU513</f>
        <v>2.39409355669122E-008</v>
      </c>
      <c r="AV513" s="63" t="n">
        <f aca="false">ModeloDatosModificados!AV513-ModeloDatosMinisterio!AV513</f>
        <v>0.139633735065217</v>
      </c>
      <c r="AW513" s="64" t="n">
        <f aca="false">ModeloDatosModificados!AW513-ModeloDatosMinisterio!AW513</f>
        <v>-5.04041106508951E-009</v>
      </c>
      <c r="AX513" s="63" t="n">
        <f aca="false">ModeloDatosModificados!AX513-ModeloDatosMinisterio!AX513</f>
        <v>-0.0293978245463222</v>
      </c>
    </row>
    <row r="514" customFormat="false" ht="13.8" hidden="false" customHeight="false" outlineLevel="0" collapsed="false">
      <c r="A514" s="70" t="s">
        <v>31</v>
      </c>
      <c r="B514" s="63" t="n">
        <f aca="false">ModeloDatosModificados!B514-ModeloDatosMinisterio!B514</f>
        <v>0</v>
      </c>
      <c r="C514" s="63" t="n">
        <f aca="false">ModeloDatosModificados!C514-ModeloDatosMinisterio!C514</f>
        <v>0</v>
      </c>
      <c r="D514" s="63" t="n">
        <f aca="false">ModeloDatosModificados!D514-ModeloDatosMinisterio!D514</f>
        <v>0</v>
      </c>
      <c r="E514" s="63" t="n">
        <f aca="false">ModeloDatosModificados!E514-ModeloDatosMinisterio!E514</f>
        <v>0</v>
      </c>
      <c r="F514" s="63" t="n">
        <f aca="false">ModeloDatosModificados!F514-ModeloDatosMinisterio!F514</f>
        <v>0</v>
      </c>
      <c r="G514" s="63" t="n">
        <f aca="false">ModeloDatosModificados!G514-ModeloDatosMinisterio!G514</f>
        <v>0</v>
      </c>
      <c r="H514" s="63" t="n">
        <f aca="false">ModeloDatosModificados!H514-ModeloDatosMinisterio!H514</f>
        <v>0</v>
      </c>
      <c r="I514" s="64" t="n">
        <f aca="false">ModeloDatosModificados!I514-ModeloDatosMinisterio!I514</f>
        <v>2.47719903759963E-007</v>
      </c>
      <c r="J514" s="63" t="n">
        <f aca="false">ModeloDatosModificados!J514-ModeloDatosMinisterio!J514</f>
        <v>1.44480800740712</v>
      </c>
      <c r="K514" s="64" t="n">
        <f aca="false">ModeloDatosModificados!K514-ModeloDatosMinisterio!K514</f>
        <v>2.47719903759963E-007</v>
      </c>
      <c r="L514" s="63" t="n">
        <f aca="false">ModeloDatosModificados!L514-ModeloDatosMinisterio!L514</f>
        <v>1.44480800740712</v>
      </c>
      <c r="M514" s="64" t="n">
        <f aca="false">ModeloDatosModificados!M514-ModeloDatosMinisterio!M514</f>
        <v>0</v>
      </c>
      <c r="N514" s="63" t="n">
        <f aca="false">ModeloDatosModificados!N514-ModeloDatosMinisterio!N514</f>
        <v>0</v>
      </c>
      <c r="O514" s="63" t="n">
        <f aca="false">ModeloDatosModificados!O514-ModeloDatosMinisterio!O514</f>
        <v>0</v>
      </c>
      <c r="P514" s="63" t="n">
        <f aca="false">ModeloDatosModificados!P514-ModeloDatosMinisterio!P514</f>
        <v>1.44480800768361</v>
      </c>
      <c r="Q514" s="63" t="n">
        <f aca="false">ModeloDatosModificados!Q514-ModeloDatosMinisterio!Q514</f>
        <v>1.44480800768361</v>
      </c>
      <c r="S514" s="63" t="n">
        <f aca="false">ModeloDatosModificados!S514-ModeloDatosMinisterio!S514</f>
        <v>0</v>
      </c>
      <c r="T514" s="63" t="n">
        <f aca="false">ModeloDatosModificados!T514-ModeloDatosMinisterio!T514</f>
        <v>0</v>
      </c>
      <c r="U514" s="63" t="n">
        <f aca="false">ModeloDatosModificados!U514-ModeloDatosMinisterio!U514</f>
        <v>0</v>
      </c>
      <c r="V514" s="63" t="n">
        <f aca="false">ModeloDatosModificados!V514-ModeloDatosMinisterio!V514</f>
        <v>0</v>
      </c>
      <c r="W514" s="63" t="n">
        <f aca="false">ModeloDatosModificados!W514-ModeloDatosMinisterio!W514</f>
        <v>0</v>
      </c>
      <c r="X514" s="63" t="n">
        <f aca="false">ModeloDatosModificados!X514-ModeloDatosMinisterio!X514</f>
        <v>0</v>
      </c>
      <c r="Y514" s="63" t="n">
        <f aca="false">ModeloDatosModificados!Y514-ModeloDatosMinisterio!Y514</f>
        <v>0</v>
      </c>
      <c r="Z514" s="63" t="n">
        <f aca="false">ModeloDatosModificados!Z514-ModeloDatosMinisterio!Z514</f>
        <v>0</v>
      </c>
      <c r="AC514" s="71" t="n">
        <f aca="false">ModeloDatosModificados!AC514-ModeloDatosMinisterio!AC514</f>
        <v>0</v>
      </c>
      <c r="AD514" s="72" t="n">
        <f aca="false">ModeloDatosModificados!AD514-ModeloDatosMinisterio!AD514</f>
        <v>0</v>
      </c>
      <c r="AE514" s="73" t="n">
        <f aca="false">ModeloDatosModificados!AE514-ModeloDatosMinisterio!AE514</f>
        <v>0</v>
      </c>
      <c r="AF514" s="72" t="n">
        <f aca="false">ModeloDatosModificados!AF514-ModeloDatosMinisterio!AF514</f>
        <v>0</v>
      </c>
      <c r="AG514" s="72" t="n">
        <f aca="false">ModeloDatosModificados!AG514-ModeloDatosMinisterio!AG514</f>
        <v>0</v>
      </c>
      <c r="AH514" s="72" t="n">
        <f aca="false">ModeloDatosModificados!AH514-ModeloDatosMinisterio!AH514</f>
        <v>0</v>
      </c>
      <c r="AI514" s="72" t="n">
        <f aca="false">ModeloDatosModificados!AI514-ModeloDatosMinisterio!AI514</f>
        <v>0</v>
      </c>
      <c r="AJ514" s="72" t="n">
        <f aca="false">ModeloDatosModificados!AJ514-ModeloDatosMinisterio!AJ514</f>
        <v>0</v>
      </c>
      <c r="AK514" s="72" t="n">
        <f aca="false">ModeloDatosModificados!AK514-ModeloDatosMinisterio!AK514</f>
        <v>0</v>
      </c>
      <c r="AL514" s="72" t="n">
        <f aca="false">ModeloDatosModificados!AL514-ModeloDatosMinisterio!AL514</f>
        <v>1.18282610238676E-006</v>
      </c>
      <c r="AM514" s="72" t="n">
        <f aca="false">ModeloDatosModificados!AM514-ModeloDatosMinisterio!AM514</f>
        <v>4.13989135836929E-007</v>
      </c>
      <c r="AO514" s="64" t="n">
        <f aca="false">ModeloDatosModificados!AO514-ModeloDatosMinisterio!AO514</f>
        <v>2.18239477390355E-009</v>
      </c>
      <c r="AP514" s="63" t="n">
        <f aca="false">ModeloDatosModificados!AP514-ModeloDatosMinisterio!AP514</f>
        <v>0.0127286560216362</v>
      </c>
      <c r="AQ514" s="64" t="n">
        <f aca="false">ModeloDatosModificados!AQ514-ModeloDatosMinisterio!AQ514</f>
        <v>8.89809622555207E-009</v>
      </c>
      <c r="AR514" s="63" t="n">
        <f aca="false">ModeloDatosModificados!AR514-ModeloDatosMinisterio!AR514</f>
        <v>0.051897487775932</v>
      </c>
      <c r="AS514" s="64" t="n">
        <f aca="false">ModeloDatosModificados!AS514-ModeloDatosMinisterio!AS514</f>
        <v>1.98358990944909E-008</v>
      </c>
      <c r="AT514" s="63" t="n">
        <f aca="false">ModeloDatosModificados!AT514-ModeloDatosMinisterio!AT514</f>
        <v>0.115691413613604</v>
      </c>
      <c r="AU514" s="64" t="n">
        <f aca="false">ModeloDatosModificados!AU514-ModeloDatosMinisterio!AU514</f>
        <v>3.51229715853975E-008</v>
      </c>
      <c r="AV514" s="63" t="n">
        <f aca="false">ModeloDatosModificados!AV514-ModeloDatosMinisterio!AV514</f>
        <v>0.204852132672386</v>
      </c>
      <c r="AW514" s="64" t="n">
        <f aca="false">ModeloDatosModificados!AW514-ModeloDatosMinisterio!AW514</f>
        <v>1.81680542081161E-007</v>
      </c>
      <c r="AX514" s="63" t="n">
        <f aca="false">ModeloDatosModificados!AX514-ModeloDatosMinisterio!AX514</f>
        <v>1.05963831732879</v>
      </c>
    </row>
    <row r="515" customFormat="false" ht="13.8" hidden="false" customHeight="false" outlineLevel="0" collapsed="false">
      <c r="A515" s="70" t="s">
        <v>32</v>
      </c>
      <c r="B515" s="63" t="n">
        <f aca="false">ModeloDatosModificados!B515-ModeloDatosMinisterio!B515</f>
        <v>0</v>
      </c>
      <c r="C515" s="63" t="n">
        <f aca="false">ModeloDatosModificados!C515-ModeloDatosMinisterio!C515</f>
        <v>0</v>
      </c>
      <c r="D515" s="63" t="n">
        <f aca="false">ModeloDatosModificados!D515-ModeloDatosMinisterio!D515</f>
        <v>0</v>
      </c>
      <c r="E515" s="63" t="n">
        <f aca="false">ModeloDatosModificados!E515-ModeloDatosMinisterio!E515</f>
        <v>0</v>
      </c>
      <c r="F515" s="63" t="n">
        <f aca="false">ModeloDatosModificados!F515-ModeloDatosMinisterio!F515</f>
        <v>0</v>
      </c>
      <c r="G515" s="63" t="n">
        <f aca="false">ModeloDatosModificados!G515-ModeloDatosMinisterio!G515</f>
        <v>0</v>
      </c>
      <c r="H515" s="63" t="n">
        <f aca="false">ModeloDatosModificados!H515-ModeloDatosMinisterio!H515</f>
        <v>0</v>
      </c>
      <c r="I515" s="64" t="n">
        <f aca="false">ModeloDatosModificados!I515-ModeloDatosMinisterio!I515</f>
        <v>4.25890711568816E-007</v>
      </c>
      <c r="J515" s="63" t="n">
        <f aca="false">ModeloDatosModificados!J515-ModeloDatosMinisterio!J515</f>
        <v>2.48397605933133</v>
      </c>
      <c r="K515" s="64" t="n">
        <f aca="false">ModeloDatosModificados!K515-ModeloDatosMinisterio!K515</f>
        <v>4.25890711568816E-007</v>
      </c>
      <c r="L515" s="63" t="n">
        <f aca="false">ModeloDatosModificados!L515-ModeloDatosMinisterio!L515</f>
        <v>2.48397605921491</v>
      </c>
      <c r="M515" s="64" t="n">
        <f aca="false">ModeloDatosModificados!M515-ModeloDatosMinisterio!M515</f>
        <v>0</v>
      </c>
      <c r="N515" s="63" t="n">
        <f aca="false">ModeloDatosModificados!N515-ModeloDatosMinisterio!N515</f>
        <v>0</v>
      </c>
      <c r="O515" s="63" t="n">
        <f aca="false">ModeloDatosModificados!O515-ModeloDatosMinisterio!O515</f>
        <v>0</v>
      </c>
      <c r="P515" s="63" t="n">
        <f aca="false">ModeloDatosModificados!P515-ModeloDatosMinisterio!P515</f>
        <v>2.4839760591276</v>
      </c>
      <c r="Q515" s="63" t="n">
        <f aca="false">ModeloDatosModificados!Q515-ModeloDatosMinisterio!Q515</f>
        <v>2.4839760591276</v>
      </c>
      <c r="S515" s="63" t="n">
        <f aca="false">ModeloDatosModificados!S515-ModeloDatosMinisterio!S515</f>
        <v>0</v>
      </c>
      <c r="T515" s="63" t="n">
        <f aca="false">ModeloDatosModificados!T515-ModeloDatosMinisterio!T515</f>
        <v>0</v>
      </c>
      <c r="U515" s="63" t="n">
        <f aca="false">ModeloDatosModificados!U515-ModeloDatosMinisterio!U515</f>
        <v>0</v>
      </c>
      <c r="V515" s="63" t="n">
        <f aca="false">ModeloDatosModificados!V515-ModeloDatosMinisterio!V515</f>
        <v>0</v>
      </c>
      <c r="W515" s="63" t="n">
        <f aca="false">ModeloDatosModificados!W515-ModeloDatosMinisterio!W515</f>
        <v>0</v>
      </c>
      <c r="X515" s="63" t="n">
        <f aca="false">ModeloDatosModificados!X515-ModeloDatosMinisterio!X515</f>
        <v>0</v>
      </c>
      <c r="Y515" s="63" t="n">
        <f aca="false">ModeloDatosModificados!Y515-ModeloDatosMinisterio!Y515</f>
        <v>0</v>
      </c>
      <c r="Z515" s="63" t="n">
        <f aca="false">ModeloDatosModificados!Z515-ModeloDatosMinisterio!Z515</f>
        <v>0</v>
      </c>
      <c r="AC515" s="71" t="n">
        <f aca="false">ModeloDatosModificados!AC515-ModeloDatosMinisterio!AC515</f>
        <v>0</v>
      </c>
      <c r="AD515" s="72" t="n">
        <f aca="false">ModeloDatosModificados!AD515-ModeloDatosMinisterio!AD515</f>
        <v>0</v>
      </c>
      <c r="AE515" s="73" t="n">
        <f aca="false">ModeloDatosModificados!AE515-ModeloDatosMinisterio!AE515</f>
        <v>0</v>
      </c>
      <c r="AF515" s="72" t="n">
        <f aca="false">ModeloDatosModificados!AF515-ModeloDatosMinisterio!AF515</f>
        <v>0</v>
      </c>
      <c r="AG515" s="72" t="n">
        <f aca="false">ModeloDatosModificados!AG515-ModeloDatosMinisterio!AG515</f>
        <v>0</v>
      </c>
      <c r="AH515" s="72" t="n">
        <f aca="false">ModeloDatosModificados!AH515-ModeloDatosMinisterio!AH515</f>
        <v>0</v>
      </c>
      <c r="AI515" s="72" t="n">
        <f aca="false">ModeloDatosModificados!AI515-ModeloDatosMinisterio!AI515</f>
        <v>0</v>
      </c>
      <c r="AJ515" s="72" t="n">
        <f aca="false">ModeloDatosModificados!AJ515-ModeloDatosMinisterio!AJ515</f>
        <v>0</v>
      </c>
      <c r="AK515" s="72" t="n">
        <f aca="false">ModeloDatosModificados!AK515-ModeloDatosMinisterio!AK515</f>
        <v>0</v>
      </c>
      <c r="AL515" s="72" t="n">
        <f aca="false">ModeloDatosModificados!AL515-ModeloDatosMinisterio!AL515</f>
        <v>1.30301248113876E-006</v>
      </c>
      <c r="AM515" s="72" t="n">
        <f aca="false">ModeloDatosModificados!AM515-ModeloDatosMinisterio!AM515</f>
        <v>4.56054368394576E-007</v>
      </c>
      <c r="AO515" s="64" t="n">
        <f aca="false">ModeloDatosModificados!AO515-ModeloDatosMinisterio!AO515</f>
        <v>2.1454657061896E-009</v>
      </c>
      <c r="AP515" s="63" t="n">
        <f aca="false">ModeloDatosModificados!AP515-ModeloDatosMinisterio!AP515</f>
        <v>0.0125132699670303</v>
      </c>
      <c r="AQ515" s="64" t="n">
        <f aca="false">ModeloDatosModificados!AQ515-ModeloDatosMinisterio!AQ515</f>
        <v>1.74012364368564E-007</v>
      </c>
      <c r="AR515" s="63" t="n">
        <f aca="false">ModeloDatosModificados!AR515-ModeloDatosMinisterio!AR515</f>
        <v>1.01491423825792</v>
      </c>
      <c r="AS515" s="64" t="n">
        <f aca="false">ModeloDatosModificados!AS515-ModeloDatosMinisterio!AS515</f>
        <v>3.58729457011937E-008</v>
      </c>
      <c r="AT515" s="63" t="n">
        <f aca="false">ModeloDatosModificados!AT515-ModeloDatosMinisterio!AT515</f>
        <v>0.20922630120549</v>
      </c>
      <c r="AU515" s="64" t="n">
        <f aca="false">ModeloDatosModificados!AU515-ModeloDatosMinisterio!AU515</f>
        <v>2.03464949383083E-008</v>
      </c>
      <c r="AV515" s="63" t="n">
        <f aca="false">ModeloDatosModificados!AV515-ModeloDatosMinisterio!AV515</f>
        <v>0.118669426086854</v>
      </c>
      <c r="AW515" s="64" t="n">
        <f aca="false">ModeloDatosModificados!AW515-ModeloDatosMinisterio!AW515</f>
        <v>1.93513440857867E-007</v>
      </c>
      <c r="AX515" s="63" t="n">
        <f aca="false">ModeloDatosModificados!AX515-ModeloDatosMinisterio!AX515</f>
        <v>1.12865282380881</v>
      </c>
    </row>
    <row r="516" customFormat="false" ht="13.8" hidden="false" customHeight="false" outlineLevel="0" collapsed="false">
      <c r="A516" s="70" t="s">
        <v>33</v>
      </c>
      <c r="B516" s="63" t="n">
        <f aca="false">ModeloDatosModificados!B516-ModeloDatosMinisterio!B516</f>
        <v>0</v>
      </c>
      <c r="C516" s="63" t="n">
        <f aca="false">ModeloDatosModificados!C516-ModeloDatosMinisterio!C516</f>
        <v>0</v>
      </c>
      <c r="D516" s="63" t="n">
        <f aca="false">ModeloDatosModificados!D516-ModeloDatosMinisterio!D516</f>
        <v>0</v>
      </c>
      <c r="E516" s="63" t="n">
        <f aca="false">ModeloDatosModificados!E516-ModeloDatosMinisterio!E516</f>
        <v>0</v>
      </c>
      <c r="F516" s="63" t="n">
        <f aca="false">ModeloDatosModificados!F516-ModeloDatosMinisterio!F516</f>
        <v>0</v>
      </c>
      <c r="G516" s="63" t="n">
        <f aca="false">ModeloDatosModificados!G516-ModeloDatosMinisterio!G516</f>
        <v>0</v>
      </c>
      <c r="H516" s="63" t="n">
        <f aca="false">ModeloDatosModificados!H516-ModeloDatosMinisterio!H516</f>
        <v>0</v>
      </c>
      <c r="I516" s="64" t="n">
        <f aca="false">ModeloDatosModificados!I516-ModeloDatosMinisterio!I516</f>
        <v>4.34030521280493E-007</v>
      </c>
      <c r="J516" s="63" t="n">
        <f aca="false">ModeloDatosModificados!J516-ModeloDatosMinisterio!J516</f>
        <v>2.53145089710597</v>
      </c>
      <c r="K516" s="64" t="n">
        <f aca="false">ModeloDatosModificados!K516-ModeloDatosMinisterio!K516</f>
        <v>4.34030521280493E-007</v>
      </c>
      <c r="L516" s="63" t="n">
        <f aca="false">ModeloDatosModificados!L516-ModeloDatosMinisterio!L516</f>
        <v>2.53145089669852</v>
      </c>
      <c r="M516" s="64" t="n">
        <f aca="false">ModeloDatosModificados!M516-ModeloDatosMinisterio!M516</f>
        <v>0</v>
      </c>
      <c r="N516" s="63" t="n">
        <f aca="false">ModeloDatosModificados!N516-ModeloDatosMinisterio!N516</f>
        <v>0</v>
      </c>
      <c r="O516" s="63" t="n">
        <f aca="false">ModeloDatosModificados!O516-ModeloDatosMinisterio!O516</f>
        <v>0</v>
      </c>
      <c r="P516" s="63" t="n">
        <f aca="false">ModeloDatosModificados!P516-ModeloDatosMinisterio!P516</f>
        <v>2.53145089698955</v>
      </c>
      <c r="Q516" s="63" t="n">
        <f aca="false">ModeloDatosModificados!Q516-ModeloDatosMinisterio!Q516</f>
        <v>2.53145089652389</v>
      </c>
      <c r="S516" s="63" t="n">
        <f aca="false">ModeloDatosModificados!S516-ModeloDatosMinisterio!S516</f>
        <v>0</v>
      </c>
      <c r="T516" s="63" t="n">
        <f aca="false">ModeloDatosModificados!T516-ModeloDatosMinisterio!T516</f>
        <v>0</v>
      </c>
      <c r="U516" s="63" t="n">
        <f aca="false">ModeloDatosModificados!U516-ModeloDatosMinisterio!U516</f>
        <v>0</v>
      </c>
      <c r="V516" s="63" t="n">
        <f aca="false">ModeloDatosModificados!V516-ModeloDatosMinisterio!V516</f>
        <v>0</v>
      </c>
      <c r="W516" s="63" t="n">
        <f aca="false">ModeloDatosModificados!W516-ModeloDatosMinisterio!W516</f>
        <v>0</v>
      </c>
      <c r="X516" s="63" t="n">
        <f aca="false">ModeloDatosModificados!X516-ModeloDatosMinisterio!X516</f>
        <v>0</v>
      </c>
      <c r="Y516" s="63" t="n">
        <f aca="false">ModeloDatosModificados!Y516-ModeloDatosMinisterio!Y516</f>
        <v>0</v>
      </c>
      <c r="Z516" s="63" t="n">
        <f aca="false">ModeloDatosModificados!Z516-ModeloDatosMinisterio!Z516</f>
        <v>0</v>
      </c>
      <c r="AC516" s="71" t="n">
        <f aca="false">ModeloDatosModificados!AC516-ModeloDatosMinisterio!AC516</f>
        <v>0</v>
      </c>
      <c r="AD516" s="72" t="n">
        <f aca="false">ModeloDatosModificados!AD516-ModeloDatosMinisterio!AD516</f>
        <v>0</v>
      </c>
      <c r="AE516" s="73" t="n">
        <f aca="false">ModeloDatosModificados!AE516-ModeloDatosMinisterio!AE516</f>
        <v>0</v>
      </c>
      <c r="AF516" s="72" t="n">
        <f aca="false">ModeloDatosModificados!AF516-ModeloDatosMinisterio!AF516</f>
        <v>0</v>
      </c>
      <c r="AG516" s="72" t="n">
        <f aca="false">ModeloDatosModificados!AG516-ModeloDatosMinisterio!AG516</f>
        <v>0</v>
      </c>
      <c r="AH516" s="72" t="n">
        <f aca="false">ModeloDatosModificados!AH516-ModeloDatosMinisterio!AH516</f>
        <v>0</v>
      </c>
      <c r="AI516" s="72" t="n">
        <f aca="false">ModeloDatosModificados!AI516-ModeloDatosMinisterio!AI516</f>
        <v>0</v>
      </c>
      <c r="AJ516" s="72" t="n">
        <f aca="false">ModeloDatosModificados!AJ516-ModeloDatosMinisterio!AJ516</f>
        <v>0</v>
      </c>
      <c r="AK516" s="72" t="n">
        <f aca="false">ModeloDatosModificados!AK516-ModeloDatosMinisterio!AK516</f>
        <v>0</v>
      </c>
      <c r="AL516" s="72" t="n">
        <f aca="false">ModeloDatosModificados!AL516-ModeloDatosMinisterio!AL516</f>
        <v>1.32472709558559E-006</v>
      </c>
      <c r="AM516" s="72" t="n">
        <f aca="false">ModeloDatosModificados!AM516-ModeloDatosMinisterio!AM516</f>
        <v>4.63654483459641E-007</v>
      </c>
      <c r="AO516" s="64" t="n">
        <f aca="false">ModeloDatosModificados!AO516-ModeloDatosMinisterio!AO516</f>
        <v>3.90281563409376E-009</v>
      </c>
      <c r="AP516" s="63" t="n">
        <f aca="false">ModeloDatosModificados!AP516-ModeloDatosMinisterio!AP516</f>
        <v>0.0227628833774816</v>
      </c>
      <c r="AQ516" s="64" t="n">
        <f aca="false">ModeloDatosModificados!AQ516-ModeloDatosMinisterio!AQ516</f>
        <v>6.10977942015409E-008</v>
      </c>
      <c r="AR516" s="63" t="n">
        <f aca="false">ModeloDatosModificados!AR516-ModeloDatosMinisterio!AR516</f>
        <v>0.356348363446159</v>
      </c>
      <c r="AS516" s="64" t="n">
        <f aca="false">ModeloDatosModificados!AS516-ModeloDatosMinisterio!AS516</f>
        <v>1.51889965074176E-007</v>
      </c>
      <c r="AT516" s="63" t="n">
        <f aca="false">ModeloDatosModificados!AT516-ModeloDatosMinisterio!AT516</f>
        <v>0.885886981428484</v>
      </c>
      <c r="AU516" s="64" t="n">
        <f aca="false">ModeloDatosModificados!AU516-ModeloDatosMinisterio!AU516</f>
        <v>1.94383967706824E-008</v>
      </c>
      <c r="AV516" s="63" t="n">
        <f aca="false">ModeloDatosModificados!AV516-ModeloDatosMinisterio!AV516</f>
        <v>0.11337301072308</v>
      </c>
      <c r="AW516" s="64" t="n">
        <f aca="false">ModeloDatosModificados!AW516-ModeloDatosMinisterio!AW516</f>
        <v>1.97701549599187E-007</v>
      </c>
      <c r="AX516" s="63" t="n">
        <f aca="false">ModeloDatosModificados!AX516-ModeloDatosMinisterio!AX516</f>
        <v>1.15307965812099</v>
      </c>
    </row>
    <row r="517" customFormat="false" ht="13.8" hidden="false" customHeight="false" outlineLevel="0" collapsed="false">
      <c r="A517" s="70" t="s">
        <v>34</v>
      </c>
      <c r="B517" s="63" t="n">
        <f aca="false">ModeloDatosModificados!B517-ModeloDatosMinisterio!B517</f>
        <v>0</v>
      </c>
      <c r="C517" s="63" t="n">
        <f aca="false">ModeloDatosModificados!C517-ModeloDatosMinisterio!C517</f>
        <v>0</v>
      </c>
      <c r="D517" s="63" t="n">
        <f aca="false">ModeloDatosModificados!D517-ModeloDatosMinisterio!D517</f>
        <v>0</v>
      </c>
      <c r="E517" s="63" t="n">
        <f aca="false">ModeloDatosModificados!E517-ModeloDatosMinisterio!E517</f>
        <v>0</v>
      </c>
      <c r="F517" s="63" t="n">
        <f aca="false">ModeloDatosModificados!F517-ModeloDatosMinisterio!F517</f>
        <v>0</v>
      </c>
      <c r="G517" s="63" t="n">
        <f aca="false">ModeloDatosModificados!G517-ModeloDatosMinisterio!G517</f>
        <v>0</v>
      </c>
      <c r="H517" s="63" t="n">
        <f aca="false">ModeloDatosModificados!H517-ModeloDatosMinisterio!H517</f>
        <v>0</v>
      </c>
      <c r="I517" s="64" t="n">
        <f aca="false">ModeloDatosModificados!I517-ModeloDatosMinisterio!I517</f>
        <v>-1.15165528339484E-007</v>
      </c>
      <c r="J517" s="63" t="n">
        <f aca="false">ModeloDatosModificados!J517-ModeloDatosMinisterio!J517</f>
        <v>-0.67169442177692</v>
      </c>
      <c r="K517" s="64" t="n">
        <f aca="false">ModeloDatosModificados!K517-ModeloDatosMinisterio!K517</f>
        <v>-1.15165528308259E-007</v>
      </c>
      <c r="L517" s="63" t="n">
        <f aca="false">ModeloDatosModificados!L517-ModeloDatosMinisterio!L517</f>
        <v>-0.671694421645952</v>
      </c>
      <c r="M517" s="64" t="n">
        <f aca="false">ModeloDatosModificados!M517-ModeloDatosMinisterio!M517</f>
        <v>0</v>
      </c>
      <c r="N517" s="63" t="n">
        <f aca="false">ModeloDatosModificados!N517-ModeloDatosMinisterio!N517</f>
        <v>0</v>
      </c>
      <c r="O517" s="63" t="n">
        <f aca="false">ModeloDatosModificados!O517-ModeloDatosMinisterio!O517</f>
        <v>0</v>
      </c>
      <c r="P517" s="63" t="n">
        <f aca="false">ModeloDatosModificados!P517-ModeloDatosMinisterio!P517</f>
        <v>-0.671694421675056</v>
      </c>
      <c r="Q517" s="63" t="n">
        <f aca="false">ModeloDatosModificados!Q517-ModeloDatosMinisterio!Q517</f>
        <v>-0.671694421675056</v>
      </c>
      <c r="S517" s="63" t="n">
        <f aca="false">ModeloDatosModificados!S517-ModeloDatosMinisterio!S517</f>
        <v>0</v>
      </c>
      <c r="T517" s="63" t="n">
        <f aca="false">ModeloDatosModificados!T517-ModeloDatosMinisterio!T517</f>
        <v>0</v>
      </c>
      <c r="U517" s="63" t="n">
        <f aca="false">ModeloDatosModificados!U517-ModeloDatosMinisterio!U517</f>
        <v>0</v>
      </c>
      <c r="V517" s="63" t="n">
        <f aca="false">ModeloDatosModificados!V517-ModeloDatosMinisterio!V517</f>
        <v>0</v>
      </c>
      <c r="W517" s="63" t="n">
        <f aca="false">ModeloDatosModificados!W517-ModeloDatosMinisterio!W517</f>
        <v>0</v>
      </c>
      <c r="X517" s="63" t="n">
        <f aca="false">ModeloDatosModificados!X517-ModeloDatosMinisterio!X517</f>
        <v>0</v>
      </c>
      <c r="Y517" s="63" t="n">
        <f aca="false">ModeloDatosModificados!Y517-ModeloDatosMinisterio!Y517</f>
        <v>0</v>
      </c>
      <c r="Z517" s="63" t="n">
        <f aca="false">ModeloDatosModificados!Z517-ModeloDatosMinisterio!Z517</f>
        <v>0</v>
      </c>
      <c r="AC517" s="71" t="n">
        <f aca="false">ModeloDatosModificados!AC517-ModeloDatosMinisterio!AC517</f>
        <v>0</v>
      </c>
      <c r="AD517" s="72" t="n">
        <f aca="false">ModeloDatosModificados!AD517-ModeloDatosMinisterio!AD517</f>
        <v>0</v>
      </c>
      <c r="AE517" s="73" t="n">
        <f aca="false">ModeloDatosModificados!AE517-ModeloDatosMinisterio!AE517</f>
        <v>0</v>
      </c>
      <c r="AF517" s="72" t="n">
        <f aca="false">ModeloDatosModificados!AF517-ModeloDatosMinisterio!AF517</f>
        <v>0</v>
      </c>
      <c r="AG517" s="72" t="n">
        <f aca="false">ModeloDatosModificados!AG517-ModeloDatosMinisterio!AG517</f>
        <v>0</v>
      </c>
      <c r="AH517" s="72" t="n">
        <f aca="false">ModeloDatosModificados!AH517-ModeloDatosMinisterio!AH517</f>
        <v>0</v>
      </c>
      <c r="AI517" s="72" t="n">
        <f aca="false">ModeloDatosModificados!AI517-ModeloDatosMinisterio!AI517</f>
        <v>0</v>
      </c>
      <c r="AJ517" s="72" t="n">
        <f aca="false">ModeloDatosModificados!AJ517-ModeloDatosMinisterio!AJ517</f>
        <v>0</v>
      </c>
      <c r="AK517" s="72" t="n">
        <f aca="false">ModeloDatosModificados!AK517-ModeloDatosMinisterio!AK517</f>
        <v>0</v>
      </c>
      <c r="AL517" s="72" t="n">
        <f aca="false">ModeloDatosModificados!AL517-ModeloDatosMinisterio!AL517</f>
        <v>-2.54198539204747E-006</v>
      </c>
      <c r="AM517" s="72" t="n">
        <f aca="false">ModeloDatosModificados!AM517-ModeloDatosMinisterio!AM517</f>
        <v>-8.89694887221126E-007</v>
      </c>
      <c r="AO517" s="64" t="n">
        <f aca="false">ModeloDatosModificados!AO517-ModeloDatosMinisterio!AO517</f>
        <v>1.80767368931109E-009</v>
      </c>
      <c r="AP517" s="63" t="n">
        <f aca="false">ModeloDatosModificados!AP517-ModeloDatosMinisterio!AP517</f>
        <v>0.0105431230250588</v>
      </c>
      <c r="AQ517" s="64" t="n">
        <f aca="false">ModeloDatosModificados!AQ517-ModeloDatosMinisterio!AQ517</f>
        <v>9.87369993784345E-009</v>
      </c>
      <c r="AR517" s="63" t="n">
        <f aca="false">ModeloDatosModificados!AR517-ModeloDatosMinisterio!AR517</f>
        <v>0.0575876242337472</v>
      </c>
      <c r="AS517" s="64" t="n">
        <f aca="false">ModeloDatosModificados!AS517-ModeloDatosMinisterio!AS517</f>
        <v>7.38743937637315E-008</v>
      </c>
      <c r="AT517" s="63" t="n">
        <f aca="false">ModeloDatosModificados!AT517-ModeloDatosMinisterio!AT517</f>
        <v>0.430866934919322</v>
      </c>
      <c r="AU517" s="64" t="n">
        <f aca="false">ModeloDatosModificados!AU517-ModeloDatosMinisterio!AU517</f>
        <v>3.93719920771876E-008</v>
      </c>
      <c r="AV517" s="63" t="n">
        <f aca="false">ModeloDatosModificados!AV517-ModeloDatosMinisterio!AV517</f>
        <v>0.229634230261581</v>
      </c>
      <c r="AW517" s="64" t="n">
        <f aca="false">ModeloDatosModificados!AW517-ModeloDatosMinisterio!AW517</f>
        <v>-2.40093287805741E-007</v>
      </c>
      <c r="AX517" s="63" t="n">
        <f aca="false">ModeloDatosModificados!AX517-ModeloDatosMinisterio!AX517</f>
        <v>-1.40032633422379</v>
      </c>
    </row>
    <row r="518" customFormat="false" ht="13.8" hidden="false" customHeight="false" outlineLevel="0" collapsed="false">
      <c r="A518" s="70" t="s">
        <v>35</v>
      </c>
      <c r="B518" s="63" t="n">
        <f aca="false">ModeloDatosModificados!B518-ModeloDatosMinisterio!B518</f>
        <v>0</v>
      </c>
      <c r="C518" s="63" t="n">
        <f aca="false">ModeloDatosModificados!C518-ModeloDatosMinisterio!C518</f>
        <v>0</v>
      </c>
      <c r="D518" s="63" t="n">
        <f aca="false">ModeloDatosModificados!D518-ModeloDatosMinisterio!D518</f>
        <v>0</v>
      </c>
      <c r="E518" s="63" t="n">
        <f aca="false">ModeloDatosModificados!E518-ModeloDatosMinisterio!E518</f>
        <v>0</v>
      </c>
      <c r="F518" s="63" t="n">
        <f aca="false">ModeloDatosModificados!F518-ModeloDatosMinisterio!F518</f>
        <v>0</v>
      </c>
      <c r="G518" s="63" t="n">
        <f aca="false">ModeloDatosModificados!G518-ModeloDatosMinisterio!G518</f>
        <v>0</v>
      </c>
      <c r="H518" s="63" t="n">
        <f aca="false">ModeloDatosModificados!H518-ModeloDatosMinisterio!H518</f>
        <v>0</v>
      </c>
      <c r="I518" s="64" t="n">
        <f aca="false">ModeloDatosModificados!I518-ModeloDatosMinisterio!I518</f>
        <v>1.75643555620081E-007</v>
      </c>
      <c r="J518" s="63" t="n">
        <f aca="false">ModeloDatosModificados!J518-ModeloDatosMinisterio!J518</f>
        <v>1.02442804053135</v>
      </c>
      <c r="K518" s="64" t="n">
        <f aca="false">ModeloDatosModificados!K518-ModeloDatosMinisterio!K518</f>
        <v>1.75643555606203E-007</v>
      </c>
      <c r="L518" s="63" t="n">
        <f aca="false">ModeloDatosModificados!L518-ModeloDatosMinisterio!L518</f>
        <v>1.02442804044404</v>
      </c>
      <c r="M518" s="64" t="n">
        <f aca="false">ModeloDatosModificados!M518-ModeloDatosMinisterio!M518</f>
        <v>0</v>
      </c>
      <c r="N518" s="63" t="n">
        <f aca="false">ModeloDatosModificados!N518-ModeloDatosMinisterio!N518</f>
        <v>0</v>
      </c>
      <c r="O518" s="63" t="n">
        <f aca="false">ModeloDatosModificados!O518-ModeloDatosMinisterio!O518</f>
        <v>0</v>
      </c>
      <c r="P518" s="63" t="n">
        <f aca="false">ModeloDatosModificados!P518-ModeloDatosMinisterio!P518</f>
        <v>1.02442804048769</v>
      </c>
      <c r="Q518" s="63" t="n">
        <f aca="false">ModeloDatosModificados!Q518-ModeloDatosMinisterio!Q518</f>
        <v>1.02442804048769</v>
      </c>
      <c r="S518" s="63" t="n">
        <f aca="false">ModeloDatosModificados!S518-ModeloDatosMinisterio!S518</f>
        <v>0</v>
      </c>
      <c r="T518" s="63" t="n">
        <f aca="false">ModeloDatosModificados!T518-ModeloDatosMinisterio!T518</f>
        <v>0</v>
      </c>
      <c r="U518" s="63" t="n">
        <f aca="false">ModeloDatosModificados!U518-ModeloDatosMinisterio!U518</f>
        <v>0</v>
      </c>
      <c r="V518" s="63" t="n">
        <f aca="false">ModeloDatosModificados!V518-ModeloDatosMinisterio!V518</f>
        <v>0</v>
      </c>
      <c r="W518" s="63" t="n">
        <f aca="false">ModeloDatosModificados!W518-ModeloDatosMinisterio!W518</f>
        <v>0</v>
      </c>
      <c r="X518" s="63" t="n">
        <f aca="false">ModeloDatosModificados!X518-ModeloDatosMinisterio!X518</f>
        <v>0</v>
      </c>
      <c r="Y518" s="63" t="n">
        <f aca="false">ModeloDatosModificados!Y518-ModeloDatosMinisterio!Y518</f>
        <v>0</v>
      </c>
      <c r="Z518" s="63" t="n">
        <f aca="false">ModeloDatosModificados!Z518-ModeloDatosMinisterio!Z518</f>
        <v>0</v>
      </c>
      <c r="AC518" s="71" t="n">
        <f aca="false">ModeloDatosModificados!AC518-ModeloDatosMinisterio!AC518</f>
        <v>0</v>
      </c>
      <c r="AD518" s="72" t="n">
        <f aca="false">ModeloDatosModificados!AD518-ModeloDatosMinisterio!AD518</f>
        <v>0</v>
      </c>
      <c r="AE518" s="73" t="n">
        <f aca="false">ModeloDatosModificados!AE518-ModeloDatosMinisterio!AE518</f>
        <v>0</v>
      </c>
      <c r="AF518" s="72" t="n">
        <f aca="false">ModeloDatosModificados!AF518-ModeloDatosMinisterio!AF518</f>
        <v>0</v>
      </c>
      <c r="AG518" s="72" t="n">
        <f aca="false">ModeloDatosModificados!AG518-ModeloDatosMinisterio!AG518</f>
        <v>0</v>
      </c>
      <c r="AH518" s="72" t="n">
        <f aca="false">ModeloDatosModificados!AH518-ModeloDatosMinisterio!AH518</f>
        <v>0</v>
      </c>
      <c r="AI518" s="72" t="n">
        <f aca="false">ModeloDatosModificados!AI518-ModeloDatosMinisterio!AI518</f>
        <v>0</v>
      </c>
      <c r="AJ518" s="72" t="n">
        <f aca="false">ModeloDatosModificados!AJ518-ModeloDatosMinisterio!AJ518</f>
        <v>0</v>
      </c>
      <c r="AK518" s="72" t="n">
        <f aca="false">ModeloDatosModificados!AK518-ModeloDatosMinisterio!AK518</f>
        <v>0</v>
      </c>
      <c r="AL518" s="72" t="n">
        <f aca="false">ModeloDatosModificados!AL518-ModeloDatosMinisterio!AL518</f>
        <v>8.50640497349758E-007</v>
      </c>
      <c r="AM518" s="72" t="n">
        <f aca="false">ModeloDatosModificados!AM518-ModeloDatosMinisterio!AM518</f>
        <v>2.97724174071201E-007</v>
      </c>
      <c r="AO518" s="64" t="n">
        <f aca="false">ModeloDatosModificados!AO518-ModeloDatosMinisterio!AO518</f>
        <v>1.12207174145029E-010</v>
      </c>
      <c r="AP518" s="63" t="n">
        <f aca="false">ModeloDatosModificados!AP518-ModeloDatosMinisterio!AP518</f>
        <v>0.000654440039873805</v>
      </c>
      <c r="AQ518" s="64" t="n">
        <f aca="false">ModeloDatosModificados!AQ518-ModeloDatosMinisterio!AQ518</f>
        <v>3.46715519798169E-009</v>
      </c>
      <c r="AR518" s="63" t="n">
        <f aca="false">ModeloDatosModificados!AR518-ModeloDatosMinisterio!AR518</f>
        <v>0.0202219261227583</v>
      </c>
      <c r="AS518" s="64" t="n">
        <f aca="false">ModeloDatosModificados!AS518-ModeloDatosMinisterio!AS518</f>
        <v>1.81615388269237E-009</v>
      </c>
      <c r="AT518" s="63" t="n">
        <f aca="false">ModeloDatosModificados!AT518-ModeloDatosMinisterio!AT518</f>
        <v>0.0105925831254581</v>
      </c>
      <c r="AU518" s="64" t="n">
        <f aca="false">ModeloDatosModificados!AU518-ModeloDatosMinisterio!AU518</f>
        <v>2.4544273402767E-008</v>
      </c>
      <c r="AV518" s="63" t="n">
        <f aca="false">ModeloDatosModificados!AV518-ModeloDatosMinisterio!AV518</f>
        <v>0.143152658345571</v>
      </c>
      <c r="AW518" s="64" t="n">
        <f aca="false">ModeloDatosModificados!AW518-ModeloDatosMinisterio!AW518</f>
        <v>1.45703765961746E-007</v>
      </c>
      <c r="AX518" s="63" t="n">
        <f aca="false">ModeloDatosModificados!AX518-ModeloDatosMinisterio!AX518</f>
        <v>0.849806432892365</v>
      </c>
    </row>
    <row r="519" customFormat="false" ht="13.8" hidden="false" customHeight="false" outlineLevel="0" collapsed="false">
      <c r="A519" s="70" t="s">
        <v>36</v>
      </c>
      <c r="B519" s="63" t="n">
        <f aca="false">ModeloDatosModificados!B519-ModeloDatosMinisterio!B519</f>
        <v>0</v>
      </c>
      <c r="C519" s="63" t="n">
        <f aca="false">ModeloDatosModificados!C519-ModeloDatosMinisterio!C519</f>
        <v>0</v>
      </c>
      <c r="D519" s="63" t="n">
        <f aca="false">ModeloDatosModificados!D519-ModeloDatosMinisterio!D519</f>
        <v>0</v>
      </c>
      <c r="E519" s="63" t="n">
        <f aca="false">ModeloDatosModificados!E519-ModeloDatosMinisterio!E519</f>
        <v>0</v>
      </c>
      <c r="F519" s="63" t="n">
        <f aca="false">ModeloDatosModificados!F519-ModeloDatosMinisterio!F519</f>
        <v>0</v>
      </c>
      <c r="G519" s="63" t="n">
        <f aca="false">ModeloDatosModificados!G519-ModeloDatosMinisterio!G519</f>
        <v>0</v>
      </c>
      <c r="H519" s="63" t="n">
        <f aca="false">ModeloDatosModificados!H519-ModeloDatosMinisterio!H519</f>
        <v>0</v>
      </c>
      <c r="I519" s="64" t="n">
        <f aca="false">ModeloDatosModificados!I519-ModeloDatosMinisterio!I519</f>
        <v>-2.72245041831043E-006</v>
      </c>
      <c r="J519" s="63" t="n">
        <f aca="false">ModeloDatosModificados!J519-ModeloDatosMinisterio!J519</f>
        <v>-15.8784906035289</v>
      </c>
      <c r="K519" s="64" t="n">
        <f aca="false">ModeloDatosModificados!K519-ModeloDatosMinisterio!K519</f>
        <v>-2.72245041831043E-006</v>
      </c>
      <c r="L519" s="63" t="n">
        <f aca="false">ModeloDatosModificados!L519-ModeloDatosMinisterio!L519</f>
        <v>-15.8784906043438</v>
      </c>
      <c r="M519" s="64" t="n">
        <f aca="false">ModeloDatosModificados!M519-ModeloDatosMinisterio!M519</f>
        <v>0</v>
      </c>
      <c r="N519" s="63" t="n">
        <f aca="false">ModeloDatosModificados!N519-ModeloDatosMinisterio!N519</f>
        <v>0</v>
      </c>
      <c r="O519" s="63" t="n">
        <f aca="false">ModeloDatosModificados!O519-ModeloDatosMinisterio!O519</f>
        <v>0</v>
      </c>
      <c r="P519" s="63" t="n">
        <f aca="false">ModeloDatosModificados!P519-ModeloDatosMinisterio!P519</f>
        <v>-15.8784906035289</v>
      </c>
      <c r="Q519" s="63" t="n">
        <f aca="false">ModeloDatosModificados!Q519-ModeloDatosMinisterio!Q519</f>
        <v>-15.8784906044602</v>
      </c>
      <c r="S519" s="63" t="n">
        <f aca="false">ModeloDatosModificados!S519-ModeloDatosMinisterio!S519</f>
        <v>0</v>
      </c>
      <c r="T519" s="63" t="n">
        <f aca="false">ModeloDatosModificados!T519-ModeloDatosMinisterio!T519</f>
        <v>0</v>
      </c>
      <c r="U519" s="63" t="n">
        <f aca="false">ModeloDatosModificados!U519-ModeloDatosMinisterio!U519</f>
        <v>0</v>
      </c>
      <c r="V519" s="63" t="n">
        <f aca="false">ModeloDatosModificados!V519-ModeloDatosMinisterio!V519</f>
        <v>0</v>
      </c>
      <c r="W519" s="63" t="n">
        <f aca="false">ModeloDatosModificados!W519-ModeloDatosMinisterio!W519</f>
        <v>0</v>
      </c>
      <c r="X519" s="63" t="n">
        <f aca="false">ModeloDatosModificados!X519-ModeloDatosMinisterio!X519</f>
        <v>0</v>
      </c>
      <c r="Y519" s="63" t="n">
        <f aca="false">ModeloDatosModificados!Y519-ModeloDatosMinisterio!Y519</f>
        <v>0</v>
      </c>
      <c r="Z519" s="63" t="n">
        <f aca="false">ModeloDatosModificados!Z519-ModeloDatosMinisterio!Z519</f>
        <v>0</v>
      </c>
      <c r="AC519" s="71" t="n">
        <f aca="false">ModeloDatosModificados!AC519-ModeloDatosMinisterio!AC519</f>
        <v>0</v>
      </c>
      <c r="AD519" s="72" t="n">
        <f aca="false">ModeloDatosModificados!AD519-ModeloDatosMinisterio!AD519</f>
        <v>0</v>
      </c>
      <c r="AE519" s="73" t="n">
        <f aca="false">ModeloDatosModificados!AE519-ModeloDatosMinisterio!AE519</f>
        <v>0</v>
      </c>
      <c r="AF519" s="72" t="n">
        <f aca="false">ModeloDatosModificados!AF519-ModeloDatosMinisterio!AF519</f>
        <v>0</v>
      </c>
      <c r="AG519" s="72" t="n">
        <f aca="false">ModeloDatosModificados!AG519-ModeloDatosMinisterio!AG519</f>
        <v>0</v>
      </c>
      <c r="AH519" s="72" t="n">
        <f aca="false">ModeloDatosModificados!AH519-ModeloDatosMinisterio!AH519</f>
        <v>0</v>
      </c>
      <c r="AI519" s="72" t="n">
        <f aca="false">ModeloDatosModificados!AI519-ModeloDatosMinisterio!AI519</f>
        <v>0</v>
      </c>
      <c r="AJ519" s="72" t="n">
        <f aca="false">ModeloDatosModificados!AJ519-ModeloDatosMinisterio!AJ519</f>
        <v>0</v>
      </c>
      <c r="AK519" s="72" t="n">
        <f aca="false">ModeloDatosModificados!AK519-ModeloDatosMinisterio!AK519</f>
        <v>0</v>
      </c>
      <c r="AL519" s="72" t="n">
        <f aca="false">ModeloDatosModificados!AL519-ModeloDatosMinisterio!AL519</f>
        <v>-3.25927564336914E-005</v>
      </c>
      <c r="AM519" s="72" t="n">
        <f aca="false">ModeloDatosModificados!AM519-ModeloDatosMinisterio!AM519</f>
        <v>-1.14074647517559E-005</v>
      </c>
      <c r="AO519" s="64" t="n">
        <f aca="false">ModeloDatosModificados!AO519-ModeloDatosMinisterio!AO519</f>
        <v>7.53000402493615E-009</v>
      </c>
      <c r="AP519" s="63" t="n">
        <f aca="false">ModeloDatosModificados!AP519-ModeloDatosMinisterio!AP519</f>
        <v>0.0439181912552158</v>
      </c>
      <c r="AQ519" s="64" t="n">
        <f aca="false">ModeloDatosModificados!AQ519-ModeloDatosMinisterio!AQ519</f>
        <v>8.59954059602777E-008</v>
      </c>
      <c r="AR519" s="63" t="n">
        <f aca="false">ModeloDatosModificados!AR519-ModeloDatosMinisterio!AR519</f>
        <v>0.501561841607327</v>
      </c>
      <c r="AS519" s="64" t="n">
        <f aca="false">ModeloDatosModificados!AS519-ModeloDatosMinisterio!AS519</f>
        <v>6.59421022751461E-007</v>
      </c>
      <c r="AT519" s="63" t="n">
        <f aca="false">ModeloDatosModificados!AT519-ModeloDatosMinisterio!AT519</f>
        <v>3.84602431807434</v>
      </c>
      <c r="AU519" s="64" t="n">
        <f aca="false">ModeloDatosModificados!AU519-ModeloDatosMinisterio!AU519</f>
        <v>2.70409249582271E-007</v>
      </c>
      <c r="AV519" s="63" t="n">
        <f aca="false">ModeloDatosModificados!AV519-ModeloDatosMinisterio!AV519</f>
        <v>1.57714193791617</v>
      </c>
      <c r="AW519" s="64" t="n">
        <f aca="false">ModeloDatosModificados!AW519-ModeloDatosMinisterio!AW519</f>
        <v>-3.74580610063707E-006</v>
      </c>
      <c r="AX519" s="63" t="n">
        <f aca="false">ModeloDatosModificados!AX519-ModeloDatosMinisterio!AX519</f>
        <v>-21.8471368923201</v>
      </c>
    </row>
    <row r="520" customFormat="false" ht="13.8" hidden="false" customHeight="false" outlineLevel="0" collapsed="false">
      <c r="A520" s="70" t="s">
        <v>37</v>
      </c>
      <c r="B520" s="63" t="n">
        <f aca="false">ModeloDatosModificados!B520-ModeloDatosMinisterio!B520</f>
        <v>0</v>
      </c>
      <c r="C520" s="63" t="n">
        <f aca="false">ModeloDatosModificados!C520-ModeloDatosMinisterio!C520</f>
        <v>0</v>
      </c>
      <c r="D520" s="63" t="n">
        <f aca="false">ModeloDatosModificados!D520-ModeloDatosMinisterio!D520</f>
        <v>0</v>
      </c>
      <c r="E520" s="63" t="n">
        <f aca="false">ModeloDatosModificados!E520-ModeloDatosMinisterio!E520</f>
        <v>0</v>
      </c>
      <c r="F520" s="63" t="n">
        <f aca="false">ModeloDatosModificados!F520-ModeloDatosMinisterio!F520</f>
        <v>0</v>
      </c>
      <c r="G520" s="63" t="n">
        <f aca="false">ModeloDatosModificados!G520-ModeloDatosMinisterio!G520</f>
        <v>0</v>
      </c>
      <c r="H520" s="63" t="n">
        <f aca="false">ModeloDatosModificados!H520-ModeloDatosMinisterio!H520</f>
        <v>0</v>
      </c>
      <c r="I520" s="64" t="n">
        <f aca="false">ModeloDatosModificados!I520-ModeloDatosMinisterio!I520</f>
        <v>3.09312691885825E-007</v>
      </c>
      <c r="J520" s="63" t="n">
        <f aca="false">ModeloDatosModificados!J520-ModeloDatosMinisterio!J520</f>
        <v>1.8040433862916</v>
      </c>
      <c r="K520" s="64" t="n">
        <f aca="false">ModeloDatosModificados!K520-ModeloDatosMinisterio!K520</f>
        <v>3.09312691885825E-007</v>
      </c>
      <c r="L520" s="63" t="n">
        <f aca="false">ModeloDatosModificados!L520-ModeloDatosMinisterio!L520</f>
        <v>1.8040433862916</v>
      </c>
      <c r="M520" s="64" t="n">
        <f aca="false">ModeloDatosModificados!M520-ModeloDatosMinisterio!M520</f>
        <v>0</v>
      </c>
      <c r="N520" s="63" t="n">
        <f aca="false">ModeloDatosModificados!N520-ModeloDatosMinisterio!N520</f>
        <v>0</v>
      </c>
      <c r="O520" s="63" t="n">
        <f aca="false">ModeloDatosModificados!O520-ModeloDatosMinisterio!O520</f>
        <v>0</v>
      </c>
      <c r="P520" s="63" t="n">
        <f aca="false">ModeloDatosModificados!P520-ModeloDatosMinisterio!P520</f>
        <v>1.80404338636436</v>
      </c>
      <c r="Q520" s="63" t="n">
        <f aca="false">ModeloDatosModificados!Q520-ModeloDatosMinisterio!Q520</f>
        <v>1.80404338613153</v>
      </c>
      <c r="S520" s="63" t="n">
        <f aca="false">ModeloDatosModificados!S520-ModeloDatosMinisterio!S520</f>
        <v>0</v>
      </c>
      <c r="T520" s="63" t="n">
        <f aca="false">ModeloDatosModificados!T520-ModeloDatosMinisterio!T520</f>
        <v>0</v>
      </c>
      <c r="U520" s="63" t="n">
        <f aca="false">ModeloDatosModificados!U520-ModeloDatosMinisterio!U520</f>
        <v>0</v>
      </c>
      <c r="V520" s="63" t="n">
        <f aca="false">ModeloDatosModificados!V520-ModeloDatosMinisterio!V520</f>
        <v>0</v>
      </c>
      <c r="W520" s="63" t="n">
        <f aca="false">ModeloDatosModificados!W520-ModeloDatosMinisterio!W520</f>
        <v>0</v>
      </c>
      <c r="X520" s="63" t="n">
        <f aca="false">ModeloDatosModificados!X520-ModeloDatosMinisterio!X520</f>
        <v>0</v>
      </c>
      <c r="Y520" s="63" t="n">
        <f aca="false">ModeloDatosModificados!Y520-ModeloDatosMinisterio!Y520</f>
        <v>0</v>
      </c>
      <c r="Z520" s="63" t="n">
        <f aca="false">ModeloDatosModificados!Z520-ModeloDatosMinisterio!Z520</f>
        <v>0</v>
      </c>
      <c r="AC520" s="71" t="n">
        <f aca="false">ModeloDatosModificados!AC520-ModeloDatosMinisterio!AC520</f>
        <v>0</v>
      </c>
      <c r="AD520" s="72" t="n">
        <f aca="false">ModeloDatosModificados!AD520-ModeloDatosMinisterio!AD520</f>
        <v>0</v>
      </c>
      <c r="AE520" s="73" t="n">
        <f aca="false">ModeloDatosModificados!AE520-ModeloDatosMinisterio!AE520</f>
        <v>0</v>
      </c>
      <c r="AF520" s="72" t="n">
        <f aca="false">ModeloDatosModificados!AF520-ModeloDatosMinisterio!AF520</f>
        <v>0</v>
      </c>
      <c r="AG520" s="72" t="n">
        <f aca="false">ModeloDatosModificados!AG520-ModeloDatosMinisterio!AG520</f>
        <v>0</v>
      </c>
      <c r="AH520" s="72" t="n">
        <f aca="false">ModeloDatosModificados!AH520-ModeloDatosMinisterio!AH520</f>
        <v>0</v>
      </c>
      <c r="AI520" s="72" t="n">
        <f aca="false">ModeloDatosModificados!AI520-ModeloDatosMinisterio!AI520</f>
        <v>0</v>
      </c>
      <c r="AJ520" s="72" t="n">
        <f aca="false">ModeloDatosModificados!AJ520-ModeloDatosMinisterio!AJ520</f>
        <v>0</v>
      </c>
      <c r="AK520" s="72" t="n">
        <f aca="false">ModeloDatosModificados!AK520-ModeloDatosMinisterio!AK520</f>
        <v>0</v>
      </c>
      <c r="AL520" s="72" t="n">
        <f aca="false">ModeloDatosModificados!AL520-ModeloDatosMinisterio!AL520</f>
        <v>1.8443679894696E-006</v>
      </c>
      <c r="AM520" s="72" t="n">
        <f aca="false">ModeloDatosModificados!AM520-ModeloDatosMinisterio!AM520</f>
        <v>6.455287963128E-007</v>
      </c>
      <c r="AO520" s="64" t="n">
        <f aca="false">ModeloDatosModificados!AO520-ModeloDatosMinisterio!AO520</f>
        <v>5.3507334242482E-010</v>
      </c>
      <c r="AP520" s="63" t="n">
        <f aca="false">ModeloDatosModificados!AP520-ModeloDatosMinisterio!AP520</f>
        <v>0.0031207756742333</v>
      </c>
      <c r="AQ520" s="64" t="n">
        <f aca="false">ModeloDatosModificados!AQ520-ModeloDatosMinisterio!AQ520</f>
        <v>5.48465896700948E-008</v>
      </c>
      <c r="AR520" s="63" t="n">
        <f aca="false">ModeloDatosModificados!AR520-ModeloDatosMinisterio!AR520</f>
        <v>0.319888675603579</v>
      </c>
      <c r="AS520" s="64" t="n">
        <f aca="false">ModeloDatosModificados!AS520-ModeloDatosMinisterio!AS520</f>
        <v>3.21240216269144E-009</v>
      </c>
      <c r="AT520" s="63" t="n">
        <f aca="false">ModeloDatosModificados!AT520-ModeloDatosMinisterio!AT520</f>
        <v>0.0187360978961806</v>
      </c>
      <c r="AU520" s="64" t="n">
        <f aca="false">ModeloDatosModificados!AU520-ModeloDatosMinisterio!AU520</f>
        <v>9.288535932051E-009</v>
      </c>
      <c r="AV520" s="63" t="n">
        <f aca="false">ModeloDatosModificados!AV520-ModeloDatosMinisterio!AV520</f>
        <v>0.0541746984717975</v>
      </c>
      <c r="AW520" s="64" t="n">
        <f aca="false">ModeloDatosModificados!AW520-ModeloDatosMinisterio!AW520</f>
        <v>2.4143009077853E-007</v>
      </c>
      <c r="AX520" s="63" t="n">
        <f aca="false">ModeloDatosModificados!AX520-ModeloDatosMinisterio!AX520</f>
        <v>1.40812313863898</v>
      </c>
    </row>
    <row r="521" customFormat="false" ht="13.8" hidden="false" customHeight="false" outlineLevel="0" collapsed="false">
      <c r="A521" s="70" t="s">
        <v>38</v>
      </c>
      <c r="B521" s="63" t="n">
        <f aca="false">ModeloDatosModificados!B521-ModeloDatosMinisterio!B521</f>
        <v>0</v>
      </c>
      <c r="C521" s="63" t="n">
        <f aca="false">ModeloDatosModificados!C521-ModeloDatosMinisterio!C521</f>
        <v>0</v>
      </c>
      <c r="D521" s="63" t="n">
        <f aca="false">ModeloDatosModificados!D521-ModeloDatosMinisterio!D521</f>
        <v>0</v>
      </c>
      <c r="E521" s="63" t="n">
        <f aca="false">ModeloDatosModificados!E521-ModeloDatosMinisterio!E521</f>
        <v>0</v>
      </c>
      <c r="F521" s="63" t="n">
        <f aca="false">ModeloDatosModificados!F521-ModeloDatosMinisterio!F521</f>
        <v>0</v>
      </c>
      <c r="G521" s="63" t="n">
        <f aca="false">ModeloDatosModificados!G521-ModeloDatosMinisterio!G521</f>
        <v>0</v>
      </c>
      <c r="H521" s="63" t="n">
        <f aca="false">ModeloDatosModificados!H521-ModeloDatosMinisterio!H521</f>
        <v>0</v>
      </c>
      <c r="I521" s="64" t="n">
        <f aca="false">ModeloDatosModificados!I521-ModeloDatosMinisterio!I521</f>
        <v>-2.34081529701391E-007</v>
      </c>
      <c r="J521" s="63" t="n">
        <f aca="false">ModeloDatosModificados!J521-ModeloDatosMinisterio!J521</f>
        <v>-1.36526319989935</v>
      </c>
      <c r="K521" s="64" t="n">
        <f aca="false">ModeloDatosModificados!K521-ModeloDatosMinisterio!K521</f>
        <v>-2.34081529507102E-007</v>
      </c>
      <c r="L521" s="63" t="n">
        <f aca="false">ModeloDatosModificados!L521-ModeloDatosMinisterio!L521</f>
        <v>-1.3652631987934</v>
      </c>
      <c r="M521" s="64" t="n">
        <f aca="false">ModeloDatosModificados!M521-ModeloDatosMinisterio!M521</f>
        <v>0</v>
      </c>
      <c r="N521" s="63" t="n">
        <f aca="false">ModeloDatosModificados!N521-ModeloDatosMinisterio!N521</f>
        <v>0</v>
      </c>
      <c r="O521" s="63" t="n">
        <f aca="false">ModeloDatosModificados!O521-ModeloDatosMinisterio!O521</f>
        <v>0</v>
      </c>
      <c r="P521" s="63" t="n">
        <f aca="false">ModeloDatosModificados!P521-ModeloDatosMinisterio!P521</f>
        <v>-1.36526319989935</v>
      </c>
      <c r="Q521" s="63" t="n">
        <f aca="false">ModeloDatosModificados!Q521-ModeloDatosMinisterio!Q521</f>
        <v>-1.36526319896802</v>
      </c>
      <c r="S521" s="63" t="n">
        <f aca="false">ModeloDatosModificados!S521-ModeloDatosMinisterio!S521</f>
        <v>0</v>
      </c>
      <c r="T521" s="63" t="n">
        <f aca="false">ModeloDatosModificados!T521-ModeloDatosMinisterio!T521</f>
        <v>0</v>
      </c>
      <c r="U521" s="63" t="n">
        <f aca="false">ModeloDatosModificados!U521-ModeloDatosMinisterio!U521</f>
        <v>0</v>
      </c>
      <c r="V521" s="63" t="n">
        <f aca="false">ModeloDatosModificados!V521-ModeloDatosMinisterio!V521</f>
        <v>0</v>
      </c>
      <c r="W521" s="63" t="n">
        <f aca="false">ModeloDatosModificados!W521-ModeloDatosMinisterio!W521</f>
        <v>0</v>
      </c>
      <c r="X521" s="63" t="n">
        <f aca="false">ModeloDatosModificados!X521-ModeloDatosMinisterio!X521</f>
        <v>0</v>
      </c>
      <c r="Y521" s="63" t="n">
        <f aca="false">ModeloDatosModificados!Y521-ModeloDatosMinisterio!Y521</f>
        <v>0</v>
      </c>
      <c r="Z521" s="63" t="n">
        <f aca="false">ModeloDatosModificados!Z521-ModeloDatosMinisterio!Z521</f>
        <v>0</v>
      </c>
      <c r="AC521" s="71" t="n">
        <f aca="false">ModeloDatosModificados!AC521-ModeloDatosMinisterio!AC521</f>
        <v>0</v>
      </c>
      <c r="AD521" s="72" t="n">
        <f aca="false">ModeloDatosModificados!AD521-ModeloDatosMinisterio!AD521</f>
        <v>0</v>
      </c>
      <c r="AE521" s="73" t="n">
        <f aca="false">ModeloDatosModificados!AE521-ModeloDatosMinisterio!AE521</f>
        <v>0</v>
      </c>
      <c r="AF521" s="72" t="n">
        <f aca="false">ModeloDatosModificados!AF521-ModeloDatosMinisterio!AF521</f>
        <v>0</v>
      </c>
      <c r="AG521" s="72" t="n">
        <f aca="false">ModeloDatosModificados!AG521-ModeloDatosMinisterio!AG521</f>
        <v>0</v>
      </c>
      <c r="AH521" s="72" t="n">
        <f aca="false">ModeloDatosModificados!AH521-ModeloDatosMinisterio!AH521</f>
        <v>0</v>
      </c>
      <c r="AI521" s="72" t="n">
        <f aca="false">ModeloDatosModificados!AI521-ModeloDatosMinisterio!AI521</f>
        <v>0</v>
      </c>
      <c r="AJ521" s="72" t="n">
        <f aca="false">ModeloDatosModificados!AJ521-ModeloDatosMinisterio!AJ521</f>
        <v>0</v>
      </c>
      <c r="AK521" s="72" t="n">
        <f aca="false">ModeloDatosModificados!AK521-ModeloDatosMinisterio!AK521</f>
        <v>0</v>
      </c>
      <c r="AL521" s="72" t="n">
        <f aca="false">ModeloDatosModificados!AL521-ModeloDatosMinisterio!AL521</f>
        <v>-8.22133862685148E-006</v>
      </c>
      <c r="AM521" s="72" t="n">
        <f aca="false">ModeloDatosModificados!AM521-ModeloDatosMinisterio!AM521</f>
        <v>-2.87746851940218E-006</v>
      </c>
      <c r="AO521" s="64" t="n">
        <f aca="false">ModeloDatosModificados!AO521-ModeloDatosMinisterio!AO521</f>
        <v>1.56308732447773E-009</v>
      </c>
      <c r="AP521" s="63" t="n">
        <f aca="false">ModeloDatosModificados!AP521-ModeloDatosMinisterio!AP521</f>
        <v>0.00911659115149632</v>
      </c>
      <c r="AQ521" s="64" t="n">
        <f aca="false">ModeloDatosModificados!AQ521-ModeloDatosMinisterio!AQ521</f>
        <v>3.93148281700728E-007</v>
      </c>
      <c r="AR521" s="63" t="n">
        <f aca="false">ModeloDatosModificados!AR521-ModeloDatosMinisterio!AR521</f>
        <v>2.29300826002145</v>
      </c>
      <c r="AS521" s="64" t="n">
        <f aca="false">ModeloDatosModificados!AS521-ModeloDatosMinisterio!AS521</f>
        <v>2.36151444347327E-007</v>
      </c>
      <c r="AT521" s="63" t="n">
        <f aca="false">ModeloDatosModificados!AT521-ModeloDatosMinisterio!AT521</f>
        <v>1.37733582394139</v>
      </c>
      <c r="AU521" s="64" t="n">
        <f aca="false">ModeloDatosModificados!AU521-ModeloDatosMinisterio!AU521</f>
        <v>3.04430346738729E-008</v>
      </c>
      <c r="AV521" s="63" t="n">
        <f aca="false">ModeloDatosModificados!AV521-ModeloDatosMinisterio!AV521</f>
        <v>0.177556746950359</v>
      </c>
      <c r="AW521" s="64" t="n">
        <f aca="false">ModeloDatosModificados!AW521-ModeloDatosMinisterio!AW521</f>
        <v>-8.95387377746956E-007</v>
      </c>
      <c r="AX521" s="63" t="n">
        <f aca="false">ModeloDatosModificados!AX521-ModeloDatosMinisterio!AX521</f>
        <v>-5.22228062204522</v>
      </c>
    </row>
    <row r="522" customFormat="false" ht="13.8" hidden="false" customHeight="false" outlineLevel="0" collapsed="false">
      <c r="A522" s="70" t="s">
        <v>39</v>
      </c>
      <c r="B522" s="63" t="n">
        <f aca="false">ModeloDatosModificados!B522-ModeloDatosMinisterio!B522</f>
        <v>0</v>
      </c>
      <c r="C522" s="63" t="n">
        <f aca="false">ModeloDatosModificados!C522-ModeloDatosMinisterio!C522</f>
        <v>0</v>
      </c>
      <c r="D522" s="63" t="n">
        <f aca="false">ModeloDatosModificados!D522-ModeloDatosMinisterio!D522</f>
        <v>0</v>
      </c>
      <c r="E522" s="63" t="n">
        <f aca="false">ModeloDatosModificados!E522-ModeloDatosMinisterio!E522</f>
        <v>0</v>
      </c>
      <c r="F522" s="63" t="n">
        <f aca="false">ModeloDatosModificados!F522-ModeloDatosMinisterio!F522</f>
        <v>0</v>
      </c>
      <c r="G522" s="63" t="n">
        <f aca="false">ModeloDatosModificados!G522-ModeloDatosMinisterio!G522</f>
        <v>0</v>
      </c>
      <c r="H522" s="63" t="n">
        <f aca="false">ModeloDatosModificados!H522-ModeloDatosMinisterio!H522</f>
        <v>0</v>
      </c>
      <c r="I522" s="64" t="n">
        <f aca="false">ModeloDatosModificados!I522-ModeloDatosMinisterio!I522</f>
        <v>3.4633077061752E-007</v>
      </c>
      <c r="J522" s="63" t="n">
        <f aca="false">ModeloDatosModificados!J522-ModeloDatosMinisterio!J522</f>
        <v>2.01994859114347</v>
      </c>
      <c r="K522" s="64" t="n">
        <f aca="false">ModeloDatosModificados!K522-ModeloDatosMinisterio!K522</f>
        <v>3.46330770596703E-007</v>
      </c>
      <c r="L522" s="63" t="n">
        <f aca="false">ModeloDatosModificados!L522-ModeloDatosMinisterio!L522</f>
        <v>2.01994859124534</v>
      </c>
      <c r="M522" s="64" t="n">
        <f aca="false">ModeloDatosModificados!M522-ModeloDatosMinisterio!M522</f>
        <v>0</v>
      </c>
      <c r="N522" s="63" t="n">
        <f aca="false">ModeloDatosModificados!N522-ModeloDatosMinisterio!N522</f>
        <v>0</v>
      </c>
      <c r="O522" s="63" t="n">
        <f aca="false">ModeloDatosModificados!O522-ModeloDatosMinisterio!O522</f>
        <v>0</v>
      </c>
      <c r="P522" s="63" t="n">
        <f aca="false">ModeloDatosModificados!P522-ModeloDatosMinisterio!P522</f>
        <v>2.01994859124534</v>
      </c>
      <c r="Q522" s="63" t="n">
        <f aca="false">ModeloDatosModificados!Q522-ModeloDatosMinisterio!Q522</f>
        <v>2.01994859124534</v>
      </c>
      <c r="S522" s="63" t="n">
        <f aca="false">ModeloDatosModificados!S522-ModeloDatosMinisterio!S522</f>
        <v>0</v>
      </c>
      <c r="T522" s="63" t="n">
        <f aca="false">ModeloDatosModificados!T522-ModeloDatosMinisterio!T522</f>
        <v>0</v>
      </c>
      <c r="U522" s="63" t="n">
        <f aca="false">ModeloDatosModificados!U522-ModeloDatosMinisterio!U522</f>
        <v>0</v>
      </c>
      <c r="V522" s="63" t="n">
        <f aca="false">ModeloDatosModificados!V522-ModeloDatosMinisterio!V522</f>
        <v>0</v>
      </c>
      <c r="W522" s="63" t="n">
        <f aca="false">ModeloDatosModificados!W522-ModeloDatosMinisterio!W522</f>
        <v>0</v>
      </c>
      <c r="X522" s="63" t="n">
        <f aca="false">ModeloDatosModificados!X522-ModeloDatosMinisterio!X522</f>
        <v>0</v>
      </c>
      <c r="Y522" s="63" t="n">
        <f aca="false">ModeloDatosModificados!Y522-ModeloDatosMinisterio!Y522</f>
        <v>0</v>
      </c>
      <c r="Z522" s="63" t="n">
        <f aca="false">ModeloDatosModificados!Z522-ModeloDatosMinisterio!Z522</f>
        <v>0</v>
      </c>
      <c r="AC522" s="71" t="n">
        <f aca="false">ModeloDatosModificados!AC522-ModeloDatosMinisterio!AC522</f>
        <v>0</v>
      </c>
      <c r="AD522" s="72" t="n">
        <f aca="false">ModeloDatosModificados!AD522-ModeloDatosMinisterio!AD522</f>
        <v>0</v>
      </c>
      <c r="AE522" s="73" t="n">
        <f aca="false">ModeloDatosModificados!AE522-ModeloDatosMinisterio!AE522</f>
        <v>0</v>
      </c>
      <c r="AF522" s="72" t="n">
        <f aca="false">ModeloDatosModificados!AF522-ModeloDatosMinisterio!AF522</f>
        <v>0</v>
      </c>
      <c r="AG522" s="72" t="n">
        <f aca="false">ModeloDatosModificados!AG522-ModeloDatosMinisterio!AG522</f>
        <v>0</v>
      </c>
      <c r="AH522" s="72" t="n">
        <f aca="false">ModeloDatosModificados!AH522-ModeloDatosMinisterio!AH522</f>
        <v>0</v>
      </c>
      <c r="AI522" s="72" t="n">
        <f aca="false">ModeloDatosModificados!AI522-ModeloDatosMinisterio!AI522</f>
        <v>0</v>
      </c>
      <c r="AJ522" s="72" t="n">
        <f aca="false">ModeloDatosModificados!AJ522-ModeloDatosMinisterio!AJ522</f>
        <v>0</v>
      </c>
      <c r="AK522" s="72" t="n">
        <f aca="false">ModeloDatosModificados!AK522-ModeloDatosMinisterio!AK522</f>
        <v>0</v>
      </c>
      <c r="AL522" s="72" t="n">
        <f aca="false">ModeloDatosModificados!AL522-ModeloDatosMinisterio!AL522</f>
        <v>1.8447958611105E-006</v>
      </c>
      <c r="AM522" s="72" t="n">
        <f aca="false">ModeloDatosModificados!AM522-ModeloDatosMinisterio!AM522</f>
        <v>6.45678551389195E-007</v>
      </c>
      <c r="AO522" s="64" t="n">
        <f aca="false">ModeloDatosModificados!AO522-ModeloDatosMinisterio!AO522</f>
        <v>3.21727612904104E-010</v>
      </c>
      <c r="AP522" s="63" t="n">
        <f aca="false">ModeloDatosModificados!AP522-ModeloDatosMinisterio!AP522</f>
        <v>0.0018764524944288</v>
      </c>
      <c r="AQ522" s="64" t="n">
        <f aca="false">ModeloDatosModificados!AQ522-ModeloDatosMinisterio!AQ522</f>
        <v>5.17946304864556E-008</v>
      </c>
      <c r="AR522" s="63" t="n">
        <f aca="false">ModeloDatosModificados!AR522-ModeloDatosMinisterio!AR522</f>
        <v>0.302088349511905</v>
      </c>
      <c r="AS522" s="64" t="n">
        <f aca="false">ModeloDatosModificados!AS522-ModeloDatosMinisterio!AS522</f>
        <v>5.67986167430631E-009</v>
      </c>
      <c r="AT522" s="63" t="n">
        <f aca="false">ModeloDatosModificados!AT522-ModeloDatosMinisterio!AT522</f>
        <v>0.0331273729057102</v>
      </c>
      <c r="AU522" s="64" t="n">
        <f aca="false">ModeloDatosModificados!AU522-ModeloDatosMinisterio!AU522</f>
        <v>3.90962935476434E-008</v>
      </c>
      <c r="AV522" s="63" t="n">
        <f aca="false">ModeloDatosModificados!AV522-ModeloDatosMinisterio!AV522</f>
        <v>0.228026238990424</v>
      </c>
      <c r="AW522" s="64" t="n">
        <f aca="false">ModeloDatosModificados!AW522-ModeloDatosMinisterio!AW522</f>
        <v>2.49438257296465E-007</v>
      </c>
      <c r="AX522" s="63" t="n">
        <f aca="false">ModeloDatosModificados!AX522-ModeloDatosMinisterio!AX522</f>
        <v>1.45483017725019</v>
      </c>
    </row>
    <row r="523" customFormat="false" ht="13.8" hidden="false" customHeight="false" outlineLevel="0" collapsed="false">
      <c r="A523" s="70" t="s">
        <v>40</v>
      </c>
      <c r="B523" s="63" t="n">
        <f aca="false">ModeloDatosModificados!B523-ModeloDatosMinisterio!B523</f>
        <v>0</v>
      </c>
      <c r="C523" s="63" t="n">
        <f aca="false">ModeloDatosModificados!C523-ModeloDatosMinisterio!C523</f>
        <v>0</v>
      </c>
      <c r="D523" s="63" t="n">
        <f aca="false">ModeloDatosModificados!D523-ModeloDatosMinisterio!D523</f>
        <v>0</v>
      </c>
      <c r="E523" s="63" t="n">
        <f aca="false">ModeloDatosModificados!E523-ModeloDatosMinisterio!E523</f>
        <v>0</v>
      </c>
      <c r="F523" s="63" t="n">
        <f aca="false">ModeloDatosModificados!F523-ModeloDatosMinisterio!F523</f>
        <v>0</v>
      </c>
      <c r="G523" s="63" t="n">
        <f aca="false">ModeloDatosModificados!G523-ModeloDatosMinisterio!G523</f>
        <v>0</v>
      </c>
      <c r="H523" s="63" t="n">
        <f aca="false">ModeloDatosModificados!H523-ModeloDatosMinisterio!H523</f>
        <v>0</v>
      </c>
      <c r="I523" s="64" t="n">
        <f aca="false">ModeloDatosModificados!I523-ModeloDatosMinisterio!I523</f>
        <v>3.62310438211874E-007</v>
      </c>
      <c r="J523" s="63" t="n">
        <f aca="false">ModeloDatosModificados!J523-ModeloDatosMinisterio!J523</f>
        <v>2.11314881991711</v>
      </c>
      <c r="K523" s="64" t="n">
        <f aca="false">ModeloDatosModificados!K523-ModeloDatosMinisterio!K523</f>
        <v>3.62310438213609E-007</v>
      </c>
      <c r="L523" s="63" t="n">
        <f aca="false">ModeloDatosModificados!L523-ModeloDatosMinisterio!L523</f>
        <v>2.11314881994622</v>
      </c>
      <c r="M523" s="64" t="n">
        <f aca="false">ModeloDatosModificados!M523-ModeloDatosMinisterio!M523</f>
        <v>0</v>
      </c>
      <c r="N523" s="63" t="n">
        <f aca="false">ModeloDatosModificados!N523-ModeloDatosMinisterio!N523</f>
        <v>0</v>
      </c>
      <c r="O523" s="63" t="n">
        <f aca="false">ModeloDatosModificados!O523-ModeloDatosMinisterio!O523</f>
        <v>0</v>
      </c>
      <c r="P523" s="63" t="n">
        <f aca="false">ModeloDatosModificados!P523-ModeloDatosMinisterio!P523</f>
        <v>2.11314882012084</v>
      </c>
      <c r="Q523" s="63" t="n">
        <f aca="false">ModeloDatosModificados!Q523-ModeloDatosMinisterio!Q523</f>
        <v>2.11314882012084</v>
      </c>
      <c r="S523" s="63" t="n">
        <f aca="false">ModeloDatosModificados!S523-ModeloDatosMinisterio!S523</f>
        <v>0</v>
      </c>
      <c r="T523" s="63" t="n">
        <f aca="false">ModeloDatosModificados!T523-ModeloDatosMinisterio!T523</f>
        <v>0</v>
      </c>
      <c r="U523" s="63" t="n">
        <f aca="false">ModeloDatosModificados!U523-ModeloDatosMinisterio!U523</f>
        <v>0</v>
      </c>
      <c r="V523" s="63" t="n">
        <f aca="false">ModeloDatosModificados!V523-ModeloDatosMinisterio!V523</f>
        <v>0</v>
      </c>
      <c r="W523" s="63" t="n">
        <f aca="false">ModeloDatosModificados!W523-ModeloDatosMinisterio!W523</f>
        <v>0</v>
      </c>
      <c r="X523" s="63" t="n">
        <f aca="false">ModeloDatosModificados!X523-ModeloDatosMinisterio!X523</f>
        <v>0</v>
      </c>
      <c r="Y523" s="63" t="n">
        <f aca="false">ModeloDatosModificados!Y523-ModeloDatosMinisterio!Y523</f>
        <v>0</v>
      </c>
      <c r="Z523" s="63" t="n">
        <f aca="false">ModeloDatosModificados!Z523-ModeloDatosMinisterio!Z523</f>
        <v>0</v>
      </c>
      <c r="AC523" s="71" t="n">
        <f aca="false">ModeloDatosModificados!AC523-ModeloDatosMinisterio!AC523</f>
        <v>0</v>
      </c>
      <c r="AD523" s="72" t="n">
        <f aca="false">ModeloDatosModificados!AD523-ModeloDatosMinisterio!AD523</f>
        <v>0</v>
      </c>
      <c r="AE523" s="73" t="n">
        <f aca="false">ModeloDatosModificados!AE523-ModeloDatosMinisterio!AE523</f>
        <v>0</v>
      </c>
      <c r="AF523" s="72" t="n">
        <f aca="false">ModeloDatosModificados!AF523-ModeloDatosMinisterio!AF523</f>
        <v>0</v>
      </c>
      <c r="AG523" s="72" t="n">
        <f aca="false">ModeloDatosModificados!AG523-ModeloDatosMinisterio!AG523</f>
        <v>0</v>
      </c>
      <c r="AH523" s="72" t="n">
        <f aca="false">ModeloDatosModificados!AH523-ModeloDatosMinisterio!AH523</f>
        <v>0</v>
      </c>
      <c r="AI523" s="72" t="n">
        <f aca="false">ModeloDatosModificados!AI523-ModeloDatosMinisterio!AI523</f>
        <v>0</v>
      </c>
      <c r="AJ523" s="72" t="n">
        <f aca="false">ModeloDatosModificados!AJ523-ModeloDatosMinisterio!AJ523</f>
        <v>0</v>
      </c>
      <c r="AK523" s="72" t="n">
        <f aca="false">ModeloDatosModificados!AK523-ModeloDatosMinisterio!AK523</f>
        <v>0</v>
      </c>
      <c r="AL523" s="72" t="n">
        <f aca="false">ModeloDatosModificados!AL523-ModeloDatosMinisterio!AL523</f>
        <v>1.86549676564098E-006</v>
      </c>
      <c r="AM523" s="72" t="n">
        <f aca="false">ModeloDatosModificados!AM523-ModeloDatosMinisterio!AM523</f>
        <v>6.52923867972E-007</v>
      </c>
      <c r="AO523" s="64" t="n">
        <f aca="false">ModeloDatosModificados!AO523-ModeloDatosMinisterio!AO523</f>
        <v>2.79377231982361E-009</v>
      </c>
      <c r="AP523" s="63" t="n">
        <f aca="false">ModeloDatosModificados!AP523-ModeloDatosMinisterio!AP523</f>
        <v>0.0162944703163248</v>
      </c>
      <c r="AQ523" s="64" t="n">
        <f aca="false">ModeloDatosModificados!AQ523-ModeloDatosMinisterio!AQ523</f>
        <v>3.11743009050354E-008</v>
      </c>
      <c r="AR523" s="63" t="n">
        <f aca="false">ModeloDatosModificados!AR523-ModeloDatosMinisterio!AR523</f>
        <v>0.181821803129424</v>
      </c>
      <c r="AS523" s="64" t="n">
        <f aca="false">ModeloDatosModificados!AS523-ModeloDatosMinisterio!AS523</f>
        <v>6.83427316666013E-008</v>
      </c>
      <c r="AT523" s="63" t="n">
        <f aca="false">ModeloDatosModificados!AT523-ModeloDatosMinisterio!AT523</f>
        <v>0.398603925088537</v>
      </c>
      <c r="AU523" s="64" t="n">
        <f aca="false">ModeloDatosModificados!AU523-ModeloDatosMinisterio!AU523</f>
        <v>1.22286899788184E-008</v>
      </c>
      <c r="AV523" s="63" t="n">
        <f aca="false">ModeloDatosModificados!AV523-ModeloDatosMinisterio!AV523</f>
        <v>0.0713229293787663</v>
      </c>
      <c r="AW523" s="64" t="n">
        <f aca="false">ModeloDatosModificados!AW523-ModeloDatosMinisterio!AW523</f>
        <v>2.47770943342463E-007</v>
      </c>
      <c r="AX523" s="63" t="n">
        <f aca="false">ModeloDatosModificados!AX523-ModeloDatosMinisterio!AX523</f>
        <v>1.4451056919952</v>
      </c>
    </row>
    <row r="524" customFormat="false" ht="13.8" hidden="false" customHeight="false" outlineLevel="0" collapsed="false">
      <c r="A524" s="70" t="s">
        <v>41</v>
      </c>
      <c r="B524" s="63" t="n">
        <f aca="false">ModeloDatosModificados!B524-ModeloDatosMinisterio!B524</f>
        <v>0</v>
      </c>
      <c r="C524" s="63" t="n">
        <f aca="false">ModeloDatosModificados!C524-ModeloDatosMinisterio!C524</f>
        <v>0</v>
      </c>
      <c r="D524" s="63" t="n">
        <f aca="false">ModeloDatosModificados!D524-ModeloDatosMinisterio!D524</f>
        <v>0</v>
      </c>
      <c r="E524" s="63" t="n">
        <f aca="false">ModeloDatosModificados!E524-ModeloDatosMinisterio!E524</f>
        <v>0</v>
      </c>
      <c r="F524" s="63" t="n">
        <f aca="false">ModeloDatosModificados!F524-ModeloDatosMinisterio!F524</f>
        <v>0</v>
      </c>
      <c r="G524" s="63" t="n">
        <f aca="false">ModeloDatosModificados!G524-ModeloDatosMinisterio!G524</f>
        <v>0</v>
      </c>
      <c r="H524" s="63" t="n">
        <f aca="false">ModeloDatosModificados!H524-ModeloDatosMinisterio!H524</f>
        <v>0</v>
      </c>
      <c r="I524" s="64" t="n">
        <f aca="false">ModeloDatosModificados!I524-ModeloDatosMinisterio!I524</f>
        <v>2.89093591279363E-007</v>
      </c>
      <c r="J524" s="63" t="n">
        <f aca="false">ModeloDatosModificados!J524-ModeloDatosMinisterio!J524</f>
        <v>1.68611697822053</v>
      </c>
      <c r="K524" s="64" t="n">
        <f aca="false">ModeloDatosModificados!K524-ModeloDatosMinisterio!K524</f>
        <v>2.89093591276761E-007</v>
      </c>
      <c r="L524" s="63" t="n">
        <f aca="false">ModeloDatosModificados!L524-ModeloDatosMinisterio!L524</f>
        <v>1.68611697819142</v>
      </c>
      <c r="M524" s="64" t="n">
        <f aca="false">ModeloDatosModificados!M524-ModeloDatosMinisterio!M524</f>
        <v>0</v>
      </c>
      <c r="N524" s="63" t="n">
        <f aca="false">ModeloDatosModificados!N524-ModeloDatosMinisterio!N524</f>
        <v>0</v>
      </c>
      <c r="O524" s="63" t="n">
        <f aca="false">ModeloDatosModificados!O524-ModeloDatosMinisterio!O524</f>
        <v>0</v>
      </c>
      <c r="P524" s="63" t="n">
        <f aca="false">ModeloDatosModificados!P524-ModeloDatosMinisterio!P524</f>
        <v>1.68611697829328</v>
      </c>
      <c r="Q524" s="63" t="n">
        <f aca="false">ModeloDatosModificados!Q524-ModeloDatosMinisterio!Q524</f>
        <v>1.68611697829328</v>
      </c>
      <c r="S524" s="63" t="n">
        <f aca="false">ModeloDatosModificados!S524-ModeloDatosMinisterio!S524</f>
        <v>0</v>
      </c>
      <c r="T524" s="63" t="n">
        <f aca="false">ModeloDatosModificados!T524-ModeloDatosMinisterio!T524</f>
        <v>0</v>
      </c>
      <c r="U524" s="63" t="n">
        <f aca="false">ModeloDatosModificados!U524-ModeloDatosMinisterio!U524</f>
        <v>0</v>
      </c>
      <c r="V524" s="63" t="n">
        <f aca="false">ModeloDatosModificados!V524-ModeloDatosMinisterio!V524</f>
        <v>0</v>
      </c>
      <c r="W524" s="63" t="n">
        <f aca="false">ModeloDatosModificados!W524-ModeloDatosMinisterio!W524</f>
        <v>0</v>
      </c>
      <c r="X524" s="63" t="n">
        <f aca="false">ModeloDatosModificados!X524-ModeloDatosMinisterio!X524</f>
        <v>0</v>
      </c>
      <c r="Y524" s="63" t="n">
        <f aca="false">ModeloDatosModificados!Y524-ModeloDatosMinisterio!Y524</f>
        <v>0</v>
      </c>
      <c r="Z524" s="63" t="n">
        <f aca="false">ModeloDatosModificados!Z524-ModeloDatosMinisterio!Z524</f>
        <v>0</v>
      </c>
      <c r="AC524" s="71" t="n">
        <f aca="false">ModeloDatosModificados!AC524-ModeloDatosMinisterio!AC524</f>
        <v>0</v>
      </c>
      <c r="AD524" s="72" t="n">
        <f aca="false">ModeloDatosModificados!AD524-ModeloDatosMinisterio!AD524</f>
        <v>0</v>
      </c>
      <c r="AE524" s="73" t="n">
        <f aca="false">ModeloDatosModificados!AE524-ModeloDatosMinisterio!AE524</f>
        <v>0</v>
      </c>
      <c r="AF524" s="72" t="n">
        <f aca="false">ModeloDatosModificados!AF524-ModeloDatosMinisterio!AF524</f>
        <v>0</v>
      </c>
      <c r="AG524" s="72" t="n">
        <f aca="false">ModeloDatosModificados!AG524-ModeloDatosMinisterio!AG524</f>
        <v>0</v>
      </c>
      <c r="AH524" s="72" t="n">
        <f aca="false">ModeloDatosModificados!AH524-ModeloDatosMinisterio!AH524</f>
        <v>0</v>
      </c>
      <c r="AI524" s="72" t="n">
        <f aca="false">ModeloDatosModificados!AI524-ModeloDatosMinisterio!AI524</f>
        <v>0</v>
      </c>
      <c r="AJ524" s="72" t="n">
        <f aca="false">ModeloDatosModificados!AJ524-ModeloDatosMinisterio!AJ524</f>
        <v>0</v>
      </c>
      <c r="AK524" s="72" t="n">
        <f aca="false">ModeloDatosModificados!AK524-ModeloDatosMinisterio!AK524</f>
        <v>0</v>
      </c>
      <c r="AL524" s="72" t="n">
        <f aca="false">ModeloDatosModificados!AL524-ModeloDatosMinisterio!AL524</f>
        <v>1.86831547955603E-006</v>
      </c>
      <c r="AM524" s="72" t="n">
        <f aca="false">ModeloDatosModificados!AM524-ModeloDatosMinisterio!AM524</f>
        <v>6.53910417841574E-007</v>
      </c>
      <c r="AO524" s="64" t="n">
        <f aca="false">ModeloDatosModificados!AO524-ModeloDatosMinisterio!AO524</f>
        <v>4.81834362509135E-010</v>
      </c>
      <c r="AP524" s="63" t="n">
        <f aca="false">ModeloDatosModificados!AP524-ModeloDatosMinisterio!AP524</f>
        <v>0.00281026326359779</v>
      </c>
      <c r="AQ524" s="64" t="n">
        <f aca="false">ModeloDatosModificados!AQ524-ModeloDatosMinisterio!AQ524</f>
        <v>1.80746483810761E-008</v>
      </c>
      <c r="AR524" s="63" t="n">
        <f aca="false">ModeloDatosModificados!AR524-ModeloDatosMinisterio!AR524</f>
        <v>0.105419049157717</v>
      </c>
      <c r="AS524" s="64" t="n">
        <f aca="false">ModeloDatosModificados!AS524-ModeloDatosMinisterio!AS524</f>
        <v>1.71230478233919E-008</v>
      </c>
      <c r="AT524" s="63" t="n">
        <f aca="false">ModeloDatosModificados!AT524-ModeloDatosMinisterio!AT524</f>
        <v>0.0998689093248686</v>
      </c>
      <c r="AU524" s="64" t="n">
        <f aca="false">ModeloDatosModificados!AU524-ModeloDatosMinisterio!AU524</f>
        <v>1.07686981148675E-008</v>
      </c>
      <c r="AV524" s="63" t="n">
        <f aca="false">ModeloDatosModificados!AV524-ModeloDatosMinisterio!AV524</f>
        <v>0.0628076348712057</v>
      </c>
      <c r="AW524" s="64" t="n">
        <f aca="false">ModeloDatosModificados!AW524-ModeloDatosMinisterio!AW524</f>
        <v>2.42645362597904E-007</v>
      </c>
      <c r="AX524" s="63" t="n">
        <f aca="false">ModeloDatosModificados!AX524-ModeloDatosMinisterio!AX524</f>
        <v>1.41521112159535</v>
      </c>
    </row>
    <row r="525" customFormat="false" ht="13.8" hidden="false" customHeight="false" outlineLevel="0" collapsed="false">
      <c r="A525" s="70" t="s">
        <v>42</v>
      </c>
      <c r="B525" s="63" t="n">
        <f aca="false">ModeloDatosModificados!B525-ModeloDatosMinisterio!B525</f>
        <v>0</v>
      </c>
      <c r="C525" s="63" t="n">
        <f aca="false">ModeloDatosModificados!C525-ModeloDatosMinisterio!C525</f>
        <v>0</v>
      </c>
      <c r="D525" s="63" t="n">
        <f aca="false">ModeloDatosModificados!D525-ModeloDatosMinisterio!D525</f>
        <v>0</v>
      </c>
      <c r="E525" s="63" t="n">
        <f aca="false">ModeloDatosModificados!E525-ModeloDatosMinisterio!E525</f>
        <v>0</v>
      </c>
      <c r="F525" s="63" t="n">
        <f aca="false">ModeloDatosModificados!F525-ModeloDatosMinisterio!F525</f>
        <v>0</v>
      </c>
      <c r="G525" s="63" t="n">
        <f aca="false">ModeloDatosModificados!G525-ModeloDatosMinisterio!G525</f>
        <v>0</v>
      </c>
      <c r="H525" s="63" t="n">
        <f aca="false">ModeloDatosModificados!H525-ModeloDatosMinisterio!H525</f>
        <v>0</v>
      </c>
      <c r="I525" s="64" t="n">
        <f aca="false">ModeloDatosModificados!I525-ModeloDatosMinisterio!I525</f>
        <v>3.1771713209644E-007</v>
      </c>
      <c r="J525" s="63" t="n">
        <f aca="false">ModeloDatosModificados!J525-ModeloDatosMinisterio!J525</f>
        <v>1.85306166188093</v>
      </c>
      <c r="K525" s="64" t="n">
        <f aca="false">ModeloDatosModificados!K525-ModeloDatosMinisterio!K525</f>
        <v>3.1771713209644E-007</v>
      </c>
      <c r="L525" s="63" t="n">
        <f aca="false">ModeloDatosModificados!L525-ModeloDatosMinisterio!L525</f>
        <v>1.85306166186638</v>
      </c>
      <c r="M525" s="64" t="n">
        <f aca="false">ModeloDatosModificados!M525-ModeloDatosMinisterio!M525</f>
        <v>0</v>
      </c>
      <c r="N525" s="63" t="n">
        <f aca="false">ModeloDatosModificados!N525-ModeloDatosMinisterio!N525</f>
        <v>0</v>
      </c>
      <c r="O525" s="63" t="n">
        <f aca="false">ModeloDatosModificados!O525-ModeloDatosMinisterio!O525</f>
        <v>0</v>
      </c>
      <c r="P525" s="63" t="n">
        <f aca="false">ModeloDatosModificados!P525-ModeloDatosMinisterio!P525</f>
        <v>1.85306166182272</v>
      </c>
      <c r="Q525" s="63" t="n">
        <f aca="false">ModeloDatosModificados!Q525-ModeloDatosMinisterio!Q525</f>
        <v>1.85306166182272</v>
      </c>
      <c r="S525" s="63" t="n">
        <f aca="false">ModeloDatosModificados!S525-ModeloDatosMinisterio!S525</f>
        <v>0</v>
      </c>
      <c r="T525" s="63" t="n">
        <f aca="false">ModeloDatosModificados!T525-ModeloDatosMinisterio!T525</f>
        <v>0</v>
      </c>
      <c r="U525" s="63" t="n">
        <f aca="false">ModeloDatosModificados!U525-ModeloDatosMinisterio!U525</f>
        <v>0</v>
      </c>
      <c r="V525" s="63" t="n">
        <f aca="false">ModeloDatosModificados!V525-ModeloDatosMinisterio!V525</f>
        <v>0</v>
      </c>
      <c r="W525" s="63" t="n">
        <f aca="false">ModeloDatosModificados!W525-ModeloDatosMinisterio!W525</f>
        <v>0</v>
      </c>
      <c r="X525" s="63" t="n">
        <f aca="false">ModeloDatosModificados!X525-ModeloDatosMinisterio!X525</f>
        <v>0</v>
      </c>
      <c r="Y525" s="63" t="n">
        <f aca="false">ModeloDatosModificados!Y525-ModeloDatosMinisterio!Y525</f>
        <v>0</v>
      </c>
      <c r="Z525" s="63" t="n">
        <f aca="false">ModeloDatosModificados!Z525-ModeloDatosMinisterio!Z525</f>
        <v>0</v>
      </c>
      <c r="AC525" s="71" t="n">
        <f aca="false">ModeloDatosModificados!AC525-ModeloDatosMinisterio!AC525</f>
        <v>0</v>
      </c>
      <c r="AD525" s="72" t="n">
        <f aca="false">ModeloDatosModificados!AD525-ModeloDatosMinisterio!AD525</f>
        <v>0</v>
      </c>
      <c r="AE525" s="73" t="n">
        <f aca="false">ModeloDatosModificados!AE525-ModeloDatosMinisterio!AE525</f>
        <v>0</v>
      </c>
      <c r="AF525" s="72" t="n">
        <f aca="false">ModeloDatosModificados!AF525-ModeloDatosMinisterio!AF525</f>
        <v>0</v>
      </c>
      <c r="AG525" s="72" t="n">
        <f aca="false">ModeloDatosModificados!AG525-ModeloDatosMinisterio!AG525</f>
        <v>0</v>
      </c>
      <c r="AH525" s="72" t="n">
        <f aca="false">ModeloDatosModificados!AH525-ModeloDatosMinisterio!AH525</f>
        <v>0</v>
      </c>
      <c r="AI525" s="72" t="n">
        <f aca="false">ModeloDatosModificados!AI525-ModeloDatosMinisterio!AI525</f>
        <v>0</v>
      </c>
      <c r="AJ525" s="72" t="n">
        <f aca="false">ModeloDatosModificados!AJ525-ModeloDatosMinisterio!AJ525</f>
        <v>0</v>
      </c>
      <c r="AK525" s="72" t="n">
        <f aca="false">ModeloDatosModificados!AK525-ModeloDatosMinisterio!AK525</f>
        <v>0</v>
      </c>
      <c r="AL525" s="72" t="n">
        <f aca="false">ModeloDatosModificados!AL525-ModeloDatosMinisterio!AL525</f>
        <v>1.86885165907348E-006</v>
      </c>
      <c r="AM525" s="72" t="n">
        <f aca="false">ModeloDatosModificados!AM525-ModeloDatosMinisterio!AM525</f>
        <v>6.54098080674764E-007</v>
      </c>
      <c r="AO525" s="64" t="n">
        <f aca="false">ModeloDatosModificados!AO525-ModeloDatosMinisterio!AO525</f>
        <v>2.96683421433701E-009</v>
      </c>
      <c r="AP525" s="63" t="n">
        <f aca="false">ModeloDatosModificados!AP525-ModeloDatosMinisterio!AP525</f>
        <v>0.0173038410093795</v>
      </c>
      <c r="AQ525" s="64" t="n">
        <f aca="false">ModeloDatosModificados!AQ525-ModeloDatosMinisterio!AQ525</f>
        <v>3.24619776810066E-008</v>
      </c>
      <c r="AR525" s="63" t="n">
        <f aca="false">ModeloDatosModificados!AR525-ModeloDatosMinisterio!AR525</f>
        <v>0.189332082634792</v>
      </c>
      <c r="AS525" s="64" t="n">
        <f aca="false">ModeloDatosModificados!AS525-ModeloDatosMinisterio!AS525</f>
        <v>2.50840067254725E-008</v>
      </c>
      <c r="AT525" s="63" t="n">
        <f aca="false">ModeloDatosModificados!AT525-ModeloDatosMinisterio!AT525</f>
        <v>0.146300613010681</v>
      </c>
      <c r="AU525" s="64" t="n">
        <f aca="false">ModeloDatosModificados!AU525-ModeloDatosMinisterio!AU525</f>
        <v>1.17991961990846E-008</v>
      </c>
      <c r="AV525" s="63" t="n">
        <f aca="false">ModeloDatosModificados!AV525-ModeloDatosMinisterio!AV525</f>
        <v>0.0688179386906995</v>
      </c>
      <c r="AW525" s="64" t="n">
        <f aca="false">ModeloDatosModificados!AW525-ModeloDatosMinisterio!AW525</f>
        <v>2.4540511727616E-007</v>
      </c>
      <c r="AX525" s="63" t="n">
        <f aca="false">ModeloDatosModificados!AX525-ModeloDatosMinisterio!AX525</f>
        <v>1.43130718653447</v>
      </c>
    </row>
    <row r="526" customFormat="false" ht="13.8" hidden="false" customHeight="false" outlineLevel="0" collapsed="false">
      <c r="A526" s="70" t="s">
        <v>43</v>
      </c>
      <c r="B526" s="63" t="n">
        <f aca="false">ModeloDatosModificados!B526-ModeloDatosMinisterio!B526</f>
        <v>0</v>
      </c>
      <c r="C526" s="63" t="n">
        <f aca="false">ModeloDatosModificados!C526-ModeloDatosMinisterio!C526</f>
        <v>0</v>
      </c>
      <c r="D526" s="63" t="n">
        <f aca="false">ModeloDatosModificados!D526-ModeloDatosMinisterio!D526</f>
        <v>0</v>
      </c>
      <c r="E526" s="63" t="n">
        <f aca="false">ModeloDatosModificados!E526-ModeloDatosMinisterio!E526</f>
        <v>0</v>
      </c>
      <c r="F526" s="63" t="n">
        <f aca="false">ModeloDatosModificados!F526-ModeloDatosMinisterio!F526</f>
        <v>0</v>
      </c>
      <c r="G526" s="63" t="n">
        <f aca="false">ModeloDatosModificados!G526-ModeloDatosMinisterio!G526</f>
        <v>0</v>
      </c>
      <c r="H526" s="63" t="n">
        <f aca="false">ModeloDatosModificados!H526-ModeloDatosMinisterio!H526</f>
        <v>0</v>
      </c>
      <c r="I526" s="64" t="n">
        <f aca="false">ModeloDatosModificados!I526-ModeloDatosMinisterio!I526</f>
        <v>3.25546852971564E-007</v>
      </c>
      <c r="J526" s="63" t="n">
        <f aca="false">ModeloDatosModificados!J526-ModeloDatosMinisterio!J526</f>
        <v>1.89872792946699</v>
      </c>
      <c r="K526" s="64" t="n">
        <f aca="false">ModeloDatosModificados!K526-ModeloDatosMinisterio!K526</f>
        <v>3.25546852964625E-007</v>
      </c>
      <c r="L526" s="63" t="n">
        <f aca="false">ModeloDatosModificados!L526-ModeloDatosMinisterio!L526</f>
        <v>1.89872792939423</v>
      </c>
      <c r="M526" s="64" t="n">
        <f aca="false">ModeloDatosModificados!M526-ModeloDatosMinisterio!M526</f>
        <v>0</v>
      </c>
      <c r="N526" s="63" t="n">
        <f aca="false">ModeloDatosModificados!N526-ModeloDatosMinisterio!N526</f>
        <v>0</v>
      </c>
      <c r="O526" s="63" t="n">
        <f aca="false">ModeloDatosModificados!O526-ModeloDatosMinisterio!O526</f>
        <v>0</v>
      </c>
      <c r="P526" s="63" t="n">
        <f aca="false">ModeloDatosModificados!P526-ModeloDatosMinisterio!P526</f>
        <v>1.89872792945243</v>
      </c>
      <c r="Q526" s="63" t="n">
        <f aca="false">ModeloDatosModificados!Q526-ModeloDatosMinisterio!Q526</f>
        <v>1.89872792945243</v>
      </c>
      <c r="S526" s="63" t="n">
        <f aca="false">ModeloDatosModificados!S526-ModeloDatosMinisterio!S526</f>
        <v>0</v>
      </c>
      <c r="T526" s="63" t="n">
        <f aca="false">ModeloDatosModificados!T526-ModeloDatosMinisterio!T526</f>
        <v>0</v>
      </c>
      <c r="U526" s="63" t="n">
        <f aca="false">ModeloDatosModificados!U526-ModeloDatosMinisterio!U526</f>
        <v>0</v>
      </c>
      <c r="V526" s="63" t="n">
        <f aca="false">ModeloDatosModificados!V526-ModeloDatosMinisterio!V526</f>
        <v>0</v>
      </c>
      <c r="W526" s="63" t="n">
        <f aca="false">ModeloDatosModificados!W526-ModeloDatosMinisterio!W526</f>
        <v>0</v>
      </c>
      <c r="X526" s="63" t="n">
        <f aca="false">ModeloDatosModificados!X526-ModeloDatosMinisterio!X526</f>
        <v>0</v>
      </c>
      <c r="Y526" s="63" t="n">
        <f aca="false">ModeloDatosModificados!Y526-ModeloDatosMinisterio!Y526</f>
        <v>0</v>
      </c>
      <c r="Z526" s="63" t="n">
        <f aca="false">ModeloDatosModificados!Z526-ModeloDatosMinisterio!Z526</f>
        <v>0</v>
      </c>
      <c r="AC526" s="71" t="n">
        <f aca="false">ModeloDatosModificados!AC526-ModeloDatosMinisterio!AC526</f>
        <v>0</v>
      </c>
      <c r="AD526" s="72" t="n">
        <f aca="false">ModeloDatosModificados!AD526-ModeloDatosMinisterio!AD526</f>
        <v>0</v>
      </c>
      <c r="AE526" s="73" t="n">
        <f aca="false">ModeloDatosModificados!AE526-ModeloDatosMinisterio!AE526</f>
        <v>0</v>
      </c>
      <c r="AF526" s="72" t="n">
        <f aca="false">ModeloDatosModificados!AF526-ModeloDatosMinisterio!AF526</f>
        <v>0</v>
      </c>
      <c r="AG526" s="72" t="n">
        <f aca="false">ModeloDatosModificados!AG526-ModeloDatosMinisterio!AG526</f>
        <v>0</v>
      </c>
      <c r="AH526" s="72" t="n">
        <f aca="false">ModeloDatosModificados!AH526-ModeloDatosMinisterio!AH526</f>
        <v>0</v>
      </c>
      <c r="AI526" s="72" t="n">
        <f aca="false">ModeloDatosModificados!AI526-ModeloDatosMinisterio!AI526</f>
        <v>0</v>
      </c>
      <c r="AJ526" s="72" t="n">
        <f aca="false">ModeloDatosModificados!AJ526-ModeloDatosMinisterio!AJ526</f>
        <v>0</v>
      </c>
      <c r="AK526" s="72" t="n">
        <f aca="false">ModeloDatosModificados!AK526-ModeloDatosMinisterio!AK526</f>
        <v>0</v>
      </c>
      <c r="AL526" s="72" t="n">
        <f aca="false">ModeloDatosModificados!AL526-ModeloDatosMinisterio!AL526</f>
        <v>1.38824482922434E-006</v>
      </c>
      <c r="AM526" s="72" t="n">
        <f aca="false">ModeloDatosModificados!AM526-ModeloDatosMinisterio!AM526</f>
        <v>4.85885690224008E-007</v>
      </c>
      <c r="AO526" s="64" t="n">
        <f aca="false">ModeloDatosModificados!AO526-ModeloDatosMinisterio!AO526</f>
        <v>5.27089664354775E-010</v>
      </c>
      <c r="AP526" s="63" t="n">
        <f aca="false">ModeloDatosModificados!AP526-ModeloDatosMinisterio!AP526</f>
        <v>0.00307421146271736</v>
      </c>
      <c r="AQ526" s="64" t="n">
        <f aca="false">ModeloDatosModificados!AQ526-ModeloDatosMinisterio!AQ526</f>
        <v>2.29648373971728E-008</v>
      </c>
      <c r="AR526" s="63" t="n">
        <f aca="false">ModeloDatosModificados!AR526-ModeloDatosMinisterio!AR526</f>
        <v>0.133940714720666</v>
      </c>
      <c r="AS526" s="64" t="n">
        <f aca="false">ModeloDatosModificados!AS526-ModeloDatosMinisterio!AS526</f>
        <v>5.24615029768444E-008</v>
      </c>
      <c r="AT526" s="63" t="n">
        <f aca="false">ModeloDatosModificados!AT526-ModeloDatosMinisterio!AT526</f>
        <v>0.305977833959332</v>
      </c>
      <c r="AU526" s="64" t="n">
        <f aca="false">ModeloDatosModificados!AU526-ModeloDatosMinisterio!AU526</f>
        <v>4.86270983852608E-008</v>
      </c>
      <c r="AV526" s="63" t="n">
        <f aca="false">ModeloDatosModificados!AV526-ModeloDatosMinisterio!AV526</f>
        <v>0.283613952928135</v>
      </c>
      <c r="AW526" s="64" t="n">
        <f aca="false">ModeloDatosModificados!AW526-ModeloDatosMinisterio!AW526</f>
        <v>2.00966324546536E-007</v>
      </c>
      <c r="AX526" s="63" t="n">
        <f aca="false">ModeloDatosModificados!AX526-ModeloDatosMinisterio!AX526</f>
        <v>1.17212121641205</v>
      </c>
    </row>
    <row r="527" customFormat="false" ht="13.8" hidden="false" customHeight="false" outlineLevel="0" collapsed="false">
      <c r="A527" s="70" t="s">
        <v>44</v>
      </c>
      <c r="B527" s="63" t="n">
        <f aca="false">ModeloDatosModificados!B527-ModeloDatosMinisterio!B527</f>
        <v>0</v>
      </c>
      <c r="C527" s="63" t="n">
        <f aca="false">ModeloDatosModificados!C527-ModeloDatosMinisterio!C527</f>
        <v>0</v>
      </c>
      <c r="D527" s="63" t="n">
        <f aca="false">ModeloDatosModificados!D527-ModeloDatosMinisterio!D527</f>
        <v>0</v>
      </c>
      <c r="E527" s="63" t="n">
        <f aca="false">ModeloDatosModificados!E527-ModeloDatosMinisterio!E527</f>
        <v>0</v>
      </c>
      <c r="F527" s="63" t="n">
        <f aca="false">ModeloDatosModificados!F527-ModeloDatosMinisterio!F527</f>
        <v>0</v>
      </c>
      <c r="G527" s="63" t="n">
        <f aca="false">ModeloDatosModificados!G527-ModeloDatosMinisterio!G527</f>
        <v>0</v>
      </c>
      <c r="H527" s="63" t="n">
        <f aca="false">ModeloDatosModificados!H527-ModeloDatosMinisterio!H527</f>
        <v>0</v>
      </c>
      <c r="I527" s="64" t="n">
        <f aca="false">ModeloDatosModificados!I527-ModeloDatosMinisterio!I527</f>
        <v>3.8172056368406E-007</v>
      </c>
      <c r="J527" s="63" t="n">
        <f aca="false">ModeloDatosModificados!J527-ModeloDatosMinisterio!J527</f>
        <v>2.22635694037308</v>
      </c>
      <c r="K527" s="64" t="n">
        <f aca="false">ModeloDatosModificados!K527-ModeloDatosMinisterio!K527</f>
        <v>3.81720563670182E-007</v>
      </c>
      <c r="L527" s="63" t="n">
        <f aca="false">ModeloDatosModificados!L527-ModeloDatosMinisterio!L527</f>
        <v>2.22635694053315</v>
      </c>
      <c r="M527" s="64" t="n">
        <f aca="false">ModeloDatosModificados!M527-ModeloDatosMinisterio!M527</f>
        <v>0</v>
      </c>
      <c r="N527" s="63" t="n">
        <f aca="false">ModeloDatosModificados!N527-ModeloDatosMinisterio!N527</f>
        <v>0</v>
      </c>
      <c r="O527" s="63" t="n">
        <f aca="false">ModeloDatosModificados!O527-ModeloDatosMinisterio!O527</f>
        <v>0</v>
      </c>
      <c r="P527" s="63" t="n">
        <f aca="false">ModeloDatosModificados!P527-ModeloDatosMinisterio!P527</f>
        <v>2.22635694046039</v>
      </c>
      <c r="Q527" s="63" t="n">
        <f aca="false">ModeloDatosModificados!Q527-ModeloDatosMinisterio!Q527</f>
        <v>2.22635694057681</v>
      </c>
      <c r="S527" s="63" t="n">
        <f aca="false">ModeloDatosModificados!S527-ModeloDatosMinisterio!S527</f>
        <v>0</v>
      </c>
      <c r="T527" s="63" t="n">
        <f aca="false">ModeloDatosModificados!T527-ModeloDatosMinisterio!T527</f>
        <v>0</v>
      </c>
      <c r="U527" s="63" t="n">
        <f aca="false">ModeloDatosModificados!U527-ModeloDatosMinisterio!U527</f>
        <v>0</v>
      </c>
      <c r="V527" s="63" t="n">
        <f aca="false">ModeloDatosModificados!V527-ModeloDatosMinisterio!V527</f>
        <v>0</v>
      </c>
      <c r="W527" s="63" t="n">
        <f aca="false">ModeloDatosModificados!W527-ModeloDatosMinisterio!W527</f>
        <v>0</v>
      </c>
      <c r="X527" s="63" t="n">
        <f aca="false">ModeloDatosModificados!X527-ModeloDatosMinisterio!X527</f>
        <v>0</v>
      </c>
      <c r="Y527" s="63" t="n">
        <f aca="false">ModeloDatosModificados!Y527-ModeloDatosMinisterio!Y527</f>
        <v>0</v>
      </c>
      <c r="Z527" s="63" t="n">
        <f aca="false">ModeloDatosModificados!Z527-ModeloDatosMinisterio!Z527</f>
        <v>0</v>
      </c>
      <c r="AC527" s="71" t="n">
        <f aca="false">ModeloDatosModificados!AC527-ModeloDatosMinisterio!AC527</f>
        <v>0</v>
      </c>
      <c r="AD527" s="72" t="n">
        <f aca="false">ModeloDatosModificados!AD527-ModeloDatosMinisterio!AD527</f>
        <v>0</v>
      </c>
      <c r="AE527" s="73" t="n">
        <f aca="false">ModeloDatosModificados!AE527-ModeloDatosMinisterio!AE527</f>
        <v>0</v>
      </c>
      <c r="AF527" s="72" t="n">
        <f aca="false">ModeloDatosModificados!AF527-ModeloDatosMinisterio!AF527</f>
        <v>0</v>
      </c>
      <c r="AG527" s="72" t="n">
        <f aca="false">ModeloDatosModificados!AG527-ModeloDatosMinisterio!AG527</f>
        <v>0</v>
      </c>
      <c r="AH527" s="72" t="n">
        <f aca="false">ModeloDatosModificados!AH527-ModeloDatosMinisterio!AH527</f>
        <v>0</v>
      </c>
      <c r="AI527" s="72" t="n">
        <f aca="false">ModeloDatosModificados!AI527-ModeloDatosMinisterio!AI527</f>
        <v>0</v>
      </c>
      <c r="AJ527" s="72" t="n">
        <f aca="false">ModeloDatosModificados!AJ527-ModeloDatosMinisterio!AJ527</f>
        <v>0</v>
      </c>
      <c r="AK527" s="72" t="n">
        <f aca="false">ModeloDatosModificados!AK527-ModeloDatosMinisterio!AK527</f>
        <v>0</v>
      </c>
      <c r="AL527" s="72" t="n">
        <f aca="false">ModeloDatosModificados!AL527-ModeloDatosMinisterio!AL527</f>
        <v>1.86947446735933E-006</v>
      </c>
      <c r="AM527" s="72" t="n">
        <f aca="false">ModeloDatosModificados!AM527-ModeloDatosMinisterio!AM527</f>
        <v>6.54316063573857E-007</v>
      </c>
      <c r="AO527" s="64" t="n">
        <f aca="false">ModeloDatosModificados!AO527-ModeloDatosMinisterio!AO527</f>
        <v>2.51725415178713E-009</v>
      </c>
      <c r="AP527" s="63" t="n">
        <f aca="false">ModeloDatosModificados!AP527-ModeloDatosMinisterio!AP527</f>
        <v>0.0146816985634359</v>
      </c>
      <c r="AQ527" s="64" t="n">
        <f aca="false">ModeloDatosModificados!AQ527-ModeloDatosMinisterio!AQ527</f>
        <v>4.21966930941146E-008</v>
      </c>
      <c r="AR527" s="63" t="n">
        <f aca="false">ModeloDatosModificados!AR527-ModeloDatosMinisterio!AR527</f>
        <v>0.24610908991599</v>
      </c>
      <c r="AS527" s="64" t="n">
        <f aca="false">ModeloDatosModificados!AS527-ModeloDatosMinisterio!AS527</f>
        <v>7.58908989071522E-008</v>
      </c>
      <c r="AT527" s="63" t="n">
        <f aca="false">ModeloDatosModificados!AT527-ModeloDatosMinisterio!AT527</f>
        <v>0.442628051947395</v>
      </c>
      <c r="AU527" s="64" t="n">
        <f aca="false">ModeloDatosModificados!AU527-ModeloDatosMinisterio!AU527</f>
        <v>1.1078441366965E-008</v>
      </c>
      <c r="AV527" s="63" t="n">
        <f aca="false">ModeloDatosModificados!AV527-ModeloDatosMinisterio!AV527</f>
        <v>0.0646141894676475</v>
      </c>
      <c r="AW527" s="64" t="n">
        <f aca="false">ModeloDatosModificados!AW527-ModeloDatosMinisterio!AW527</f>
        <v>2.50037276166779E-007</v>
      </c>
      <c r="AX527" s="63" t="n">
        <f aca="false">ModeloDatosModificados!AX527-ModeloDatosMinisterio!AX527</f>
        <v>1.45832391048316</v>
      </c>
    </row>
    <row r="528" customFormat="false" ht="13.8" hidden="false" customHeight="false" outlineLevel="0" collapsed="false">
      <c r="A528" s="70" t="s">
        <v>45</v>
      </c>
      <c r="B528" s="63" t="n">
        <f aca="false">ModeloDatosModificados!B528-ModeloDatosMinisterio!B528</f>
        <v>0</v>
      </c>
      <c r="C528" s="63" t="n">
        <f aca="false">ModeloDatosModificados!C528-ModeloDatosMinisterio!C528</f>
        <v>0</v>
      </c>
      <c r="D528" s="63" t="n">
        <f aca="false">ModeloDatosModificados!D528-ModeloDatosMinisterio!D528</f>
        <v>0</v>
      </c>
      <c r="E528" s="63" t="n">
        <f aca="false">ModeloDatosModificados!E528-ModeloDatosMinisterio!E528</f>
        <v>0</v>
      </c>
      <c r="F528" s="63" t="n">
        <f aca="false">ModeloDatosModificados!F528-ModeloDatosMinisterio!F528</f>
        <v>0</v>
      </c>
      <c r="G528" s="63" t="n">
        <f aca="false">ModeloDatosModificados!G528-ModeloDatosMinisterio!G528</f>
        <v>0</v>
      </c>
      <c r="H528" s="63" t="n">
        <f aca="false">ModeloDatosModificados!H528-ModeloDatosMinisterio!H528</f>
        <v>0</v>
      </c>
      <c r="I528" s="64" t="n">
        <f aca="false">ModeloDatosModificados!I528-ModeloDatosMinisterio!I528</f>
        <v>2.7802944303594E-007</v>
      </c>
      <c r="J528" s="63" t="n">
        <f aca="false">ModeloDatosModificados!J528-ModeloDatosMinisterio!J528</f>
        <v>1.62158615232329</v>
      </c>
      <c r="K528" s="64" t="n">
        <f aca="false">ModeloDatosModificados!K528-ModeloDatosMinisterio!K528</f>
        <v>2.78029443034206E-007</v>
      </c>
      <c r="L528" s="63" t="n">
        <f aca="false">ModeloDatosModificados!L528-ModeloDatosMinisterio!L528</f>
        <v>1.62158615233056</v>
      </c>
      <c r="M528" s="64" t="n">
        <f aca="false">ModeloDatosModificados!M528-ModeloDatosMinisterio!M528</f>
        <v>0</v>
      </c>
      <c r="N528" s="63" t="n">
        <f aca="false">ModeloDatosModificados!N528-ModeloDatosMinisterio!N528</f>
        <v>0</v>
      </c>
      <c r="O528" s="63" t="n">
        <f aca="false">ModeloDatosModificados!O528-ModeloDatosMinisterio!O528</f>
        <v>0</v>
      </c>
      <c r="P528" s="63" t="n">
        <f aca="false">ModeloDatosModificados!P528-ModeloDatosMinisterio!P528</f>
        <v>1.62158615235239</v>
      </c>
      <c r="Q528" s="63" t="n">
        <f aca="false">ModeloDatosModificados!Q528-ModeloDatosMinisterio!Q528</f>
        <v>1.62158615235239</v>
      </c>
      <c r="S528" s="63" t="n">
        <f aca="false">ModeloDatosModificados!S528-ModeloDatosMinisterio!S528</f>
        <v>0</v>
      </c>
      <c r="T528" s="63" t="n">
        <f aca="false">ModeloDatosModificados!T528-ModeloDatosMinisterio!T528</f>
        <v>0</v>
      </c>
      <c r="U528" s="63" t="n">
        <f aca="false">ModeloDatosModificados!U528-ModeloDatosMinisterio!U528</f>
        <v>0</v>
      </c>
      <c r="V528" s="63" t="n">
        <f aca="false">ModeloDatosModificados!V528-ModeloDatosMinisterio!V528</f>
        <v>0</v>
      </c>
      <c r="W528" s="63" t="n">
        <f aca="false">ModeloDatosModificados!W528-ModeloDatosMinisterio!W528</f>
        <v>0</v>
      </c>
      <c r="X528" s="63" t="n">
        <f aca="false">ModeloDatosModificados!X528-ModeloDatosMinisterio!X528</f>
        <v>0</v>
      </c>
      <c r="Y528" s="63" t="n">
        <f aca="false">ModeloDatosModificados!Y528-ModeloDatosMinisterio!Y528</f>
        <v>0</v>
      </c>
      <c r="Z528" s="63" t="n">
        <f aca="false">ModeloDatosModificados!Z528-ModeloDatosMinisterio!Z528</f>
        <v>0</v>
      </c>
      <c r="AC528" s="71" t="n">
        <f aca="false">ModeloDatosModificados!AC528-ModeloDatosMinisterio!AC528</f>
        <v>0</v>
      </c>
      <c r="AD528" s="72" t="n">
        <f aca="false">ModeloDatosModificados!AD528-ModeloDatosMinisterio!AD528</f>
        <v>0</v>
      </c>
      <c r="AE528" s="73" t="n">
        <f aca="false">ModeloDatosModificados!AE528-ModeloDatosMinisterio!AE528</f>
        <v>0</v>
      </c>
      <c r="AF528" s="72" t="n">
        <f aca="false">ModeloDatosModificados!AF528-ModeloDatosMinisterio!AF528</f>
        <v>0</v>
      </c>
      <c r="AG528" s="72" t="n">
        <f aca="false">ModeloDatosModificados!AG528-ModeloDatosMinisterio!AG528</f>
        <v>0</v>
      </c>
      <c r="AH528" s="72" t="n">
        <f aca="false">ModeloDatosModificados!AH528-ModeloDatosMinisterio!AH528</f>
        <v>0</v>
      </c>
      <c r="AI528" s="72" t="n">
        <f aca="false">ModeloDatosModificados!AI528-ModeloDatosMinisterio!AI528</f>
        <v>0</v>
      </c>
      <c r="AJ528" s="72" t="n">
        <f aca="false">ModeloDatosModificados!AJ528-ModeloDatosMinisterio!AJ528</f>
        <v>0</v>
      </c>
      <c r="AK528" s="72" t="n">
        <f aca="false">ModeloDatosModificados!AK528-ModeloDatosMinisterio!AK528</f>
        <v>0</v>
      </c>
      <c r="AL528" s="72" t="n">
        <f aca="false">ModeloDatosModificados!AL528-ModeloDatosMinisterio!AL528</f>
        <v>1.610206496621E-006</v>
      </c>
      <c r="AM528" s="72" t="n">
        <f aca="false">ModeloDatosModificados!AM528-ModeloDatosMinisterio!AM528</f>
        <v>5.63572273817176E-007</v>
      </c>
      <c r="AO528" s="64" t="n">
        <f aca="false">ModeloDatosModificados!AO528-ModeloDatosMinisterio!AO528</f>
        <v>8.3257202289366E-010</v>
      </c>
      <c r="AP528" s="63" t="n">
        <f aca="false">ModeloDatosModificados!AP528-ModeloDatosMinisterio!AP528</f>
        <v>0.00485591471317548</v>
      </c>
      <c r="AQ528" s="64" t="n">
        <f aca="false">ModeloDatosModificados!AQ528-ModeloDatosMinisterio!AQ528</f>
        <v>1.63016199660176E-008</v>
      </c>
      <c r="AR528" s="63" t="n">
        <f aca="false">ModeloDatosModificados!AR528-ModeloDatosMinisterio!AR528</f>
        <v>0.0950779921313369</v>
      </c>
      <c r="AS528" s="64" t="n">
        <f aca="false">ModeloDatosModificados!AS528-ModeloDatosMinisterio!AS528</f>
        <v>1.68954149822129E-008</v>
      </c>
      <c r="AT528" s="63" t="n">
        <f aca="false">ModeloDatosModificados!AT528-ModeloDatosMinisterio!AT528</f>
        <v>0.0985412576228555</v>
      </c>
      <c r="AU528" s="64" t="n">
        <f aca="false">ModeloDatosModificados!AU528-ModeloDatosMinisterio!AU528</f>
        <v>2.06058484622084E-008</v>
      </c>
      <c r="AV528" s="63" t="n">
        <f aca="false">ModeloDatosModificados!AV528-ModeloDatosMinisterio!AV528</f>
        <v>0.120182086322529</v>
      </c>
      <c r="AW528" s="64" t="n">
        <f aca="false">ModeloDatosModificados!AW528-ModeloDatosMinisterio!AW528</f>
        <v>2.23393987601808E-007</v>
      </c>
      <c r="AX528" s="63" t="n">
        <f aca="false">ModeloDatosModificados!AX528-ModeloDatosMinisterio!AX528</f>
        <v>1.30292890153214</v>
      </c>
    </row>
    <row r="529" customFormat="false" ht="13.8" hidden="false" customHeight="false" outlineLevel="0" collapsed="false">
      <c r="A529" s="70" t="s">
        <v>46</v>
      </c>
      <c r="B529" s="63" t="n">
        <f aca="false">ModeloDatosModificados!B529-ModeloDatosMinisterio!B529</f>
        <v>0</v>
      </c>
      <c r="C529" s="63" t="n">
        <f aca="false">ModeloDatosModificados!C529-ModeloDatosMinisterio!C529</f>
        <v>0</v>
      </c>
      <c r="D529" s="63" t="n">
        <f aca="false">ModeloDatosModificados!D529-ModeloDatosMinisterio!D529</f>
        <v>0</v>
      </c>
      <c r="E529" s="63" t="n">
        <f aca="false">ModeloDatosModificados!E529-ModeloDatosMinisterio!E529</f>
        <v>0</v>
      </c>
      <c r="F529" s="63" t="n">
        <f aca="false">ModeloDatosModificados!F529-ModeloDatosMinisterio!F529</f>
        <v>0</v>
      </c>
      <c r="G529" s="63" t="n">
        <f aca="false">ModeloDatosModificados!G529-ModeloDatosMinisterio!G529</f>
        <v>0</v>
      </c>
      <c r="H529" s="63" t="n">
        <f aca="false">ModeloDatosModificados!H529-ModeloDatosMinisterio!H529</f>
        <v>0</v>
      </c>
      <c r="I529" s="64" t="n">
        <f aca="false">ModeloDatosModificados!I529-ModeloDatosMinisterio!I529</f>
        <v>2.57162907225938E-007</v>
      </c>
      <c r="J529" s="63" t="n">
        <f aca="false">ModeloDatosModificados!J529-ModeloDatosMinisterio!J529</f>
        <v>1.49988362632575</v>
      </c>
      <c r="K529" s="64" t="n">
        <f aca="false">ModeloDatosModificados!K529-ModeloDatosMinisterio!K529</f>
        <v>2.57162907225938E-007</v>
      </c>
      <c r="L529" s="63" t="n">
        <f aca="false">ModeloDatosModificados!L529-ModeloDatosMinisterio!L529</f>
        <v>1.49988362634031</v>
      </c>
      <c r="M529" s="64" t="n">
        <f aca="false">ModeloDatosModificados!M529-ModeloDatosMinisterio!M529</f>
        <v>0</v>
      </c>
      <c r="N529" s="63" t="n">
        <f aca="false">ModeloDatosModificados!N529-ModeloDatosMinisterio!N529</f>
        <v>0</v>
      </c>
      <c r="O529" s="63" t="n">
        <f aca="false">ModeloDatosModificados!O529-ModeloDatosMinisterio!O529</f>
        <v>0</v>
      </c>
      <c r="P529" s="63" t="n">
        <f aca="false">ModeloDatosModificados!P529-ModeloDatosMinisterio!P529</f>
        <v>1.49988362635486</v>
      </c>
      <c r="Q529" s="63" t="n">
        <f aca="false">ModeloDatosModificados!Q529-ModeloDatosMinisterio!Q529</f>
        <v>1.49988362635486</v>
      </c>
      <c r="S529" s="63" t="n">
        <f aca="false">ModeloDatosModificados!S529-ModeloDatosMinisterio!S529</f>
        <v>0</v>
      </c>
      <c r="T529" s="63" t="n">
        <f aca="false">ModeloDatosModificados!T529-ModeloDatosMinisterio!T529</f>
        <v>0</v>
      </c>
      <c r="U529" s="63" t="n">
        <f aca="false">ModeloDatosModificados!U529-ModeloDatosMinisterio!U529</f>
        <v>0</v>
      </c>
      <c r="V529" s="63" t="n">
        <f aca="false">ModeloDatosModificados!V529-ModeloDatosMinisterio!V529</f>
        <v>0</v>
      </c>
      <c r="W529" s="63" t="n">
        <f aca="false">ModeloDatosModificados!W529-ModeloDatosMinisterio!W529</f>
        <v>0</v>
      </c>
      <c r="X529" s="63" t="n">
        <f aca="false">ModeloDatosModificados!X529-ModeloDatosMinisterio!X529</f>
        <v>0</v>
      </c>
      <c r="Y529" s="63" t="n">
        <f aca="false">ModeloDatosModificados!Y529-ModeloDatosMinisterio!Y529</f>
        <v>0</v>
      </c>
      <c r="Z529" s="63" t="n">
        <f aca="false">ModeloDatosModificados!Z529-ModeloDatosMinisterio!Z529</f>
        <v>0</v>
      </c>
      <c r="AC529" s="71" t="n">
        <f aca="false">ModeloDatosModificados!AC529-ModeloDatosMinisterio!AC529</f>
        <v>0</v>
      </c>
      <c r="AD529" s="72" t="n">
        <f aca="false">ModeloDatosModificados!AD529-ModeloDatosMinisterio!AD529</f>
        <v>0</v>
      </c>
      <c r="AE529" s="73" t="n">
        <f aca="false">ModeloDatosModificados!AE529-ModeloDatosMinisterio!AE529</f>
        <v>0</v>
      </c>
      <c r="AF529" s="72" t="n">
        <f aca="false">ModeloDatosModificados!AF529-ModeloDatosMinisterio!AF529</f>
        <v>0</v>
      </c>
      <c r="AG529" s="72" t="n">
        <f aca="false">ModeloDatosModificados!AG529-ModeloDatosMinisterio!AG529</f>
        <v>0</v>
      </c>
      <c r="AH529" s="72" t="n">
        <f aca="false">ModeloDatosModificados!AH529-ModeloDatosMinisterio!AH529</f>
        <v>0</v>
      </c>
      <c r="AI529" s="72" t="n">
        <f aca="false">ModeloDatosModificados!AI529-ModeloDatosMinisterio!AI529</f>
        <v>0</v>
      </c>
      <c r="AJ529" s="72" t="n">
        <f aca="false">ModeloDatosModificados!AJ529-ModeloDatosMinisterio!AJ529</f>
        <v>0</v>
      </c>
      <c r="AK529" s="72" t="n">
        <f aca="false">ModeloDatosModificados!AK529-ModeloDatosMinisterio!AK529</f>
        <v>0</v>
      </c>
      <c r="AL529" s="72" t="n">
        <f aca="false">ModeloDatosModificados!AL529-ModeloDatosMinisterio!AL529</f>
        <v>1.28676074581668E-006</v>
      </c>
      <c r="AM529" s="72" t="n">
        <f aca="false">ModeloDatosModificados!AM529-ModeloDatosMinisterio!AM529</f>
        <v>4.50366261034452E-007</v>
      </c>
      <c r="AO529" s="64" t="n">
        <f aca="false">ModeloDatosModificados!AO529-ModeloDatosMinisterio!AO529</f>
        <v>5.01019503006605E-009</v>
      </c>
      <c r="AP529" s="63" t="n">
        <f aca="false">ModeloDatosModificados!AP529-ModeloDatosMinisterio!AP529</f>
        <v>0.0292215917584144</v>
      </c>
      <c r="AQ529" s="64" t="n">
        <f aca="false">ModeloDatosModificados!AQ529-ModeloDatosMinisterio!AQ529</f>
        <v>1.93891939942806E-008</v>
      </c>
      <c r="AR529" s="63" t="n">
        <f aca="false">ModeloDatosModificados!AR529-ModeloDatosMinisterio!AR529</f>
        <v>0.113086039171321</v>
      </c>
      <c r="AS529" s="64" t="n">
        <f aca="false">ModeloDatosModificados!AS529-ModeloDatosMinisterio!AS529</f>
        <v>3.12470536355247E-008</v>
      </c>
      <c r="AT529" s="63" t="n">
        <f aca="false">ModeloDatosModificados!AT529-ModeloDatosMinisterio!AT529</f>
        <v>0.182246128046245</v>
      </c>
      <c r="AU529" s="64" t="n">
        <f aca="false">ModeloDatosModificados!AU529-ModeloDatosMinisterio!AU529</f>
        <v>1.27647572869833E-008</v>
      </c>
      <c r="AV529" s="63" t="n">
        <f aca="false">ModeloDatosModificados!AV529-ModeloDatosMinisterio!AV529</f>
        <v>0.0744495022836418</v>
      </c>
      <c r="AW529" s="64" t="n">
        <f aca="false">ModeloDatosModificados!AW529-ModeloDatosMinisterio!AW529</f>
        <v>1.88751707278379E-007</v>
      </c>
      <c r="AX529" s="63" t="n">
        <f aca="false">ModeloDatosModificados!AX529-ModeloDatosMinisterio!AX529</f>
        <v>1.10088036507295</v>
      </c>
    </row>
    <row r="530" customFormat="false" ht="13.8" hidden="false" customHeight="false" outlineLevel="0" collapsed="false">
      <c r="A530" s="81" t="s">
        <v>49</v>
      </c>
      <c r="B530" s="84" t="n">
        <f aca="false">ModeloDatosModificados!B530-ModeloDatosMinisterio!B530</f>
        <v>0</v>
      </c>
      <c r="C530" s="84" t="n">
        <f aca="false">ModeloDatosModificados!C530-ModeloDatosMinisterio!C530</f>
        <v>0</v>
      </c>
      <c r="D530" s="84" t="n">
        <f aca="false">ModeloDatosModificados!D530-ModeloDatosMinisterio!D530</f>
        <v>0</v>
      </c>
      <c r="E530" s="84" t="n">
        <f aca="false">ModeloDatosModificados!E530-ModeloDatosMinisterio!E530</f>
        <v>0</v>
      </c>
      <c r="F530" s="84" t="n">
        <f aca="false">ModeloDatosModificados!F530-ModeloDatosMinisterio!F530</f>
        <v>0</v>
      </c>
      <c r="G530" s="84" t="n">
        <f aca="false">ModeloDatosModificados!G530-ModeloDatosMinisterio!G530</f>
        <v>0</v>
      </c>
      <c r="H530" s="84" t="n">
        <f aca="false">ModeloDatosModificados!H530-ModeloDatosMinisterio!H530</f>
        <v>0</v>
      </c>
      <c r="I530" s="82" t="n">
        <f aca="false">ModeloDatosModificados!I530-ModeloDatosMinisterio!I530</f>
        <v>-1.73287673099765E-009</v>
      </c>
      <c r="J530" s="84" t="n">
        <f aca="false">ModeloDatosModificados!J530-ModeloDatosMinisterio!J530</f>
        <v>0</v>
      </c>
      <c r="K530" s="82" t="n">
        <f aca="false">ModeloDatosModificados!K530-ModeloDatosMinisterio!K530</f>
        <v>-1.73287539873002E-009</v>
      </c>
      <c r="L530" s="84" t="n">
        <f aca="false">ModeloDatosModificados!L530-ModeloDatosMinisterio!L530</f>
        <v>0</v>
      </c>
      <c r="M530" s="82" t="n">
        <f aca="false">ModeloDatosModificados!M530-ModeloDatosMinisterio!M530</f>
        <v>0</v>
      </c>
      <c r="N530" s="84" t="n">
        <f aca="false">ModeloDatosModificados!N530-ModeloDatosMinisterio!N530</f>
        <v>0</v>
      </c>
      <c r="O530" s="84" t="n">
        <f aca="false">ModeloDatosModificados!O530-ModeloDatosMinisterio!O530</f>
        <v>0</v>
      </c>
      <c r="P530" s="84" t="n">
        <f aca="false">ModeloDatosModificados!P530-ModeloDatosMinisterio!P530</f>
        <v>0</v>
      </c>
      <c r="Q530" s="84" t="n">
        <f aca="false">ModeloDatosModificados!Q530-ModeloDatosMinisterio!Q530</f>
        <v>0</v>
      </c>
      <c r="S530" s="84" t="n">
        <f aca="false">ModeloDatosModificados!S530-ModeloDatosMinisterio!S530</f>
        <v>0</v>
      </c>
      <c r="T530" s="84" t="n">
        <f aca="false">ModeloDatosModificados!T530-ModeloDatosMinisterio!T530</f>
        <v>0</v>
      </c>
      <c r="U530" s="84" t="n">
        <f aca="false">ModeloDatosModificados!U530-ModeloDatosMinisterio!U530</f>
        <v>0</v>
      </c>
      <c r="V530" s="84" t="n">
        <f aca="false">ModeloDatosModificados!V530-ModeloDatosMinisterio!V530</f>
        <v>0</v>
      </c>
      <c r="W530" s="84" t="n">
        <f aca="false">ModeloDatosModificados!W530-ModeloDatosMinisterio!W530</f>
        <v>0</v>
      </c>
      <c r="X530" s="84" t="n">
        <f aca="false">ModeloDatosModificados!X530-ModeloDatosMinisterio!X530</f>
        <v>0</v>
      </c>
      <c r="Y530" s="84" t="n">
        <f aca="false">ModeloDatosModificados!Y530-ModeloDatosMinisterio!Y530</f>
        <v>0</v>
      </c>
      <c r="Z530" s="84" t="n">
        <f aca="false">ModeloDatosModificados!Z530-ModeloDatosMinisterio!Z530</f>
        <v>0</v>
      </c>
      <c r="AB530" s="87" t="s">
        <v>232</v>
      </c>
      <c r="AC530" s="87" t="n">
        <f aca="false">ModeloDatosModificados!AC530-ModeloDatosMinisterio!AC530</f>
        <v>0</v>
      </c>
      <c r="AD530" s="86"/>
      <c r="AE530" s="88" t="n">
        <f aca="false">ModeloDatosModificados!AE530-ModeloDatosMinisterio!AE530</f>
        <v>0</v>
      </c>
      <c r="AF530" s="86"/>
      <c r="AG530" s="89" t="n">
        <f aca="false">ModeloDatosModificados!AG530-ModeloDatosMinisterio!AG530</f>
        <v>0</v>
      </c>
      <c r="AH530" s="86"/>
      <c r="AI530" s="89" t="n">
        <f aca="false">ModeloDatosModificados!AI530-ModeloDatosMinisterio!AI530</f>
        <v>0</v>
      </c>
      <c r="AJ530" s="86"/>
      <c r="AK530" s="89" t="n">
        <f aca="false">ModeloDatosModificados!AK530-ModeloDatosMinisterio!AK530</f>
        <v>7.99758750455459E-006</v>
      </c>
      <c r="AL530" s="90"/>
      <c r="AM530" s="89" t="n">
        <f aca="false">ModeloDatosModificados!AM530-ModeloDatosMinisterio!AM530</f>
        <v>-3.16145964629477E-005</v>
      </c>
      <c r="AO530" s="82" t="n">
        <f aca="false">ModeloDatosModificados!AO530-ModeloDatosMinisterio!AO530</f>
        <v>1.05883389956915E-007</v>
      </c>
      <c r="AP530" s="84" t="n">
        <f aca="false">ModeloDatosModificados!AP530-ModeloDatosMinisterio!AP530</f>
        <v>0.617557036544895</v>
      </c>
      <c r="AQ530" s="82" t="n">
        <f aca="false">ModeloDatosModificados!AQ530-ModeloDatosMinisterio!AQ530</f>
        <v>1.65299253970796E-006</v>
      </c>
      <c r="AR530" s="84" t="n">
        <f aca="false">ModeloDatosModificados!AR530-ModeloDatosMinisterio!AR530</f>
        <v>9.64095666632056</v>
      </c>
      <c r="AS530" s="82" t="n">
        <f aca="false">ModeloDatosModificados!AS530-ModeloDatosMinisterio!AS530</f>
        <v>2.58133850783437E-006</v>
      </c>
      <c r="AT530" s="84" t="n">
        <f aca="false">ModeloDatosModificados!AT530-ModeloDatosMinisterio!AT530</f>
        <v>15.0554658279289</v>
      </c>
      <c r="AU530" s="82" t="n">
        <f aca="false">ModeloDatosModificados!AU530-ModeloDatosMinisterio!AU530</f>
        <v>2.84194911798208E-006</v>
      </c>
      <c r="AV530" s="84" t="n">
        <f aca="false">ModeloDatosModificados!AV530-ModeloDatosMinisterio!AV530</f>
        <v>16.5754579263739</v>
      </c>
      <c r="AW530" s="82" t="n">
        <f aca="false">ModeloDatosModificados!AW530-ModeloDatosMinisterio!AW530</f>
        <v>-7.1838964320059E-006</v>
      </c>
      <c r="AX530" s="84" t="n">
        <f aca="false">ModeloDatosModificados!AX530-ModeloDatosMinisterio!AX530</f>
        <v>-41.8995443296153</v>
      </c>
    </row>
    <row r="531" customFormat="false" ht="13.8" hidden="false" customHeight="false" outlineLevel="0" collapsed="false">
      <c r="A531" s="31" t="s">
        <v>50</v>
      </c>
      <c r="AB531" s="87" t="s">
        <v>233</v>
      </c>
      <c r="AC531" s="87" t="n">
        <f aca="false">ModeloDatosModificados!AC531-ModeloDatosMinisterio!AC531</f>
        <v>0</v>
      </c>
      <c r="AD531" s="86"/>
      <c r="AE531" s="88" t="n">
        <f aca="false">ModeloDatosModificados!AE531-ModeloDatosMinisterio!AE531</f>
        <v>0</v>
      </c>
      <c r="AF531" s="86"/>
      <c r="AG531" s="89" t="n">
        <f aca="false">ModeloDatosModificados!AG531-ModeloDatosMinisterio!AG531</f>
        <v>0</v>
      </c>
      <c r="AH531" s="86"/>
      <c r="AI531" s="89" t="n">
        <f aca="false">ModeloDatosModificados!AI531-ModeloDatosMinisterio!AI531</f>
        <v>0</v>
      </c>
      <c r="AJ531" s="86"/>
      <c r="AK531" s="89" t="n">
        <f aca="false">ModeloDatosModificados!AK531-ModeloDatosMinisterio!AK531</f>
        <v>2.23890490442247E-005</v>
      </c>
      <c r="AL531" s="86"/>
      <c r="AM531" s="89"/>
    </row>
    <row r="532" customFormat="false" ht="13.8" hidden="false" customHeight="false" outlineLevel="0" collapsed="false">
      <c r="A532" s="31" t="s">
        <v>167</v>
      </c>
    </row>
    <row r="533" customFormat="false" ht="13.8" hidden="false" customHeight="false" outlineLevel="0" collapsed="false">
      <c r="A533" s="31"/>
    </row>
    <row r="534" customFormat="false" ht="13.8" hidden="false" customHeight="false" outlineLevel="0" collapsed="false">
      <c r="A534" s="94"/>
      <c r="B534" s="114"/>
      <c r="C534" s="105"/>
      <c r="D534" s="105"/>
      <c r="E534" s="105"/>
      <c r="F534" s="105"/>
      <c r="G534" s="105"/>
      <c r="H534" s="105"/>
      <c r="I534" s="105"/>
      <c r="J534" s="105"/>
    </row>
  </sheetData>
  <mergeCells count="369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1:J11"/>
    <mergeCell ref="A12:J12"/>
    <mergeCell ref="A13:A14"/>
    <mergeCell ref="B13:H13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S13:Z13"/>
    <mergeCell ref="AC13:AD13"/>
    <mergeCell ref="AE13:AF13"/>
    <mergeCell ref="AG13:AH13"/>
    <mergeCell ref="AI13:AJ13"/>
    <mergeCell ref="AK13:AL13"/>
    <mergeCell ref="AO13:AP13"/>
    <mergeCell ref="AQ13:AR13"/>
    <mergeCell ref="AS13:AT13"/>
    <mergeCell ref="AU13:AV13"/>
    <mergeCell ref="AW13:AX13"/>
    <mergeCell ref="A46:J46"/>
    <mergeCell ref="A47:J47"/>
    <mergeCell ref="A48:A49"/>
    <mergeCell ref="B48:H48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S48:Z48"/>
    <mergeCell ref="AC48:AD48"/>
    <mergeCell ref="AE48:AF48"/>
    <mergeCell ref="AG48:AH48"/>
    <mergeCell ref="AI48:AJ48"/>
    <mergeCell ref="AK48:AL48"/>
    <mergeCell ref="AO48:AP48"/>
    <mergeCell ref="AQ48:AR48"/>
    <mergeCell ref="AS48:AT48"/>
    <mergeCell ref="AU48:AV48"/>
    <mergeCell ref="AW48:AX48"/>
    <mergeCell ref="A81:J81"/>
    <mergeCell ref="A82:J82"/>
    <mergeCell ref="A83:A84"/>
    <mergeCell ref="B83:H83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S83:Z83"/>
    <mergeCell ref="AC83:AD83"/>
    <mergeCell ref="AE83:AF83"/>
    <mergeCell ref="AG83:AH83"/>
    <mergeCell ref="AI83:AJ83"/>
    <mergeCell ref="AK83:AL83"/>
    <mergeCell ref="AO83:AP83"/>
    <mergeCell ref="AQ83:AR83"/>
    <mergeCell ref="AS83:AT83"/>
    <mergeCell ref="AU83:AV83"/>
    <mergeCell ref="AW83:AX83"/>
    <mergeCell ref="A116:J116"/>
    <mergeCell ref="A117:J117"/>
    <mergeCell ref="A118:A119"/>
    <mergeCell ref="B118:H118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S118:Z118"/>
    <mergeCell ref="AC118:AD118"/>
    <mergeCell ref="AE118:AF118"/>
    <mergeCell ref="AG118:AH118"/>
    <mergeCell ref="AI118:AJ118"/>
    <mergeCell ref="AK118:AL118"/>
    <mergeCell ref="AO118:AP118"/>
    <mergeCell ref="AQ118:AR118"/>
    <mergeCell ref="AS118:AT118"/>
    <mergeCell ref="AU118:AV118"/>
    <mergeCell ref="AW118:AX118"/>
    <mergeCell ref="A151:J151"/>
    <mergeCell ref="A152:J152"/>
    <mergeCell ref="A153:A154"/>
    <mergeCell ref="B153:H153"/>
    <mergeCell ref="I153:I154"/>
    <mergeCell ref="J153:J154"/>
    <mergeCell ref="K153:K154"/>
    <mergeCell ref="L153:L154"/>
    <mergeCell ref="M153:M154"/>
    <mergeCell ref="N153:N154"/>
    <mergeCell ref="O153:O154"/>
    <mergeCell ref="P153:P154"/>
    <mergeCell ref="Q153:Q154"/>
    <mergeCell ref="S153:Z153"/>
    <mergeCell ref="AC153:AD153"/>
    <mergeCell ref="AE153:AF153"/>
    <mergeCell ref="AG153:AH153"/>
    <mergeCell ref="AI153:AJ153"/>
    <mergeCell ref="AK153:AL153"/>
    <mergeCell ref="AO153:AP153"/>
    <mergeCell ref="AQ153:AR153"/>
    <mergeCell ref="AS153:AT153"/>
    <mergeCell ref="AU153:AV153"/>
    <mergeCell ref="AW153:AX153"/>
    <mergeCell ref="A186:J186"/>
    <mergeCell ref="A187:J187"/>
    <mergeCell ref="A188:A189"/>
    <mergeCell ref="B188:H188"/>
    <mergeCell ref="I188:I189"/>
    <mergeCell ref="J188:J189"/>
    <mergeCell ref="K188:K189"/>
    <mergeCell ref="L188:L189"/>
    <mergeCell ref="M188:M189"/>
    <mergeCell ref="N188:N189"/>
    <mergeCell ref="O188:O189"/>
    <mergeCell ref="P188:P189"/>
    <mergeCell ref="Q188:Q189"/>
    <mergeCell ref="S188:Z188"/>
    <mergeCell ref="AC188:AD188"/>
    <mergeCell ref="AE188:AF188"/>
    <mergeCell ref="AG188:AH188"/>
    <mergeCell ref="AI188:AJ188"/>
    <mergeCell ref="AK188:AL188"/>
    <mergeCell ref="AO188:AP188"/>
    <mergeCell ref="AQ188:AR188"/>
    <mergeCell ref="AS188:AT188"/>
    <mergeCell ref="AU188:AV188"/>
    <mergeCell ref="AW188:AX188"/>
    <mergeCell ref="A221:J221"/>
    <mergeCell ref="A222:J222"/>
    <mergeCell ref="A223:A224"/>
    <mergeCell ref="B223:H223"/>
    <mergeCell ref="I223:I224"/>
    <mergeCell ref="J223:J224"/>
    <mergeCell ref="K223:K224"/>
    <mergeCell ref="L223:L224"/>
    <mergeCell ref="M223:M224"/>
    <mergeCell ref="N223:N224"/>
    <mergeCell ref="O223:O224"/>
    <mergeCell ref="P223:P224"/>
    <mergeCell ref="Q223:Q224"/>
    <mergeCell ref="S223:Z223"/>
    <mergeCell ref="AC223:AD223"/>
    <mergeCell ref="AE223:AF223"/>
    <mergeCell ref="AG223:AH223"/>
    <mergeCell ref="AI223:AJ223"/>
    <mergeCell ref="AK223:AL223"/>
    <mergeCell ref="AO223:AP223"/>
    <mergeCell ref="AQ223:AR223"/>
    <mergeCell ref="AS223:AT223"/>
    <mergeCell ref="AU223:AV223"/>
    <mergeCell ref="AW223:AX223"/>
    <mergeCell ref="A256:J256"/>
    <mergeCell ref="A257:J257"/>
    <mergeCell ref="A258:A259"/>
    <mergeCell ref="B258:H258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Q258:Q259"/>
    <mergeCell ref="S258:Z258"/>
    <mergeCell ref="AC258:AD258"/>
    <mergeCell ref="AE258:AF258"/>
    <mergeCell ref="AG258:AH258"/>
    <mergeCell ref="AI258:AJ258"/>
    <mergeCell ref="AK258:AL258"/>
    <mergeCell ref="AO258:AP258"/>
    <mergeCell ref="AQ258:AR258"/>
    <mergeCell ref="AS258:AT258"/>
    <mergeCell ref="AU258:AV258"/>
    <mergeCell ref="AW258:AX258"/>
    <mergeCell ref="A291:J291"/>
    <mergeCell ref="A292:J292"/>
    <mergeCell ref="A293:A294"/>
    <mergeCell ref="B293:H293"/>
    <mergeCell ref="I293:I294"/>
    <mergeCell ref="J293:J294"/>
    <mergeCell ref="K293:K294"/>
    <mergeCell ref="L293:L294"/>
    <mergeCell ref="M293:M294"/>
    <mergeCell ref="N293:N294"/>
    <mergeCell ref="O293:O294"/>
    <mergeCell ref="P293:P294"/>
    <mergeCell ref="Q293:Q294"/>
    <mergeCell ref="S293:Z293"/>
    <mergeCell ref="AC293:AD293"/>
    <mergeCell ref="AE293:AF293"/>
    <mergeCell ref="AG293:AH293"/>
    <mergeCell ref="AI293:AJ293"/>
    <mergeCell ref="AK293:AL293"/>
    <mergeCell ref="AO293:AP293"/>
    <mergeCell ref="AQ293:AR293"/>
    <mergeCell ref="AS293:AT293"/>
    <mergeCell ref="AU293:AV293"/>
    <mergeCell ref="AW293:AX293"/>
    <mergeCell ref="A326:J326"/>
    <mergeCell ref="A327:J327"/>
    <mergeCell ref="A328:A329"/>
    <mergeCell ref="B328:H328"/>
    <mergeCell ref="I328:I329"/>
    <mergeCell ref="J328:J329"/>
    <mergeCell ref="K328:K329"/>
    <mergeCell ref="L328:L329"/>
    <mergeCell ref="M328:M329"/>
    <mergeCell ref="N328:N329"/>
    <mergeCell ref="O328:O329"/>
    <mergeCell ref="P328:P329"/>
    <mergeCell ref="Q328:Q329"/>
    <mergeCell ref="S328:Z328"/>
    <mergeCell ref="AC328:AD328"/>
    <mergeCell ref="AE328:AF328"/>
    <mergeCell ref="AG328:AH328"/>
    <mergeCell ref="AI328:AJ328"/>
    <mergeCell ref="AK328:AL328"/>
    <mergeCell ref="AO328:AP328"/>
    <mergeCell ref="AQ328:AR328"/>
    <mergeCell ref="AS328:AT328"/>
    <mergeCell ref="AU328:AV328"/>
    <mergeCell ref="AW328:AX328"/>
    <mergeCell ref="A361:J361"/>
    <mergeCell ref="A362:J362"/>
    <mergeCell ref="A363:A364"/>
    <mergeCell ref="B363:H363"/>
    <mergeCell ref="I363:I364"/>
    <mergeCell ref="J363:J364"/>
    <mergeCell ref="K363:K364"/>
    <mergeCell ref="L363:L364"/>
    <mergeCell ref="M363:M364"/>
    <mergeCell ref="N363:N364"/>
    <mergeCell ref="O363:O364"/>
    <mergeCell ref="P363:P364"/>
    <mergeCell ref="Q363:Q364"/>
    <mergeCell ref="S363:Z363"/>
    <mergeCell ref="AC363:AD363"/>
    <mergeCell ref="AE363:AF363"/>
    <mergeCell ref="AG363:AH363"/>
    <mergeCell ref="AI363:AJ363"/>
    <mergeCell ref="AK363:AL363"/>
    <mergeCell ref="AO363:AP363"/>
    <mergeCell ref="AQ363:AR363"/>
    <mergeCell ref="AS363:AT363"/>
    <mergeCell ref="AU363:AV363"/>
    <mergeCell ref="AW363:AX363"/>
    <mergeCell ref="A396:J396"/>
    <mergeCell ref="A397:J397"/>
    <mergeCell ref="A398:A399"/>
    <mergeCell ref="B398:H398"/>
    <mergeCell ref="I398:I399"/>
    <mergeCell ref="J398:J399"/>
    <mergeCell ref="K398:K399"/>
    <mergeCell ref="L398:L399"/>
    <mergeCell ref="M398:M399"/>
    <mergeCell ref="N398:N399"/>
    <mergeCell ref="O398:O399"/>
    <mergeCell ref="P398:P399"/>
    <mergeCell ref="Q398:Q399"/>
    <mergeCell ref="S398:Z398"/>
    <mergeCell ref="AC398:AD398"/>
    <mergeCell ref="AE398:AF398"/>
    <mergeCell ref="AG398:AH398"/>
    <mergeCell ref="AI398:AJ398"/>
    <mergeCell ref="AK398:AL398"/>
    <mergeCell ref="AO398:AP398"/>
    <mergeCell ref="AQ398:AR398"/>
    <mergeCell ref="AS398:AT398"/>
    <mergeCell ref="AU398:AV398"/>
    <mergeCell ref="AW398:AX398"/>
    <mergeCell ref="A431:J431"/>
    <mergeCell ref="A432:J432"/>
    <mergeCell ref="A433:A434"/>
    <mergeCell ref="B433:H433"/>
    <mergeCell ref="I433:I434"/>
    <mergeCell ref="J433:J434"/>
    <mergeCell ref="K433:K434"/>
    <mergeCell ref="L433:L434"/>
    <mergeCell ref="M433:M434"/>
    <mergeCell ref="N433:N434"/>
    <mergeCell ref="O433:O434"/>
    <mergeCell ref="P433:P434"/>
    <mergeCell ref="Q433:Q434"/>
    <mergeCell ref="S433:Z433"/>
    <mergeCell ref="AC433:AD433"/>
    <mergeCell ref="AE433:AF433"/>
    <mergeCell ref="AG433:AH433"/>
    <mergeCell ref="AI433:AJ433"/>
    <mergeCell ref="AK433:AL433"/>
    <mergeCell ref="AO433:AP433"/>
    <mergeCell ref="AQ433:AR433"/>
    <mergeCell ref="AS433:AT433"/>
    <mergeCell ref="AU433:AV433"/>
    <mergeCell ref="AW433:AX433"/>
    <mergeCell ref="A466:J466"/>
    <mergeCell ref="A467:J467"/>
    <mergeCell ref="A468:A469"/>
    <mergeCell ref="B468:H468"/>
    <mergeCell ref="I468:I469"/>
    <mergeCell ref="J468:J469"/>
    <mergeCell ref="K468:K469"/>
    <mergeCell ref="L468:L469"/>
    <mergeCell ref="M468:M469"/>
    <mergeCell ref="N468:N469"/>
    <mergeCell ref="O468:O469"/>
    <mergeCell ref="P468:P469"/>
    <mergeCell ref="Q468:Q469"/>
    <mergeCell ref="S468:Z468"/>
    <mergeCell ref="AC468:AD468"/>
    <mergeCell ref="AE468:AF468"/>
    <mergeCell ref="AG468:AH468"/>
    <mergeCell ref="AI468:AJ468"/>
    <mergeCell ref="AK468:AL468"/>
    <mergeCell ref="AO468:AP468"/>
    <mergeCell ref="AQ468:AR468"/>
    <mergeCell ref="AS468:AT468"/>
    <mergeCell ref="AU468:AV468"/>
    <mergeCell ref="AW468:AX468"/>
    <mergeCell ref="A501:J501"/>
    <mergeCell ref="A502:J502"/>
    <mergeCell ref="A503:A504"/>
    <mergeCell ref="B503:H503"/>
    <mergeCell ref="I503:I504"/>
    <mergeCell ref="J503:J504"/>
    <mergeCell ref="K503:K504"/>
    <mergeCell ref="L503:L504"/>
    <mergeCell ref="M503:M504"/>
    <mergeCell ref="N503:N504"/>
    <mergeCell ref="O503:O504"/>
    <mergeCell ref="P503:P504"/>
    <mergeCell ref="Q503:Q504"/>
    <mergeCell ref="S503:Z503"/>
    <mergeCell ref="AC503:AD503"/>
    <mergeCell ref="AE503:AF503"/>
    <mergeCell ref="AG503:AH503"/>
    <mergeCell ref="AI503:AJ503"/>
    <mergeCell ref="AK503:AL503"/>
    <mergeCell ref="AO503:AP503"/>
    <mergeCell ref="AQ503:AR503"/>
    <mergeCell ref="AS503:AT503"/>
    <mergeCell ref="AU503:AV503"/>
    <mergeCell ref="AW503:AX5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32" activeCellId="1" sqref="148:148 I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26"/>
    <col collapsed="false" customWidth="true" hidden="false" outlineLevel="0" max="17" min="2" style="0" width="7.65"/>
  </cols>
  <sheetData>
    <row r="2" customFormat="false" ht="12.8" hidden="false" customHeight="false" outlineLevel="0" collapsed="false">
      <c r="A2" s="115"/>
      <c r="B2" s="116" t="s">
        <v>237</v>
      </c>
      <c r="C2" s="116" t="n">
        <f aca="false">2023-COLUMN()</f>
        <v>2020</v>
      </c>
      <c r="D2" s="116" t="n">
        <f aca="false">2023-COLUMN()</f>
        <v>2019</v>
      </c>
      <c r="E2" s="116" t="n">
        <f aca="false">2023-COLUMN()</f>
        <v>2018</v>
      </c>
      <c r="F2" s="116" t="n">
        <f aca="false">2023-COLUMN()</f>
        <v>2017</v>
      </c>
      <c r="G2" s="116" t="n">
        <f aca="false">2023-COLUMN()</f>
        <v>2016</v>
      </c>
      <c r="H2" s="116" t="n">
        <f aca="false">2023-COLUMN()</f>
        <v>2015</v>
      </c>
      <c r="I2" s="116" t="n">
        <f aca="false">2023-COLUMN()</f>
        <v>2014</v>
      </c>
      <c r="J2" s="116" t="n">
        <f aca="false">2023-COLUMN()</f>
        <v>2013</v>
      </c>
      <c r="K2" s="116" t="n">
        <f aca="false">2023-COLUMN()</f>
        <v>2012</v>
      </c>
      <c r="L2" s="116" t="n">
        <f aca="false">2023-COLUMN()</f>
        <v>2011</v>
      </c>
      <c r="M2" s="116" t="n">
        <f aca="false">2023-COLUMN()</f>
        <v>2010</v>
      </c>
      <c r="N2" s="116" t="n">
        <f aca="false">2023-COLUMN()</f>
        <v>2009</v>
      </c>
      <c r="O2" s="116" t="n">
        <f aca="false">2023-COLUMN()</f>
        <v>2008</v>
      </c>
      <c r="P2" s="116" t="n">
        <f aca="false">2023-COLUMN()</f>
        <v>2007</v>
      </c>
      <c r="Q2" s="117" t="n">
        <f aca="false">2023-COLUMN()</f>
        <v>2006</v>
      </c>
    </row>
    <row r="3" customFormat="false" ht="12.8" hidden="false" customHeight="false" outlineLevel="0" collapsed="false">
      <c r="A3" s="59" t="s">
        <v>22</v>
      </c>
      <c r="B3" s="117" t="n">
        <f aca="false">SUM(C3:Q3)</f>
        <v>2427.77555586025</v>
      </c>
      <c r="C3" s="118" t="n">
        <f aca="true">INDIRECT("$Diferencia.Q" &amp; TEXT(COLUMN()*35-90+ROW()-3, "0"))</f>
        <v>154</v>
      </c>
      <c r="D3" s="118" t="n">
        <f aca="true">INDIRECT("$Diferencia.Q" &amp; TEXT(COLUMN()*35-90+ROW()-3, "0"))</f>
        <v>160</v>
      </c>
      <c r="E3" s="118" t="n">
        <f aca="true">INDIRECT("$Diferencia.Q" &amp; TEXT(COLUMN()*35-90+ROW()-3, "0"))</f>
        <v>165</v>
      </c>
      <c r="F3" s="118" t="n">
        <f aca="true">INDIRECT("$Diferencia.Q" &amp; TEXT(COLUMN()*35-90+ROW()-3, "0"))</f>
        <v>169</v>
      </c>
      <c r="G3" s="118" t="n">
        <f aca="true">INDIRECT("$Diferencia.Q" &amp; TEXT(COLUMN()*35-90+ROW()-3, "0"))</f>
        <v>173</v>
      </c>
      <c r="H3" s="118" t="n">
        <f aca="true">INDIRECT("$Diferencia.Q" &amp; TEXT(COLUMN()*35-90+ROW()-3, "0"))</f>
        <v>176</v>
      </c>
      <c r="I3" s="118" t="n">
        <f aca="true">INDIRECT("$Diferencia.Q" &amp; TEXT(COLUMN()*35-90+ROW()-3, "0"))</f>
        <v>175</v>
      </c>
      <c r="J3" s="118" t="n">
        <f aca="true">INDIRECT("$Diferencia.Q" &amp; TEXT(COLUMN()*35-90+ROW()-3, "0"))</f>
        <v>170</v>
      </c>
      <c r="K3" s="118" t="n">
        <f aca="true">INDIRECT("$Diferencia.Q" &amp; TEXT(COLUMN()*35-90+ROW()-3, "0"))</f>
        <v>165</v>
      </c>
      <c r="L3" s="118" t="n">
        <f aca="true">INDIRECT("$Diferencia.Q" &amp; TEXT(COLUMN()*35-90+ROW()-3, "0"))</f>
        <v>160</v>
      </c>
      <c r="M3" s="118" t="n">
        <f aca="true">INDIRECT("$Diferencia.Q" &amp; TEXT(COLUMN()*35-90+ROW()-3, "0"))</f>
        <v>163</v>
      </c>
      <c r="N3" s="118" t="n">
        <f aca="true">INDIRECT("$Diferencia.Q" &amp; TEXT(COLUMN()*35-90+ROW()-3, "0"))</f>
        <v>155</v>
      </c>
      <c r="O3" s="118" t="n">
        <f aca="true">INDIRECT("$Diferencia.Q" &amp; TEXT(COLUMN()*35-90+ROW()-3, "0"))</f>
        <v>149</v>
      </c>
      <c r="P3" s="118" t="n">
        <f aca="true">INDIRECT("$Diferencia.Q" &amp; TEXT(COLUMN()*35-90+ROW()-3, "0"))</f>
        <v>147</v>
      </c>
      <c r="Q3" s="118" t="n">
        <f aca="true">INDIRECT("$Diferencia.Q" &amp; TEXT(COLUMN()*35-90+ROW()-3, "0"))</f>
        <v>146.775555860251</v>
      </c>
    </row>
    <row r="4" customFormat="false" ht="12.8" hidden="false" customHeight="false" outlineLevel="0" collapsed="false">
      <c r="A4" s="70" t="s">
        <v>23</v>
      </c>
      <c r="B4" s="119" t="n">
        <f aca="false">SUM(C4:Q4)</f>
        <v>-856.148537423462</v>
      </c>
      <c r="C4" s="120" t="n">
        <f aca="true">INDIRECT("$Diferencia.Q" &amp; TEXT(COLUMN()*35-90+ROW()-3, "0"))</f>
        <v>-55</v>
      </c>
      <c r="D4" s="120" t="n">
        <f aca="true">INDIRECT("$Diferencia.Q" &amp; TEXT(COLUMN()*35-90+ROW()-3, "0"))</f>
        <v>-57</v>
      </c>
      <c r="E4" s="120" t="n">
        <f aca="true">INDIRECT("$Diferencia.Q" &amp; TEXT(COLUMN()*35-90+ROW()-3, "0"))</f>
        <v>-58</v>
      </c>
      <c r="F4" s="120" t="n">
        <f aca="true">INDIRECT("$Diferencia.Q" &amp; TEXT(COLUMN()*35-90+ROW()-3, "0"))</f>
        <v>-59</v>
      </c>
      <c r="G4" s="120" t="n">
        <f aca="true">INDIRECT("$Diferencia.Q" &amp; TEXT(COLUMN()*35-90+ROW()-3, "0"))</f>
        <v>-60</v>
      </c>
      <c r="H4" s="120" t="n">
        <f aca="true">INDIRECT("$Diferencia.Q" &amp; TEXT(COLUMN()*35-90+ROW()-3, "0"))</f>
        <v>-61</v>
      </c>
      <c r="I4" s="120" t="n">
        <f aca="true">INDIRECT("$Diferencia.Q" &amp; TEXT(COLUMN()*35-90+ROW()-3, "0"))</f>
        <v>-61</v>
      </c>
      <c r="J4" s="120" t="n">
        <f aca="true">INDIRECT("$Diferencia.Q" &amp; TEXT(COLUMN()*35-90+ROW()-3, "0"))</f>
        <v>-60</v>
      </c>
      <c r="K4" s="120" t="n">
        <f aca="true">INDIRECT("$Diferencia.Q" &amp; TEXT(COLUMN()*35-90+ROW()-3, "0"))</f>
        <v>-58</v>
      </c>
      <c r="L4" s="120" t="n">
        <f aca="true">INDIRECT("$Diferencia.Q" &amp; TEXT(COLUMN()*35-90+ROW()-3, "0"))</f>
        <v>-57</v>
      </c>
      <c r="M4" s="120" t="n">
        <f aca="true">INDIRECT("$Diferencia.Q" &amp; TEXT(COLUMN()*35-90+ROW()-3, "0"))</f>
        <v>-58</v>
      </c>
      <c r="N4" s="120" t="n">
        <f aca="true">INDIRECT("$Diferencia.Q" &amp; TEXT(COLUMN()*35-90+ROW()-3, "0"))</f>
        <v>-55</v>
      </c>
      <c r="O4" s="120" t="n">
        <f aca="true">INDIRECT("$Diferencia.Q" &amp; TEXT(COLUMN()*35-90+ROW()-3, "0"))</f>
        <v>-53</v>
      </c>
      <c r="P4" s="120" t="n">
        <f aca="true">INDIRECT("$Diferencia.Q" &amp; TEXT(COLUMN()*35-90+ROW()-3, "0"))</f>
        <v>-52</v>
      </c>
      <c r="Q4" s="120" t="n">
        <f aca="true">INDIRECT("$Diferencia.Q" &amp; TEXT(COLUMN()*35-90+ROW()-3, "0"))</f>
        <v>-52.1485374234617</v>
      </c>
    </row>
    <row r="5" customFormat="false" ht="12.8" hidden="false" customHeight="false" outlineLevel="0" collapsed="false">
      <c r="A5" s="70" t="s">
        <v>24</v>
      </c>
      <c r="B5" s="119" t="n">
        <f aca="false">SUM(C5:Q5)</f>
        <v>-651.892707141116</v>
      </c>
      <c r="C5" s="120" t="n">
        <f aca="true">INDIRECT("$Diferencia.Q" &amp; TEXT(COLUMN()*35-90+ROW()-3, "0"))</f>
        <v>-42</v>
      </c>
      <c r="D5" s="120" t="n">
        <f aca="true">INDIRECT("$Diferencia.Q" &amp; TEXT(COLUMN()*35-90+ROW()-3, "0"))</f>
        <v>-43</v>
      </c>
      <c r="E5" s="120" t="n">
        <f aca="true">INDIRECT("$Diferencia.Q" &amp; TEXT(COLUMN()*35-90+ROW()-3, "0"))</f>
        <v>-44</v>
      </c>
      <c r="F5" s="120" t="n">
        <f aca="true">INDIRECT("$Diferencia.Q" &amp; TEXT(COLUMN()*35-90+ROW()-3, "0"))</f>
        <v>-45</v>
      </c>
      <c r="G5" s="120" t="n">
        <f aca="true">INDIRECT("$Diferencia.Q" &amp; TEXT(COLUMN()*35-90+ROW()-3, "0"))</f>
        <v>-46</v>
      </c>
      <c r="H5" s="120" t="n">
        <f aca="true">INDIRECT("$Diferencia.Q" &amp; TEXT(COLUMN()*35-90+ROW()-3, "0"))</f>
        <v>-47</v>
      </c>
      <c r="I5" s="120" t="n">
        <f aca="true">INDIRECT("$Diferencia.Q" &amp; TEXT(COLUMN()*35-90+ROW()-3, "0"))</f>
        <v>-47</v>
      </c>
      <c r="J5" s="120" t="n">
        <f aca="true">INDIRECT("$Diferencia.Q" &amp; TEXT(COLUMN()*35-90+ROW()-3, "0"))</f>
        <v>-45</v>
      </c>
      <c r="K5" s="120" t="n">
        <f aca="true">INDIRECT("$Diferencia.Q" &amp; TEXT(COLUMN()*35-90+ROW()-3, "0"))</f>
        <v>-44</v>
      </c>
      <c r="L5" s="120" t="n">
        <f aca="true">INDIRECT("$Diferencia.Q" &amp; TEXT(COLUMN()*35-90+ROW()-3, "0"))</f>
        <v>-43</v>
      </c>
      <c r="M5" s="120" t="n">
        <f aca="true">INDIRECT("$Diferencia.Q" &amp; TEXT(COLUMN()*35-90+ROW()-3, "0"))</f>
        <v>-44</v>
      </c>
      <c r="N5" s="120" t="n">
        <f aca="true">INDIRECT("$Diferencia.Q" &amp; TEXT(COLUMN()*35-90+ROW()-3, "0"))</f>
        <v>-42</v>
      </c>
      <c r="O5" s="120" t="n">
        <f aca="true">INDIRECT("$Diferencia.Q" &amp; TEXT(COLUMN()*35-90+ROW()-3, "0"))</f>
        <v>-40</v>
      </c>
      <c r="P5" s="120" t="n">
        <f aca="true">INDIRECT("$Diferencia.Q" &amp; TEXT(COLUMN()*35-90+ROW()-3, "0"))</f>
        <v>-40</v>
      </c>
      <c r="Q5" s="120" t="n">
        <f aca="true">INDIRECT("$Diferencia.Q" &amp; TEXT(COLUMN()*35-90+ROW()-3, "0"))</f>
        <v>-39.8927071411163</v>
      </c>
    </row>
    <row r="6" customFormat="false" ht="12.8" hidden="false" customHeight="false" outlineLevel="0" collapsed="false">
      <c r="A6" s="70" t="s">
        <v>25</v>
      </c>
      <c r="B6" s="119" t="n">
        <f aca="false">SUM(C6:Q6)</f>
        <v>22.0544961411506</v>
      </c>
      <c r="C6" s="120" t="n">
        <f aca="true">INDIRECT("$Diferencia.Q" &amp; TEXT(COLUMN()*35-90+ROW()-3, "0"))</f>
        <v>2</v>
      </c>
      <c r="D6" s="120" t="n">
        <f aca="true">INDIRECT("$Diferencia.Q" &amp; TEXT(COLUMN()*35-90+ROW()-3, "0"))</f>
        <v>2</v>
      </c>
      <c r="E6" s="120" t="n">
        <f aca="true">INDIRECT("$Diferencia.Q" &amp; TEXT(COLUMN()*35-90+ROW()-3, "0"))</f>
        <v>2</v>
      </c>
      <c r="F6" s="120" t="n">
        <f aca="true">INDIRECT("$Diferencia.Q" &amp; TEXT(COLUMN()*35-90+ROW()-3, "0"))</f>
        <v>2</v>
      </c>
      <c r="G6" s="120" t="n">
        <f aca="true">INDIRECT("$Diferencia.Q" &amp; TEXT(COLUMN()*35-90+ROW()-3, "0"))</f>
        <v>2</v>
      </c>
      <c r="H6" s="120" t="n">
        <f aca="true">INDIRECT("$Diferencia.Q" &amp; TEXT(COLUMN()*35-90+ROW()-3, "0"))</f>
        <v>2</v>
      </c>
      <c r="I6" s="120" t="n">
        <f aca="true">INDIRECT("$Diferencia.Q" &amp; TEXT(COLUMN()*35-90+ROW()-3, "0"))</f>
        <v>2</v>
      </c>
      <c r="J6" s="120" t="n">
        <f aca="true">INDIRECT("$Diferencia.Q" &amp; TEXT(COLUMN()*35-90+ROW()-3, "0"))</f>
        <v>1</v>
      </c>
      <c r="K6" s="120" t="n">
        <f aca="true">INDIRECT("$Diferencia.Q" &amp; TEXT(COLUMN()*35-90+ROW()-3, "0"))</f>
        <v>1</v>
      </c>
      <c r="L6" s="120" t="n">
        <f aca="true">INDIRECT("$Diferencia.Q" &amp; TEXT(COLUMN()*35-90+ROW()-3, "0"))</f>
        <v>1</v>
      </c>
      <c r="M6" s="120" t="n">
        <f aca="true">INDIRECT("$Diferencia.Q" &amp; TEXT(COLUMN()*35-90+ROW()-3, "0"))</f>
        <v>1</v>
      </c>
      <c r="N6" s="120" t="n">
        <f aca="true">INDIRECT("$Diferencia.Q" &amp; TEXT(COLUMN()*35-90+ROW()-3, "0"))</f>
        <v>2</v>
      </c>
      <c r="O6" s="120" t="n">
        <f aca="true">INDIRECT("$Diferencia.Q" &amp; TEXT(COLUMN()*35-90+ROW()-3, "0"))</f>
        <v>1</v>
      </c>
      <c r="P6" s="120" t="n">
        <f aca="true">INDIRECT("$Diferencia.Q" &amp; TEXT(COLUMN()*35-90+ROW()-3, "0"))</f>
        <v>1</v>
      </c>
      <c r="Q6" s="120" t="n">
        <f aca="true">INDIRECT("$Diferencia.Q" &amp; TEXT(COLUMN()*35-90+ROW()-3, "0"))</f>
        <v>0.0544961411505938</v>
      </c>
    </row>
    <row r="7" customFormat="false" ht="12.8" hidden="false" customHeight="false" outlineLevel="0" collapsed="false">
      <c r="A7" s="70" t="s">
        <v>26</v>
      </c>
      <c r="B7" s="119" t="n">
        <f aca="false">SUM(C7:Q7)</f>
        <v>-498.214964996092</v>
      </c>
      <c r="C7" s="120" t="n">
        <f aca="true">INDIRECT("$Diferencia.Q" &amp; TEXT(COLUMN()*35-90+ROW()-3, "0"))</f>
        <v>-32</v>
      </c>
      <c r="D7" s="120" t="n">
        <f aca="true">INDIRECT("$Diferencia.Q" &amp; TEXT(COLUMN()*35-90+ROW()-3, "0"))</f>
        <v>-33</v>
      </c>
      <c r="E7" s="120" t="n">
        <f aca="true">INDIRECT("$Diferencia.Q" &amp; TEXT(COLUMN()*35-90+ROW()-3, "0"))</f>
        <v>-33</v>
      </c>
      <c r="F7" s="120" t="n">
        <f aca="true">INDIRECT("$Diferencia.Q" &amp; TEXT(COLUMN()*35-90+ROW()-3, "0"))</f>
        <v>-34</v>
      </c>
      <c r="G7" s="120" t="n">
        <f aca="true">INDIRECT("$Diferencia.Q" &amp; TEXT(COLUMN()*35-90+ROW()-3, "0"))</f>
        <v>-35</v>
      </c>
      <c r="H7" s="120" t="n">
        <f aca="true">INDIRECT("$Diferencia.Q" &amp; TEXT(COLUMN()*35-90+ROW()-3, "0"))</f>
        <v>-35</v>
      </c>
      <c r="I7" s="120" t="n">
        <f aca="true">INDIRECT("$Diferencia.Q" &amp; TEXT(COLUMN()*35-90+ROW()-3, "0"))</f>
        <v>-35</v>
      </c>
      <c r="J7" s="120" t="n">
        <f aca="true">INDIRECT("$Diferencia.Q" &amp; TEXT(COLUMN()*35-90+ROW()-3, "0"))</f>
        <v>-35</v>
      </c>
      <c r="K7" s="120" t="n">
        <f aca="true">INDIRECT("$Diferencia.Q" &amp; TEXT(COLUMN()*35-90+ROW()-3, "0"))</f>
        <v>-34</v>
      </c>
      <c r="L7" s="120" t="n">
        <f aca="true">INDIRECT("$Diferencia.Q" &amp; TEXT(COLUMN()*35-90+ROW()-3, "0"))</f>
        <v>-33</v>
      </c>
      <c r="M7" s="120" t="n">
        <f aca="true">INDIRECT("$Diferencia.Q" &amp; TEXT(COLUMN()*35-90+ROW()-3, "0"))</f>
        <v>-34</v>
      </c>
      <c r="N7" s="120" t="n">
        <f aca="true">INDIRECT("$Diferencia.Q" &amp; TEXT(COLUMN()*35-90+ROW()-3, "0"))</f>
        <v>-32</v>
      </c>
      <c r="O7" s="120" t="n">
        <f aca="true">INDIRECT("$Diferencia.Q" &amp; TEXT(COLUMN()*35-90+ROW()-3, "0"))</f>
        <v>-31</v>
      </c>
      <c r="P7" s="120" t="n">
        <f aca="true">INDIRECT("$Diferencia.Q" &amp; TEXT(COLUMN()*35-90+ROW()-3, "0"))</f>
        <v>-31</v>
      </c>
      <c r="Q7" s="120" t="n">
        <f aca="true">INDIRECT("$Diferencia.Q" &amp; TEXT(COLUMN()*35-90+ROW()-3, "0"))</f>
        <v>-31.214964996092</v>
      </c>
    </row>
    <row r="8" customFormat="false" ht="12.8" hidden="false" customHeight="false" outlineLevel="0" collapsed="false">
      <c r="A8" s="70" t="s">
        <v>27</v>
      </c>
      <c r="B8" s="119" t="n">
        <f aca="false">SUM(C8:Q8)</f>
        <v>-45.6240473780781</v>
      </c>
      <c r="C8" s="120" t="n">
        <f aca="true">INDIRECT("$Diferencia.Q" &amp; TEXT(COLUMN()*35-90+ROW()-3, "0"))</f>
        <v>-3</v>
      </c>
      <c r="D8" s="120" t="n">
        <f aca="true">INDIRECT("$Diferencia.Q" &amp; TEXT(COLUMN()*35-90+ROW()-3, "0"))</f>
        <v>-3</v>
      </c>
      <c r="E8" s="120" t="n">
        <f aca="true">INDIRECT("$Diferencia.Q" &amp; TEXT(COLUMN()*35-90+ROW()-3, "0"))</f>
        <v>-3</v>
      </c>
      <c r="F8" s="120" t="n">
        <f aca="true">INDIRECT("$Diferencia.Q" &amp; TEXT(COLUMN()*35-90+ROW()-3, "0"))</f>
        <v>-3</v>
      </c>
      <c r="G8" s="120" t="n">
        <f aca="true">INDIRECT("$Diferencia.Q" &amp; TEXT(COLUMN()*35-90+ROW()-3, "0"))</f>
        <v>-3</v>
      </c>
      <c r="H8" s="120" t="n">
        <f aca="true">INDIRECT("$Diferencia.Q" &amp; TEXT(COLUMN()*35-90+ROW()-3, "0"))</f>
        <v>-3</v>
      </c>
      <c r="I8" s="120" t="n">
        <f aca="true">INDIRECT("$Diferencia.Q" &amp; TEXT(COLUMN()*35-90+ROW()-3, "0"))</f>
        <v>-3</v>
      </c>
      <c r="J8" s="120" t="n">
        <f aca="true">INDIRECT("$Diferencia.Q" &amp; TEXT(COLUMN()*35-90+ROW()-3, "0"))</f>
        <v>-3</v>
      </c>
      <c r="K8" s="120" t="n">
        <f aca="true">INDIRECT("$Diferencia.Q" &amp; TEXT(COLUMN()*35-90+ROW()-3, "0"))</f>
        <v>-3</v>
      </c>
      <c r="L8" s="120" t="n">
        <f aca="true">INDIRECT("$Diferencia.Q" &amp; TEXT(COLUMN()*35-90+ROW()-3, "0"))</f>
        <v>-3</v>
      </c>
      <c r="M8" s="120" t="n">
        <f aca="true">INDIRECT("$Diferencia.Q" &amp; TEXT(COLUMN()*35-90+ROW()-3, "0"))</f>
        <v>-3</v>
      </c>
      <c r="N8" s="120" t="n">
        <f aca="true">INDIRECT("$Diferencia.Q" &amp; TEXT(COLUMN()*35-90+ROW()-3, "0"))</f>
        <v>-3</v>
      </c>
      <c r="O8" s="120" t="n">
        <f aca="true">INDIRECT("$Diferencia.Q" &amp; TEXT(COLUMN()*35-90+ROW()-3, "0"))</f>
        <v>-3</v>
      </c>
      <c r="P8" s="120" t="n">
        <f aca="true">INDIRECT("$Diferencia.Q" &amp; TEXT(COLUMN()*35-90+ROW()-3, "0"))</f>
        <v>-3</v>
      </c>
      <c r="Q8" s="120" t="n">
        <f aca="true">INDIRECT("$Diferencia.Q" &amp; TEXT(COLUMN()*35-90+ROW()-3, "0"))</f>
        <v>-3.6240473780781</v>
      </c>
    </row>
    <row r="9" customFormat="false" ht="12.8" hidden="false" customHeight="false" outlineLevel="0" collapsed="false">
      <c r="A9" s="70" t="s">
        <v>28</v>
      </c>
      <c r="B9" s="119" t="n">
        <f aca="false">SUM(C9:Q9)</f>
        <v>-278.364459794015</v>
      </c>
      <c r="C9" s="120" t="n">
        <f aca="true">INDIRECT("$Diferencia.Q" &amp; TEXT(COLUMN()*35-90+ROW()-3, "0"))</f>
        <v>-17</v>
      </c>
      <c r="D9" s="120" t="n">
        <f aca="true">INDIRECT("$Diferencia.Q" &amp; TEXT(COLUMN()*35-90+ROW()-3, "0"))</f>
        <v>-18</v>
      </c>
      <c r="E9" s="120" t="n">
        <f aca="true">INDIRECT("$Diferencia.Q" &amp; TEXT(COLUMN()*35-90+ROW()-3, "0"))</f>
        <v>-18</v>
      </c>
      <c r="F9" s="120" t="n">
        <f aca="true">INDIRECT("$Diferencia.Q" &amp; TEXT(COLUMN()*35-90+ROW()-3, "0"))</f>
        <v>-18</v>
      </c>
      <c r="G9" s="120" t="n">
        <f aca="true">INDIRECT("$Diferencia.Q" &amp; TEXT(COLUMN()*35-90+ROW()-3, "0"))</f>
        <v>-19</v>
      </c>
      <c r="H9" s="120" t="n">
        <f aca="true">INDIRECT("$Diferencia.Q" &amp; TEXT(COLUMN()*35-90+ROW()-3, "0"))</f>
        <v>-19</v>
      </c>
      <c r="I9" s="120" t="n">
        <f aca="true">INDIRECT("$Diferencia.Q" &amp; TEXT(COLUMN()*35-90+ROW()-3, "0"))</f>
        <v>-19</v>
      </c>
      <c r="J9" s="120" t="n">
        <f aca="true">INDIRECT("$Diferencia.Q" &amp; TEXT(COLUMN()*35-90+ROW()-3, "0"))</f>
        <v>-19</v>
      </c>
      <c r="K9" s="120" t="n">
        <f aca="true">INDIRECT("$Diferencia.Q" &amp; TEXT(COLUMN()*35-90+ROW()-3, "0"))</f>
        <v>-19</v>
      </c>
      <c r="L9" s="120" t="n">
        <f aca="true">INDIRECT("$Diferencia.Q" &amp; TEXT(COLUMN()*35-90+ROW()-3, "0"))</f>
        <v>-19</v>
      </c>
      <c r="M9" s="120" t="n">
        <f aca="true">INDIRECT("$Diferencia.Q" &amp; TEXT(COLUMN()*35-90+ROW()-3, "0"))</f>
        <v>-20</v>
      </c>
      <c r="N9" s="120" t="n">
        <f aca="true">INDIRECT("$Diferencia.Q" &amp; TEXT(COLUMN()*35-90+ROW()-3, "0"))</f>
        <v>-19</v>
      </c>
      <c r="O9" s="120" t="n">
        <f aca="true">INDIRECT("$Diferencia.Q" &amp; TEXT(COLUMN()*35-90+ROW()-3, "0"))</f>
        <v>-18</v>
      </c>
      <c r="P9" s="120" t="n">
        <f aca="true">INDIRECT("$Diferencia.Q" &amp; TEXT(COLUMN()*35-90+ROW()-3, "0"))</f>
        <v>-18</v>
      </c>
      <c r="Q9" s="120" t="n">
        <f aca="true">INDIRECT("$Diferencia.Q" &amp; TEXT(COLUMN()*35-90+ROW()-3, "0"))</f>
        <v>-18.3644597940147</v>
      </c>
    </row>
    <row r="10" customFormat="false" ht="12.8" hidden="false" customHeight="false" outlineLevel="0" collapsed="false">
      <c r="A10" s="70" t="s">
        <v>29</v>
      </c>
      <c r="B10" s="119" t="n">
        <f aca="false">SUM(C10:Q10)</f>
        <v>-143.425309835002</v>
      </c>
      <c r="C10" s="120" t="n">
        <f aca="true">INDIRECT("$Diferencia.Q" &amp; TEXT(COLUMN()*35-90+ROW()-3, "0"))</f>
        <v>-8</v>
      </c>
      <c r="D10" s="120" t="n">
        <f aca="true">INDIRECT("$Diferencia.Q" &amp; TEXT(COLUMN()*35-90+ROW()-3, "0"))</f>
        <v>-9</v>
      </c>
      <c r="E10" s="120" t="n">
        <f aca="true">INDIRECT("$Diferencia.Q" &amp; TEXT(COLUMN()*35-90+ROW()-3, "0"))</f>
        <v>-9</v>
      </c>
      <c r="F10" s="120" t="n">
        <f aca="true">INDIRECT("$Diferencia.Q" &amp; TEXT(COLUMN()*35-90+ROW()-3, "0"))</f>
        <v>-9</v>
      </c>
      <c r="G10" s="120" t="n">
        <f aca="true">INDIRECT("$Diferencia.Q" &amp; TEXT(COLUMN()*35-90+ROW()-3, "0"))</f>
        <v>-10</v>
      </c>
      <c r="H10" s="120" t="n">
        <f aca="true">INDIRECT("$Diferencia.Q" &amp; TEXT(COLUMN()*35-90+ROW()-3, "0"))</f>
        <v>-11</v>
      </c>
      <c r="I10" s="120" t="n">
        <f aca="true">INDIRECT("$Diferencia.Q" &amp; TEXT(COLUMN()*35-90+ROW()-3, "0"))</f>
        <v>-11</v>
      </c>
      <c r="J10" s="120" t="n">
        <f aca="true">INDIRECT("$Diferencia.Q" &amp; TEXT(COLUMN()*35-90+ROW()-3, "0"))</f>
        <v>-11</v>
      </c>
      <c r="K10" s="120" t="n">
        <f aca="true">INDIRECT("$Diferencia.Q" &amp; TEXT(COLUMN()*35-90+ROW()-3, "0"))</f>
        <v>-11</v>
      </c>
      <c r="L10" s="120" t="n">
        <f aca="true">INDIRECT("$Diferencia.Q" &amp; TEXT(COLUMN()*35-90+ROW()-3, "0"))</f>
        <v>-10</v>
      </c>
      <c r="M10" s="120" t="n">
        <f aca="true">INDIRECT("$Diferencia.Q" &amp; TEXT(COLUMN()*35-90+ROW()-3, "0"))</f>
        <v>-10</v>
      </c>
      <c r="N10" s="120" t="n">
        <f aca="true">INDIRECT("$Diferencia.Q" &amp; TEXT(COLUMN()*35-90+ROW()-3, "0"))</f>
        <v>-9</v>
      </c>
      <c r="O10" s="120" t="n">
        <f aca="true">INDIRECT("$Diferencia.Q" &amp; TEXT(COLUMN()*35-90+ROW()-3, "0"))</f>
        <v>-9</v>
      </c>
      <c r="P10" s="120" t="n">
        <f aca="true">INDIRECT("$Diferencia.Q" &amp; TEXT(COLUMN()*35-90+ROW()-3, "0"))</f>
        <v>-8</v>
      </c>
      <c r="Q10" s="120" t="n">
        <f aca="true">INDIRECT("$Diferencia.Q" &amp; TEXT(COLUMN()*35-90+ROW()-3, "0"))</f>
        <v>-8.42530983500183</v>
      </c>
    </row>
    <row r="11" customFormat="false" ht="12.8" hidden="false" customHeight="false" outlineLevel="0" collapsed="false">
      <c r="A11" s="70" t="s">
        <v>30</v>
      </c>
      <c r="B11" s="119" t="n">
        <f aca="false">SUM(C11:Q11)</f>
        <v>14.5377788348123</v>
      </c>
      <c r="C11" s="120" t="n">
        <f aca="true">INDIRECT("$Diferencia.Q" &amp; TEXT(COLUMN()*35-90+ROW()-3, "0"))</f>
        <v>1</v>
      </c>
      <c r="D11" s="120" t="n">
        <f aca="true">INDIRECT("$Diferencia.Q" &amp; TEXT(COLUMN()*35-90+ROW()-3, "0"))</f>
        <v>1</v>
      </c>
      <c r="E11" s="120" t="n">
        <f aca="true">INDIRECT("$Diferencia.Q" &amp; TEXT(COLUMN()*35-90+ROW()-3, "0"))</f>
        <v>1</v>
      </c>
      <c r="F11" s="120" t="n">
        <f aca="true">INDIRECT("$Diferencia.Q" &amp; TEXT(COLUMN()*35-90+ROW()-3, "0"))</f>
        <v>1</v>
      </c>
      <c r="G11" s="120" t="n">
        <f aca="true">INDIRECT("$Diferencia.Q" &amp; TEXT(COLUMN()*35-90+ROW()-3, "0"))</f>
        <v>1</v>
      </c>
      <c r="H11" s="120" t="n">
        <f aca="true">INDIRECT("$Diferencia.Q" &amp; TEXT(COLUMN()*35-90+ROW()-3, "0"))</f>
        <v>1</v>
      </c>
      <c r="I11" s="120" t="n">
        <f aca="true">INDIRECT("$Diferencia.Q" &amp; TEXT(COLUMN()*35-90+ROW()-3, "0"))</f>
        <v>1</v>
      </c>
      <c r="J11" s="120" t="n">
        <f aca="true">INDIRECT("$Diferencia.Q" &amp; TEXT(COLUMN()*35-90+ROW()-3, "0"))</f>
        <v>1</v>
      </c>
      <c r="K11" s="120" t="n">
        <f aca="true">INDIRECT("$Diferencia.Q" &amp; TEXT(COLUMN()*35-90+ROW()-3, "0"))</f>
        <v>1</v>
      </c>
      <c r="L11" s="120" t="n">
        <f aca="true">INDIRECT("$Diferencia.Q" &amp; TEXT(COLUMN()*35-90+ROW()-3, "0"))</f>
        <v>1</v>
      </c>
      <c r="M11" s="120" t="n">
        <f aca="true">INDIRECT("$Diferencia.Q" &amp; TEXT(COLUMN()*35-90+ROW()-3, "0"))</f>
        <v>1</v>
      </c>
      <c r="N11" s="120" t="n">
        <f aca="true">INDIRECT("$Diferencia.Q" &amp; TEXT(COLUMN()*35-90+ROW()-3, "0"))</f>
        <v>1</v>
      </c>
      <c r="O11" s="120" t="n">
        <f aca="true">INDIRECT("$Diferencia.Q" &amp; TEXT(COLUMN()*35-90+ROW()-3, "0"))</f>
        <v>1</v>
      </c>
      <c r="P11" s="120" t="n">
        <f aca="true">INDIRECT("$Diferencia.Q" &amp; TEXT(COLUMN()*35-90+ROW()-3, "0"))</f>
        <v>1</v>
      </c>
      <c r="Q11" s="120" t="n">
        <f aca="true">INDIRECT("$Diferencia.Q" &amp; TEXT(COLUMN()*35-90+ROW()-3, "0"))</f>
        <v>0.537778834812343</v>
      </c>
    </row>
    <row r="12" customFormat="false" ht="12.8" hidden="false" customHeight="false" outlineLevel="0" collapsed="false">
      <c r="A12" s="70" t="s">
        <v>31</v>
      </c>
      <c r="B12" s="119" t="n">
        <f aca="false">SUM(C12:Q12)</f>
        <v>15.4448080076836</v>
      </c>
      <c r="C12" s="120" t="n">
        <f aca="true">INDIRECT("$Diferencia.Q" &amp; TEXT(COLUMN()*35-90+ROW()-3, "0"))</f>
        <v>1</v>
      </c>
      <c r="D12" s="120" t="n">
        <f aca="true">INDIRECT("$Diferencia.Q" &amp; TEXT(COLUMN()*35-90+ROW()-3, "0"))</f>
        <v>1</v>
      </c>
      <c r="E12" s="120" t="n">
        <f aca="true">INDIRECT("$Diferencia.Q" &amp; TEXT(COLUMN()*35-90+ROW()-3, "0"))</f>
        <v>1</v>
      </c>
      <c r="F12" s="120" t="n">
        <f aca="true">INDIRECT("$Diferencia.Q" &amp; TEXT(COLUMN()*35-90+ROW()-3, "0"))</f>
        <v>1</v>
      </c>
      <c r="G12" s="120" t="n">
        <f aca="true">INDIRECT("$Diferencia.Q" &amp; TEXT(COLUMN()*35-90+ROW()-3, "0"))</f>
        <v>1</v>
      </c>
      <c r="H12" s="120" t="n">
        <f aca="true">INDIRECT("$Diferencia.Q" &amp; TEXT(COLUMN()*35-90+ROW()-3, "0"))</f>
        <v>1</v>
      </c>
      <c r="I12" s="120" t="n">
        <f aca="true">INDIRECT("$Diferencia.Q" &amp; TEXT(COLUMN()*35-90+ROW()-3, "0"))</f>
        <v>1</v>
      </c>
      <c r="J12" s="120" t="n">
        <f aca="true">INDIRECT("$Diferencia.Q" &amp; TEXT(COLUMN()*35-90+ROW()-3, "0"))</f>
        <v>1</v>
      </c>
      <c r="K12" s="120" t="n">
        <f aca="true">INDIRECT("$Diferencia.Q" &amp; TEXT(COLUMN()*35-90+ROW()-3, "0"))</f>
        <v>1</v>
      </c>
      <c r="L12" s="120" t="n">
        <f aca="true">INDIRECT("$Diferencia.Q" &amp; TEXT(COLUMN()*35-90+ROW()-3, "0"))</f>
        <v>1</v>
      </c>
      <c r="M12" s="120" t="n">
        <f aca="true">INDIRECT("$Diferencia.Q" &amp; TEXT(COLUMN()*35-90+ROW()-3, "0"))</f>
        <v>1</v>
      </c>
      <c r="N12" s="120" t="n">
        <f aca="true">INDIRECT("$Diferencia.Q" &amp; TEXT(COLUMN()*35-90+ROW()-3, "0"))</f>
        <v>1</v>
      </c>
      <c r="O12" s="120" t="n">
        <f aca="true">INDIRECT("$Diferencia.Q" &amp; TEXT(COLUMN()*35-90+ROW()-3, "0"))</f>
        <v>1</v>
      </c>
      <c r="P12" s="120" t="n">
        <f aca="true">INDIRECT("$Diferencia.Q" &amp; TEXT(COLUMN()*35-90+ROW()-3, "0"))</f>
        <v>1</v>
      </c>
      <c r="Q12" s="120" t="n">
        <f aca="true">INDIRECT("$Diferencia.Q" &amp; TEXT(COLUMN()*35-90+ROW()-3, "0"))</f>
        <v>1.44480800768361</v>
      </c>
    </row>
    <row r="13" customFormat="false" ht="12.8" hidden="false" customHeight="false" outlineLevel="0" collapsed="false">
      <c r="A13" s="70" t="s">
        <v>32</v>
      </c>
      <c r="B13" s="119" t="n">
        <f aca="false">SUM(C13:Q13)</f>
        <v>30.4839760591276</v>
      </c>
      <c r="C13" s="120" t="n">
        <f aca="true">INDIRECT("$Diferencia.Q" &amp; TEXT(COLUMN()*35-90+ROW()-3, "0"))</f>
        <v>2</v>
      </c>
      <c r="D13" s="120" t="n">
        <f aca="true">INDIRECT("$Diferencia.Q" &amp; TEXT(COLUMN()*35-90+ROW()-3, "0"))</f>
        <v>2</v>
      </c>
      <c r="E13" s="120" t="n">
        <f aca="true">INDIRECT("$Diferencia.Q" &amp; TEXT(COLUMN()*35-90+ROW()-3, "0"))</f>
        <v>2</v>
      </c>
      <c r="F13" s="120" t="n">
        <f aca="true">INDIRECT("$Diferencia.Q" &amp; TEXT(COLUMN()*35-90+ROW()-3, "0"))</f>
        <v>2</v>
      </c>
      <c r="G13" s="120" t="n">
        <f aca="true">INDIRECT("$Diferencia.Q" &amp; TEXT(COLUMN()*35-90+ROW()-3, "0"))</f>
        <v>2</v>
      </c>
      <c r="H13" s="120" t="n">
        <f aca="true">INDIRECT("$Diferencia.Q" &amp; TEXT(COLUMN()*35-90+ROW()-3, "0"))</f>
        <v>2</v>
      </c>
      <c r="I13" s="120" t="n">
        <f aca="true">INDIRECT("$Diferencia.Q" &amp; TEXT(COLUMN()*35-90+ROW()-3, "0"))</f>
        <v>2</v>
      </c>
      <c r="J13" s="120" t="n">
        <f aca="true">INDIRECT("$Diferencia.Q" &amp; TEXT(COLUMN()*35-90+ROW()-3, "0"))</f>
        <v>2</v>
      </c>
      <c r="K13" s="120" t="n">
        <f aca="true">INDIRECT("$Diferencia.Q" &amp; TEXT(COLUMN()*35-90+ROW()-3, "0"))</f>
        <v>2</v>
      </c>
      <c r="L13" s="120" t="n">
        <f aca="true">INDIRECT("$Diferencia.Q" &amp; TEXT(COLUMN()*35-90+ROW()-3, "0"))</f>
        <v>2</v>
      </c>
      <c r="M13" s="120" t="n">
        <f aca="true">INDIRECT("$Diferencia.Q" &amp; TEXT(COLUMN()*35-90+ROW()-3, "0"))</f>
        <v>2</v>
      </c>
      <c r="N13" s="120" t="n">
        <f aca="true">INDIRECT("$Diferencia.Q" &amp; TEXT(COLUMN()*35-90+ROW()-3, "0"))</f>
        <v>2</v>
      </c>
      <c r="O13" s="120" t="n">
        <f aca="true">INDIRECT("$Diferencia.Q" &amp; TEXT(COLUMN()*35-90+ROW()-3, "0"))</f>
        <v>2</v>
      </c>
      <c r="P13" s="120" t="n">
        <f aca="true">INDIRECT("$Diferencia.Q" &amp; TEXT(COLUMN()*35-90+ROW()-3, "0"))</f>
        <v>2</v>
      </c>
      <c r="Q13" s="120" t="n">
        <f aca="true">INDIRECT("$Diferencia.Q" &amp; TEXT(COLUMN()*35-90+ROW()-3, "0"))</f>
        <v>2.4839760591276</v>
      </c>
    </row>
    <row r="14" customFormat="false" ht="12.8" hidden="false" customHeight="false" outlineLevel="0" collapsed="false">
      <c r="A14" s="70" t="s">
        <v>33</v>
      </c>
      <c r="B14" s="119" t="n">
        <f aca="false">SUM(C14:Q14)</f>
        <v>44.5314508965239</v>
      </c>
      <c r="C14" s="120" t="n">
        <f aca="true">INDIRECT("$Diferencia.Q" &amp; TEXT(COLUMN()*35-90+ROW()-3, "0"))</f>
        <v>3</v>
      </c>
      <c r="D14" s="120" t="n">
        <f aca="true">INDIRECT("$Diferencia.Q" &amp; TEXT(COLUMN()*35-90+ROW()-3, "0"))</f>
        <v>3</v>
      </c>
      <c r="E14" s="120" t="n">
        <f aca="true">INDIRECT("$Diferencia.Q" &amp; TEXT(COLUMN()*35-90+ROW()-3, "0"))</f>
        <v>3</v>
      </c>
      <c r="F14" s="120" t="n">
        <f aca="true">INDIRECT("$Diferencia.Q" &amp; TEXT(COLUMN()*35-90+ROW()-3, "0"))</f>
        <v>3</v>
      </c>
      <c r="G14" s="120" t="n">
        <f aca="true">INDIRECT("$Diferencia.Q" &amp; TEXT(COLUMN()*35-90+ROW()-3, "0"))</f>
        <v>3</v>
      </c>
      <c r="H14" s="120" t="n">
        <f aca="true">INDIRECT("$Diferencia.Q" &amp; TEXT(COLUMN()*35-90+ROW()-3, "0"))</f>
        <v>3</v>
      </c>
      <c r="I14" s="120" t="n">
        <f aca="true">INDIRECT("$Diferencia.Q" &amp; TEXT(COLUMN()*35-90+ROW()-3, "0"))</f>
        <v>3</v>
      </c>
      <c r="J14" s="120" t="n">
        <f aca="true">INDIRECT("$Diferencia.Q" &amp; TEXT(COLUMN()*35-90+ROW()-3, "0"))</f>
        <v>3</v>
      </c>
      <c r="K14" s="120" t="n">
        <f aca="true">INDIRECT("$Diferencia.Q" &amp; TEXT(COLUMN()*35-90+ROW()-3, "0"))</f>
        <v>3</v>
      </c>
      <c r="L14" s="120" t="n">
        <f aca="true">INDIRECT("$Diferencia.Q" &amp; TEXT(COLUMN()*35-90+ROW()-3, "0"))</f>
        <v>3</v>
      </c>
      <c r="M14" s="120" t="n">
        <f aca="true">INDIRECT("$Diferencia.Q" &amp; TEXT(COLUMN()*35-90+ROW()-3, "0"))</f>
        <v>3</v>
      </c>
      <c r="N14" s="120" t="n">
        <f aca="true">INDIRECT("$Diferencia.Q" &amp; TEXT(COLUMN()*35-90+ROW()-3, "0"))</f>
        <v>3</v>
      </c>
      <c r="O14" s="120" t="n">
        <f aca="true">INDIRECT("$Diferencia.Q" &amp; TEXT(COLUMN()*35-90+ROW()-3, "0"))</f>
        <v>3</v>
      </c>
      <c r="P14" s="120" t="n">
        <f aca="true">INDIRECT("$Diferencia.Q" &amp; TEXT(COLUMN()*35-90+ROW()-3, "0"))</f>
        <v>3</v>
      </c>
      <c r="Q14" s="120" t="n">
        <f aca="true">INDIRECT("$Diferencia.Q" &amp; TEXT(COLUMN()*35-90+ROW()-3, "0"))</f>
        <v>2.53145089652389</v>
      </c>
    </row>
    <row r="15" customFormat="false" ht="12.8" hidden="false" customHeight="false" outlineLevel="0" collapsed="false">
      <c r="A15" s="70" t="s">
        <v>34</v>
      </c>
      <c r="B15" s="119" t="n">
        <f aca="false">SUM(C15:Q15)</f>
        <v>-14.6716944216751</v>
      </c>
      <c r="C15" s="120" t="n">
        <f aca="true">INDIRECT("$Diferencia.Q" &amp; TEXT(COLUMN()*35-90+ROW()-3, "0"))</f>
        <v>-1</v>
      </c>
      <c r="D15" s="120" t="n">
        <f aca="true">INDIRECT("$Diferencia.Q" &amp; TEXT(COLUMN()*35-90+ROW()-3, "0"))</f>
        <v>-1</v>
      </c>
      <c r="E15" s="120" t="n">
        <f aca="true">INDIRECT("$Diferencia.Q" &amp; TEXT(COLUMN()*35-90+ROW()-3, "0"))</f>
        <v>-1</v>
      </c>
      <c r="F15" s="120" t="n">
        <f aca="true">INDIRECT("$Diferencia.Q" &amp; TEXT(COLUMN()*35-90+ROW()-3, "0"))</f>
        <v>-1</v>
      </c>
      <c r="G15" s="120" t="n">
        <f aca="true">INDIRECT("$Diferencia.Q" &amp; TEXT(COLUMN()*35-90+ROW()-3, "0"))</f>
        <v>-1</v>
      </c>
      <c r="H15" s="120" t="n">
        <f aca="true">INDIRECT("$Diferencia.Q" &amp; TEXT(COLUMN()*35-90+ROW()-3, "0"))</f>
        <v>-1</v>
      </c>
      <c r="I15" s="120" t="n">
        <f aca="true">INDIRECT("$Diferencia.Q" &amp; TEXT(COLUMN()*35-90+ROW()-3, "0"))</f>
        <v>-1</v>
      </c>
      <c r="J15" s="120" t="n">
        <f aca="true">INDIRECT("$Diferencia.Q" &amp; TEXT(COLUMN()*35-90+ROW()-3, "0"))</f>
        <v>-1</v>
      </c>
      <c r="K15" s="120" t="n">
        <f aca="true">INDIRECT("$Diferencia.Q" &amp; TEXT(COLUMN()*35-90+ROW()-3, "0"))</f>
        <v>-1</v>
      </c>
      <c r="L15" s="120" t="n">
        <f aca="true">INDIRECT("$Diferencia.Q" &amp; TEXT(COLUMN()*35-90+ROW()-3, "0"))</f>
        <v>-1</v>
      </c>
      <c r="M15" s="120" t="n">
        <f aca="true">INDIRECT("$Diferencia.Q" &amp; TEXT(COLUMN()*35-90+ROW()-3, "0"))</f>
        <v>-1</v>
      </c>
      <c r="N15" s="120" t="n">
        <f aca="true">INDIRECT("$Diferencia.Q" &amp; TEXT(COLUMN()*35-90+ROW()-3, "0"))</f>
        <v>-1</v>
      </c>
      <c r="O15" s="120" t="n">
        <f aca="true">INDIRECT("$Diferencia.Q" &amp; TEXT(COLUMN()*35-90+ROW()-3, "0"))</f>
        <v>-1</v>
      </c>
      <c r="P15" s="120" t="n">
        <f aca="true">INDIRECT("$Diferencia.Q" &amp; TEXT(COLUMN()*35-90+ROW()-3, "0"))</f>
        <v>-1</v>
      </c>
      <c r="Q15" s="120" t="n">
        <f aca="true">INDIRECT("$Diferencia.Q" &amp; TEXT(COLUMN()*35-90+ROW()-3, "0"))</f>
        <v>-0.671694421675056</v>
      </c>
    </row>
    <row r="16" customFormat="false" ht="12.8" hidden="false" customHeight="false" outlineLevel="0" collapsed="false">
      <c r="A16" s="70" t="s">
        <v>35</v>
      </c>
      <c r="B16" s="119" t="n">
        <f aca="false">SUM(C16:Q16)</f>
        <v>15.0244280404877</v>
      </c>
      <c r="C16" s="120" t="n">
        <f aca="true">INDIRECT("$Diferencia.Q" &amp; TEXT(COLUMN()*35-90+ROW()-3, "0"))</f>
        <v>1</v>
      </c>
      <c r="D16" s="120" t="n">
        <f aca="true">INDIRECT("$Diferencia.Q" &amp; TEXT(COLUMN()*35-90+ROW()-3, "0"))</f>
        <v>1</v>
      </c>
      <c r="E16" s="120" t="n">
        <f aca="true">INDIRECT("$Diferencia.Q" &amp; TEXT(COLUMN()*35-90+ROW()-3, "0"))</f>
        <v>1</v>
      </c>
      <c r="F16" s="120" t="n">
        <f aca="true">INDIRECT("$Diferencia.Q" &amp; TEXT(COLUMN()*35-90+ROW()-3, "0"))</f>
        <v>1</v>
      </c>
      <c r="G16" s="120" t="n">
        <f aca="true">INDIRECT("$Diferencia.Q" &amp; TEXT(COLUMN()*35-90+ROW()-3, "0"))</f>
        <v>1</v>
      </c>
      <c r="H16" s="120" t="n">
        <f aca="true">INDIRECT("$Diferencia.Q" &amp; TEXT(COLUMN()*35-90+ROW()-3, "0"))</f>
        <v>1</v>
      </c>
      <c r="I16" s="120" t="n">
        <f aca="true">INDIRECT("$Diferencia.Q" &amp; TEXT(COLUMN()*35-90+ROW()-3, "0"))</f>
        <v>1</v>
      </c>
      <c r="J16" s="120" t="n">
        <f aca="true">INDIRECT("$Diferencia.Q" &amp; TEXT(COLUMN()*35-90+ROW()-3, "0"))</f>
        <v>1</v>
      </c>
      <c r="K16" s="120" t="n">
        <f aca="true">INDIRECT("$Diferencia.Q" &amp; TEXT(COLUMN()*35-90+ROW()-3, "0"))</f>
        <v>1</v>
      </c>
      <c r="L16" s="120" t="n">
        <f aca="true">INDIRECT("$Diferencia.Q" &amp; TEXT(COLUMN()*35-90+ROW()-3, "0"))</f>
        <v>1</v>
      </c>
      <c r="M16" s="120" t="n">
        <f aca="true">INDIRECT("$Diferencia.Q" &amp; TEXT(COLUMN()*35-90+ROW()-3, "0"))</f>
        <v>1</v>
      </c>
      <c r="N16" s="120" t="n">
        <f aca="true">INDIRECT("$Diferencia.Q" &amp; TEXT(COLUMN()*35-90+ROW()-3, "0"))</f>
        <v>1</v>
      </c>
      <c r="O16" s="120" t="n">
        <f aca="true">INDIRECT("$Diferencia.Q" &amp; TEXT(COLUMN()*35-90+ROW()-3, "0"))</f>
        <v>1</v>
      </c>
      <c r="P16" s="120" t="n">
        <f aca="true">INDIRECT("$Diferencia.Q" &amp; TEXT(COLUMN()*35-90+ROW()-3, "0"))</f>
        <v>1</v>
      </c>
      <c r="Q16" s="120" t="n">
        <f aca="true">INDIRECT("$Diferencia.Q" &amp; TEXT(COLUMN()*35-90+ROW()-3, "0"))</f>
        <v>1.02442804048769</v>
      </c>
    </row>
    <row r="17" customFormat="false" ht="12.8" hidden="false" customHeight="false" outlineLevel="0" collapsed="false">
      <c r="A17" s="70" t="s">
        <v>36</v>
      </c>
      <c r="B17" s="119" t="n">
        <f aca="false">SUM(C17:Q17)</f>
        <v>-276.87849060446</v>
      </c>
      <c r="C17" s="120" t="n">
        <f aca="true">INDIRECT("$Diferencia.Q" &amp; TEXT(COLUMN()*35-90+ROW()-3, "0"))</f>
        <v>-19</v>
      </c>
      <c r="D17" s="120" t="n">
        <f aca="true">INDIRECT("$Diferencia.Q" &amp; TEXT(COLUMN()*35-90+ROW()-3, "0"))</f>
        <v>-19</v>
      </c>
      <c r="E17" s="120" t="n">
        <f aca="true">INDIRECT("$Diferencia.Q" &amp; TEXT(COLUMN()*35-90+ROW()-3, "0"))</f>
        <v>-19</v>
      </c>
      <c r="F17" s="120" t="n">
        <f aca="true">INDIRECT("$Diferencia.Q" &amp; TEXT(COLUMN()*35-90+ROW()-3, "0"))</f>
        <v>-19</v>
      </c>
      <c r="G17" s="120" t="n">
        <f aca="true">INDIRECT("$Diferencia.Q" &amp; TEXT(COLUMN()*35-90+ROW()-3, "0"))</f>
        <v>-20</v>
      </c>
      <c r="H17" s="120" t="n">
        <f aca="true">INDIRECT("$Diferencia.Q" &amp; TEXT(COLUMN()*35-90+ROW()-3, "0"))</f>
        <v>-20</v>
      </c>
      <c r="I17" s="120" t="n">
        <f aca="true">INDIRECT("$Diferencia.Q" &amp; TEXT(COLUMN()*35-90+ROW()-3, "0"))</f>
        <v>-20</v>
      </c>
      <c r="J17" s="120" t="n">
        <f aca="true">INDIRECT("$Diferencia.Q" &amp; TEXT(COLUMN()*35-90+ROW()-3, "0"))</f>
        <v>-19</v>
      </c>
      <c r="K17" s="120" t="n">
        <f aca="true">INDIRECT("$Diferencia.Q" &amp; TEXT(COLUMN()*35-90+ROW()-3, "0"))</f>
        <v>-19</v>
      </c>
      <c r="L17" s="120" t="n">
        <f aca="true">INDIRECT("$Diferencia.Q" &amp; TEXT(COLUMN()*35-90+ROW()-3, "0"))</f>
        <v>-18</v>
      </c>
      <c r="M17" s="120" t="n">
        <f aca="true">INDIRECT("$Diferencia.Q" &amp; TEXT(COLUMN()*35-90+ROW()-3, "0"))</f>
        <v>-18</v>
      </c>
      <c r="N17" s="120" t="n">
        <f aca="true">INDIRECT("$Diferencia.Q" &amp; TEXT(COLUMN()*35-90+ROW()-3, "0"))</f>
        <v>-18</v>
      </c>
      <c r="O17" s="120" t="n">
        <f aca="true">INDIRECT("$Diferencia.Q" &amp; TEXT(COLUMN()*35-90+ROW()-3, "0"))</f>
        <v>-17</v>
      </c>
      <c r="P17" s="120" t="n">
        <f aca="true">INDIRECT("$Diferencia.Q" &amp; TEXT(COLUMN()*35-90+ROW()-3, "0"))</f>
        <v>-16</v>
      </c>
      <c r="Q17" s="120" t="n">
        <f aca="true">INDIRECT("$Diferencia.Q" &amp; TEXT(COLUMN()*35-90+ROW()-3, "0"))</f>
        <v>-15.8784906044602</v>
      </c>
    </row>
    <row r="18" customFormat="false" ht="12.8" hidden="false" customHeight="false" outlineLevel="0" collapsed="false">
      <c r="A18" s="70" t="s">
        <v>37</v>
      </c>
      <c r="B18" s="119" t="n">
        <f aca="false">SUM(C18:Q18)</f>
        <v>15.8040433861315</v>
      </c>
      <c r="C18" s="120" t="n">
        <f aca="true">INDIRECT("$Diferencia.Q" &amp; TEXT(COLUMN()*35-90+ROW()-3, "0"))</f>
        <v>1</v>
      </c>
      <c r="D18" s="120" t="n">
        <f aca="true">INDIRECT("$Diferencia.Q" &amp; TEXT(COLUMN()*35-90+ROW()-3, "0"))</f>
        <v>1</v>
      </c>
      <c r="E18" s="120" t="n">
        <f aca="true">INDIRECT("$Diferencia.Q" &amp; TEXT(COLUMN()*35-90+ROW()-3, "0"))</f>
        <v>1</v>
      </c>
      <c r="F18" s="120" t="n">
        <f aca="true">INDIRECT("$Diferencia.Q" &amp; TEXT(COLUMN()*35-90+ROW()-3, "0"))</f>
        <v>1</v>
      </c>
      <c r="G18" s="120" t="n">
        <f aca="true">INDIRECT("$Diferencia.Q" &amp; TEXT(COLUMN()*35-90+ROW()-3, "0"))</f>
        <v>1</v>
      </c>
      <c r="H18" s="120" t="n">
        <f aca="true">INDIRECT("$Diferencia.Q" &amp; TEXT(COLUMN()*35-90+ROW()-3, "0"))</f>
        <v>1</v>
      </c>
      <c r="I18" s="120" t="n">
        <f aca="true">INDIRECT("$Diferencia.Q" &amp; TEXT(COLUMN()*35-90+ROW()-3, "0"))</f>
        <v>1</v>
      </c>
      <c r="J18" s="120" t="n">
        <f aca="true">INDIRECT("$Diferencia.Q" &amp; TEXT(COLUMN()*35-90+ROW()-3, "0"))</f>
        <v>1</v>
      </c>
      <c r="K18" s="120" t="n">
        <f aca="true">INDIRECT("$Diferencia.Q" &amp; TEXT(COLUMN()*35-90+ROW()-3, "0"))</f>
        <v>1</v>
      </c>
      <c r="L18" s="120" t="n">
        <f aca="true">INDIRECT("$Diferencia.Q" &amp; TEXT(COLUMN()*35-90+ROW()-3, "0"))</f>
        <v>1</v>
      </c>
      <c r="M18" s="120" t="n">
        <f aca="true">INDIRECT("$Diferencia.Q" &amp; TEXT(COLUMN()*35-90+ROW()-3, "0"))</f>
        <v>1</v>
      </c>
      <c r="N18" s="120" t="n">
        <f aca="true">INDIRECT("$Diferencia.Q" &amp; TEXT(COLUMN()*35-90+ROW()-3, "0"))</f>
        <v>1</v>
      </c>
      <c r="O18" s="120" t="n">
        <f aca="true">INDIRECT("$Diferencia.Q" &amp; TEXT(COLUMN()*35-90+ROW()-3, "0"))</f>
        <v>1</v>
      </c>
      <c r="P18" s="120" t="n">
        <f aca="true">INDIRECT("$Diferencia.Q" &amp; TEXT(COLUMN()*35-90+ROW()-3, "0"))</f>
        <v>1</v>
      </c>
      <c r="Q18" s="120" t="n">
        <f aca="true">INDIRECT("$Diferencia.Q" &amp; TEXT(COLUMN()*35-90+ROW()-3, "0"))</f>
        <v>1.80404338613153</v>
      </c>
    </row>
    <row r="19" customFormat="false" ht="12.8" hidden="false" customHeight="false" outlineLevel="0" collapsed="false">
      <c r="A19" s="70" t="s">
        <v>38</v>
      </c>
      <c r="B19" s="119" t="n">
        <f aca="false">SUM(C19:Q19)</f>
        <v>-15.365263198968</v>
      </c>
      <c r="C19" s="120" t="n">
        <f aca="true">INDIRECT("$Diferencia.Q" &amp; TEXT(COLUMN()*35-90+ROW()-3, "0"))</f>
        <v>-1</v>
      </c>
      <c r="D19" s="120" t="n">
        <f aca="true">INDIRECT("$Diferencia.Q" &amp; TEXT(COLUMN()*35-90+ROW()-3, "0"))</f>
        <v>-1</v>
      </c>
      <c r="E19" s="120" t="n">
        <f aca="true">INDIRECT("$Diferencia.Q" &amp; TEXT(COLUMN()*35-90+ROW()-3, "0"))</f>
        <v>-1</v>
      </c>
      <c r="F19" s="120" t="n">
        <f aca="true">INDIRECT("$Diferencia.Q" &amp; TEXT(COLUMN()*35-90+ROW()-3, "0"))</f>
        <v>-1</v>
      </c>
      <c r="G19" s="120" t="n">
        <f aca="true">INDIRECT("$Diferencia.Q" &amp; TEXT(COLUMN()*35-90+ROW()-3, "0"))</f>
        <v>-1</v>
      </c>
      <c r="H19" s="120" t="n">
        <f aca="true">INDIRECT("$Diferencia.Q" &amp; TEXT(COLUMN()*35-90+ROW()-3, "0"))</f>
        <v>-1</v>
      </c>
      <c r="I19" s="120" t="n">
        <f aca="true">INDIRECT("$Diferencia.Q" &amp; TEXT(COLUMN()*35-90+ROW()-3, "0"))</f>
        <v>-1</v>
      </c>
      <c r="J19" s="120" t="n">
        <f aca="true">INDIRECT("$Diferencia.Q" &amp; TEXT(COLUMN()*35-90+ROW()-3, "0"))</f>
        <v>-1</v>
      </c>
      <c r="K19" s="120" t="n">
        <f aca="true">INDIRECT("$Diferencia.Q" &amp; TEXT(COLUMN()*35-90+ROW()-3, "0"))</f>
        <v>-1</v>
      </c>
      <c r="L19" s="120" t="n">
        <f aca="true">INDIRECT("$Diferencia.Q" &amp; TEXT(COLUMN()*35-90+ROW()-3, "0"))</f>
        <v>-1</v>
      </c>
      <c r="M19" s="120" t="n">
        <f aca="true">INDIRECT("$Diferencia.Q" &amp; TEXT(COLUMN()*35-90+ROW()-3, "0"))</f>
        <v>-1</v>
      </c>
      <c r="N19" s="120" t="n">
        <f aca="true">INDIRECT("$Diferencia.Q" &amp; TEXT(COLUMN()*35-90+ROW()-3, "0"))</f>
        <v>-1</v>
      </c>
      <c r="O19" s="120" t="n">
        <f aca="true">INDIRECT("$Diferencia.Q" &amp; TEXT(COLUMN()*35-90+ROW()-3, "0"))</f>
        <v>-1</v>
      </c>
      <c r="P19" s="120" t="n">
        <f aca="true">INDIRECT("$Diferencia.Q" &amp; TEXT(COLUMN()*35-90+ROW()-3, "0"))</f>
        <v>-1</v>
      </c>
      <c r="Q19" s="120" t="n">
        <f aca="true">INDIRECT("$Diferencia.Q" &amp; TEXT(COLUMN()*35-90+ROW()-3, "0"))</f>
        <v>-1.36526319896802</v>
      </c>
    </row>
    <row r="20" customFormat="false" ht="12.8" hidden="false" customHeight="false" outlineLevel="0" collapsed="false">
      <c r="A20" s="70" t="s">
        <v>39</v>
      </c>
      <c r="B20" s="119" t="n">
        <f aca="false">SUM(C20:Q20)</f>
        <v>30.0199485912453</v>
      </c>
      <c r="C20" s="120" t="n">
        <f aca="true">INDIRECT("$Diferencia.Q" &amp; TEXT(COLUMN()*35-90+ROW()-3, "0"))</f>
        <v>2</v>
      </c>
      <c r="D20" s="120" t="n">
        <f aca="true">INDIRECT("$Diferencia.Q" &amp; TEXT(COLUMN()*35-90+ROW()-3, "0"))</f>
        <v>2</v>
      </c>
      <c r="E20" s="120" t="n">
        <f aca="true">INDIRECT("$Diferencia.Q" &amp; TEXT(COLUMN()*35-90+ROW()-3, "0"))</f>
        <v>2</v>
      </c>
      <c r="F20" s="120" t="n">
        <f aca="true">INDIRECT("$Diferencia.Q" &amp; TEXT(COLUMN()*35-90+ROW()-3, "0"))</f>
        <v>2</v>
      </c>
      <c r="G20" s="120" t="n">
        <f aca="true">INDIRECT("$Diferencia.Q" &amp; TEXT(COLUMN()*35-90+ROW()-3, "0"))</f>
        <v>2</v>
      </c>
      <c r="H20" s="120" t="n">
        <f aca="true">INDIRECT("$Diferencia.Q" &amp; TEXT(COLUMN()*35-90+ROW()-3, "0"))</f>
        <v>2</v>
      </c>
      <c r="I20" s="120" t="n">
        <f aca="true">INDIRECT("$Diferencia.Q" &amp; TEXT(COLUMN()*35-90+ROW()-3, "0"))</f>
        <v>2</v>
      </c>
      <c r="J20" s="120" t="n">
        <f aca="true">INDIRECT("$Diferencia.Q" &amp; TEXT(COLUMN()*35-90+ROW()-3, "0"))</f>
        <v>2</v>
      </c>
      <c r="K20" s="120" t="n">
        <f aca="true">INDIRECT("$Diferencia.Q" &amp; TEXT(COLUMN()*35-90+ROW()-3, "0"))</f>
        <v>2</v>
      </c>
      <c r="L20" s="120" t="n">
        <f aca="true">INDIRECT("$Diferencia.Q" &amp; TEXT(COLUMN()*35-90+ROW()-3, "0"))</f>
        <v>2</v>
      </c>
      <c r="M20" s="120" t="n">
        <f aca="true">INDIRECT("$Diferencia.Q" &amp; TEXT(COLUMN()*35-90+ROW()-3, "0"))</f>
        <v>2</v>
      </c>
      <c r="N20" s="120" t="n">
        <f aca="true">INDIRECT("$Diferencia.Q" &amp; TEXT(COLUMN()*35-90+ROW()-3, "0"))</f>
        <v>2</v>
      </c>
      <c r="O20" s="120" t="n">
        <f aca="true">INDIRECT("$Diferencia.Q" &amp; TEXT(COLUMN()*35-90+ROW()-3, "0"))</f>
        <v>2</v>
      </c>
      <c r="P20" s="120" t="n">
        <f aca="true">INDIRECT("$Diferencia.Q" &amp; TEXT(COLUMN()*35-90+ROW()-3, "0"))</f>
        <v>2</v>
      </c>
      <c r="Q20" s="120" t="n">
        <f aca="true">INDIRECT("$Diferencia.Q" &amp; TEXT(COLUMN()*35-90+ROW()-3, "0"))</f>
        <v>2.01994859124534</v>
      </c>
    </row>
    <row r="21" customFormat="false" ht="12.8" hidden="false" customHeight="false" outlineLevel="0" collapsed="false">
      <c r="A21" s="70" t="s">
        <v>40</v>
      </c>
      <c r="B21" s="119" t="n">
        <f aca="false">SUM(C21:Q21)</f>
        <v>30.1131488201208</v>
      </c>
      <c r="C21" s="120" t="n">
        <f aca="true">INDIRECT("$Diferencia.Q" &amp; TEXT(COLUMN()*35-90+ROW()-3, "0"))</f>
        <v>2</v>
      </c>
      <c r="D21" s="120" t="n">
        <f aca="true">INDIRECT("$Diferencia.Q" &amp; TEXT(COLUMN()*35-90+ROW()-3, "0"))</f>
        <v>2</v>
      </c>
      <c r="E21" s="120" t="n">
        <f aca="true">INDIRECT("$Diferencia.Q" &amp; TEXT(COLUMN()*35-90+ROW()-3, "0"))</f>
        <v>2</v>
      </c>
      <c r="F21" s="120" t="n">
        <f aca="true">INDIRECT("$Diferencia.Q" &amp; TEXT(COLUMN()*35-90+ROW()-3, "0"))</f>
        <v>2</v>
      </c>
      <c r="G21" s="120" t="n">
        <f aca="true">INDIRECT("$Diferencia.Q" &amp; TEXT(COLUMN()*35-90+ROW()-3, "0"))</f>
        <v>2</v>
      </c>
      <c r="H21" s="120" t="n">
        <f aca="true">INDIRECT("$Diferencia.Q" &amp; TEXT(COLUMN()*35-90+ROW()-3, "0"))</f>
        <v>2</v>
      </c>
      <c r="I21" s="120" t="n">
        <f aca="true">INDIRECT("$Diferencia.Q" &amp; TEXT(COLUMN()*35-90+ROW()-3, "0"))</f>
        <v>2</v>
      </c>
      <c r="J21" s="120" t="n">
        <f aca="true">INDIRECT("$Diferencia.Q" &amp; TEXT(COLUMN()*35-90+ROW()-3, "0"))</f>
        <v>2</v>
      </c>
      <c r="K21" s="120" t="n">
        <f aca="true">INDIRECT("$Diferencia.Q" &amp; TEXT(COLUMN()*35-90+ROW()-3, "0"))</f>
        <v>2</v>
      </c>
      <c r="L21" s="120" t="n">
        <f aca="true">INDIRECT("$Diferencia.Q" &amp; TEXT(COLUMN()*35-90+ROW()-3, "0"))</f>
        <v>2</v>
      </c>
      <c r="M21" s="120" t="n">
        <f aca="true">INDIRECT("$Diferencia.Q" &amp; TEXT(COLUMN()*35-90+ROW()-3, "0"))</f>
        <v>2</v>
      </c>
      <c r="N21" s="120" t="n">
        <f aca="true">INDIRECT("$Diferencia.Q" &amp; TEXT(COLUMN()*35-90+ROW()-3, "0"))</f>
        <v>2</v>
      </c>
      <c r="O21" s="120" t="n">
        <f aca="true">INDIRECT("$Diferencia.Q" &amp; TEXT(COLUMN()*35-90+ROW()-3, "0"))</f>
        <v>2</v>
      </c>
      <c r="P21" s="120" t="n">
        <f aca="true">INDIRECT("$Diferencia.Q" &amp; TEXT(COLUMN()*35-90+ROW()-3, "0"))</f>
        <v>2</v>
      </c>
      <c r="Q21" s="120" t="n">
        <f aca="true">INDIRECT("$Diferencia.Q" &amp; TEXT(COLUMN()*35-90+ROW()-3, "0"))</f>
        <v>2.11314882012084</v>
      </c>
    </row>
    <row r="22" customFormat="false" ht="12.8" hidden="false" customHeight="false" outlineLevel="0" collapsed="false">
      <c r="A22" s="70" t="s">
        <v>41</v>
      </c>
      <c r="B22" s="119" t="n">
        <f aca="false">SUM(C22:Q22)</f>
        <v>29.6861169782933</v>
      </c>
      <c r="C22" s="120" t="n">
        <f aca="true">INDIRECT("$Diferencia.Q" &amp; TEXT(COLUMN()*35-90+ROW()-3, "0"))</f>
        <v>2</v>
      </c>
      <c r="D22" s="120" t="n">
        <f aca="true">INDIRECT("$Diferencia.Q" &amp; TEXT(COLUMN()*35-90+ROW()-3, "0"))</f>
        <v>2</v>
      </c>
      <c r="E22" s="120" t="n">
        <f aca="true">INDIRECT("$Diferencia.Q" &amp; TEXT(COLUMN()*35-90+ROW()-3, "0"))</f>
        <v>2</v>
      </c>
      <c r="F22" s="120" t="n">
        <f aca="true">INDIRECT("$Diferencia.Q" &amp; TEXT(COLUMN()*35-90+ROW()-3, "0"))</f>
        <v>2</v>
      </c>
      <c r="G22" s="120" t="n">
        <f aca="true">INDIRECT("$Diferencia.Q" &amp; TEXT(COLUMN()*35-90+ROW()-3, "0"))</f>
        <v>2</v>
      </c>
      <c r="H22" s="120" t="n">
        <f aca="true">INDIRECT("$Diferencia.Q" &amp; TEXT(COLUMN()*35-90+ROW()-3, "0"))</f>
        <v>2</v>
      </c>
      <c r="I22" s="120" t="n">
        <f aca="true">INDIRECT("$Diferencia.Q" &amp; TEXT(COLUMN()*35-90+ROW()-3, "0"))</f>
        <v>2</v>
      </c>
      <c r="J22" s="120" t="n">
        <f aca="true">INDIRECT("$Diferencia.Q" &amp; TEXT(COLUMN()*35-90+ROW()-3, "0"))</f>
        <v>2</v>
      </c>
      <c r="K22" s="120" t="n">
        <f aca="true">INDIRECT("$Diferencia.Q" &amp; TEXT(COLUMN()*35-90+ROW()-3, "0"))</f>
        <v>2</v>
      </c>
      <c r="L22" s="120" t="n">
        <f aca="true">INDIRECT("$Diferencia.Q" &amp; TEXT(COLUMN()*35-90+ROW()-3, "0"))</f>
        <v>2</v>
      </c>
      <c r="M22" s="120" t="n">
        <f aca="true">INDIRECT("$Diferencia.Q" &amp; TEXT(COLUMN()*35-90+ROW()-3, "0"))</f>
        <v>2</v>
      </c>
      <c r="N22" s="120" t="n">
        <f aca="true">INDIRECT("$Diferencia.Q" &amp; TEXT(COLUMN()*35-90+ROW()-3, "0"))</f>
        <v>2</v>
      </c>
      <c r="O22" s="120" t="n">
        <f aca="true">INDIRECT("$Diferencia.Q" &amp; TEXT(COLUMN()*35-90+ROW()-3, "0"))</f>
        <v>2</v>
      </c>
      <c r="P22" s="120" t="n">
        <f aca="true">INDIRECT("$Diferencia.Q" &amp; TEXT(COLUMN()*35-90+ROW()-3, "0"))</f>
        <v>2</v>
      </c>
      <c r="Q22" s="120" t="n">
        <f aca="true">INDIRECT("$Diferencia.Q" &amp; TEXT(COLUMN()*35-90+ROW()-3, "0"))</f>
        <v>1.68611697829328</v>
      </c>
    </row>
    <row r="23" customFormat="false" ht="12.8" hidden="false" customHeight="false" outlineLevel="0" collapsed="false">
      <c r="A23" s="70" t="s">
        <v>42</v>
      </c>
      <c r="B23" s="119" t="n">
        <f aca="false">SUM(C23:Q23)</f>
        <v>15.8530616618227</v>
      </c>
      <c r="C23" s="120" t="n">
        <f aca="true">INDIRECT("$Diferencia.Q" &amp; TEXT(COLUMN()*35-90+ROW()-3, "0"))</f>
        <v>1</v>
      </c>
      <c r="D23" s="120" t="n">
        <f aca="true">INDIRECT("$Diferencia.Q" &amp; TEXT(COLUMN()*35-90+ROW()-3, "0"))</f>
        <v>1</v>
      </c>
      <c r="E23" s="120" t="n">
        <f aca="true">INDIRECT("$Diferencia.Q" &amp; TEXT(COLUMN()*35-90+ROW()-3, "0"))</f>
        <v>1</v>
      </c>
      <c r="F23" s="120" t="n">
        <f aca="true">INDIRECT("$Diferencia.Q" &amp; TEXT(COLUMN()*35-90+ROW()-3, "0"))</f>
        <v>1</v>
      </c>
      <c r="G23" s="120" t="n">
        <f aca="true">INDIRECT("$Diferencia.Q" &amp; TEXT(COLUMN()*35-90+ROW()-3, "0"))</f>
        <v>1</v>
      </c>
      <c r="H23" s="120" t="n">
        <f aca="true">INDIRECT("$Diferencia.Q" &amp; TEXT(COLUMN()*35-90+ROW()-3, "0"))</f>
        <v>1</v>
      </c>
      <c r="I23" s="120" t="n">
        <f aca="true">INDIRECT("$Diferencia.Q" &amp; TEXT(COLUMN()*35-90+ROW()-3, "0"))</f>
        <v>1</v>
      </c>
      <c r="J23" s="120" t="n">
        <f aca="true">INDIRECT("$Diferencia.Q" &amp; TEXT(COLUMN()*35-90+ROW()-3, "0"))</f>
        <v>1</v>
      </c>
      <c r="K23" s="120" t="n">
        <f aca="true">INDIRECT("$Diferencia.Q" &amp; TEXT(COLUMN()*35-90+ROW()-3, "0"))</f>
        <v>1</v>
      </c>
      <c r="L23" s="120" t="n">
        <f aca="true">INDIRECT("$Diferencia.Q" &amp; TEXT(COLUMN()*35-90+ROW()-3, "0"))</f>
        <v>1</v>
      </c>
      <c r="M23" s="120" t="n">
        <f aca="true">INDIRECT("$Diferencia.Q" &amp; TEXT(COLUMN()*35-90+ROW()-3, "0"))</f>
        <v>1</v>
      </c>
      <c r="N23" s="120" t="n">
        <f aca="true">INDIRECT("$Diferencia.Q" &amp; TEXT(COLUMN()*35-90+ROW()-3, "0"))</f>
        <v>1</v>
      </c>
      <c r="O23" s="120" t="n">
        <f aca="true">INDIRECT("$Diferencia.Q" &amp; TEXT(COLUMN()*35-90+ROW()-3, "0"))</f>
        <v>1</v>
      </c>
      <c r="P23" s="120" t="n">
        <f aca="true">INDIRECT("$Diferencia.Q" &amp; TEXT(COLUMN()*35-90+ROW()-3, "0"))</f>
        <v>1</v>
      </c>
      <c r="Q23" s="120" t="n">
        <f aca="true">INDIRECT("$Diferencia.Q" &amp; TEXT(COLUMN()*35-90+ROW()-3, "0"))</f>
        <v>1.85306166182272</v>
      </c>
    </row>
    <row r="24" customFormat="false" ht="12.8" hidden="false" customHeight="false" outlineLevel="0" collapsed="false">
      <c r="A24" s="70" t="s">
        <v>43</v>
      </c>
      <c r="B24" s="119" t="n">
        <f aca="false">SUM(C24:Q24)</f>
        <v>30.8987279294524</v>
      </c>
      <c r="C24" s="120" t="n">
        <f aca="true">INDIRECT("$Diferencia.Q" &amp; TEXT(COLUMN()*35-90+ROW()-3, "0"))</f>
        <v>2</v>
      </c>
      <c r="D24" s="120" t="n">
        <f aca="true">INDIRECT("$Diferencia.Q" &amp; TEXT(COLUMN()*35-90+ROW()-3, "0"))</f>
        <v>2</v>
      </c>
      <c r="E24" s="120" t="n">
        <f aca="true">INDIRECT("$Diferencia.Q" &amp; TEXT(COLUMN()*35-90+ROW()-3, "0"))</f>
        <v>2</v>
      </c>
      <c r="F24" s="120" t="n">
        <f aca="true">INDIRECT("$Diferencia.Q" &amp; TEXT(COLUMN()*35-90+ROW()-3, "0"))</f>
        <v>2</v>
      </c>
      <c r="G24" s="120" t="n">
        <f aca="true">INDIRECT("$Diferencia.Q" &amp; TEXT(COLUMN()*35-90+ROW()-3, "0"))</f>
        <v>2</v>
      </c>
      <c r="H24" s="120" t="n">
        <f aca="true">INDIRECT("$Diferencia.Q" &amp; TEXT(COLUMN()*35-90+ROW()-3, "0"))</f>
        <v>2</v>
      </c>
      <c r="I24" s="120" t="n">
        <f aca="true">INDIRECT("$Diferencia.Q" &amp; TEXT(COLUMN()*35-90+ROW()-3, "0"))</f>
        <v>2</v>
      </c>
      <c r="J24" s="120" t="n">
        <f aca="true">INDIRECT("$Diferencia.Q" &amp; TEXT(COLUMN()*35-90+ROW()-3, "0"))</f>
        <v>2</v>
      </c>
      <c r="K24" s="120" t="n">
        <f aca="true">INDIRECT("$Diferencia.Q" &amp; TEXT(COLUMN()*35-90+ROW()-3, "0"))</f>
        <v>2</v>
      </c>
      <c r="L24" s="120" t="n">
        <f aca="true">INDIRECT("$Diferencia.Q" &amp; TEXT(COLUMN()*35-90+ROW()-3, "0"))</f>
        <v>2</v>
      </c>
      <c r="M24" s="120" t="n">
        <f aca="true">INDIRECT("$Diferencia.Q" &amp; TEXT(COLUMN()*35-90+ROW()-3, "0"))</f>
        <v>2</v>
      </c>
      <c r="N24" s="120" t="n">
        <f aca="true">INDIRECT("$Diferencia.Q" &amp; TEXT(COLUMN()*35-90+ROW()-3, "0"))</f>
        <v>3</v>
      </c>
      <c r="O24" s="120" t="n">
        <f aca="true">INDIRECT("$Diferencia.Q" &amp; TEXT(COLUMN()*35-90+ROW()-3, "0"))</f>
        <v>2</v>
      </c>
      <c r="P24" s="120" t="n">
        <f aca="true">INDIRECT("$Diferencia.Q" &amp; TEXT(COLUMN()*35-90+ROW()-3, "0"))</f>
        <v>2</v>
      </c>
      <c r="Q24" s="120" t="n">
        <f aca="true">INDIRECT("$Diferencia.Q" &amp; TEXT(COLUMN()*35-90+ROW()-3, "0"))</f>
        <v>1.89872792945243</v>
      </c>
    </row>
    <row r="25" customFormat="false" ht="12.8" hidden="false" customHeight="false" outlineLevel="0" collapsed="false">
      <c r="A25" s="70" t="s">
        <v>44</v>
      </c>
      <c r="B25" s="119" t="n">
        <f aca="false">SUM(C25:Q25)</f>
        <v>50.2263569405768</v>
      </c>
      <c r="C25" s="120" t="n">
        <f aca="true">INDIRECT("$Diferencia.Q" &amp; TEXT(COLUMN()*35-90+ROW()-3, "0"))</f>
        <v>3</v>
      </c>
      <c r="D25" s="120" t="n">
        <f aca="true">INDIRECT("$Diferencia.Q" &amp; TEXT(COLUMN()*35-90+ROW()-3, "0"))</f>
        <v>3</v>
      </c>
      <c r="E25" s="120" t="n">
        <f aca="true">INDIRECT("$Diferencia.Q" &amp; TEXT(COLUMN()*35-90+ROW()-3, "0"))</f>
        <v>3</v>
      </c>
      <c r="F25" s="120" t="n">
        <f aca="true">INDIRECT("$Diferencia.Q" &amp; TEXT(COLUMN()*35-90+ROW()-3, "0"))</f>
        <v>3</v>
      </c>
      <c r="G25" s="120" t="n">
        <f aca="true">INDIRECT("$Diferencia.Q" &amp; TEXT(COLUMN()*35-90+ROW()-3, "0"))</f>
        <v>3</v>
      </c>
      <c r="H25" s="120" t="n">
        <f aca="true">INDIRECT("$Diferencia.Q" &amp; TEXT(COLUMN()*35-90+ROW()-3, "0"))</f>
        <v>4</v>
      </c>
      <c r="I25" s="120" t="n">
        <f aca="true">INDIRECT("$Diferencia.Q" &amp; TEXT(COLUMN()*35-90+ROW()-3, "0"))</f>
        <v>4</v>
      </c>
      <c r="J25" s="120" t="n">
        <f aca="true">INDIRECT("$Diferencia.Q" &amp; TEXT(COLUMN()*35-90+ROW()-3, "0"))</f>
        <v>4</v>
      </c>
      <c r="K25" s="120" t="n">
        <f aca="true">INDIRECT("$Diferencia.Q" &amp; TEXT(COLUMN()*35-90+ROW()-3, "0"))</f>
        <v>4</v>
      </c>
      <c r="L25" s="120" t="n">
        <f aca="true">INDIRECT("$Diferencia.Q" &amp; TEXT(COLUMN()*35-90+ROW()-3, "0"))</f>
        <v>4</v>
      </c>
      <c r="M25" s="120" t="n">
        <f aca="true">INDIRECT("$Diferencia.Q" &amp; TEXT(COLUMN()*35-90+ROW()-3, "0"))</f>
        <v>4</v>
      </c>
      <c r="N25" s="120" t="n">
        <f aca="true">INDIRECT("$Diferencia.Q" &amp; TEXT(COLUMN()*35-90+ROW()-3, "0"))</f>
        <v>3</v>
      </c>
      <c r="O25" s="120" t="n">
        <f aca="true">INDIRECT("$Diferencia.Q" &amp; TEXT(COLUMN()*35-90+ROW()-3, "0"))</f>
        <v>3</v>
      </c>
      <c r="P25" s="120" t="n">
        <f aca="true">INDIRECT("$Diferencia.Q" &amp; TEXT(COLUMN()*35-90+ROW()-3, "0"))</f>
        <v>3</v>
      </c>
      <c r="Q25" s="120" t="n">
        <f aca="true">INDIRECT("$Diferencia.Q" &amp; TEXT(COLUMN()*35-90+ROW()-3, "0"))</f>
        <v>2.22635694057681</v>
      </c>
    </row>
    <row r="26" customFormat="false" ht="12.8" hidden="false" customHeight="false" outlineLevel="0" collapsed="false">
      <c r="A26" s="70" t="s">
        <v>45</v>
      </c>
      <c r="B26" s="119" t="n">
        <f aca="false">SUM(C26:Q26)</f>
        <v>29.6215861523524</v>
      </c>
      <c r="C26" s="120" t="n">
        <f aca="true">INDIRECT("$Diferencia.Q" &amp; TEXT(COLUMN()*35-90+ROW()-3, "0"))</f>
        <v>2</v>
      </c>
      <c r="D26" s="120" t="n">
        <f aca="true">INDIRECT("$Diferencia.Q" &amp; TEXT(COLUMN()*35-90+ROW()-3, "0"))</f>
        <v>2</v>
      </c>
      <c r="E26" s="120" t="n">
        <f aca="true">INDIRECT("$Diferencia.Q" &amp; TEXT(COLUMN()*35-90+ROW()-3, "0"))</f>
        <v>2</v>
      </c>
      <c r="F26" s="120" t="n">
        <f aca="true">INDIRECT("$Diferencia.Q" &amp; TEXT(COLUMN()*35-90+ROW()-3, "0"))</f>
        <v>2</v>
      </c>
      <c r="G26" s="120" t="n">
        <f aca="true">INDIRECT("$Diferencia.Q" &amp; TEXT(COLUMN()*35-90+ROW()-3, "0"))</f>
        <v>2</v>
      </c>
      <c r="H26" s="120" t="n">
        <f aca="true">INDIRECT("$Diferencia.Q" &amp; TEXT(COLUMN()*35-90+ROW()-3, "0"))</f>
        <v>2</v>
      </c>
      <c r="I26" s="120" t="n">
        <f aca="true">INDIRECT("$Diferencia.Q" &amp; TEXT(COLUMN()*35-90+ROW()-3, "0"))</f>
        <v>2</v>
      </c>
      <c r="J26" s="120" t="n">
        <f aca="true">INDIRECT("$Diferencia.Q" &amp; TEXT(COLUMN()*35-90+ROW()-3, "0"))</f>
        <v>2</v>
      </c>
      <c r="K26" s="120" t="n">
        <f aca="true">INDIRECT("$Diferencia.Q" &amp; TEXT(COLUMN()*35-90+ROW()-3, "0"))</f>
        <v>2</v>
      </c>
      <c r="L26" s="120" t="n">
        <f aca="true">INDIRECT("$Diferencia.Q" &amp; TEXT(COLUMN()*35-90+ROW()-3, "0"))</f>
        <v>2</v>
      </c>
      <c r="M26" s="120" t="n">
        <f aca="true">INDIRECT("$Diferencia.Q" &amp; TEXT(COLUMN()*35-90+ROW()-3, "0"))</f>
        <v>2</v>
      </c>
      <c r="N26" s="120" t="n">
        <f aca="true">INDIRECT("$Diferencia.Q" &amp; TEXT(COLUMN()*35-90+ROW()-3, "0"))</f>
        <v>2</v>
      </c>
      <c r="O26" s="120" t="n">
        <f aca="true">INDIRECT("$Diferencia.Q" &amp; TEXT(COLUMN()*35-90+ROW()-3, "0"))</f>
        <v>2</v>
      </c>
      <c r="P26" s="120" t="n">
        <f aca="true">INDIRECT("$Diferencia.Q" &amp; TEXT(COLUMN()*35-90+ROW()-3, "0"))</f>
        <v>2</v>
      </c>
      <c r="Q26" s="120" t="n">
        <f aca="true">INDIRECT("$Diferencia.Q" &amp; TEXT(COLUMN()*35-90+ROW()-3, "0"))</f>
        <v>1.62158615235239</v>
      </c>
    </row>
    <row r="27" customFormat="false" ht="12.8" hidden="false" customHeight="false" outlineLevel="0" collapsed="false">
      <c r="A27" s="70" t="s">
        <v>46</v>
      </c>
      <c r="B27" s="119" t="n">
        <f aca="false">SUM(C27:Q27)</f>
        <v>16.4998836263549</v>
      </c>
      <c r="C27" s="120" t="n">
        <f aca="true">INDIRECT("$Diferencia.Q" &amp; TEXT(COLUMN()*35-90+ROW()-3, "0"))</f>
        <v>1</v>
      </c>
      <c r="D27" s="120" t="n">
        <f aca="true">INDIRECT("$Diferencia.Q" &amp; TEXT(COLUMN()*35-90+ROW()-3, "0"))</f>
        <v>1</v>
      </c>
      <c r="E27" s="120" t="n">
        <f aca="true">INDIRECT("$Diferencia.Q" &amp; TEXT(COLUMN()*35-90+ROW()-3, "0"))</f>
        <v>1</v>
      </c>
      <c r="F27" s="120" t="n">
        <f aca="true">INDIRECT("$Diferencia.Q" &amp; TEXT(COLUMN()*35-90+ROW()-3, "0"))</f>
        <v>1</v>
      </c>
      <c r="G27" s="120" t="n">
        <f aca="true">INDIRECT("$Diferencia.Q" &amp; TEXT(COLUMN()*35-90+ROW()-3, "0"))</f>
        <v>1</v>
      </c>
      <c r="H27" s="120" t="n">
        <f aca="true">INDIRECT("$Diferencia.Q" &amp; TEXT(COLUMN()*35-90+ROW()-3, "0"))</f>
        <v>1</v>
      </c>
      <c r="I27" s="120" t="n">
        <f aca="true">INDIRECT("$Diferencia.Q" &amp; TEXT(COLUMN()*35-90+ROW()-3, "0"))</f>
        <v>1</v>
      </c>
      <c r="J27" s="120" t="n">
        <f aca="true">INDIRECT("$Diferencia.Q" &amp; TEXT(COLUMN()*35-90+ROW()-3, "0"))</f>
        <v>1</v>
      </c>
      <c r="K27" s="120" t="n">
        <f aca="true">INDIRECT("$Diferencia.Q" &amp; TEXT(COLUMN()*35-90+ROW()-3, "0"))</f>
        <v>1</v>
      </c>
      <c r="L27" s="120" t="n">
        <f aca="true">INDIRECT("$Diferencia.Q" &amp; TEXT(COLUMN()*35-90+ROW()-3, "0"))</f>
        <v>1</v>
      </c>
      <c r="M27" s="120" t="n">
        <f aca="true">INDIRECT("$Diferencia.Q" &amp; TEXT(COLUMN()*35-90+ROW()-3, "0"))</f>
        <v>2</v>
      </c>
      <c r="N27" s="120" t="n">
        <f aca="true">INDIRECT("$Diferencia.Q" &amp; TEXT(COLUMN()*35-90+ROW()-3, "0"))</f>
        <v>1</v>
      </c>
      <c r="O27" s="120" t="n">
        <f aca="true">INDIRECT("$Diferencia.Q" &amp; TEXT(COLUMN()*35-90+ROW()-3, "0"))</f>
        <v>1</v>
      </c>
      <c r="P27" s="120" t="n">
        <f aca="true">INDIRECT("$Diferencia.Q" &amp; TEXT(COLUMN()*35-90+ROW()-3, "0"))</f>
        <v>1</v>
      </c>
      <c r="Q27" s="120" t="n">
        <f aca="true">INDIRECT("$Diferencia.Q" &amp; TEXT(COLUMN()*35-90+ROW()-3, "0"))</f>
        <v>1.49988362635486</v>
      </c>
    </row>
    <row r="28" customFormat="false" ht="12.8" hidden="false" customHeight="false" outlineLevel="0" collapsed="false">
      <c r="A28" s="70" t="s">
        <v>47</v>
      </c>
      <c r="B28" s="119" t="n">
        <f aca="false">SUM(C28:Q28)</f>
        <v>0</v>
      </c>
      <c r="C28" s="120" t="n">
        <f aca="true">INDIRECT("$Diferencia.Q" &amp; TEXT(COLUMN()*35-90+ROW()-3, "0"))</f>
        <v>0</v>
      </c>
      <c r="D28" s="120" t="n">
        <f aca="true">INDIRECT("$Diferencia.Q" &amp; TEXT(COLUMN()*35-90+ROW()-3, "0"))</f>
        <v>0</v>
      </c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</row>
    <row r="29" customFormat="false" ht="12.8" hidden="false" customHeight="false" outlineLevel="0" collapsed="false">
      <c r="A29" s="74" t="s">
        <v>48</v>
      </c>
      <c r="B29" s="121" t="n">
        <f aca="false">SUM(C29:Q29)</f>
        <v>0</v>
      </c>
      <c r="C29" s="122" t="n">
        <f aca="true">INDIRECT("$Diferencia.Q" &amp; TEXT(COLUMN()*35-90+ROW()-3, "0"))</f>
        <v>0</v>
      </c>
      <c r="D29" s="122" t="n">
        <f aca="true">INDIRECT("$Diferencia.Q" &amp; TEXT(COLUMN()*35-90+ROW()-3, "0"))</f>
        <v>0</v>
      </c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</row>
    <row r="33" customFormat="false" ht="12.8" hidden="false" customHeight="false" outlineLevel="0" collapsed="false">
      <c r="L33" s="1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2014-10-30T21:00:27Z</dcterms:created>
  <dc:creator>Marcelo Vargas Oyarce</dc:creator>
  <dc:description/>
  <dc:language>en-US</dc:language>
  <cp:lastModifiedBy/>
  <cp:lastPrinted>2017-10-25T21:28:59Z</cp:lastPrinted>
  <dcterms:modified xsi:type="dcterms:W3CDTF">2020-09-01T12:52:24Z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