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autoCompressPictures="0"/>
  <mc:AlternateContent xmlns:mc="http://schemas.openxmlformats.org/markup-compatibility/2006">
    <mc:Choice Requires="x15">
      <x15ac:absPath xmlns:x15ac="http://schemas.microsoft.com/office/spreadsheetml/2010/11/ac" url="https://devinci-my.sharepoint.com/personal/lora_maillard_edu_devinci_fr/Documents/Documents/ESILV/Informatique/S5/Data science/Final project/"/>
    </mc:Choice>
  </mc:AlternateContent>
  <xr:revisionPtr revIDLastSave="0" documentId="11_252B80212FD2B7B9671DE6BB67C5ED784A9B6977" xr6:coauthVersionLast="47" xr6:coauthVersionMax="47" xr10:uidLastSave="{00000000-0000-0000-0000-000000000000}"/>
  <bookViews>
    <workbookView xWindow="-110" yWindow="-110" windowWidth="19420" windowHeight="10300" firstSheet="1" activeTab="1" xr2:uid="{00000000-000D-0000-FFFF-FFFF00000000}"/>
  </bookViews>
  <sheets>
    <sheet name="Questions" sheetId="24" r:id="rId1"/>
    <sheet name="Data" sheetId="9" r:id="rId2"/>
    <sheet name="Demographics" sheetId="23" r:id="rId3"/>
    <sheet name="Q9StressLevels" sheetId="14" r:id="rId4"/>
    <sheet name="Q11Coping" sheetId="2" r:id="rId5"/>
    <sheet name="Q12Q13" sheetId="19" r:id="rId6"/>
    <sheet name="Q17Stressors" sheetId="18" r:id="rId7"/>
    <sheet name="Q18" sheetId="20"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1" i="19" l="1"/>
  <c r="D232" i="19"/>
  <c r="D233" i="19"/>
  <c r="D234" i="19"/>
  <c r="C231" i="19"/>
  <c r="C232" i="19"/>
  <c r="C233" i="19"/>
  <c r="C234" i="19"/>
  <c r="H225" i="19"/>
  <c r="H226" i="19"/>
  <c r="H227" i="19"/>
  <c r="H228" i="19"/>
  <c r="G21" i="23"/>
  <c r="G22" i="23"/>
  <c r="G23" i="23"/>
  <c r="G24" i="23"/>
  <c r="G25" i="23"/>
  <c r="G26" i="23"/>
  <c r="F21" i="23"/>
  <c r="F22" i="23"/>
  <c r="F23" i="23"/>
  <c r="F24" i="23"/>
  <c r="F26" i="23"/>
  <c r="I18" i="23"/>
  <c r="E21" i="23"/>
  <c r="E22" i="23"/>
  <c r="E23" i="23"/>
  <c r="E26" i="23"/>
  <c r="C21" i="23"/>
  <c r="C22" i="23"/>
  <c r="C23" i="23"/>
  <c r="C24" i="23"/>
  <c r="C25" i="23"/>
  <c r="C26" i="23"/>
  <c r="B21" i="23"/>
  <c r="B22" i="23"/>
  <c r="B23" i="23"/>
  <c r="B26" i="23"/>
  <c r="G11" i="23"/>
  <c r="G12" i="23"/>
  <c r="G13" i="23"/>
  <c r="G14" i="23"/>
  <c r="G15" i="23"/>
  <c r="G18" i="23"/>
  <c r="F11" i="23"/>
  <c r="F12" i="23"/>
  <c r="F13" i="23"/>
  <c r="F14" i="23"/>
  <c r="F18" i="23"/>
  <c r="E11" i="23"/>
  <c r="E12" i="23"/>
  <c r="E13" i="23"/>
  <c r="E18" i="23"/>
  <c r="C11" i="23"/>
  <c r="C12" i="23"/>
  <c r="C13" i="23"/>
  <c r="C14" i="23"/>
  <c r="C15" i="23"/>
  <c r="C18" i="23"/>
  <c r="B11" i="23"/>
  <c r="B12" i="23"/>
  <c r="B13" i="23"/>
  <c r="B18" i="23"/>
  <c r="D5" i="23"/>
  <c r="M235" i="18"/>
  <c r="M236" i="18"/>
  <c r="M237" i="18"/>
  <c r="M238" i="18"/>
  <c r="M239" i="18"/>
  <c r="M240" i="18"/>
  <c r="M241" i="18"/>
  <c r="M242" i="18"/>
  <c r="M243" i="18"/>
  <c r="M244" i="18"/>
  <c r="M245" i="18"/>
  <c r="M246" i="18"/>
  <c r="M247" i="18"/>
  <c r="L247" i="18"/>
  <c r="I225" i="19"/>
  <c r="I226" i="19"/>
  <c r="I227" i="19"/>
  <c r="I228" i="19"/>
  <c r="I224" i="18"/>
  <c r="I225" i="18"/>
  <c r="I230" i="18"/>
  <c r="J224" i="18"/>
  <c r="J225" i="18"/>
  <c r="J230" i="18"/>
  <c r="K224" i="18"/>
  <c r="K225" i="18"/>
  <c r="K230" i="18"/>
  <c r="L224" i="18"/>
  <c r="L225" i="18"/>
  <c r="L230" i="18"/>
  <c r="M224" i="18"/>
  <c r="M225" i="18"/>
  <c r="M230" i="18"/>
  <c r="N224" i="18"/>
  <c r="N225" i="18"/>
  <c r="N230" i="18"/>
  <c r="O224" i="18"/>
  <c r="O225" i="18"/>
  <c r="O230" i="18"/>
  <c r="P224" i="18"/>
  <c r="P225" i="18"/>
  <c r="P230" i="18"/>
  <c r="Q224" i="18"/>
  <c r="Q225" i="18"/>
  <c r="Q230" i="18"/>
  <c r="R224" i="18"/>
  <c r="R225" i="18"/>
  <c r="R230" i="18"/>
  <c r="S224" i="18"/>
  <c r="S225" i="18"/>
  <c r="S230" i="18"/>
  <c r="H224" i="18"/>
  <c r="H225" i="18"/>
  <c r="H230" i="18"/>
  <c r="I226" i="18"/>
  <c r="J226" i="18"/>
  <c r="K226" i="18"/>
  <c r="L226" i="18"/>
  <c r="M226" i="18"/>
  <c r="N226" i="18"/>
  <c r="O226" i="18"/>
  <c r="P226" i="18"/>
  <c r="Q226" i="18"/>
  <c r="R226" i="18"/>
  <c r="S226" i="18"/>
  <c r="I227" i="18"/>
  <c r="J227" i="18"/>
  <c r="K227" i="18"/>
  <c r="L227" i="18"/>
  <c r="M227" i="18"/>
  <c r="N227" i="18"/>
  <c r="O227" i="18"/>
  <c r="P227" i="18"/>
  <c r="Q227" i="18"/>
  <c r="R227" i="18"/>
  <c r="S227" i="18"/>
  <c r="I228" i="18"/>
  <c r="J228" i="18"/>
  <c r="K228" i="18"/>
  <c r="L228" i="18"/>
  <c r="M228" i="18"/>
  <c r="N228" i="18"/>
  <c r="O228" i="18"/>
  <c r="P228" i="18"/>
  <c r="Q228" i="18"/>
  <c r="R228" i="18"/>
  <c r="S228" i="18"/>
  <c r="H228" i="18"/>
  <c r="H227" i="18"/>
  <c r="H226" i="18"/>
  <c r="U262" i="19"/>
  <c r="U261" i="19"/>
  <c r="U260" i="19"/>
  <c r="T262" i="19"/>
  <c r="T261" i="19"/>
  <c r="T260" i="19"/>
  <c r="S262" i="19"/>
  <c r="S261" i="19"/>
  <c r="S260" i="19"/>
  <c r="U257" i="19"/>
  <c r="U256" i="19"/>
  <c r="U255" i="19"/>
  <c r="T257" i="19"/>
  <c r="T256" i="19"/>
  <c r="T255" i="19"/>
  <c r="S257" i="19"/>
  <c r="S256" i="19"/>
  <c r="S255" i="19"/>
  <c r="S248" i="19"/>
  <c r="S247" i="19"/>
  <c r="S246" i="19"/>
  <c r="S243" i="19"/>
  <c r="S242" i="19"/>
  <c r="S240" i="19"/>
  <c r="S239" i="19"/>
  <c r="S238" i="19"/>
  <c r="S249" i="19"/>
  <c r="S244" i="19"/>
  <c r="S245" i="19"/>
  <c r="S241" i="19"/>
  <c r="S233" i="19"/>
  <c r="S234" i="19"/>
  <c r="S235" i="19"/>
  <c r="S236" i="19"/>
  <c r="S229" i="19"/>
  <c r="S230" i="19"/>
  <c r="S231" i="19"/>
  <c r="S232" i="19"/>
  <c r="S225" i="19"/>
  <c r="S226" i="19"/>
  <c r="S227" i="19"/>
  <c r="S228" i="19"/>
  <c r="R248" i="19"/>
  <c r="R247" i="19"/>
  <c r="R246" i="19"/>
  <c r="R244" i="19"/>
  <c r="R243" i="19"/>
  <c r="R249" i="19"/>
  <c r="R242" i="19"/>
  <c r="R245" i="19"/>
  <c r="R240" i="19"/>
  <c r="R239" i="19"/>
  <c r="R238" i="19"/>
  <c r="R241" i="19"/>
  <c r="R235" i="19"/>
  <c r="R234" i="19"/>
  <c r="R233" i="19"/>
  <c r="R236" i="19"/>
  <c r="R229" i="19"/>
  <c r="R230" i="19"/>
  <c r="R231" i="19"/>
  <c r="R232" i="19"/>
  <c r="R225" i="19"/>
  <c r="R226" i="19"/>
  <c r="R227" i="19"/>
  <c r="R228" i="19"/>
  <c r="N253" i="19"/>
  <c r="N252" i="19"/>
  <c r="N251" i="19"/>
  <c r="M253" i="19"/>
  <c r="M252" i="19"/>
  <c r="M251" i="19"/>
  <c r="N244" i="19"/>
  <c r="N243" i="19"/>
  <c r="N242" i="19"/>
  <c r="N240" i="19"/>
  <c r="N239" i="19"/>
  <c r="N238" i="19"/>
  <c r="N233" i="19"/>
  <c r="N234" i="19"/>
  <c r="N235" i="19"/>
  <c r="N236" i="19"/>
  <c r="N229" i="19"/>
  <c r="N230" i="19"/>
  <c r="N231" i="19"/>
  <c r="N232" i="19"/>
  <c r="M249" i="19"/>
  <c r="M248" i="19"/>
  <c r="M247" i="19"/>
  <c r="M244" i="19"/>
  <c r="M243" i="19"/>
  <c r="M242" i="19"/>
  <c r="M240" i="19"/>
  <c r="M239" i="19"/>
  <c r="M238" i="19"/>
  <c r="M235" i="19"/>
  <c r="M234" i="19"/>
  <c r="M231" i="19"/>
  <c r="M230" i="19"/>
  <c r="M233" i="19"/>
  <c r="M236" i="19"/>
  <c r="M229" i="19"/>
  <c r="M232" i="19"/>
  <c r="I244" i="19"/>
  <c r="I243" i="19"/>
  <c r="I242" i="19"/>
  <c r="I240" i="19"/>
  <c r="I239" i="19"/>
  <c r="I238" i="19"/>
  <c r="I233" i="19"/>
  <c r="I234" i="19"/>
  <c r="I235" i="19"/>
  <c r="I236" i="19"/>
  <c r="I229" i="19"/>
  <c r="I230" i="19"/>
  <c r="I231" i="19"/>
  <c r="I232" i="19"/>
  <c r="H243" i="19"/>
  <c r="H244" i="19"/>
  <c r="H242" i="19"/>
  <c r="H239" i="19"/>
  <c r="H240" i="19"/>
  <c r="H238" i="19"/>
  <c r="H233" i="19"/>
  <c r="H234" i="19"/>
  <c r="H235" i="19"/>
  <c r="H236" i="19"/>
  <c r="H229" i="19"/>
  <c r="H230" i="19"/>
  <c r="H231" i="19"/>
  <c r="H232" i="19"/>
  <c r="A140" i="14"/>
  <c r="A139" i="14"/>
  <c r="A138" i="14"/>
  <c r="A137" i="14"/>
  <c r="A136" i="14"/>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alcChain>
</file>

<file path=xl/sharedStrings.xml><?xml version="1.0" encoding="utf-8"?>
<sst xmlns="http://schemas.openxmlformats.org/spreadsheetml/2006/main" count="13555" uniqueCount="552">
  <si>
    <t>Not at all</t>
  </si>
  <si>
    <t>Sometimes</t>
  </si>
  <si>
    <t>Fairly often</t>
  </si>
  <si>
    <t>Very often</t>
  </si>
  <si>
    <t>Q11</t>
  </si>
  <si>
    <t>Adaptive</t>
  </si>
  <si>
    <t>Adaptive/maladaptive</t>
  </si>
  <si>
    <t>Maladaptive</t>
  </si>
  <si>
    <t>Yoga</t>
  </si>
  <si>
    <t>Tea</t>
  </si>
  <si>
    <t>Please describe your coping mechanisms for stress:</t>
  </si>
  <si>
    <t>Work</t>
  </si>
  <si>
    <t>Psych</t>
  </si>
  <si>
    <t>Life style</t>
  </si>
  <si>
    <t>Social</t>
  </si>
  <si>
    <t>Religion</t>
  </si>
  <si>
    <t>Pharm</t>
  </si>
  <si>
    <t>Lifestyle</t>
  </si>
  <si>
    <t>N/A</t>
  </si>
  <si>
    <t>Organisation</t>
  </si>
  <si>
    <t>Problem solving</t>
  </si>
  <si>
    <t>Time management</t>
  </si>
  <si>
    <t>Self care</t>
  </si>
  <si>
    <t>Meditation</t>
  </si>
  <si>
    <t>Therapy</t>
  </si>
  <si>
    <t>Relax</t>
  </si>
  <si>
    <t>Exercise</t>
  </si>
  <si>
    <t>Hobbies</t>
  </si>
  <si>
    <t>Socialising</t>
  </si>
  <si>
    <t>Nutrition</t>
  </si>
  <si>
    <t>Sleep</t>
  </si>
  <si>
    <t>Support from others</t>
  </si>
  <si>
    <t>Prayer</t>
  </si>
  <si>
    <t>Medication</t>
  </si>
  <si>
    <t>Procrastination</t>
  </si>
  <si>
    <t>Time management/org not working</t>
  </si>
  <si>
    <t>Increase work hours</t>
  </si>
  <si>
    <t>Avoidance</t>
  </si>
  <si>
    <t>Worry</t>
  </si>
  <si>
    <t>Alcohol</t>
  </si>
  <si>
    <t>Smoking/vaping</t>
  </si>
  <si>
    <t>Poor diet</t>
  </si>
  <si>
    <t>Poor sleep</t>
  </si>
  <si>
    <t>No/ little time for self care</t>
  </si>
  <si>
    <t>Isolation</t>
  </si>
  <si>
    <t>Anger</t>
  </si>
  <si>
    <t>Drugs</t>
  </si>
  <si>
    <t xml:space="preserve">exercising and also Negative behaviours such as drinking and overeating </t>
  </si>
  <si>
    <t>Walking
Listening to music</t>
  </si>
  <si>
    <t xml:space="preserve">Running and Reading </t>
  </si>
  <si>
    <t xml:space="preserve">Excercise, Cooking, Watching TV </t>
  </si>
  <si>
    <t>Find ways to relax either by reading, watching films, socialising with friends, or hiking.</t>
  </si>
  <si>
    <t xml:space="preserve">Private therapy and talking to family and friends. Making a plan of the work I want to do along with deadlines for completing it. </t>
  </si>
  <si>
    <t>Take a break - often a walk outside; write a list of what has to be done in order to plan how to move forward.</t>
  </si>
  <si>
    <t>Exercise, seeing friends and family, making time to rest</t>
  </si>
  <si>
    <t>just tell myself not to stress out</t>
  </si>
  <si>
    <t>My coping mechanism for stress is usually going out for a run or to the gym.</t>
  </si>
  <si>
    <t>A lot of exercise outside of the house in which I have my office, cycling, and trying to contact friends from the university and outside of university.
Lots of small breaks in the writing day, and reading novels that have nothing to do with the work.</t>
  </si>
  <si>
    <t xml:space="preserve">Yoga, running, badminton, tennis, cooking, wine, socialising and relaxation. Seeking reassurance from others that I have done enough and can stop and that everything is going to be ok. </t>
  </si>
  <si>
    <t xml:space="preserve">Going for walks 
Having an early night 
Chatting with friends 
Going to the pub </t>
  </si>
  <si>
    <t>Talking to friends, cooking, watching Films, Vaping</t>
  </si>
  <si>
    <t xml:space="preserve">Exercising
Sometimes drinking
</t>
  </si>
  <si>
    <t>Spending time with family and friends.
Going outside the house for walks.
Massage.</t>
  </si>
  <si>
    <t>Running, Hanging out with Friends, sleep, reading, long walks/hikes, dancing</t>
  </si>
  <si>
    <t xml:space="preserve">Running and comfort eating. </t>
  </si>
  <si>
    <t>Exercise and quiet time in the sun or with a good book</t>
  </si>
  <si>
    <t>Meditation, stretching, and aromatherapy</t>
  </si>
  <si>
    <t>Running, mindfulness, tea, cat, trying to sleep and hoping it all goes away</t>
  </si>
  <si>
    <t>Yoga and chocolate</t>
  </si>
  <si>
    <t>Running and exercise</t>
  </si>
  <si>
    <t>Music, gaming, reading, walking</t>
  </si>
  <si>
    <t>Exercise or meditation</t>
  </si>
  <si>
    <t xml:space="preserve">I push myself to do yoga and running to alleviate stress as well as spending time with my friends. All do help, though stress makes me feel as though I have no time for anything so it becomes increasingly hard the more stressed I become. </t>
  </si>
  <si>
    <t>Yoga, cigarettes, baths</t>
  </si>
  <si>
    <t>Talking to friends; yoga; sleep; massage</t>
  </si>
  <si>
    <t>Sport</t>
  </si>
  <si>
    <t>Talk to people about it over tea. Engage in creative activies.</t>
  </si>
  <si>
    <t>Distract myself with another task</t>
  </si>
  <si>
    <t xml:space="preserve">Taking a step back and trying to think rationally. Planning! Meditation if it starts to get too much. </t>
  </si>
  <si>
    <t>Exercise and my favourite genre of music</t>
  </si>
  <si>
    <t>Sport! Running the stress away.</t>
  </si>
  <si>
    <t xml:space="preserve">Antidepressants and excersise  </t>
  </si>
  <si>
    <t xml:space="preserve">I get the most done when stressed but I then burn out. My stress comes in stages, at first I cope by ignoring, then I break down, then I get stuff done and my life is consumed by the stressful thing. So no coping mechanisms really. </t>
  </si>
  <si>
    <t>Taking it out on others, or withdrawal from them! I also have quite a lot of quality time when I can forget all about it.</t>
  </si>
  <si>
    <t>Talk to my boyfriend and friends.
Although I don't have the best coping mechanisms for stress.</t>
  </si>
  <si>
    <t>Non-existent</t>
  </si>
  <si>
    <t>Yoga, meditating, swimming</t>
  </si>
  <si>
    <t>Relaxation, exercise, communication within work and also outside of work.</t>
  </si>
  <si>
    <t>Drinking tea, taking walks, talking to my partner</t>
  </si>
  <si>
    <t>I remind myself that it is only temporary and that it will pass. I know that sleep contributes a massive part to all the rest of the problems and so I try and take care of myself more and sleep more. I do Kung Fu to channel some of the frustration and also to excert myself physically so I can sleep easier.</t>
  </si>
  <si>
    <t>Breathing exercises, and planning to do lists.</t>
  </si>
  <si>
    <t xml:space="preserve">Trying to be organised, going to sleep early, doing something nice e.g. going for coffee. </t>
  </si>
  <si>
    <t>I tend to retreat socially to look after myself. This can be from starting a new TV series, playing with my cat or something like working on a jigsaw puzzle.
I talk to people about it which can be really effective. However, I often find social situations a burden when I am highly stressed so I have to do this electronically a lot of the time.</t>
  </si>
  <si>
    <t xml:space="preserve">Exercise, Pamper nights, Creative Hobbies. Seeing Friends ( mainly at the pub) and my boyfriend. </t>
  </si>
  <si>
    <t>Exercise, taking the time to do something I enjoy each day, frequent breaks, lots of fluids (tea!).</t>
  </si>
  <si>
    <t>Play computer games at home, organise my schedule, and make sure I take time for myself.</t>
  </si>
  <si>
    <t>Discussing my problems with people. Drinking tea. Exercise</t>
  </si>
  <si>
    <t>Distracting myself by doing something that makes me laugh, or breaking a stressful task down into managable chunks to work through.</t>
  </si>
  <si>
    <t>I try to relax by listenning music, either play poker or video games on my smartphone. I can take a break in my work to watch a movie/serie/youtube episode about fictions/science, etc...</t>
  </si>
  <si>
    <t xml:space="preserve">Listening to music, talking to close friends and family, watching funny video, series and movies, eating Chinese food, sleeping, walk/jogging. </t>
  </si>
  <si>
    <t>Thorough planning of day to day work in order to feel on top of my tasks and to avoid being overwhelmed.</t>
  </si>
  <si>
    <t>Sport, books, dinner out with friends and boyfriend, healthy and comfort food and drink and spending time in the countryside</t>
  </si>
  <si>
    <t>Reading, listening to music, talking it out with my partner</t>
  </si>
  <si>
    <t>Not to think about it</t>
  </si>
  <si>
    <t>Exercise, trying to find time for hobbies, naps</t>
  </si>
  <si>
    <t>Running and swimming</t>
  </si>
  <si>
    <t>Shutting myself away for a bit or speaking to friends / family</t>
  </si>
  <si>
    <t>Music, not many coping mechanisms</t>
  </si>
  <si>
    <t>I just make sure to take time off work and watch a film or a television show to take my mind off whatever is bothering me. I also somethings go out with friends (to the beach, cinema, out for a meal) to take my mind off it.</t>
  </si>
  <si>
    <t>Walking and socialising with friends and family.</t>
  </si>
  <si>
    <t>Coffee, videogames, socialising with friends, walks, shopping.</t>
  </si>
  <si>
    <t>Exercise and other hobbies not related to my work. Talking it out with friends who are also in the later stages of their PhDs.</t>
  </si>
  <si>
    <t xml:space="preserve">'- Going for a walk outside to take a breather from screens or work that I may be doing. 
- Talking to family members via FaceTime or on the phone. 
- Watching Netflix. 
- Going to the gym. </t>
  </si>
  <si>
    <t>To run
To drink more coffee</t>
  </si>
  <si>
    <t>I do Therapy once a week and yoga 3-4 days a week</t>
  </si>
  <si>
    <t>Meditation and breathing exercises, yoga, exercise and walks/time spent through/in places of nature, especially those with strongly aromatic flowers.</t>
  </si>
  <si>
    <t>playing the guitar
going to the beach and read a book</t>
  </si>
  <si>
    <t xml:space="preserve">I try to take time out to do some yoga and I drink peppermint and green tea to help me relax for a bit but I don't really have the time to not be stressed which is unfortunate. </t>
  </si>
  <si>
    <t>Yoga
Walking
Friends
Swimming</t>
  </si>
  <si>
    <t>Tackle the problem head on, otherwise try to put things in perspective and do something different (like bewith friends).</t>
  </si>
  <si>
    <t>Dog Walking, reading, television watching</t>
  </si>
  <si>
    <t>Getting out of the work environment - i tend not to work at home so going home, even after a long day in the office, tends to help. Or walking around the park</t>
  </si>
  <si>
    <t xml:space="preserve">I try to be aware of how I am feeling and see / talk to friends and family, I also try to do mindfulness but sometimes struggle to find the time. I go to the gym regularly, but over the last few weeks I have been struggling to find the energy. </t>
  </si>
  <si>
    <t>Many things: 
-remind myself I can do this and I don't need to be worried
-get on with doing the work so that the stress feels lifted
-remind myself of the bigger picture and how lucky I am
-do things I enjoy in the evenings</t>
  </si>
  <si>
    <t xml:space="preserve">Staying on top of the work I need to do; reminding myself that the stress is temporary. </t>
  </si>
  <si>
    <t xml:space="preserve">Exercise
peer support
</t>
  </si>
  <si>
    <t xml:space="preserve">Talking and other things. I am very aware of mental health problems(My second year of Undergrad was terrible) Therefore learnt the reliance methods then. I also had a year of therapy in which I looked into meditation and mindfulness. Meditation in short burst. Occasionally I dip into a cup of Pukka Mint and licorice. Planning can also massively decrease stress  </t>
  </si>
  <si>
    <t>Yoga and some exercises.</t>
  </si>
  <si>
    <t>I usually walk for a long distance, getting shower and get a hot drink afterwards.</t>
  </si>
  <si>
    <t>Exercise, reading</t>
  </si>
  <si>
    <t xml:space="preserve">Exercise, social activity, relaxation </t>
  </si>
  <si>
    <t>Speaking to friends and family, doing exercise and spending as much time outdoors as possible</t>
  </si>
  <si>
    <t xml:space="preserve">I try to spend time outside in nature (walking in the countryside or swimming in the sea). 
Meditation. 
</t>
  </si>
  <si>
    <t>Have a break. Do some exercise. Rest</t>
  </si>
  <si>
    <t>Getting work done, spending time with loved ones, outside activities</t>
  </si>
  <si>
    <t>Regular exercise, chocolate, talking to friends and family, eating treat meals.</t>
  </si>
  <si>
    <t>Socialising, tidying and exercise.</t>
  </si>
  <si>
    <t>Going out for a long walk, talking with friends, cooking.</t>
  </si>
  <si>
    <t xml:space="preserve">Take myself away from the situation where possible and talk to people around me </t>
  </si>
  <si>
    <t>Avoidance and distraction</t>
  </si>
  <si>
    <t>meditation, yoga</t>
  </si>
  <si>
    <t xml:space="preserve">Cycling and other types of exercising </t>
  </si>
  <si>
    <t xml:space="preserve">Some small mindfullness tasks especially to aid sleep. Swimming and walking and other forms of exercise. Talking to those closest to me. </t>
  </si>
  <si>
    <t xml:space="preserve">Talk to friends and family </t>
  </si>
  <si>
    <t>Meditation and Exercising</t>
  </si>
  <si>
    <t>Try to ignore it, take a walk, procrastinate</t>
  </si>
  <si>
    <t xml:space="preserve">Watch a film, sleep, see friends, call family </t>
  </si>
  <si>
    <t>Reading and exercise, trying to make sure I don't do work too late into the evening</t>
  </si>
  <si>
    <t>I try and go on a run 1-2 times a week and attend a dance class.</t>
  </si>
  <si>
    <t>I like to bake or read a book when I feel stressed.</t>
  </si>
  <si>
    <t>Try and get outside, on my bike or for a walk. Talk to friends.</t>
  </si>
  <si>
    <t xml:space="preserve">I'm not sure I have one. </t>
  </si>
  <si>
    <t xml:space="preserve">Working long hours to relieve deadline pressure
gardening
</t>
  </si>
  <si>
    <t>I go for walks and talk to my husband and cuddle my pets</t>
  </si>
  <si>
    <t>A walk in the park. Beer.</t>
  </si>
  <si>
    <t xml:space="preserve">Running, climbing, surfing, being outside, alcohol, talking to friends and family. </t>
  </si>
  <si>
    <t xml:space="preserve">Usually avoidance which makes things worse. Treating myself to a tea or coffee or buying something new to try and help. </t>
  </si>
  <si>
    <t>Burying my head in the sand and reading a book</t>
  </si>
  <si>
    <t xml:space="preserve">Meditation and exercise. </t>
  </si>
  <si>
    <t>Exercise
Food</t>
  </si>
  <si>
    <t>Going for walks and taking regular breaks from work
Socialising with friends
Cooking</t>
  </si>
  <si>
    <t xml:space="preserve">Gym training
Walks
Cooking
Going out (every so often)
</t>
  </si>
  <si>
    <t>Unfortunately, I usually avoid the thing that's making me stressed instead of facing up to it, which in turn makes me more stressed.</t>
  </si>
  <si>
    <t>chocolate and green tea each day
going out for a walk
breathing</t>
  </si>
  <si>
    <t xml:space="preserve">Try to leave the building for a bit. Go and have a coffee. </t>
  </si>
  <si>
    <t xml:space="preserve">Try and have one to two hours of relaxation time a day. 
When very stressed, practise mindfulness. 
Organisation and scheduling. </t>
  </si>
  <si>
    <t>Working regular hours - i.e. not overworking
Exercise
Creative hobbies
Spending time with friends and partner</t>
  </si>
  <si>
    <t>Food and gym</t>
  </si>
  <si>
    <t>cat</t>
  </si>
  <si>
    <t>Drugs and excercise</t>
  </si>
  <si>
    <t>Sports, exercise and other activities</t>
  </si>
  <si>
    <t xml:space="preserve">I typically take time to myself to do something I enjoy, so I'll go on a short walk or to the gym or go home and have a glass of wine while watching something mindless on TV. If it's stress at work I also can get hyper-productive and try and tick off as many things as possible in one go. </t>
  </si>
  <si>
    <t>Drawing, reading and sports</t>
  </si>
  <si>
    <t>Reading non-fiction, focusing on the nature of a stressor and why it's stressing me out; trying to make sense of why something has an effect seems to take the sting out of it. Also, sticking with a sleep schedule helps</t>
  </si>
  <si>
    <t>Jogging, talking to friends and family</t>
  </si>
  <si>
    <t xml:space="preserve">Drinking tea, making lists of things to do and setting goals, watching YouTube </t>
  </si>
  <si>
    <t xml:space="preserve">Doing exercises, yoga and meditation </t>
  </si>
  <si>
    <t xml:space="preserve">I take part in Therapy, and I also like exercising at the gym and taking hot baths </t>
  </si>
  <si>
    <t>Exercise, meditation, socialising</t>
  </si>
  <si>
    <t>Meditation, lots of exercise (up to 6x a week), and nutritionally dense food</t>
  </si>
  <si>
    <t xml:space="preserve">Breathing </t>
  </si>
  <si>
    <t>Drinking tea, making to do lists, watching youtube for breaks in work, listening to classical/ Jazz/ instrumental music</t>
  </si>
  <si>
    <t>Yoga
Walks
Time away from work</t>
  </si>
  <si>
    <t xml:space="preserve">Play guitar, watch Netflix shows, play videogames, play D&amp;D.
Write lists of tasks, both urgent and important. </t>
  </si>
  <si>
    <t xml:space="preserve">I usually meditate, perform exercise, listen to music, procrastinate and disassociate </t>
  </si>
  <si>
    <t>Talking
Socialising</t>
  </si>
  <si>
    <t>Basically sleeping and eating...</t>
  </si>
  <si>
    <t>Take a break from work and go for a walk or watch tv</t>
  </si>
  <si>
    <t>Exercise, good food, music.</t>
  </si>
  <si>
    <t>Video games</t>
  </si>
  <si>
    <t>Excercise, socialising</t>
  </si>
  <si>
    <t>Keeping organised and cleaning, having a nice meal or bath</t>
  </si>
  <si>
    <t>Talking to friends and family, getting good sleep, going for walks, reading</t>
  </si>
  <si>
    <t>'-take time out with my husband and friends.
-read something different
-see series</t>
  </si>
  <si>
    <t>Talking with friends, making lists, trying to distract myself with books or movies</t>
  </si>
  <si>
    <t>I try to practice yoga and mindfullness, plus walking in the nature</t>
  </si>
  <si>
    <t xml:space="preserve">Sleep, healthy eating, gym </t>
  </si>
  <si>
    <t>Workout
Company with friends
Try to be more organized to reduce stress
Better dietary
Sessions with psychologist
Talk and relieve my problems to people from my environment</t>
  </si>
  <si>
    <t xml:space="preserve">Going for walks outside around parks/ somewhere with water e.g. beach/ lake. </t>
  </si>
  <si>
    <t>Do yoga during term time, jog when I can and I don't feel very tired.
I go out for a meal or a drink at a pub
Hang out with friends</t>
  </si>
  <si>
    <t>Doing things that I like. Clearly differentiating my work time from my leisure time.</t>
  </si>
  <si>
    <t>Eating walking playing with the cat and reading bad historical novels</t>
  </si>
  <si>
    <t>Social support - talking and socialising with friends and family.</t>
  </si>
  <si>
    <t>Physical activity (gym, yoga, running)</t>
  </si>
  <si>
    <t xml:space="preserve">I do Yoga, chanting and mindfulness practices on a daily basis. Sometimes I play guitar. </t>
  </si>
  <si>
    <t xml:space="preserve">I will avoid doing the things that stress me. This is a poor mechanism, as it does not solve the problem. When I do the things that I am putting off doing the stress reduces. </t>
  </si>
  <si>
    <t xml:space="preserve">In all seriousness, drinking tea (!) with supportive friends
Going out for food
Cooking
Yoga, pilates and mindfulness
Sleep
Therapeutic massage for aches and pains
</t>
  </si>
  <si>
    <t>do sport, speak to family members, hang out with friends, keep busy</t>
  </si>
  <si>
    <t xml:space="preserve">Meditation
Time management </t>
  </si>
  <si>
    <t xml:space="preserve">Setting my own deadlines and time to give myself targets.
Sleeping enough.
Eating well.
Planning in social time.
Taking regular breaks. 
Talking to family, husband and peers. </t>
  </si>
  <si>
    <t>science-fiction.</t>
  </si>
  <si>
    <t>Focusing on my hobbies- indoor plants! 
Distraction- seeing friends, reading.</t>
  </si>
  <si>
    <t>Sleeping, breathing techniques, food, physical contact, venting, advice seeking, getting outside.</t>
  </si>
  <si>
    <t xml:space="preserve">Exercise &amp; socialising with friends </t>
  </si>
  <si>
    <t xml:space="preserve">Talk to a friend or family member.
Breathing exercises.
Make a list of what is causing stress and tackle it. </t>
  </si>
  <si>
    <t>I do exercise at least three times a week, talk to my partner, take care of plants and do some knitting.</t>
  </si>
  <si>
    <t xml:space="preserve">Sleep meditations (e.g. On YouTube or Amazon music) at night, jacuzzi / sauna at the gym, anxiety medication, taking a day off to do something different </t>
  </si>
  <si>
    <t>Exercise, stress-eating, allotment, watching tv, drinking alcohol</t>
  </si>
  <si>
    <t xml:space="preserve">Sleep well. Beer. </t>
  </si>
  <si>
    <t>Exercise, breathing techniques, ‚Äòme time‚Äô</t>
  </si>
  <si>
    <t xml:space="preserve">Complaining, gaming, ignoring problems, procrastinating </t>
  </si>
  <si>
    <t xml:space="preserve">Exercise (running, gym), cooking, writing to do lists </t>
  </si>
  <si>
    <t>Listening to music and watching videos</t>
  </si>
  <si>
    <t>Walking and nature, mindfulness, reading</t>
  </si>
  <si>
    <t>Going outside, talking to people, deep breaths, occasional run</t>
  </si>
  <si>
    <t>Wine and swimming</t>
  </si>
  <si>
    <t>I tend to put my worries into a work ethic</t>
  </si>
  <si>
    <t>Try talking it out. I like to speak with my friends/colleagues/family/supervisor about the challenges and problems I am having and comforting words usually helps. Also, treating myself with some good food or small impulsive purchases also feels rewarding.</t>
  </si>
  <si>
    <t xml:space="preserve">Taking time for myself. I wake up early, so I will go outside for long walks. I also use homeopathic remedies and nutrition to monitor my wellbeing. </t>
  </si>
  <si>
    <t>Surrounding myself with friends and not allowing myself to be alone.</t>
  </si>
  <si>
    <t>breathing and mindfullness</t>
  </si>
  <si>
    <t>Water sports or running</t>
  </si>
  <si>
    <t>Exercise and occasionally alcohol</t>
  </si>
  <si>
    <t>Taking time to do things I enjoy; reading, going out for a walk or watching TV. Rationalising my worries. Talking to friends.
Mindfulness.</t>
  </si>
  <si>
    <t xml:space="preserve">Cooking, walking, pacing around the flat, loud music and procrastination </t>
  </si>
  <si>
    <t>I watch YouTube videos about hobbies that I would like to follow after the PhD. I hone knives and polish shoes.</t>
  </si>
  <si>
    <t>Do sports, have a coffee.</t>
  </si>
  <si>
    <t>I've always been an avid tea drinker and I think tea helps to re-centre, de-stress and to concentrate on the present. 
I also go to the gym, sauna and take walks.</t>
  </si>
  <si>
    <t>Socialising with friends or talking to a friend or my partner.
Relaxing at home - watching feel good TV.
Exercise.</t>
  </si>
  <si>
    <t xml:space="preserve">Taking walks, antidepressants </t>
  </si>
  <si>
    <t>Carrying on and completing tasks</t>
  </si>
  <si>
    <t>Yoga sometimes, try to find moments of relaxation (watching a series or a movie, knitting). Planning the day ahead, although is not working very well.</t>
  </si>
  <si>
    <t xml:space="preserve">Walking to the lab instead of driving. Going out with friends. Allocating a day to get as much writing done as possible. </t>
  </si>
  <si>
    <t>Spending time with family</t>
  </si>
  <si>
    <t>Music
5HTP supplementation
Meditation
Talking to close friends
Isolation</t>
  </si>
  <si>
    <t>Try to go out somewhere. Talk to someone or call family back home.</t>
  </si>
  <si>
    <t>Deep breath
Good meal
Sleep for longer time
Make plans for work in advance</t>
  </si>
  <si>
    <t xml:space="preserve">Cooking. Reading. Going out of town for a day to get some physical distance to daily life. </t>
  </si>
  <si>
    <t>Yoga, meditation, meeting with friends, walk in nature, bouldering, talking with my mum, having a nap and taking time out, affirmations and gratitudes, writing, putting things in perspective</t>
  </si>
  <si>
    <t>Walk on the beach
Drink Tea
Read
Sing</t>
  </si>
  <si>
    <t xml:space="preserve">To cope with stress I usually prefer to do nothing and just relax and watch a TV show or film in bed.  </t>
  </si>
  <si>
    <t>Breathing, healthy eating, walking/exercise, talking</t>
  </si>
  <si>
    <t>Sport, music and enjoy a good beer with friends</t>
  </si>
  <si>
    <t xml:space="preserve">Attend yoga classes, get a massage, talk to family </t>
  </si>
  <si>
    <t xml:space="preserve">Regular exercise/gym classes, socializing, avoid making plans until I've completed so many tasks. </t>
  </si>
  <si>
    <t>COUNT/214</t>
  </si>
  <si>
    <t>PERCENT</t>
  </si>
  <si>
    <t>Q1</t>
  </si>
  <si>
    <t>Q2</t>
  </si>
  <si>
    <t>Q3</t>
  </si>
  <si>
    <t>Q4</t>
  </si>
  <si>
    <t>Q5</t>
  </si>
  <si>
    <t>Q6</t>
  </si>
  <si>
    <t>Q7</t>
  </si>
  <si>
    <t>Q8</t>
  </si>
  <si>
    <t>Q9</t>
  </si>
  <si>
    <t>Q10_1</t>
  </si>
  <si>
    <t>Q10_2</t>
  </si>
  <si>
    <t>Q10_3</t>
  </si>
  <si>
    <t>Q10_4</t>
  </si>
  <si>
    <t>Q10_5</t>
  </si>
  <si>
    <t>Q10_6</t>
  </si>
  <si>
    <t>Q10_7</t>
  </si>
  <si>
    <t>Q10_8</t>
  </si>
  <si>
    <t>Q10_9</t>
  </si>
  <si>
    <t>Q10_10</t>
  </si>
  <si>
    <t>Q10_11</t>
  </si>
  <si>
    <t>Q10_12</t>
  </si>
  <si>
    <t>Q12</t>
  </si>
  <si>
    <t>Q13</t>
  </si>
  <si>
    <t>Q17_1</t>
  </si>
  <si>
    <t>Q17_2</t>
  </si>
  <si>
    <t>Q17_3</t>
  </si>
  <si>
    <t>Q17_4</t>
  </si>
  <si>
    <t>Q17_5</t>
  </si>
  <si>
    <t>Q17_6</t>
  </si>
  <si>
    <t>Q17_7</t>
  </si>
  <si>
    <t>Q17_8</t>
  </si>
  <si>
    <t>Q17_9</t>
  </si>
  <si>
    <t>Q17_10</t>
  </si>
  <si>
    <t>Q17_11</t>
  </si>
  <si>
    <t>Q17_12</t>
  </si>
  <si>
    <t>Q18</t>
  </si>
  <si>
    <t>Gender</t>
  </si>
  <si>
    <t>Ethnicity</t>
  </si>
  <si>
    <t>Please state your age in years:</t>
  </si>
  <si>
    <t>What is your tuition fee status?</t>
  </si>
  <si>
    <t>What postgraduate qualification are you studying for?</t>
  </si>
  <si>
    <t>What is your year of study?</t>
  </si>
  <si>
    <t>What is your subject of study?</t>
  </si>
  <si>
    <t>How often have you felt stressed over the last three months?</t>
  </si>
  <si>
    <t>Please indicate how often you have experienced the following over the last three months: - Low energy</t>
  </si>
  <si>
    <t>Please indicate how often you have experienced the following over the last three months: - Headaches</t>
  </si>
  <si>
    <t>Please indicate how often you have experienced the following over the last three months: - Digestion problems</t>
  </si>
  <si>
    <t>Please indicate how often you have experienced the following over the last three months: - Anxiety or tension</t>
  </si>
  <si>
    <t>Please indicate how often you have experienced the following over the last three months: - Sleep problems</t>
  </si>
  <si>
    <t>Please indicate how often you have experienced the following over the last three months: - Rapid heartbeat or palpitations</t>
  </si>
  <si>
    <t>Please indicate how often you have experienced the following over the last three months: - Irritability</t>
  </si>
  <si>
    <t>Please indicate how often you have experienced the following over the last three months: - Concentration problems</t>
  </si>
  <si>
    <t>Please indicate how often you have experienced the following over the last three months: - Sadness or tearfulness</t>
  </si>
  <si>
    <t>Please indicate how often you have experienced the following over the last three months: - Illness</t>
  </si>
  <si>
    <t>Please indicate how often you have experienced the following over the last three months: - Aches and pains not due to injury</t>
  </si>
  <si>
    <t>Please indicate how often you have experienced the following over the last three months: - Loneliness</t>
  </si>
  <si>
    <t>Do you feel that your coping mechanisms help to manage or relieve stress successfully?</t>
  </si>
  <si>
    <t>Do you feel that you are getting enough support from your university?</t>
  </si>
  <si>
    <t>Please indicate how often you have experienced the following over the last three months: - Feeling overloaded with university work</t>
  </si>
  <si>
    <t>Please indicate how often you have experienced the following over the last three months: - Spending too much time onsite at university</t>
  </si>
  <si>
    <t>Please indicate how often you have experienced the following over the last three months: - Competition with peers</t>
  </si>
  <si>
    <t>Please indicate how often you have experienced the following over the last three months: - Difficulties with supervisor or tutor</t>
  </si>
  <si>
    <t>Please indicate how often you have experienced the following over the last three months: - Unpleasant working environment</t>
  </si>
  <si>
    <t>Please indicate how often you have experienced the following over the last three months: - Criticism about work</t>
  </si>
  <si>
    <t>Please indicate how often you have experienced the following over the last three months: - Lack of time for relaxation</t>
  </si>
  <si>
    <t>Please indicate how often you have experienced the following over the last three months: - Difficult home environment</t>
  </si>
  <si>
    <t>Please indicate how often you have experienced the following over the last three months: - Financial issues</t>
  </si>
  <si>
    <t>Please indicate how often you have experienced the following over the last three months: - Lack of confidence with academic performance</t>
  </si>
  <si>
    <t>Please indicate how often you have experienced the following over the last three months: - Lack of confidence with subject or career choice</t>
  </si>
  <si>
    <t>Please indicate how often you have experienced the following over the last three months: - Conflicts between university work and extracurricular employment</t>
  </si>
  <si>
    <t>Please describe anything else that has influenced your stress/anxiety levels over the last three months:</t>
  </si>
  <si>
    <t>Female</t>
  </si>
  <si>
    <t>White</t>
  </si>
  <si>
    <t>UK</t>
  </si>
  <si>
    <t>PhD</t>
  </si>
  <si>
    <t>Life sciences</t>
  </si>
  <si>
    <t>To a large extent</t>
  </si>
  <si>
    <t>Not sure</t>
  </si>
  <si>
    <t>No</t>
  </si>
  <si>
    <t>Yes</t>
  </si>
  <si>
    <t>Almost never</t>
  </si>
  <si>
    <t>Never</t>
  </si>
  <si>
    <t>Organising a wedding</t>
  </si>
  <si>
    <t>EU</t>
  </si>
  <si>
    <t>Housing and finance.</t>
  </si>
  <si>
    <t>Black / African / Caribbean / Black British</t>
  </si>
  <si>
    <t>Psychology</t>
  </si>
  <si>
    <t>Time management and general lack of positive feedback during the PhD process</t>
  </si>
  <si>
    <t>Physical science</t>
  </si>
  <si>
    <t>Somewhat</t>
  </si>
  <si>
    <t>Arts and humanities</t>
  </si>
  <si>
    <t>Other</t>
  </si>
  <si>
    <t>International</t>
  </si>
  <si>
    <t>Completely</t>
  </si>
  <si>
    <t>Male</t>
  </si>
  <si>
    <t xml:space="preserve">The stress of the house hunt. </t>
  </si>
  <si>
    <t>The death of a friend. Loss of extracurricular employment. Need to get published but no time to write a paper.</t>
  </si>
  <si>
    <t xml:space="preserve">Long weekly commute </t>
  </si>
  <si>
    <t>Mixed / Multiple Ethnic Groups</t>
  </si>
  <si>
    <t>Friend illness</t>
  </si>
  <si>
    <t>Research master's degree</t>
  </si>
  <si>
    <t>Mental health. Sickness. Friendships.</t>
  </si>
  <si>
    <t>Family (grandparents) and a personal injury</t>
  </si>
  <si>
    <t>Family illness, teaching alongside studying, general fear for the future</t>
  </si>
  <si>
    <t>Engineering and technology</t>
  </si>
  <si>
    <t>Moving flat due to a break up</t>
  </si>
  <si>
    <t>Writing my thesis</t>
  </si>
  <si>
    <t>Commuting time/distance</t>
  </si>
  <si>
    <t>Relationship problems</t>
  </si>
  <si>
    <t>Clinical, pre-clinical and health</t>
  </si>
  <si>
    <t xml:space="preserve">Sometimes stressful part-time job. </t>
  </si>
  <si>
    <t xml:space="preserve">Father has a terminal illness that is deteriorating. Additionally just separated from a serious, 5 year-long relationship. </t>
  </si>
  <si>
    <t>Bursary woes!</t>
  </si>
  <si>
    <t xml:space="preserve">Illness in family </t>
  </si>
  <si>
    <t>Taught master's degree</t>
  </si>
  <si>
    <t>work load, lack of uni guidance and support, money, future</t>
  </si>
  <si>
    <t>As a mature student I have a young child, a part-time professional career and ageing parents as well as a thesis to write!</t>
  </si>
  <si>
    <t>Having to completely restart my research masters project. Thinking about future careers and jobs.</t>
  </si>
  <si>
    <t>Examinations</t>
  </si>
  <si>
    <t>Issues at work</t>
  </si>
  <si>
    <t>Family stuff</t>
  </si>
  <si>
    <t>Family health problems and being away from them (I come from Greece). Being away from nature and lack of time to go outdoors which was one of the things that made me feel very healthy in the past. I very much feel like I don't belong in academia.</t>
  </si>
  <si>
    <t>I am getting married in 6 months and recently went self employed to fund Phd.</t>
  </si>
  <si>
    <t>Deciding what I want to once I leave university and being in a disagreement with my supervisor about career paths</t>
  </si>
  <si>
    <t>I am very close to completion and it has taken longer than I expected. I also do not have regular work which has made the financial situation stressful.</t>
  </si>
  <si>
    <t>Workload, some of which I have little interest in, but must do it anyway.</t>
  </si>
  <si>
    <t>Big life decisions e.g. buying a flat with a partner, choosing PhD project. Hostile, disrespectful and untidy housemates making life very uncomfortable at the moment</t>
  </si>
  <si>
    <t>The fact that I have to find a new flat not too expensive for next November. I'm very worried about it</t>
  </si>
  <si>
    <t>Asian / Asian British</t>
  </si>
  <si>
    <t>long distance relationship with boyfriend</t>
  </si>
  <si>
    <t xml:space="preserve">Being away from home and loneliness </t>
  </si>
  <si>
    <t>Personal issues</t>
  </si>
  <si>
    <t>I am a full time employee of the health service</t>
  </si>
  <si>
    <t>Having so much to learn and complete in a short amount of time where it never seems like the expected 9 - 5 working life is enough time to complete the work so it ends up eating into eveings, weekends and sleep</t>
  </si>
  <si>
    <t>Passing of grandmother who i was close with. Uncertainty about PhD offer, career prospects and path</t>
  </si>
  <si>
    <t>The balance between different work for the University because I have two things due on the same day, plus a 15 days required collaboration that doesn't go towards the MA project.</t>
  </si>
  <si>
    <t>To a small extent</t>
  </si>
  <si>
    <t>Negative relationship between myself and a postdoc</t>
  </si>
  <si>
    <t>Depression</t>
  </si>
  <si>
    <t>Family/friendship problems</t>
  </si>
  <si>
    <t>Being at a distance from the university; absence of team of fellow researchers; lack of confidence in ability to complete</t>
  </si>
  <si>
    <t xml:space="preserve">Romantic relationship </t>
  </si>
  <si>
    <t>Relationship breakup</t>
  </si>
  <si>
    <t>High stress of my other half from their university deadlines (thesis).</t>
  </si>
  <si>
    <t xml:space="preserve">Working part-time then going into full-time work alongside my studies </t>
  </si>
  <si>
    <t>Body image</t>
  </si>
  <si>
    <t>Social sciences</t>
  </si>
  <si>
    <t>Family diffculities</t>
  </si>
  <si>
    <t xml:space="preserve">I have had a lot going on recently with regards to trying to juggle university workload, employment and personal / family difficulties. </t>
  </si>
  <si>
    <t>Familial relationships</t>
  </si>
  <si>
    <t>Issues with dissertation supervisors and attempting to find a job post-graduation</t>
  </si>
  <si>
    <t xml:space="preserve">Funding coming to an end and writing up thesis </t>
  </si>
  <si>
    <t>Computer science</t>
  </si>
  <si>
    <t xml:space="preserve">My supervisor has been extremely good as he expects me to work hard but also gives me time to work. </t>
  </si>
  <si>
    <t>Being away from family and friends</t>
  </si>
  <si>
    <t>Relationship break up and house move</t>
  </si>
  <si>
    <t>Struggling to balance studies and life, maintaining good organisation skills, letting friends down</t>
  </si>
  <si>
    <t>Issues of family members, relationship issues</t>
  </si>
  <si>
    <t>Relationships</t>
  </si>
  <si>
    <t>Education</t>
  </si>
  <si>
    <t>Weather conditions</t>
  </si>
  <si>
    <t>Being on a placement, away from my friends and family</t>
  </si>
  <si>
    <t xml:space="preserve">Family arguments </t>
  </si>
  <si>
    <t>lack of holiday</t>
  </si>
  <si>
    <t>Maybe housing issues</t>
  </si>
  <si>
    <t xml:space="preserve">Realisation that I do not enjoy research anymore. </t>
  </si>
  <si>
    <t>Raising children alone</t>
  </si>
  <si>
    <t>Being away from home as an international student</t>
  </si>
  <si>
    <t>Deadlines approaching, progress review, setbacks with lab work</t>
  </si>
  <si>
    <t>Experiments failing and working long hours</t>
  </si>
  <si>
    <t>Illness of family member, another family member moving away to a new country</t>
  </si>
  <si>
    <t>relationship breakdown</t>
  </si>
  <si>
    <t xml:space="preserve">I‚Äôm having some hospital appointments which are stressful </t>
  </si>
  <si>
    <t>Moving house, relationship problems, family illness, general life up and downs</t>
  </si>
  <si>
    <t xml:space="preserve">Starting to date again after bad past experiences </t>
  </si>
  <si>
    <t>Just moved to a new city, trying to make new friends, etc. + bad landlord</t>
  </si>
  <si>
    <t>Personal issues.</t>
  </si>
  <si>
    <t>Moving</t>
  </si>
  <si>
    <t>Time of the month makes me more stressed</t>
  </si>
  <si>
    <t xml:space="preserve">Ending of a long-term relationship, whilst continuing to live together for a further three months. Coupled with numerous tight deadlines, the last three months have been turbulent. </t>
  </si>
  <si>
    <t>writing my thesis and looking for jobs</t>
  </si>
  <si>
    <t>Family illness</t>
  </si>
  <si>
    <t>Running extra projects, looking after students</t>
  </si>
  <si>
    <t>Brexit and American (USA) politics</t>
  </si>
  <si>
    <t xml:space="preserve">Long distance relationships and friends with terminal illness who live too far away for me to visit. </t>
  </si>
  <si>
    <t>Upper back pain/aches</t>
  </si>
  <si>
    <t>Law</t>
  </si>
  <si>
    <t>To find a job</t>
  </si>
  <si>
    <t>A bad breakup</t>
  </si>
  <si>
    <t>The general anxiety that comes from having my PhD dealine in a couple of months time</t>
  </si>
  <si>
    <t>'-Climate crisis and potential societal collapse</t>
  </si>
  <si>
    <t xml:space="preserve">break-up of long term relationship </t>
  </si>
  <si>
    <t>Home issues, social anxiety causing loneliness.</t>
  </si>
  <si>
    <t>N/a</t>
  </si>
  <si>
    <t>dissertation</t>
  </si>
  <si>
    <t>relationships</t>
  </si>
  <si>
    <t>Feeling like I haven't got enough data</t>
  </si>
  <si>
    <t>Prefer not to say</t>
  </si>
  <si>
    <t>Transphobia</t>
  </si>
  <si>
    <t>Recently diagnosed illness</t>
  </si>
  <si>
    <t>'-how to manage my free time withouth feeling guilty.</t>
  </si>
  <si>
    <t>work</t>
  </si>
  <si>
    <t>NA</t>
  </si>
  <si>
    <t>The PhD as a process as everything is new and you have to be familiar with completely unknown topica</t>
  </si>
  <si>
    <t xml:space="preserve">Not having enough time to go home and see family </t>
  </si>
  <si>
    <t>I am behind with my work and I needed to request an extension which was granted with a high pressure on getting the work finish by then. My work is being critically scrutinised and that slows the pace of my work as I need to rethink many aspects of my research with the imminent deadline ahead.</t>
  </si>
  <si>
    <t>Issues with my partner/family</t>
  </si>
  <si>
    <t>Physical health</t>
  </si>
  <si>
    <t>being far away from my home country/family and being single</t>
  </si>
  <si>
    <t>Workload, family stress, workplace stress</t>
  </si>
  <si>
    <t>Family life- mum is unwell. And financial pressure of owning a home</t>
  </si>
  <si>
    <t>Family issues and a few health ups and downs.</t>
  </si>
  <si>
    <t>A relationship ending</t>
  </si>
  <si>
    <t xml:space="preserve">Finding a job after graduating </t>
  </si>
  <si>
    <t>Pressure to complete PhD thesis on time, with good quality PLUS the expectation to do publications alongside.</t>
  </si>
  <si>
    <t>Caffeine (drinking more caffeine to get more work done / help with concentration but this causes heart palpitations sometimes</t>
  </si>
  <si>
    <t>Mainly financial stress</t>
  </si>
  <si>
    <t xml:space="preserve">Wanting to have a social life meanwhile doing a PhD </t>
  </si>
  <si>
    <t xml:space="preserve">Relationships </t>
  </si>
  <si>
    <t>Moving flat due to bad landlord, relationship problems, dissertation research obstacles</t>
  </si>
  <si>
    <t>Deadlines and lack of understanding of progress</t>
  </si>
  <si>
    <t>Breakdown of long-term relationship</t>
  </si>
  <si>
    <t>English as a second language</t>
  </si>
  <si>
    <t xml:space="preserve">Health </t>
  </si>
  <si>
    <t>Relationships, death in the family, pressure to please</t>
  </si>
  <si>
    <t>Travel between university city and work city every week</t>
  </si>
  <si>
    <t>Wedding and parental health</t>
  </si>
  <si>
    <t>Work commitments, family circumstances, financial problems</t>
  </si>
  <si>
    <t>Family related issues</t>
  </si>
  <si>
    <t>Plans for the next couple months</t>
  </si>
  <si>
    <t>balancing uni work and extra curricula activities</t>
  </si>
  <si>
    <t>Relatives being ill, in hospital etc.</t>
  </si>
  <si>
    <t>Relationship break up</t>
  </si>
  <si>
    <t>Moving house</t>
  </si>
  <si>
    <t>Relationship problems, poor sleep, poor health</t>
  </si>
  <si>
    <t>Upcoming review for 1st year and also constant progress report monitoring from my funder</t>
  </si>
  <si>
    <t>Gaining weight</t>
  </si>
  <si>
    <t>Struggle with landlord over apartment condition (noise levels, insufficient insulation)</t>
  </si>
  <si>
    <t>Self healing and overcoming my personal problems to enable me cope with school work</t>
  </si>
  <si>
    <t xml:space="preserve">Break up </t>
  </si>
  <si>
    <t>Sinus health problems</t>
  </si>
  <si>
    <t xml:space="preserve">End of job contract, moving home </t>
  </si>
  <si>
    <t xml:space="preserve">Stress due to things going on with family/illness in family, difficulty saving money on a PhD stipend/living paycheck-paycheck, managing multiple deadlines </t>
  </si>
  <si>
    <t>Lack of organization in the master</t>
  </si>
  <si>
    <t xml:space="preserve">Getting outside, doing excercise such as running or climbing. Going to the allotment. </t>
  </si>
  <si>
    <t>family illness</t>
  </si>
  <si>
    <t xml:space="preserve">Mindfulness, talking to friends and counsellor </t>
  </si>
  <si>
    <t>Dissertation</t>
  </si>
  <si>
    <t>Meditiation, yoga, lavender products at night, sleep tablets</t>
  </si>
  <si>
    <t xml:space="preserve">Mindfulness </t>
  </si>
  <si>
    <t>I don‚Äôt have any</t>
  </si>
  <si>
    <t>Feeling overloaded with university work</t>
  </si>
  <si>
    <t>Spending too much time onsite at university</t>
  </si>
  <si>
    <t>Competition with peers</t>
  </si>
  <si>
    <t>Difficulties with supervisor or tutor</t>
  </si>
  <si>
    <t>Unpleasant working environment</t>
  </si>
  <si>
    <t>Criticism about work</t>
  </si>
  <si>
    <t>Lack of time for relaxation</t>
  </si>
  <si>
    <t>Difficult home environment</t>
  </si>
  <si>
    <t>Financial issues</t>
  </si>
  <si>
    <t>Lack of confidence with academic performance</t>
  </si>
  <si>
    <t>Lack of confidence with subject or career choice</t>
  </si>
  <si>
    <t>Conflicts between university work and extracurricular employment</t>
  </si>
  <si>
    <t>PNTS</t>
  </si>
  <si>
    <t xml:space="preserve">Family health problems and being away from them (I come from Greece). Being away from nature and lack of time to go outdoors which was one of the things that made me feel very healthy in the past. </t>
  </si>
  <si>
    <t>TOTAL</t>
  </si>
  <si>
    <t>All other</t>
  </si>
  <si>
    <t>EU and International - less sure than UK</t>
  </si>
  <si>
    <t>%</t>
  </si>
  <si>
    <t>Very / Fairly</t>
  </si>
  <si>
    <t>Av.age</t>
  </si>
  <si>
    <t>Demographics</t>
  </si>
  <si>
    <t>other</t>
  </si>
  <si>
    <t>How to manage my free time withouth feeling guilty.</t>
  </si>
  <si>
    <t>Survey responses anonymised</t>
  </si>
  <si>
    <t>University location</t>
  </si>
  <si>
    <t>Age</t>
  </si>
  <si>
    <t>Tuition Fee Status</t>
  </si>
  <si>
    <t>Type of Study</t>
  </si>
  <si>
    <t>Year of Study</t>
  </si>
  <si>
    <t>Subject Area</t>
  </si>
  <si>
    <t>No. Respondents</t>
  </si>
  <si>
    <t>Total No. Respondents</t>
  </si>
  <si>
    <t>Q9 How often have you felt stressed…</t>
  </si>
  <si>
    <t>Q11 Coping Strategies</t>
  </si>
  <si>
    <t>%Q12</t>
  </si>
  <si>
    <t>%Q13</t>
  </si>
  <si>
    <t>Q12 Q13 Ability to cope, and levels of university support</t>
  </si>
  <si>
    <t>Q17 Academic stressors</t>
  </si>
  <si>
    <t>Q18 Please describe anything else that has influenced your stress/anxiety levels over the last three months</t>
  </si>
  <si>
    <t>Methodology</t>
  </si>
  <si>
    <t>Please describe your coping mechanisms for stress.</t>
  </si>
  <si>
    <t>Please state your age in years</t>
  </si>
  <si>
    <t>This research was a collaboration between the University of Bristol and Pukka Herbs. The project recieved university ethical advice and adhered to Market Research Society ethical standards. Participants: postgraduate students were invited to participate from across the UK. Students were recruited using student networks, university contacts, posters and social media to distrubute the survey. Volunteers were provided with an information sheet describing the research stating that participation was voluntary, results would be anonymised, and that they were free to withdraw at any time. Particpants were informed of data collection and dissemiantion practices. Timings: the survey was distributed in July and August 2019. Data: The questions and data represented were part of a longer survey.</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</si>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</sst>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6"/>
      <color theme="1"/>
      <name val="Calibri"/>
      <scheme val="minor"/>
    </font>
    <font>
      <sz val="12"/>
      <name val="Calibri"/>
      <scheme val="minor"/>
    </font>
    <font>
      <sz val="12"/>
      <color theme="8"/>
      <name val="Calibri"/>
      <scheme val="minor"/>
    </font>
    <font>
      <sz val="12"/>
      <color rgb="FF000000"/>
      <name val="Calibri"/>
      <family val="2"/>
      <scheme val="minor"/>
    </font>
    <font>
      <sz val="16"/>
      <color rgb="FF000000"/>
      <name val="Calibri"/>
      <scheme val="minor"/>
    </font>
    <font>
      <sz val="15"/>
      <color rgb="FF404040"/>
      <name val="Helvetica Neue"/>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
      <patternFill patternType="solid">
        <fgColor theme="5"/>
        <bgColor indexed="64"/>
      </patternFill>
    </fill>
    <fill>
      <patternFill patternType="solid">
        <fgColor rgb="FFFFFF00"/>
        <bgColor rgb="FF000000"/>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9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4">
    <xf numFmtId="0" fontId="0" fillId="0" borderId="0" xfId="0"/>
    <xf numFmtId="0" fontId="0" fillId="33" borderId="0" xfId="0" applyFill="1"/>
    <xf numFmtId="0" fontId="0" fillId="0" borderId="0" xfId="0" applyAlignment="1">
      <alignment horizontal="center"/>
    </xf>
    <xf numFmtId="9" fontId="0" fillId="33" borderId="0" xfId="0" applyNumberFormat="1" applyFill="1"/>
    <xf numFmtId="0" fontId="0" fillId="0" borderId="0" xfId="0" applyAlignment="1">
      <alignment wrapText="1"/>
    </xf>
    <xf numFmtId="0" fontId="0" fillId="35" borderId="0" xfId="0" applyFill="1"/>
    <xf numFmtId="0" fontId="0" fillId="0" borderId="0" xfId="0" applyAlignment="1">
      <alignment horizontal="left"/>
    </xf>
    <xf numFmtId="0" fontId="0" fillId="0" borderId="0" xfId="0" applyAlignment="1">
      <alignment horizontal="left" wrapText="1"/>
    </xf>
    <xf numFmtId="0" fontId="0" fillId="35" borderId="0" xfId="0" applyFill="1" applyAlignment="1">
      <alignment horizontal="left"/>
    </xf>
    <xf numFmtId="0" fontId="0" fillId="35" borderId="0" xfId="0" applyFill="1" applyAlignment="1">
      <alignment horizontal="left" wrapText="1"/>
    </xf>
    <xf numFmtId="0" fontId="20" fillId="35" borderId="0" xfId="0" applyFont="1" applyFill="1" applyAlignment="1">
      <alignment horizontal="left"/>
    </xf>
    <xf numFmtId="0" fontId="22" fillId="0" borderId="0" xfId="0" applyFont="1" applyAlignment="1">
      <alignment horizontal="left"/>
    </xf>
    <xf numFmtId="0" fontId="22" fillId="0" borderId="0" xfId="0" applyFont="1"/>
    <xf numFmtId="0" fontId="23" fillId="0" borderId="0" xfId="0" applyFont="1"/>
    <xf numFmtId="0" fontId="20" fillId="0" borderId="0" xfId="0" applyFont="1" applyAlignment="1">
      <alignment horizontal="left"/>
    </xf>
    <xf numFmtId="0" fontId="24" fillId="37" borderId="0" xfId="0" applyFont="1" applyFill="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5" xfId="0" applyBorder="1" applyAlignment="1">
      <alignment horizontal="left"/>
    </xf>
    <xf numFmtId="0" fontId="0" fillId="0" borderId="16" xfId="0" applyBorder="1"/>
    <xf numFmtId="0" fontId="0" fillId="0" borderId="15" xfId="0" applyBorder="1"/>
    <xf numFmtId="0" fontId="0" fillId="0" borderId="16"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38" borderId="10" xfId="0" applyFill="1" applyBorder="1" applyAlignment="1">
      <alignment horizontal="left"/>
    </xf>
    <xf numFmtId="0" fontId="0" fillId="38" borderId="13" xfId="0" applyFill="1" applyBorder="1" applyAlignment="1">
      <alignment horizontal="left"/>
    </xf>
    <xf numFmtId="0" fontId="0" fillId="38" borderId="14" xfId="0" applyFill="1" applyBorder="1" applyAlignment="1">
      <alignment horizontal="left"/>
    </xf>
    <xf numFmtId="2" fontId="0" fillId="0" borderId="11" xfId="0" applyNumberFormat="1" applyBorder="1" applyAlignment="1">
      <alignment horizontal="left"/>
    </xf>
    <xf numFmtId="0" fontId="0" fillId="38" borderId="0" xfId="0" applyFill="1" applyAlignment="1">
      <alignment horizontal="left"/>
    </xf>
    <xf numFmtId="0" fontId="0" fillId="38" borderId="0" xfId="0" applyFill="1" applyAlignment="1">
      <alignment horizontal="left" wrapText="1"/>
    </xf>
    <xf numFmtId="0" fontId="0" fillId="0" borderId="13" xfId="0" applyBorder="1"/>
    <xf numFmtId="0" fontId="0" fillId="0" borderId="19" xfId="0" applyBorder="1"/>
    <xf numFmtId="0" fontId="0" fillId="0" borderId="17" xfId="0" applyBorder="1"/>
    <xf numFmtId="9" fontId="0" fillId="0" borderId="0" xfId="0" applyNumberFormat="1"/>
    <xf numFmtId="0" fontId="0" fillId="0" borderId="20" xfId="0" applyBorder="1"/>
    <xf numFmtId="0" fontId="0" fillId="0" borderId="18" xfId="0" applyBorder="1"/>
    <xf numFmtId="0" fontId="0" fillId="38" borderId="13" xfId="0" applyFill="1" applyBorder="1"/>
    <xf numFmtId="0" fontId="0" fillId="0" borderId="16" xfId="0" applyBorder="1" applyAlignment="1">
      <alignment horizontal="center"/>
    </xf>
    <xf numFmtId="9" fontId="23" fillId="0" borderId="16" xfId="0" applyNumberFormat="1" applyFont="1" applyBorder="1" applyAlignment="1">
      <alignment horizontal="center"/>
    </xf>
    <xf numFmtId="0" fontId="0" fillId="0" borderId="20" xfId="0" applyBorder="1" applyAlignment="1">
      <alignment horizontal="center"/>
    </xf>
    <xf numFmtId="9" fontId="23" fillId="0" borderId="18" xfId="0" applyNumberFormat="1" applyFont="1" applyBorder="1" applyAlignment="1">
      <alignment horizontal="center"/>
    </xf>
    <xf numFmtId="0" fontId="0" fillId="38" borderId="19" xfId="0" applyFill="1" applyBorder="1" applyAlignment="1">
      <alignment horizontal="center"/>
    </xf>
    <xf numFmtId="0" fontId="0" fillId="38" borderId="14" xfId="0" applyFill="1" applyBorder="1" applyAlignment="1">
      <alignment horizontal="center"/>
    </xf>
    <xf numFmtId="0" fontId="20" fillId="35" borderId="0" xfId="0" applyFont="1" applyFill="1"/>
    <xf numFmtId="2" fontId="0" fillId="0" borderId="0" xfId="0" applyNumberFormat="1"/>
    <xf numFmtId="0" fontId="0" fillId="0" borderId="20" xfId="0" applyBorder="1" applyAlignment="1">
      <alignment horizontal="left"/>
    </xf>
    <xf numFmtId="2" fontId="0" fillId="0" borderId="15" xfId="0" applyNumberFormat="1" applyBorder="1"/>
    <xf numFmtId="2" fontId="0" fillId="0" borderId="0" xfId="0" applyNumberFormat="1" applyAlignment="1">
      <alignment horizontal="left"/>
    </xf>
    <xf numFmtId="2" fontId="0" fillId="0" borderId="17" xfId="0" applyNumberFormat="1" applyBorder="1"/>
    <xf numFmtId="2" fontId="0" fillId="0" borderId="20" xfId="0" applyNumberFormat="1" applyBorder="1" applyAlignment="1">
      <alignment horizontal="left"/>
    </xf>
    <xf numFmtId="0" fontId="0" fillId="0" borderId="19" xfId="0" applyBorder="1" applyAlignment="1">
      <alignment horizontal="center"/>
    </xf>
    <xf numFmtId="0" fontId="0" fillId="0" borderId="14" xfId="0" applyBorder="1" applyAlignment="1">
      <alignment horizontal="center"/>
    </xf>
    <xf numFmtId="2" fontId="0" fillId="0" borderId="0" xfId="0" applyNumberFormat="1" applyAlignment="1">
      <alignment horizontal="center"/>
    </xf>
    <xf numFmtId="2" fontId="0" fillId="0" borderId="16" xfId="0" applyNumberFormat="1" applyBorder="1" applyAlignment="1">
      <alignment horizontal="center"/>
    </xf>
    <xf numFmtId="2" fontId="0" fillId="0" borderId="20" xfId="0" applyNumberFormat="1" applyBorder="1" applyAlignment="1">
      <alignment horizontal="center"/>
    </xf>
    <xf numFmtId="2" fontId="0" fillId="0" borderId="18" xfId="0" applyNumberFormat="1" applyBorder="1" applyAlignment="1">
      <alignment horizontal="center"/>
    </xf>
    <xf numFmtId="0" fontId="0" fillId="35" borderId="13" xfId="0" applyFill="1" applyBorder="1"/>
    <xf numFmtId="0" fontId="0" fillId="35" borderId="19" xfId="0" applyFill="1" applyBorder="1"/>
    <xf numFmtId="2" fontId="0" fillId="35" borderId="19" xfId="0" applyNumberFormat="1" applyFill="1" applyBorder="1" applyAlignment="1">
      <alignment horizontal="center"/>
    </xf>
    <xf numFmtId="2" fontId="0" fillId="35" borderId="14" xfId="0" applyNumberFormat="1" applyFill="1" applyBorder="1" applyAlignment="1">
      <alignment horizontal="center"/>
    </xf>
    <xf numFmtId="0" fontId="0" fillId="35" borderId="15" xfId="0" applyFill="1" applyBorder="1"/>
    <xf numFmtId="2" fontId="0" fillId="35" borderId="0" xfId="0" applyNumberFormat="1" applyFill="1" applyAlignment="1">
      <alignment horizontal="center"/>
    </xf>
    <xf numFmtId="2" fontId="0" fillId="35" borderId="16" xfId="0" applyNumberFormat="1" applyFill="1" applyBorder="1" applyAlignment="1">
      <alignment horizontal="center"/>
    </xf>
    <xf numFmtId="0" fontId="0" fillId="35" borderId="17" xfId="0" applyFill="1" applyBorder="1"/>
    <xf numFmtId="0" fontId="0" fillId="35" borderId="20" xfId="0" applyFill="1" applyBorder="1"/>
    <xf numFmtId="2" fontId="0" fillId="35" borderId="20" xfId="0" applyNumberFormat="1" applyFill="1" applyBorder="1" applyAlignment="1">
      <alignment horizontal="center"/>
    </xf>
    <xf numFmtId="2" fontId="0" fillId="35" borderId="18" xfId="0" applyNumberFormat="1" applyFill="1" applyBorder="1" applyAlignment="1">
      <alignment horizontal="center"/>
    </xf>
    <xf numFmtId="2" fontId="0" fillId="35" borderId="13" xfId="0" applyNumberFormat="1" applyFill="1" applyBorder="1"/>
    <xf numFmtId="2" fontId="0" fillId="35" borderId="19" xfId="0" applyNumberFormat="1" applyFill="1" applyBorder="1"/>
    <xf numFmtId="2" fontId="0" fillId="35" borderId="15" xfId="0" applyNumberFormat="1" applyFill="1" applyBorder="1"/>
    <xf numFmtId="2" fontId="0" fillId="35" borderId="0" xfId="0" applyNumberFormat="1" applyFill="1" applyAlignment="1">
      <alignment horizontal="left"/>
    </xf>
    <xf numFmtId="2" fontId="0" fillId="35" borderId="0" xfId="0" applyNumberFormat="1" applyFill="1"/>
    <xf numFmtId="2" fontId="0" fillId="35" borderId="17" xfId="0" applyNumberFormat="1" applyFill="1" applyBorder="1"/>
    <xf numFmtId="2" fontId="0" fillId="35" borderId="20" xfId="0" applyNumberFormat="1" applyFill="1" applyBorder="1" applyAlignment="1">
      <alignment horizontal="left"/>
    </xf>
    <xf numFmtId="2" fontId="0" fillId="0" borderId="19" xfId="0" applyNumberFormat="1" applyBorder="1" applyAlignment="1">
      <alignment horizontal="center"/>
    </xf>
    <xf numFmtId="2" fontId="0" fillId="0" borderId="14" xfId="0" applyNumberFormat="1" applyBorder="1" applyAlignment="1">
      <alignment horizontal="center"/>
    </xf>
    <xf numFmtId="1" fontId="0" fillId="0" borderId="0" xfId="0" applyNumberFormat="1" applyAlignment="1">
      <alignment horizontal="center"/>
    </xf>
    <xf numFmtId="1" fontId="0" fillId="0" borderId="16" xfId="0" applyNumberFormat="1" applyBorder="1" applyAlignment="1">
      <alignment horizontal="center"/>
    </xf>
    <xf numFmtId="0" fontId="0" fillId="35" borderId="19" xfId="0" applyFill="1" applyBorder="1" applyAlignment="1">
      <alignment horizontal="center"/>
    </xf>
    <xf numFmtId="0" fontId="0" fillId="35" borderId="14" xfId="0" applyFill="1" applyBorder="1" applyAlignment="1">
      <alignment horizontal="center"/>
    </xf>
    <xf numFmtId="0" fontId="0" fillId="35" borderId="15" xfId="0" applyFill="1" applyBorder="1" applyAlignment="1">
      <alignment horizontal="left"/>
    </xf>
    <xf numFmtId="0" fontId="0" fillId="35" borderId="20" xfId="0" applyFill="1" applyBorder="1" applyAlignment="1">
      <alignment horizontal="left"/>
    </xf>
    <xf numFmtId="0" fontId="21" fillId="0" borderId="0" xfId="0" applyFont="1"/>
    <xf numFmtId="0" fontId="21" fillId="0" borderId="0" xfId="0" applyFont="1" applyAlignment="1">
      <alignment horizontal="left"/>
    </xf>
    <xf numFmtId="0" fontId="0" fillId="38" borderId="0" xfId="0" applyFill="1" applyAlignment="1">
      <alignment wrapText="1"/>
    </xf>
    <xf numFmtId="0" fontId="0" fillId="38" borderId="0" xfId="0" applyFill="1"/>
    <xf numFmtId="0" fontId="25" fillId="0" borderId="0" xfId="0" applyFont="1"/>
    <xf numFmtId="0" fontId="0" fillId="0" borderId="19"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36" borderId="0" xfId="0" applyFill="1" applyAlignment="1">
      <alignment horizontal="center"/>
    </xf>
    <xf numFmtId="0" fontId="0" fillId="35" borderId="0" xfId="0" applyFill="1" applyAlignment="1">
      <alignment horizontal="center"/>
    </xf>
    <xf numFmtId="0" fontId="0" fillId="34" borderId="0" xfId="0" applyFill="1" applyAlignment="1">
      <alignment horizontal="center"/>
    </xf>
  </cellXfs>
  <cellStyles count="958">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xfId="660" builtinId="8" hidden="1"/>
    <cellStyle name="Lien hypertexte" xfId="662" builtinId="8" hidden="1"/>
    <cellStyle name="Lien hypertexte" xfId="664" builtinId="8" hidden="1"/>
    <cellStyle name="Lien hypertexte" xfId="666" builtinId="8" hidden="1"/>
    <cellStyle name="Lien hypertexte" xfId="668" builtinId="8" hidden="1"/>
    <cellStyle name="Lien hypertexte" xfId="670" builtinId="8" hidden="1"/>
    <cellStyle name="Lien hypertexte" xfId="672" builtinId="8" hidden="1"/>
    <cellStyle name="Lien hypertexte" xfId="674" builtinId="8" hidden="1"/>
    <cellStyle name="Lien hypertexte" xfId="676" builtinId="8" hidden="1"/>
    <cellStyle name="Lien hypertexte" xfId="678" builtinId="8" hidden="1"/>
    <cellStyle name="Lien hypertexte" xfId="680" builtinId="8" hidden="1"/>
    <cellStyle name="Lien hypertexte" xfId="682" builtinId="8" hidden="1"/>
    <cellStyle name="Lien hypertexte" xfId="684" builtinId="8" hidden="1"/>
    <cellStyle name="Lien hypertexte" xfId="686" builtinId="8" hidden="1"/>
    <cellStyle name="Lien hypertexte" xfId="688" builtinId="8" hidden="1"/>
    <cellStyle name="Lien hypertexte" xfId="690" builtinId="8" hidden="1"/>
    <cellStyle name="Lien hypertexte" xfId="692" builtinId="8" hidden="1"/>
    <cellStyle name="Lien hypertexte" xfId="694" builtinId="8" hidden="1"/>
    <cellStyle name="Lien hypertexte" xfId="696" builtinId="8" hidden="1"/>
    <cellStyle name="Lien hypertexte" xfId="698" builtinId="8" hidden="1"/>
    <cellStyle name="Lien hypertexte" xfId="700" builtinId="8" hidden="1"/>
    <cellStyle name="Lien hypertexte" xfId="702" builtinId="8" hidden="1"/>
    <cellStyle name="Lien hypertexte" xfId="704" builtinId="8" hidden="1"/>
    <cellStyle name="Lien hypertexte" xfId="706" builtinId="8" hidden="1"/>
    <cellStyle name="Lien hypertexte" xfId="708" builtinId="8" hidden="1"/>
    <cellStyle name="Lien hypertexte" xfId="710" builtinId="8" hidden="1"/>
    <cellStyle name="Lien hypertexte" xfId="712" builtinId="8" hidden="1"/>
    <cellStyle name="Lien hypertexte" xfId="714" builtinId="8" hidden="1"/>
    <cellStyle name="Lien hypertexte" xfId="716" builtinId="8" hidden="1"/>
    <cellStyle name="Lien hypertexte" xfId="718" builtinId="8" hidden="1"/>
    <cellStyle name="Lien hypertexte" xfId="720" builtinId="8" hidden="1"/>
    <cellStyle name="Lien hypertexte" xfId="722" builtinId="8" hidden="1"/>
    <cellStyle name="Lien hypertexte" xfId="724" builtinId="8" hidden="1"/>
    <cellStyle name="Lien hypertexte" xfId="726" builtinId="8" hidden="1"/>
    <cellStyle name="Lien hypertexte" xfId="728" builtinId="8" hidden="1"/>
    <cellStyle name="Lien hypertexte" xfId="730" builtinId="8" hidden="1"/>
    <cellStyle name="Lien hypertexte" xfId="732" builtinId="8" hidden="1"/>
    <cellStyle name="Lien hypertexte" xfId="734" builtinId="8" hidden="1"/>
    <cellStyle name="Lien hypertexte" xfId="736" builtinId="8" hidden="1"/>
    <cellStyle name="Lien hypertexte" xfId="738" builtinId="8" hidden="1"/>
    <cellStyle name="Lien hypertexte" xfId="740" builtinId="8" hidden="1"/>
    <cellStyle name="Lien hypertexte" xfId="742" builtinId="8" hidden="1"/>
    <cellStyle name="Lien hypertexte" xfId="744" builtinId="8" hidden="1"/>
    <cellStyle name="Lien hypertexte" xfId="746" builtinId="8" hidden="1"/>
    <cellStyle name="Lien hypertexte" xfId="748" builtinId="8" hidden="1"/>
    <cellStyle name="Lien hypertexte" xfId="750" builtinId="8" hidden="1"/>
    <cellStyle name="Lien hypertexte" xfId="752" builtinId="8" hidden="1"/>
    <cellStyle name="Lien hypertexte" xfId="754" builtinId="8" hidden="1"/>
    <cellStyle name="Lien hypertexte" xfId="756" builtinId="8" hidden="1"/>
    <cellStyle name="Lien hypertexte" xfId="758" builtinId="8" hidden="1"/>
    <cellStyle name="Lien hypertexte" xfId="760" builtinId="8" hidden="1"/>
    <cellStyle name="Lien hypertexte" xfId="762" builtinId="8" hidden="1"/>
    <cellStyle name="Lien hypertexte" xfId="764" builtinId="8" hidden="1"/>
    <cellStyle name="Lien hypertexte" xfId="766" builtinId="8" hidden="1"/>
    <cellStyle name="Lien hypertexte" xfId="768" builtinId="8" hidden="1"/>
    <cellStyle name="Lien hypertexte" xfId="770" builtinId="8" hidden="1"/>
    <cellStyle name="Lien hypertexte" xfId="772" builtinId="8" hidden="1"/>
    <cellStyle name="Lien hypertexte" xfId="774" builtinId="8" hidden="1"/>
    <cellStyle name="Lien hypertexte" xfId="776" builtinId="8" hidden="1"/>
    <cellStyle name="Lien hypertexte" xfId="778" builtinId="8" hidden="1"/>
    <cellStyle name="Lien hypertexte" xfId="780" builtinId="8" hidden="1"/>
    <cellStyle name="Lien hypertexte" xfId="782" builtinId="8" hidden="1"/>
    <cellStyle name="Lien hypertexte" xfId="784" builtinId="8" hidden="1"/>
    <cellStyle name="Lien hypertexte" xfId="786" builtinId="8" hidden="1"/>
    <cellStyle name="Lien hypertexte" xfId="788" builtinId="8" hidden="1"/>
    <cellStyle name="Lien hypertexte" xfId="790" builtinId="8" hidden="1"/>
    <cellStyle name="Lien hypertexte" xfId="792" builtinId="8" hidden="1"/>
    <cellStyle name="Lien hypertexte" xfId="794" builtinId="8" hidden="1"/>
    <cellStyle name="Lien hypertexte" xfId="796" builtinId="8" hidden="1"/>
    <cellStyle name="Lien hypertexte" xfId="798" builtinId="8" hidden="1"/>
    <cellStyle name="Lien hypertexte" xfId="800" builtinId="8" hidden="1"/>
    <cellStyle name="Lien hypertexte" xfId="802" builtinId="8" hidden="1"/>
    <cellStyle name="Lien hypertexte" xfId="804" builtinId="8" hidden="1"/>
    <cellStyle name="Lien hypertexte" xfId="806" builtinId="8" hidden="1"/>
    <cellStyle name="Lien hypertexte" xfId="808" builtinId="8" hidden="1"/>
    <cellStyle name="Lien hypertexte" xfId="810" builtinId="8" hidden="1"/>
    <cellStyle name="Lien hypertexte" xfId="812" builtinId="8" hidden="1"/>
    <cellStyle name="Lien hypertexte" xfId="814" builtinId="8" hidden="1"/>
    <cellStyle name="Lien hypertexte" xfId="816" builtinId="8" hidden="1"/>
    <cellStyle name="Lien hypertexte" xfId="818" builtinId="8" hidden="1"/>
    <cellStyle name="Lien hypertexte" xfId="820" builtinId="8" hidden="1"/>
    <cellStyle name="Lien hypertexte" xfId="822" builtinId="8" hidden="1"/>
    <cellStyle name="Lien hypertexte" xfId="824" builtinId="8" hidden="1"/>
    <cellStyle name="Lien hypertexte" xfId="826" builtinId="8" hidden="1"/>
    <cellStyle name="Lien hypertexte" xfId="828" builtinId="8" hidden="1"/>
    <cellStyle name="Lien hypertexte" xfId="830" builtinId="8" hidden="1"/>
    <cellStyle name="Lien hypertexte" xfId="832" builtinId="8" hidden="1"/>
    <cellStyle name="Lien hypertexte" xfId="834" builtinId="8" hidden="1"/>
    <cellStyle name="Lien hypertexte" xfId="836" builtinId="8" hidden="1"/>
    <cellStyle name="Lien hypertexte" xfId="838" builtinId="8" hidden="1"/>
    <cellStyle name="Lien hypertexte" xfId="840" builtinId="8" hidden="1"/>
    <cellStyle name="Lien hypertexte" xfId="842" builtinId="8" hidden="1"/>
    <cellStyle name="Lien hypertexte" xfId="844" builtinId="8" hidden="1"/>
    <cellStyle name="Lien hypertexte" xfId="846" builtinId="8" hidden="1"/>
    <cellStyle name="Lien hypertexte" xfId="848" builtinId="8" hidden="1"/>
    <cellStyle name="Lien hypertexte" xfId="850" builtinId="8" hidden="1"/>
    <cellStyle name="Lien hypertexte" xfId="852" builtinId="8" hidden="1"/>
    <cellStyle name="Lien hypertexte" xfId="854" builtinId="8" hidden="1"/>
    <cellStyle name="Lien hypertexte" xfId="856" builtinId="8" hidden="1"/>
    <cellStyle name="Lien hypertexte" xfId="858" builtinId="8" hidden="1"/>
    <cellStyle name="Lien hypertexte" xfId="860" builtinId="8" hidden="1"/>
    <cellStyle name="Lien hypertexte" xfId="862" builtinId="8" hidden="1"/>
    <cellStyle name="Lien hypertexte" xfId="864" builtinId="8" hidden="1"/>
    <cellStyle name="Lien hypertexte" xfId="866" builtinId="8" hidden="1"/>
    <cellStyle name="Lien hypertexte" xfId="868" builtinId="8" hidden="1"/>
    <cellStyle name="Lien hypertexte" xfId="870" builtinId="8" hidden="1"/>
    <cellStyle name="Lien hypertexte" xfId="872" builtinId="8" hidden="1"/>
    <cellStyle name="Lien hypertexte" xfId="874" builtinId="8" hidden="1"/>
    <cellStyle name="Lien hypertexte" xfId="876" builtinId="8" hidden="1"/>
    <cellStyle name="Lien hypertexte" xfId="878" builtinId="8" hidden="1"/>
    <cellStyle name="Lien hypertexte" xfId="880" builtinId="8" hidden="1"/>
    <cellStyle name="Lien hypertexte" xfId="882" builtinId="8" hidden="1"/>
    <cellStyle name="Lien hypertexte" xfId="884" builtinId="8" hidden="1"/>
    <cellStyle name="Lien hypertexte" xfId="886" builtinId="8" hidden="1"/>
    <cellStyle name="Lien hypertexte" xfId="888" builtinId="8" hidden="1"/>
    <cellStyle name="Lien hypertexte" xfId="890" builtinId="8" hidden="1"/>
    <cellStyle name="Lien hypertexte" xfId="892" builtinId="8" hidden="1"/>
    <cellStyle name="Lien hypertexte" xfId="894" builtinId="8" hidden="1"/>
    <cellStyle name="Lien hypertexte" xfId="896" builtinId="8" hidden="1"/>
    <cellStyle name="Lien hypertexte" xfId="898" builtinId="8" hidden="1"/>
    <cellStyle name="Lien hypertexte" xfId="900" builtinId="8" hidden="1"/>
    <cellStyle name="Lien hypertexte" xfId="902" builtinId="8" hidden="1"/>
    <cellStyle name="Lien hypertexte" xfId="904" builtinId="8" hidden="1"/>
    <cellStyle name="Lien hypertexte" xfId="906" builtinId="8" hidden="1"/>
    <cellStyle name="Lien hypertexte" xfId="908" builtinId="8" hidden="1"/>
    <cellStyle name="Lien hypertexte" xfId="910" builtinId="8" hidden="1"/>
    <cellStyle name="Lien hypertexte" xfId="912" builtinId="8" hidden="1"/>
    <cellStyle name="Lien hypertexte" xfId="914" builtinId="8" hidden="1"/>
    <cellStyle name="Lien hypertexte" xfId="916" builtinId="8" hidden="1"/>
    <cellStyle name="Lien hypertexte" xfId="918" builtinId="8" hidden="1"/>
    <cellStyle name="Lien hypertexte" xfId="920" builtinId="8" hidden="1"/>
    <cellStyle name="Lien hypertexte" xfId="922" builtinId="8" hidden="1"/>
    <cellStyle name="Lien hypertexte" xfId="924" builtinId="8" hidden="1"/>
    <cellStyle name="Lien hypertexte" xfId="926" builtinId="8" hidden="1"/>
    <cellStyle name="Lien hypertexte" xfId="928" builtinId="8" hidden="1"/>
    <cellStyle name="Lien hypertexte" xfId="930" builtinId="8" hidden="1"/>
    <cellStyle name="Lien hypertexte" xfId="932" builtinId="8" hidden="1"/>
    <cellStyle name="Lien hypertexte" xfId="934" builtinId="8" hidden="1"/>
    <cellStyle name="Lien hypertexte" xfId="936" builtinId="8" hidden="1"/>
    <cellStyle name="Lien hypertexte" xfId="938" builtinId="8" hidden="1"/>
    <cellStyle name="Lien hypertexte" xfId="940" builtinId="8" hidden="1"/>
    <cellStyle name="Lien hypertexte" xfId="942" builtinId="8" hidden="1"/>
    <cellStyle name="Lien hypertexte" xfId="944" builtinId="8" hidden="1"/>
    <cellStyle name="Lien hypertexte" xfId="946" builtinId="8" hidden="1"/>
    <cellStyle name="Lien hypertexte" xfId="948" builtinId="8" hidden="1"/>
    <cellStyle name="Lien hypertexte" xfId="950" builtinId="8" hidden="1"/>
    <cellStyle name="Lien hypertexte" xfId="952" builtinId="8" hidden="1"/>
    <cellStyle name="Lien hypertexte" xfId="954" builtinId="8" hidden="1"/>
    <cellStyle name="Lien hypertexte" xfId="956" builtinId="8"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Lien hypertexte visité" xfId="661" builtinId="9" hidden="1"/>
    <cellStyle name="Lien hypertexte visité" xfId="663" builtinId="9" hidden="1"/>
    <cellStyle name="Lien hypertexte visité" xfId="665" builtinId="9" hidden="1"/>
    <cellStyle name="Lien hypertexte visité" xfId="667" builtinId="9" hidden="1"/>
    <cellStyle name="Lien hypertexte visité" xfId="669" builtinId="9" hidden="1"/>
    <cellStyle name="Lien hypertexte visité" xfId="671" builtinId="9" hidden="1"/>
    <cellStyle name="Lien hypertexte visité" xfId="673" builtinId="9" hidden="1"/>
    <cellStyle name="Lien hypertexte visité" xfId="675" builtinId="9" hidden="1"/>
    <cellStyle name="Lien hypertexte visité" xfId="677" builtinId="9" hidden="1"/>
    <cellStyle name="Lien hypertexte visité" xfId="679" builtinId="9" hidden="1"/>
    <cellStyle name="Lien hypertexte visité" xfId="681" builtinId="9" hidden="1"/>
    <cellStyle name="Lien hypertexte visité" xfId="683" builtinId="9" hidden="1"/>
    <cellStyle name="Lien hypertexte visité" xfId="685" builtinId="9" hidden="1"/>
    <cellStyle name="Lien hypertexte visité" xfId="687" builtinId="9" hidden="1"/>
    <cellStyle name="Lien hypertexte visité" xfId="689" builtinId="9" hidden="1"/>
    <cellStyle name="Lien hypertexte visité" xfId="691" builtinId="9" hidden="1"/>
    <cellStyle name="Lien hypertexte visité" xfId="693" builtinId="9" hidden="1"/>
    <cellStyle name="Lien hypertexte visité" xfId="695" builtinId="9" hidden="1"/>
    <cellStyle name="Lien hypertexte visité" xfId="697" builtinId="9" hidden="1"/>
    <cellStyle name="Lien hypertexte visité" xfId="699" builtinId="9" hidden="1"/>
    <cellStyle name="Lien hypertexte visité" xfId="701" builtinId="9" hidden="1"/>
    <cellStyle name="Lien hypertexte visité" xfId="703" builtinId="9" hidden="1"/>
    <cellStyle name="Lien hypertexte visité" xfId="705" builtinId="9" hidden="1"/>
    <cellStyle name="Lien hypertexte visité" xfId="707" builtinId="9" hidden="1"/>
    <cellStyle name="Lien hypertexte visité" xfId="709" builtinId="9" hidden="1"/>
    <cellStyle name="Lien hypertexte visité" xfId="711" builtinId="9" hidden="1"/>
    <cellStyle name="Lien hypertexte visité" xfId="713" builtinId="9" hidden="1"/>
    <cellStyle name="Lien hypertexte visité" xfId="715" builtinId="9" hidden="1"/>
    <cellStyle name="Lien hypertexte visité" xfId="717" builtinId="9" hidden="1"/>
    <cellStyle name="Lien hypertexte visité" xfId="719" builtinId="9" hidden="1"/>
    <cellStyle name="Lien hypertexte visité" xfId="721" builtinId="9" hidden="1"/>
    <cellStyle name="Lien hypertexte visité" xfId="723" builtinId="9" hidden="1"/>
    <cellStyle name="Lien hypertexte visité" xfId="725" builtinId="9" hidden="1"/>
    <cellStyle name="Lien hypertexte visité" xfId="727" builtinId="9" hidden="1"/>
    <cellStyle name="Lien hypertexte visité" xfId="729" builtinId="9" hidden="1"/>
    <cellStyle name="Lien hypertexte visité" xfId="731" builtinId="9" hidden="1"/>
    <cellStyle name="Lien hypertexte visité" xfId="733" builtinId="9" hidden="1"/>
    <cellStyle name="Lien hypertexte visité" xfId="735" builtinId="9" hidden="1"/>
    <cellStyle name="Lien hypertexte visité" xfId="737" builtinId="9" hidden="1"/>
    <cellStyle name="Lien hypertexte visité" xfId="739" builtinId="9" hidden="1"/>
    <cellStyle name="Lien hypertexte visité" xfId="741" builtinId="9" hidden="1"/>
    <cellStyle name="Lien hypertexte visité" xfId="743" builtinId="9" hidden="1"/>
    <cellStyle name="Lien hypertexte visité" xfId="745" builtinId="9" hidden="1"/>
    <cellStyle name="Lien hypertexte visité" xfId="747" builtinId="9" hidden="1"/>
    <cellStyle name="Lien hypertexte visité" xfId="749" builtinId="9" hidden="1"/>
    <cellStyle name="Lien hypertexte visité" xfId="751" builtinId="9" hidden="1"/>
    <cellStyle name="Lien hypertexte visité" xfId="753" builtinId="9" hidden="1"/>
    <cellStyle name="Lien hypertexte visité" xfId="755" builtinId="9" hidden="1"/>
    <cellStyle name="Lien hypertexte visité" xfId="757" builtinId="9" hidden="1"/>
    <cellStyle name="Lien hypertexte visité" xfId="759" builtinId="9" hidden="1"/>
    <cellStyle name="Lien hypertexte visité" xfId="761" builtinId="9" hidden="1"/>
    <cellStyle name="Lien hypertexte visité" xfId="763" builtinId="9" hidden="1"/>
    <cellStyle name="Lien hypertexte visité" xfId="765" builtinId="9" hidden="1"/>
    <cellStyle name="Lien hypertexte visité" xfId="767" builtinId="9" hidden="1"/>
    <cellStyle name="Lien hypertexte visité" xfId="769" builtinId="9" hidden="1"/>
    <cellStyle name="Lien hypertexte visité" xfId="771" builtinId="9" hidden="1"/>
    <cellStyle name="Lien hypertexte visité" xfId="773" builtinId="9" hidden="1"/>
    <cellStyle name="Lien hypertexte visité" xfId="775" builtinId="9" hidden="1"/>
    <cellStyle name="Lien hypertexte visité" xfId="777" builtinId="9" hidden="1"/>
    <cellStyle name="Lien hypertexte visité" xfId="779" builtinId="9" hidden="1"/>
    <cellStyle name="Lien hypertexte visité" xfId="781" builtinId="9" hidden="1"/>
    <cellStyle name="Lien hypertexte visité" xfId="783" builtinId="9" hidden="1"/>
    <cellStyle name="Lien hypertexte visité" xfId="785" builtinId="9" hidden="1"/>
    <cellStyle name="Lien hypertexte visité" xfId="787" builtinId="9" hidden="1"/>
    <cellStyle name="Lien hypertexte visité" xfId="789" builtinId="9" hidden="1"/>
    <cellStyle name="Lien hypertexte visité" xfId="791" builtinId="9" hidden="1"/>
    <cellStyle name="Lien hypertexte visité" xfId="793" builtinId="9" hidden="1"/>
    <cellStyle name="Lien hypertexte visité" xfId="795" builtinId="9" hidden="1"/>
    <cellStyle name="Lien hypertexte visité" xfId="797" builtinId="9" hidden="1"/>
    <cellStyle name="Lien hypertexte visité" xfId="799" builtinId="9" hidden="1"/>
    <cellStyle name="Lien hypertexte visité" xfId="801" builtinId="9" hidden="1"/>
    <cellStyle name="Lien hypertexte visité" xfId="803" builtinId="9" hidden="1"/>
    <cellStyle name="Lien hypertexte visité" xfId="805" builtinId="9" hidden="1"/>
    <cellStyle name="Lien hypertexte visité" xfId="807" builtinId="9" hidden="1"/>
    <cellStyle name="Lien hypertexte visité" xfId="809" builtinId="9" hidden="1"/>
    <cellStyle name="Lien hypertexte visité" xfId="811" builtinId="9" hidden="1"/>
    <cellStyle name="Lien hypertexte visité" xfId="813" builtinId="9" hidden="1"/>
    <cellStyle name="Lien hypertexte visité" xfId="815" builtinId="9" hidden="1"/>
    <cellStyle name="Lien hypertexte visité" xfId="817" builtinId="9" hidden="1"/>
    <cellStyle name="Lien hypertexte visité" xfId="819" builtinId="9" hidden="1"/>
    <cellStyle name="Lien hypertexte visité" xfId="821" builtinId="9" hidden="1"/>
    <cellStyle name="Lien hypertexte visité" xfId="823" builtinId="9" hidden="1"/>
    <cellStyle name="Lien hypertexte visité" xfId="825" builtinId="9" hidden="1"/>
    <cellStyle name="Lien hypertexte visité" xfId="827" builtinId="9" hidden="1"/>
    <cellStyle name="Lien hypertexte visité" xfId="829" builtinId="9" hidden="1"/>
    <cellStyle name="Lien hypertexte visité" xfId="831" builtinId="9" hidden="1"/>
    <cellStyle name="Lien hypertexte visité" xfId="833" builtinId="9" hidden="1"/>
    <cellStyle name="Lien hypertexte visité" xfId="835" builtinId="9" hidden="1"/>
    <cellStyle name="Lien hypertexte visité" xfId="837" builtinId="9" hidden="1"/>
    <cellStyle name="Lien hypertexte visité" xfId="839" builtinId="9" hidden="1"/>
    <cellStyle name="Lien hypertexte visité" xfId="841" builtinId="9" hidden="1"/>
    <cellStyle name="Lien hypertexte visité" xfId="843" builtinId="9" hidden="1"/>
    <cellStyle name="Lien hypertexte visité" xfId="845" builtinId="9" hidden="1"/>
    <cellStyle name="Lien hypertexte visité" xfId="847" builtinId="9" hidden="1"/>
    <cellStyle name="Lien hypertexte visité" xfId="849" builtinId="9" hidden="1"/>
    <cellStyle name="Lien hypertexte visité" xfId="851" builtinId="9" hidden="1"/>
    <cellStyle name="Lien hypertexte visité" xfId="853" builtinId="9" hidden="1"/>
    <cellStyle name="Lien hypertexte visité" xfId="855" builtinId="9" hidden="1"/>
    <cellStyle name="Lien hypertexte visité" xfId="857" builtinId="9" hidden="1"/>
    <cellStyle name="Lien hypertexte visité" xfId="859" builtinId="9" hidden="1"/>
    <cellStyle name="Lien hypertexte visité" xfId="861" builtinId="9" hidden="1"/>
    <cellStyle name="Lien hypertexte visité" xfId="863" builtinId="9" hidden="1"/>
    <cellStyle name="Lien hypertexte visité" xfId="865" builtinId="9" hidden="1"/>
    <cellStyle name="Lien hypertexte visité" xfId="867" builtinId="9" hidden="1"/>
    <cellStyle name="Lien hypertexte visité" xfId="869" builtinId="9" hidden="1"/>
    <cellStyle name="Lien hypertexte visité" xfId="871" builtinId="9" hidden="1"/>
    <cellStyle name="Lien hypertexte visité" xfId="873" builtinId="9" hidden="1"/>
    <cellStyle name="Lien hypertexte visité" xfId="875" builtinId="9" hidden="1"/>
    <cellStyle name="Lien hypertexte visité" xfId="877" builtinId="9" hidden="1"/>
    <cellStyle name="Lien hypertexte visité" xfId="879" builtinId="9" hidden="1"/>
    <cellStyle name="Lien hypertexte visité" xfId="881" builtinId="9" hidden="1"/>
    <cellStyle name="Lien hypertexte visité" xfId="883" builtinId="9" hidden="1"/>
    <cellStyle name="Lien hypertexte visité" xfId="885" builtinId="9" hidden="1"/>
    <cellStyle name="Lien hypertexte visité" xfId="887" builtinId="9" hidden="1"/>
    <cellStyle name="Lien hypertexte visité" xfId="889" builtinId="9" hidden="1"/>
    <cellStyle name="Lien hypertexte visité" xfId="891" builtinId="9" hidden="1"/>
    <cellStyle name="Lien hypertexte visité" xfId="893" builtinId="9" hidden="1"/>
    <cellStyle name="Lien hypertexte visité" xfId="895" builtinId="9" hidden="1"/>
    <cellStyle name="Lien hypertexte visité" xfId="897" builtinId="9" hidden="1"/>
    <cellStyle name="Lien hypertexte visité" xfId="899" builtinId="9" hidden="1"/>
    <cellStyle name="Lien hypertexte visité" xfId="901" builtinId="9" hidden="1"/>
    <cellStyle name="Lien hypertexte visité" xfId="903" builtinId="9" hidden="1"/>
    <cellStyle name="Lien hypertexte visité" xfId="905" builtinId="9" hidden="1"/>
    <cellStyle name="Lien hypertexte visité" xfId="907" builtinId="9" hidden="1"/>
    <cellStyle name="Lien hypertexte visité" xfId="909" builtinId="9" hidden="1"/>
    <cellStyle name="Lien hypertexte visité" xfId="911" builtinId="9" hidden="1"/>
    <cellStyle name="Lien hypertexte visité" xfId="913" builtinId="9" hidden="1"/>
    <cellStyle name="Lien hypertexte visité" xfId="915" builtinId="9" hidden="1"/>
    <cellStyle name="Lien hypertexte visité" xfId="917" builtinId="9" hidden="1"/>
    <cellStyle name="Lien hypertexte visité" xfId="919" builtinId="9" hidden="1"/>
    <cellStyle name="Lien hypertexte visité" xfId="921" builtinId="9" hidden="1"/>
    <cellStyle name="Lien hypertexte visité" xfId="923" builtinId="9" hidden="1"/>
    <cellStyle name="Lien hypertexte visité" xfId="925" builtinId="9" hidden="1"/>
    <cellStyle name="Lien hypertexte visité" xfId="927" builtinId="9" hidden="1"/>
    <cellStyle name="Lien hypertexte visité" xfId="929" builtinId="9" hidden="1"/>
    <cellStyle name="Lien hypertexte visité" xfId="931" builtinId="9" hidden="1"/>
    <cellStyle name="Lien hypertexte visité" xfId="933" builtinId="9" hidden="1"/>
    <cellStyle name="Lien hypertexte visité" xfId="935" builtinId="9" hidden="1"/>
    <cellStyle name="Lien hypertexte visité" xfId="937" builtinId="9" hidden="1"/>
    <cellStyle name="Lien hypertexte visité" xfId="939" builtinId="9" hidden="1"/>
    <cellStyle name="Lien hypertexte visité" xfId="941" builtinId="9" hidden="1"/>
    <cellStyle name="Lien hypertexte visité" xfId="943" builtinId="9" hidden="1"/>
    <cellStyle name="Lien hypertexte visité" xfId="945" builtinId="9" hidden="1"/>
    <cellStyle name="Lien hypertexte visité" xfId="947" builtinId="9" hidden="1"/>
    <cellStyle name="Lien hypertexte visité" xfId="949" builtinId="9" hidden="1"/>
    <cellStyle name="Lien hypertexte visité" xfId="951" builtinId="9" hidden="1"/>
    <cellStyle name="Lien hypertexte visité" xfId="953" builtinId="9" hidden="1"/>
    <cellStyle name="Lien hypertexte visité" xfId="955" builtinId="9" hidden="1"/>
    <cellStyle name="Lien hypertexte visité" xfId="957" builtinId="9" hidde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Q12</a:t>
            </a:r>
          </a:p>
        </c:rich>
      </c:tx>
      <c:overlay val="0"/>
    </c:title>
    <c:autoTitleDeleted val="0"/>
    <c:plotArea>
      <c:layout/>
      <c:barChart>
        <c:barDir val="col"/>
        <c:grouping val="clustered"/>
        <c:varyColors val="0"/>
        <c:ser>
          <c:idx val="0"/>
          <c:order val="0"/>
          <c:tx>
            <c:strRef>
              <c:f>Q12Q13!$H$246</c:f>
              <c:strCache>
                <c:ptCount val="1"/>
                <c:pt idx="0">
                  <c:v>Female</c:v>
                </c:pt>
              </c:strCache>
            </c:strRef>
          </c:tx>
          <c:invertIfNegative val="0"/>
          <c:cat>
            <c:strRef>
              <c:f>Q12Q13!$G$247:$G$249</c:f>
              <c:strCache>
                <c:ptCount val="3"/>
                <c:pt idx="0">
                  <c:v>Yes</c:v>
                </c:pt>
                <c:pt idx="1">
                  <c:v>No</c:v>
                </c:pt>
                <c:pt idx="2">
                  <c:v>Not sure</c:v>
                </c:pt>
              </c:strCache>
            </c:strRef>
          </c:cat>
          <c:val>
            <c:numRef>
              <c:f>Q12Q13!$H$247:$H$249</c:f>
              <c:numCache>
                <c:formatCode>0.00</c:formatCode>
                <c:ptCount val="3"/>
                <c:pt idx="0">
                  <c:v>42.857142857142854</c:v>
                </c:pt>
                <c:pt idx="1">
                  <c:v>14.285714285714285</c:v>
                </c:pt>
                <c:pt idx="2">
                  <c:v>42.857142857142854</c:v>
                </c:pt>
              </c:numCache>
            </c:numRef>
          </c:val>
          <c:extLst>
            <c:ext xmlns:c16="http://schemas.microsoft.com/office/drawing/2014/chart" uri="{C3380CC4-5D6E-409C-BE32-E72D297353CC}">
              <c16:uniqueId val="{00000000-F135-411B-A032-CB328D03A6C1}"/>
            </c:ext>
          </c:extLst>
        </c:ser>
        <c:ser>
          <c:idx val="1"/>
          <c:order val="1"/>
          <c:tx>
            <c:strRef>
              <c:f>Q12Q13!$I$246</c:f>
              <c:strCache>
                <c:ptCount val="1"/>
                <c:pt idx="0">
                  <c:v>Male</c:v>
                </c:pt>
              </c:strCache>
            </c:strRef>
          </c:tx>
          <c:invertIfNegative val="0"/>
          <c:cat>
            <c:strRef>
              <c:f>Q12Q13!$G$247:$G$249</c:f>
              <c:strCache>
                <c:ptCount val="3"/>
                <c:pt idx="0">
                  <c:v>Yes</c:v>
                </c:pt>
                <c:pt idx="1">
                  <c:v>No</c:v>
                </c:pt>
                <c:pt idx="2">
                  <c:v>Not sure</c:v>
                </c:pt>
              </c:strCache>
            </c:strRef>
          </c:cat>
          <c:val>
            <c:numRef>
              <c:f>Q12Q13!$I$247:$I$249</c:f>
              <c:numCache>
                <c:formatCode>0.00</c:formatCode>
                <c:ptCount val="3"/>
                <c:pt idx="0">
                  <c:v>38.596491228070171</c:v>
                </c:pt>
                <c:pt idx="1">
                  <c:v>22.807017543859647</c:v>
                </c:pt>
                <c:pt idx="2">
                  <c:v>38.596491228070171</c:v>
                </c:pt>
              </c:numCache>
            </c:numRef>
          </c:val>
          <c:extLst>
            <c:ext xmlns:c16="http://schemas.microsoft.com/office/drawing/2014/chart" uri="{C3380CC4-5D6E-409C-BE32-E72D297353CC}">
              <c16:uniqueId val="{00000001-F135-411B-A032-CB328D03A6C1}"/>
            </c:ext>
          </c:extLst>
        </c:ser>
        <c:dLbls>
          <c:showLegendKey val="0"/>
          <c:showVal val="0"/>
          <c:showCatName val="0"/>
          <c:showSerName val="0"/>
          <c:showPercent val="0"/>
          <c:showBubbleSize val="0"/>
        </c:dLbls>
        <c:gapWidth val="150"/>
        <c:axId val="2083193704"/>
        <c:axId val="2117646632"/>
      </c:barChart>
      <c:catAx>
        <c:axId val="2083193704"/>
        <c:scaling>
          <c:orientation val="minMax"/>
        </c:scaling>
        <c:delete val="0"/>
        <c:axPos val="b"/>
        <c:numFmt formatCode="General" sourceLinked="0"/>
        <c:majorTickMark val="none"/>
        <c:minorTickMark val="none"/>
        <c:tickLblPos val="nextTo"/>
        <c:crossAx val="2117646632"/>
        <c:crosses val="autoZero"/>
        <c:auto val="1"/>
        <c:lblAlgn val="ctr"/>
        <c:lblOffset val="100"/>
        <c:noMultiLvlLbl val="0"/>
      </c:catAx>
      <c:valAx>
        <c:axId val="2117646632"/>
        <c:scaling>
          <c:orientation val="minMax"/>
        </c:scaling>
        <c:delete val="0"/>
        <c:axPos val="l"/>
        <c:majorGridlines/>
        <c:numFmt formatCode="0.00" sourceLinked="1"/>
        <c:majorTickMark val="none"/>
        <c:minorTickMark val="none"/>
        <c:tickLblPos val="nextTo"/>
        <c:crossAx val="20831937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cat>
            <c:strRef>
              <c:f>Q17Stressors!$K$235:$K$246</c:f>
              <c:strCache>
                <c:ptCount val="12"/>
                <c:pt idx="0">
                  <c:v>Criticism about work</c:v>
                </c:pt>
                <c:pt idx="1">
                  <c:v>Difficulties with supervisor or tutor</c:v>
                </c:pt>
                <c:pt idx="2">
                  <c:v>Difficult home environment</c:v>
                </c:pt>
                <c:pt idx="3">
                  <c:v>Unpleasant working environment</c:v>
                </c:pt>
                <c:pt idx="4">
                  <c:v>Conflicts between university work and extracurricular employment</c:v>
                </c:pt>
                <c:pt idx="5">
                  <c:v>Competition with peers</c:v>
                </c:pt>
                <c:pt idx="6">
                  <c:v>Financial issues</c:v>
                </c:pt>
                <c:pt idx="7">
                  <c:v>Spending too much time onsite at university</c:v>
                </c:pt>
                <c:pt idx="8">
                  <c:v>Lack of confidence with subject or career choice</c:v>
                </c:pt>
                <c:pt idx="9">
                  <c:v>Lack of time for relaxation</c:v>
                </c:pt>
                <c:pt idx="10">
                  <c:v>Feeling overloaded with university work</c:v>
                </c:pt>
                <c:pt idx="11">
                  <c:v>Lack of confidence with academic performance</c:v>
                </c:pt>
              </c:strCache>
            </c:strRef>
          </c:cat>
          <c:val>
            <c:numRef>
              <c:f>Q17Stressors!$M$235:$M$246</c:f>
              <c:numCache>
                <c:formatCode>0.00</c:formatCode>
                <c:ptCount val="12"/>
                <c:pt idx="0">
                  <c:v>2.9545454545454546</c:v>
                </c:pt>
                <c:pt idx="1">
                  <c:v>3.75</c:v>
                </c:pt>
                <c:pt idx="2">
                  <c:v>3.75</c:v>
                </c:pt>
                <c:pt idx="3">
                  <c:v>3.8636363636363633</c:v>
                </c:pt>
                <c:pt idx="4">
                  <c:v>6.25</c:v>
                </c:pt>
                <c:pt idx="5">
                  <c:v>6.704545454545455</c:v>
                </c:pt>
                <c:pt idx="6">
                  <c:v>7.6136363636363642</c:v>
                </c:pt>
                <c:pt idx="7">
                  <c:v>9.5454545454545467</c:v>
                </c:pt>
                <c:pt idx="8">
                  <c:v>11.477272727272728</c:v>
                </c:pt>
                <c:pt idx="9">
                  <c:v>12.272727272727273</c:v>
                </c:pt>
                <c:pt idx="10">
                  <c:v>15.227272727272728</c:v>
                </c:pt>
                <c:pt idx="11">
                  <c:v>16.590909090909093</c:v>
                </c:pt>
              </c:numCache>
            </c:numRef>
          </c:val>
          <c:extLst>
            <c:ext xmlns:c16="http://schemas.microsoft.com/office/drawing/2014/chart" uri="{C3380CC4-5D6E-409C-BE32-E72D297353CC}">
              <c16:uniqueId val="{00000000-6070-4926-BADD-F198850C3836}"/>
            </c:ext>
          </c:extLst>
        </c:ser>
        <c:dLbls>
          <c:showLegendKey val="0"/>
          <c:showVal val="0"/>
          <c:showCatName val="0"/>
          <c:showSerName val="0"/>
          <c:showPercent val="0"/>
          <c:showBubbleSize val="0"/>
        </c:dLbls>
        <c:gapWidth val="150"/>
        <c:axId val="2117780632"/>
        <c:axId val="2117997832"/>
      </c:barChart>
      <c:catAx>
        <c:axId val="2117780632"/>
        <c:scaling>
          <c:orientation val="minMax"/>
        </c:scaling>
        <c:delete val="0"/>
        <c:axPos val="l"/>
        <c:numFmt formatCode="General" sourceLinked="0"/>
        <c:majorTickMark val="out"/>
        <c:minorTickMark val="none"/>
        <c:tickLblPos val="nextTo"/>
        <c:crossAx val="2117997832"/>
        <c:crosses val="autoZero"/>
        <c:auto val="1"/>
        <c:lblAlgn val="ctr"/>
        <c:lblOffset val="100"/>
        <c:noMultiLvlLbl val="0"/>
      </c:catAx>
      <c:valAx>
        <c:axId val="2117997832"/>
        <c:scaling>
          <c:orientation val="minMax"/>
        </c:scaling>
        <c:delete val="0"/>
        <c:axPos val="b"/>
        <c:majorGridlines/>
        <c:numFmt formatCode="0.00" sourceLinked="1"/>
        <c:majorTickMark val="out"/>
        <c:minorTickMark val="none"/>
        <c:tickLblPos val="nextTo"/>
        <c:crossAx val="21177806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Q13</a:t>
            </a:r>
          </a:p>
        </c:rich>
      </c:tx>
      <c:overlay val="0"/>
    </c:title>
    <c:autoTitleDeleted val="0"/>
    <c:plotArea>
      <c:layout/>
      <c:barChart>
        <c:barDir val="col"/>
        <c:grouping val="clustered"/>
        <c:varyColors val="0"/>
        <c:ser>
          <c:idx val="0"/>
          <c:order val="0"/>
          <c:tx>
            <c:strRef>
              <c:f>Q12Q13!$H$250</c:f>
              <c:strCache>
                <c:ptCount val="1"/>
                <c:pt idx="0">
                  <c:v>Female</c:v>
                </c:pt>
              </c:strCache>
            </c:strRef>
          </c:tx>
          <c:invertIfNegative val="0"/>
          <c:cat>
            <c:strRef>
              <c:f>Q12Q13!$G$251:$G$253</c:f>
              <c:strCache>
                <c:ptCount val="3"/>
                <c:pt idx="0">
                  <c:v>Yes</c:v>
                </c:pt>
                <c:pt idx="1">
                  <c:v>No</c:v>
                </c:pt>
                <c:pt idx="2">
                  <c:v>Not sure</c:v>
                </c:pt>
              </c:strCache>
            </c:strRef>
          </c:cat>
          <c:val>
            <c:numRef>
              <c:f>Q12Q13!$H$251:$H$253</c:f>
              <c:numCache>
                <c:formatCode>0.00</c:formatCode>
                <c:ptCount val="3"/>
                <c:pt idx="0">
                  <c:v>36.024844720496894</c:v>
                </c:pt>
                <c:pt idx="1">
                  <c:v>26.70807453416149</c:v>
                </c:pt>
                <c:pt idx="2">
                  <c:v>37.267080745341616</c:v>
                </c:pt>
              </c:numCache>
            </c:numRef>
          </c:val>
          <c:extLst>
            <c:ext xmlns:c16="http://schemas.microsoft.com/office/drawing/2014/chart" uri="{C3380CC4-5D6E-409C-BE32-E72D297353CC}">
              <c16:uniqueId val="{00000000-63E5-4311-B046-2A12C6E7A3F7}"/>
            </c:ext>
          </c:extLst>
        </c:ser>
        <c:ser>
          <c:idx val="1"/>
          <c:order val="1"/>
          <c:tx>
            <c:strRef>
              <c:f>Q12Q13!$I$250</c:f>
              <c:strCache>
                <c:ptCount val="1"/>
                <c:pt idx="0">
                  <c:v>Male</c:v>
                </c:pt>
              </c:strCache>
            </c:strRef>
          </c:tx>
          <c:invertIfNegative val="0"/>
          <c:cat>
            <c:strRef>
              <c:f>Q12Q13!$G$251:$G$253</c:f>
              <c:strCache>
                <c:ptCount val="3"/>
                <c:pt idx="0">
                  <c:v>Yes</c:v>
                </c:pt>
                <c:pt idx="1">
                  <c:v>No</c:v>
                </c:pt>
                <c:pt idx="2">
                  <c:v>Not sure</c:v>
                </c:pt>
              </c:strCache>
            </c:strRef>
          </c:cat>
          <c:val>
            <c:numRef>
              <c:f>Q12Q13!$I$251:$I$253</c:f>
              <c:numCache>
                <c:formatCode>0.00</c:formatCode>
                <c:ptCount val="3"/>
                <c:pt idx="0">
                  <c:v>43.859649122807014</c:v>
                </c:pt>
                <c:pt idx="1">
                  <c:v>17.543859649122805</c:v>
                </c:pt>
                <c:pt idx="2">
                  <c:v>38.596491228070171</c:v>
                </c:pt>
              </c:numCache>
            </c:numRef>
          </c:val>
          <c:extLst>
            <c:ext xmlns:c16="http://schemas.microsoft.com/office/drawing/2014/chart" uri="{C3380CC4-5D6E-409C-BE32-E72D297353CC}">
              <c16:uniqueId val="{00000001-63E5-4311-B046-2A12C6E7A3F7}"/>
            </c:ext>
          </c:extLst>
        </c:ser>
        <c:dLbls>
          <c:showLegendKey val="0"/>
          <c:showVal val="0"/>
          <c:showCatName val="0"/>
          <c:showSerName val="0"/>
          <c:showPercent val="0"/>
          <c:showBubbleSize val="0"/>
        </c:dLbls>
        <c:gapWidth val="150"/>
        <c:axId val="2116164088"/>
        <c:axId val="2084766168"/>
      </c:barChart>
      <c:catAx>
        <c:axId val="2116164088"/>
        <c:scaling>
          <c:orientation val="minMax"/>
        </c:scaling>
        <c:delete val="0"/>
        <c:axPos val="b"/>
        <c:numFmt formatCode="General" sourceLinked="0"/>
        <c:majorTickMark val="none"/>
        <c:minorTickMark val="none"/>
        <c:tickLblPos val="nextTo"/>
        <c:crossAx val="2084766168"/>
        <c:crosses val="autoZero"/>
        <c:auto val="1"/>
        <c:lblAlgn val="ctr"/>
        <c:lblOffset val="100"/>
        <c:noMultiLvlLbl val="0"/>
      </c:catAx>
      <c:valAx>
        <c:axId val="2084766168"/>
        <c:scaling>
          <c:orientation val="minMax"/>
        </c:scaling>
        <c:delete val="0"/>
        <c:axPos val="l"/>
        <c:majorGridlines/>
        <c:numFmt formatCode="0.00" sourceLinked="1"/>
        <c:majorTickMark val="none"/>
        <c:minorTickMark val="none"/>
        <c:tickLblPos val="nextTo"/>
        <c:crossAx val="211616408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Q12</a:t>
            </a:r>
          </a:p>
        </c:rich>
      </c:tx>
      <c:overlay val="0"/>
    </c:title>
    <c:autoTitleDeleted val="0"/>
    <c:plotArea>
      <c:layout/>
      <c:barChart>
        <c:barDir val="col"/>
        <c:grouping val="clustered"/>
        <c:varyColors val="0"/>
        <c:ser>
          <c:idx val="0"/>
          <c:order val="0"/>
          <c:tx>
            <c:strRef>
              <c:f>Q12Q13!$M$246</c:f>
              <c:strCache>
                <c:ptCount val="1"/>
                <c:pt idx="0">
                  <c:v>White</c:v>
                </c:pt>
              </c:strCache>
            </c:strRef>
          </c:tx>
          <c:invertIfNegative val="0"/>
          <c:cat>
            <c:multiLvlStrRef>
              <c:f>Q12Q13!$K$247:$L$249</c:f>
              <c:multiLvlStrCache>
                <c:ptCount val="3"/>
                <c:lvl>
                  <c:pt idx="0">
                    <c:v>Yes</c:v>
                  </c:pt>
                  <c:pt idx="1">
                    <c:v>No</c:v>
                  </c:pt>
                  <c:pt idx="2">
                    <c:v>Not sure</c:v>
                  </c:pt>
                </c:lvl>
                <c:lvl>
                  <c:pt idx="0">
                    <c:v>Q12</c:v>
                  </c:pt>
                </c:lvl>
              </c:multiLvlStrCache>
            </c:multiLvlStrRef>
          </c:cat>
          <c:val>
            <c:numRef>
              <c:f>Q12Q13!$M$247:$M$249</c:f>
              <c:numCache>
                <c:formatCode>0.00</c:formatCode>
                <c:ptCount val="3"/>
                <c:pt idx="0">
                  <c:v>43.103448275862064</c:v>
                </c:pt>
                <c:pt idx="1">
                  <c:v>17.816091954022991</c:v>
                </c:pt>
                <c:pt idx="2">
                  <c:v>39.080459770114942</c:v>
                </c:pt>
              </c:numCache>
            </c:numRef>
          </c:val>
          <c:extLst>
            <c:ext xmlns:c16="http://schemas.microsoft.com/office/drawing/2014/chart" uri="{C3380CC4-5D6E-409C-BE32-E72D297353CC}">
              <c16:uniqueId val="{00000000-0288-4E65-BABB-3255A156FD40}"/>
            </c:ext>
          </c:extLst>
        </c:ser>
        <c:ser>
          <c:idx val="1"/>
          <c:order val="1"/>
          <c:tx>
            <c:strRef>
              <c:f>Q12Q13!$N$246</c:f>
              <c:strCache>
                <c:ptCount val="1"/>
                <c:pt idx="0">
                  <c:v>All other</c:v>
                </c:pt>
              </c:strCache>
            </c:strRef>
          </c:tx>
          <c:invertIfNegative val="0"/>
          <c:cat>
            <c:multiLvlStrRef>
              <c:f>Q12Q13!$K$247:$L$249</c:f>
              <c:multiLvlStrCache>
                <c:ptCount val="3"/>
                <c:lvl>
                  <c:pt idx="0">
                    <c:v>Yes</c:v>
                  </c:pt>
                  <c:pt idx="1">
                    <c:v>No</c:v>
                  </c:pt>
                  <c:pt idx="2">
                    <c:v>Not sure</c:v>
                  </c:pt>
                </c:lvl>
                <c:lvl>
                  <c:pt idx="0">
                    <c:v>Q12</c:v>
                  </c:pt>
                </c:lvl>
              </c:multiLvlStrCache>
            </c:multiLvlStrRef>
          </c:cat>
          <c:val>
            <c:numRef>
              <c:f>Q12Q13!$N$247:$N$249</c:f>
              <c:numCache>
                <c:formatCode>0.00</c:formatCode>
                <c:ptCount val="3"/>
                <c:pt idx="0">
                  <c:v>36.363636363636367</c:v>
                </c:pt>
                <c:pt idx="1">
                  <c:v>11.363636363636363</c:v>
                </c:pt>
                <c:pt idx="2">
                  <c:v>52.272727272727273</c:v>
                </c:pt>
              </c:numCache>
            </c:numRef>
          </c:val>
          <c:extLst>
            <c:ext xmlns:c16="http://schemas.microsoft.com/office/drawing/2014/chart" uri="{C3380CC4-5D6E-409C-BE32-E72D297353CC}">
              <c16:uniqueId val="{00000001-0288-4E65-BABB-3255A156FD40}"/>
            </c:ext>
          </c:extLst>
        </c:ser>
        <c:dLbls>
          <c:showLegendKey val="0"/>
          <c:showVal val="0"/>
          <c:showCatName val="0"/>
          <c:showSerName val="0"/>
          <c:showPercent val="0"/>
          <c:showBubbleSize val="0"/>
        </c:dLbls>
        <c:gapWidth val="150"/>
        <c:axId val="2083364024"/>
        <c:axId val="2040499880"/>
      </c:barChart>
      <c:catAx>
        <c:axId val="2083364024"/>
        <c:scaling>
          <c:orientation val="minMax"/>
        </c:scaling>
        <c:delete val="0"/>
        <c:axPos val="b"/>
        <c:numFmt formatCode="General" sourceLinked="0"/>
        <c:majorTickMark val="none"/>
        <c:minorTickMark val="none"/>
        <c:tickLblPos val="nextTo"/>
        <c:crossAx val="2040499880"/>
        <c:crosses val="autoZero"/>
        <c:auto val="1"/>
        <c:lblAlgn val="ctr"/>
        <c:lblOffset val="100"/>
        <c:noMultiLvlLbl val="0"/>
      </c:catAx>
      <c:valAx>
        <c:axId val="2040499880"/>
        <c:scaling>
          <c:orientation val="minMax"/>
        </c:scaling>
        <c:delete val="0"/>
        <c:axPos val="l"/>
        <c:majorGridlines/>
        <c:numFmt formatCode="0.00" sourceLinked="1"/>
        <c:majorTickMark val="none"/>
        <c:minorTickMark val="none"/>
        <c:tickLblPos val="nextTo"/>
        <c:crossAx val="208336402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Q13</a:t>
            </a:r>
          </a:p>
        </c:rich>
      </c:tx>
      <c:overlay val="0"/>
    </c:title>
    <c:autoTitleDeleted val="0"/>
    <c:plotArea>
      <c:layout/>
      <c:barChart>
        <c:barDir val="col"/>
        <c:grouping val="clustered"/>
        <c:varyColors val="0"/>
        <c:ser>
          <c:idx val="0"/>
          <c:order val="0"/>
          <c:tx>
            <c:strRef>
              <c:f>Q12Q13!$M$250</c:f>
              <c:strCache>
                <c:ptCount val="1"/>
                <c:pt idx="0">
                  <c:v>White</c:v>
                </c:pt>
              </c:strCache>
            </c:strRef>
          </c:tx>
          <c:invertIfNegative val="0"/>
          <c:cat>
            <c:multiLvlStrRef>
              <c:f>Q12Q13!$K$251:$L$253</c:f>
              <c:multiLvlStrCache>
                <c:ptCount val="3"/>
                <c:lvl>
                  <c:pt idx="0">
                    <c:v>Yes</c:v>
                  </c:pt>
                  <c:pt idx="1">
                    <c:v>No</c:v>
                  </c:pt>
                  <c:pt idx="2">
                    <c:v>Not sure</c:v>
                  </c:pt>
                </c:lvl>
                <c:lvl>
                  <c:pt idx="0">
                    <c:v>Q13</c:v>
                  </c:pt>
                </c:lvl>
              </c:multiLvlStrCache>
            </c:multiLvlStrRef>
          </c:cat>
          <c:val>
            <c:numRef>
              <c:f>Q12Q13!$M$251:$M$253</c:f>
              <c:numCache>
                <c:formatCode>0.00</c:formatCode>
                <c:ptCount val="3"/>
                <c:pt idx="0">
                  <c:v>43.103448275862064</c:v>
                </c:pt>
                <c:pt idx="1">
                  <c:v>22.413793103448278</c:v>
                </c:pt>
                <c:pt idx="2">
                  <c:v>34.482758620689658</c:v>
                </c:pt>
              </c:numCache>
            </c:numRef>
          </c:val>
          <c:extLst>
            <c:ext xmlns:c16="http://schemas.microsoft.com/office/drawing/2014/chart" uri="{C3380CC4-5D6E-409C-BE32-E72D297353CC}">
              <c16:uniqueId val="{00000000-7284-491F-8D1B-62249DAFA3AA}"/>
            </c:ext>
          </c:extLst>
        </c:ser>
        <c:ser>
          <c:idx val="1"/>
          <c:order val="1"/>
          <c:tx>
            <c:strRef>
              <c:f>Q12Q13!$N$250</c:f>
              <c:strCache>
                <c:ptCount val="1"/>
                <c:pt idx="0">
                  <c:v>All other</c:v>
                </c:pt>
              </c:strCache>
            </c:strRef>
          </c:tx>
          <c:invertIfNegative val="0"/>
          <c:cat>
            <c:multiLvlStrRef>
              <c:f>Q12Q13!$K$251:$L$253</c:f>
              <c:multiLvlStrCache>
                <c:ptCount val="3"/>
                <c:lvl>
                  <c:pt idx="0">
                    <c:v>Yes</c:v>
                  </c:pt>
                  <c:pt idx="1">
                    <c:v>No</c:v>
                  </c:pt>
                  <c:pt idx="2">
                    <c:v>Not sure</c:v>
                  </c:pt>
                </c:lvl>
                <c:lvl>
                  <c:pt idx="0">
                    <c:v>Q13</c:v>
                  </c:pt>
                </c:lvl>
              </c:multiLvlStrCache>
            </c:multiLvlStrRef>
          </c:cat>
          <c:val>
            <c:numRef>
              <c:f>Q12Q13!$N$251:$N$253</c:f>
              <c:numCache>
                <c:formatCode>0.00</c:formatCode>
                <c:ptCount val="3"/>
                <c:pt idx="0">
                  <c:v>18.181818181818183</c:v>
                </c:pt>
                <c:pt idx="1">
                  <c:v>31.818181818181817</c:v>
                </c:pt>
                <c:pt idx="2">
                  <c:v>50</c:v>
                </c:pt>
              </c:numCache>
            </c:numRef>
          </c:val>
          <c:extLst>
            <c:ext xmlns:c16="http://schemas.microsoft.com/office/drawing/2014/chart" uri="{C3380CC4-5D6E-409C-BE32-E72D297353CC}">
              <c16:uniqueId val="{00000001-7284-491F-8D1B-62249DAFA3AA}"/>
            </c:ext>
          </c:extLst>
        </c:ser>
        <c:dLbls>
          <c:showLegendKey val="0"/>
          <c:showVal val="0"/>
          <c:showCatName val="0"/>
          <c:showSerName val="0"/>
          <c:showPercent val="0"/>
          <c:showBubbleSize val="0"/>
        </c:dLbls>
        <c:gapWidth val="150"/>
        <c:axId val="2116545352"/>
        <c:axId val="2115328072"/>
      </c:barChart>
      <c:catAx>
        <c:axId val="2116545352"/>
        <c:scaling>
          <c:orientation val="minMax"/>
        </c:scaling>
        <c:delete val="0"/>
        <c:axPos val="b"/>
        <c:numFmt formatCode="General" sourceLinked="0"/>
        <c:majorTickMark val="none"/>
        <c:minorTickMark val="none"/>
        <c:tickLblPos val="nextTo"/>
        <c:crossAx val="2115328072"/>
        <c:crosses val="autoZero"/>
        <c:auto val="1"/>
        <c:lblAlgn val="ctr"/>
        <c:lblOffset val="100"/>
        <c:noMultiLvlLbl val="0"/>
      </c:catAx>
      <c:valAx>
        <c:axId val="2115328072"/>
        <c:scaling>
          <c:orientation val="minMax"/>
        </c:scaling>
        <c:delete val="0"/>
        <c:axPos val="l"/>
        <c:majorGridlines/>
        <c:numFmt formatCode="0.00" sourceLinked="1"/>
        <c:majorTickMark val="none"/>
        <c:minorTickMark val="none"/>
        <c:tickLblPos val="nextTo"/>
        <c:crossAx val="211654535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Q12Q13!$Q$255:$R$255</c:f>
              <c:strCache>
                <c:ptCount val="2"/>
                <c:pt idx="0">
                  <c:v>Q12</c:v>
                </c:pt>
                <c:pt idx="1">
                  <c:v>Yes</c:v>
                </c:pt>
              </c:strCache>
            </c:strRef>
          </c:tx>
          <c:invertIfNegative val="0"/>
          <c:cat>
            <c:strRef>
              <c:f>Q12Q13!$S$254:$U$254</c:f>
              <c:strCache>
                <c:ptCount val="3"/>
                <c:pt idx="0">
                  <c:v>UK</c:v>
                </c:pt>
                <c:pt idx="1">
                  <c:v>EU</c:v>
                </c:pt>
                <c:pt idx="2">
                  <c:v>International</c:v>
                </c:pt>
              </c:strCache>
            </c:strRef>
          </c:cat>
          <c:val>
            <c:numRef>
              <c:f>Q12Q13!$S$255:$U$255</c:f>
              <c:numCache>
                <c:formatCode>0.00</c:formatCode>
                <c:ptCount val="3"/>
                <c:pt idx="0">
                  <c:v>37.974683544303801</c:v>
                </c:pt>
                <c:pt idx="1">
                  <c:v>62.962962962962962</c:v>
                </c:pt>
                <c:pt idx="2">
                  <c:v>42.424242424242422</c:v>
                </c:pt>
              </c:numCache>
            </c:numRef>
          </c:val>
          <c:extLst>
            <c:ext xmlns:c16="http://schemas.microsoft.com/office/drawing/2014/chart" uri="{C3380CC4-5D6E-409C-BE32-E72D297353CC}">
              <c16:uniqueId val="{00000000-27C7-4998-B432-3EF9520563BE}"/>
            </c:ext>
          </c:extLst>
        </c:ser>
        <c:ser>
          <c:idx val="1"/>
          <c:order val="1"/>
          <c:tx>
            <c:strRef>
              <c:f>Q12Q13!$Q$256:$R$256</c:f>
              <c:strCache>
                <c:ptCount val="2"/>
                <c:pt idx="0">
                  <c:v>Q12</c:v>
                </c:pt>
                <c:pt idx="1">
                  <c:v>No</c:v>
                </c:pt>
              </c:strCache>
            </c:strRef>
          </c:tx>
          <c:invertIfNegative val="0"/>
          <c:cat>
            <c:strRef>
              <c:f>Q12Q13!$S$254:$U$254</c:f>
              <c:strCache>
                <c:ptCount val="3"/>
                <c:pt idx="0">
                  <c:v>UK</c:v>
                </c:pt>
                <c:pt idx="1">
                  <c:v>EU</c:v>
                </c:pt>
                <c:pt idx="2">
                  <c:v>International</c:v>
                </c:pt>
              </c:strCache>
            </c:strRef>
          </c:cat>
          <c:val>
            <c:numRef>
              <c:f>Q12Q13!$S$256:$U$256</c:f>
              <c:numCache>
                <c:formatCode>0.00</c:formatCode>
                <c:ptCount val="3"/>
                <c:pt idx="0">
                  <c:v>19.62025316455696</c:v>
                </c:pt>
                <c:pt idx="1">
                  <c:v>7.4074074074074066</c:v>
                </c:pt>
                <c:pt idx="2">
                  <c:v>9.0909090909090917</c:v>
                </c:pt>
              </c:numCache>
            </c:numRef>
          </c:val>
          <c:extLst>
            <c:ext xmlns:c16="http://schemas.microsoft.com/office/drawing/2014/chart" uri="{C3380CC4-5D6E-409C-BE32-E72D297353CC}">
              <c16:uniqueId val="{00000001-27C7-4998-B432-3EF9520563BE}"/>
            </c:ext>
          </c:extLst>
        </c:ser>
        <c:ser>
          <c:idx val="2"/>
          <c:order val="2"/>
          <c:tx>
            <c:strRef>
              <c:f>Q12Q13!$Q$257:$R$257</c:f>
              <c:strCache>
                <c:ptCount val="2"/>
                <c:pt idx="0">
                  <c:v>Q12</c:v>
                </c:pt>
                <c:pt idx="1">
                  <c:v>Not sure</c:v>
                </c:pt>
              </c:strCache>
            </c:strRef>
          </c:tx>
          <c:invertIfNegative val="0"/>
          <c:cat>
            <c:strRef>
              <c:f>Q12Q13!$S$254:$U$254</c:f>
              <c:strCache>
                <c:ptCount val="3"/>
                <c:pt idx="0">
                  <c:v>UK</c:v>
                </c:pt>
                <c:pt idx="1">
                  <c:v>EU</c:v>
                </c:pt>
                <c:pt idx="2">
                  <c:v>International</c:v>
                </c:pt>
              </c:strCache>
            </c:strRef>
          </c:cat>
          <c:val>
            <c:numRef>
              <c:f>Q12Q13!$S$257:$U$257</c:f>
              <c:numCache>
                <c:formatCode>0.00</c:formatCode>
                <c:ptCount val="3"/>
                <c:pt idx="0">
                  <c:v>42.405063291139236</c:v>
                </c:pt>
                <c:pt idx="1">
                  <c:v>29.629629629629626</c:v>
                </c:pt>
                <c:pt idx="2">
                  <c:v>48.484848484848484</c:v>
                </c:pt>
              </c:numCache>
            </c:numRef>
          </c:val>
          <c:extLst>
            <c:ext xmlns:c16="http://schemas.microsoft.com/office/drawing/2014/chart" uri="{C3380CC4-5D6E-409C-BE32-E72D297353CC}">
              <c16:uniqueId val="{00000002-27C7-4998-B432-3EF9520563BE}"/>
            </c:ext>
          </c:extLst>
        </c:ser>
        <c:dLbls>
          <c:showLegendKey val="0"/>
          <c:showVal val="0"/>
          <c:showCatName val="0"/>
          <c:showSerName val="0"/>
          <c:showPercent val="0"/>
          <c:showBubbleSize val="0"/>
        </c:dLbls>
        <c:gapWidth val="150"/>
        <c:axId val="2078299304"/>
        <c:axId val="2040452840"/>
      </c:barChart>
      <c:catAx>
        <c:axId val="2078299304"/>
        <c:scaling>
          <c:orientation val="minMax"/>
        </c:scaling>
        <c:delete val="0"/>
        <c:axPos val="b"/>
        <c:numFmt formatCode="General" sourceLinked="0"/>
        <c:majorTickMark val="out"/>
        <c:minorTickMark val="none"/>
        <c:tickLblPos val="nextTo"/>
        <c:crossAx val="2040452840"/>
        <c:crosses val="autoZero"/>
        <c:auto val="1"/>
        <c:lblAlgn val="ctr"/>
        <c:lblOffset val="100"/>
        <c:noMultiLvlLbl val="0"/>
      </c:catAx>
      <c:valAx>
        <c:axId val="2040452840"/>
        <c:scaling>
          <c:orientation val="minMax"/>
        </c:scaling>
        <c:delete val="0"/>
        <c:axPos val="l"/>
        <c:majorGridlines/>
        <c:numFmt formatCode="0.00" sourceLinked="1"/>
        <c:majorTickMark val="out"/>
        <c:minorTickMark val="none"/>
        <c:tickLblPos val="nextTo"/>
        <c:crossAx val="20782993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Q12Q13!$Q$260:$R$260</c:f>
              <c:strCache>
                <c:ptCount val="2"/>
                <c:pt idx="0">
                  <c:v>Q13</c:v>
                </c:pt>
                <c:pt idx="1">
                  <c:v>Yes</c:v>
                </c:pt>
              </c:strCache>
            </c:strRef>
          </c:tx>
          <c:invertIfNegative val="0"/>
          <c:cat>
            <c:strRef>
              <c:f>Q12Q13!$S$259:$U$259</c:f>
              <c:strCache>
                <c:ptCount val="3"/>
                <c:pt idx="0">
                  <c:v>UK</c:v>
                </c:pt>
                <c:pt idx="1">
                  <c:v>EU</c:v>
                </c:pt>
                <c:pt idx="2">
                  <c:v>International</c:v>
                </c:pt>
              </c:strCache>
            </c:strRef>
          </c:cat>
          <c:val>
            <c:numRef>
              <c:f>Q12Q13!$S$260:$U$260</c:f>
              <c:numCache>
                <c:formatCode>0.00</c:formatCode>
                <c:ptCount val="3"/>
                <c:pt idx="0">
                  <c:v>41.139240506329116</c:v>
                </c:pt>
                <c:pt idx="1">
                  <c:v>33.333333333333329</c:v>
                </c:pt>
                <c:pt idx="2">
                  <c:v>27.27272727272727</c:v>
                </c:pt>
              </c:numCache>
            </c:numRef>
          </c:val>
          <c:extLst>
            <c:ext xmlns:c16="http://schemas.microsoft.com/office/drawing/2014/chart" uri="{C3380CC4-5D6E-409C-BE32-E72D297353CC}">
              <c16:uniqueId val="{00000000-B2CB-466C-89E5-1CB2F3F07928}"/>
            </c:ext>
          </c:extLst>
        </c:ser>
        <c:ser>
          <c:idx val="1"/>
          <c:order val="1"/>
          <c:tx>
            <c:strRef>
              <c:f>Q12Q13!$Q$261:$R$261</c:f>
              <c:strCache>
                <c:ptCount val="2"/>
                <c:pt idx="0">
                  <c:v>Q13</c:v>
                </c:pt>
                <c:pt idx="1">
                  <c:v>No</c:v>
                </c:pt>
              </c:strCache>
            </c:strRef>
          </c:tx>
          <c:invertIfNegative val="0"/>
          <c:cat>
            <c:strRef>
              <c:f>Q12Q13!$S$259:$U$259</c:f>
              <c:strCache>
                <c:ptCount val="3"/>
                <c:pt idx="0">
                  <c:v>UK</c:v>
                </c:pt>
                <c:pt idx="1">
                  <c:v>EU</c:v>
                </c:pt>
                <c:pt idx="2">
                  <c:v>International</c:v>
                </c:pt>
              </c:strCache>
            </c:strRef>
          </c:cat>
          <c:val>
            <c:numRef>
              <c:f>Q12Q13!$S$261:$U$261</c:f>
              <c:numCache>
                <c:formatCode>0.00</c:formatCode>
                <c:ptCount val="3"/>
                <c:pt idx="0">
                  <c:v>23.417721518987342</c:v>
                </c:pt>
                <c:pt idx="1">
                  <c:v>29.629629629629626</c:v>
                </c:pt>
                <c:pt idx="2">
                  <c:v>24.242424242424242</c:v>
                </c:pt>
              </c:numCache>
            </c:numRef>
          </c:val>
          <c:extLst>
            <c:ext xmlns:c16="http://schemas.microsoft.com/office/drawing/2014/chart" uri="{C3380CC4-5D6E-409C-BE32-E72D297353CC}">
              <c16:uniqueId val="{00000001-B2CB-466C-89E5-1CB2F3F07928}"/>
            </c:ext>
          </c:extLst>
        </c:ser>
        <c:ser>
          <c:idx val="2"/>
          <c:order val="2"/>
          <c:tx>
            <c:strRef>
              <c:f>Q12Q13!$Q$262:$R$262</c:f>
              <c:strCache>
                <c:ptCount val="2"/>
                <c:pt idx="0">
                  <c:v>Q13</c:v>
                </c:pt>
                <c:pt idx="1">
                  <c:v>Not sure</c:v>
                </c:pt>
              </c:strCache>
            </c:strRef>
          </c:tx>
          <c:invertIfNegative val="0"/>
          <c:cat>
            <c:strRef>
              <c:f>Q12Q13!$S$259:$U$259</c:f>
              <c:strCache>
                <c:ptCount val="3"/>
                <c:pt idx="0">
                  <c:v>UK</c:v>
                </c:pt>
                <c:pt idx="1">
                  <c:v>EU</c:v>
                </c:pt>
                <c:pt idx="2">
                  <c:v>International</c:v>
                </c:pt>
              </c:strCache>
            </c:strRef>
          </c:cat>
          <c:val>
            <c:numRef>
              <c:f>Q12Q13!$S$262:$U$262</c:f>
              <c:numCache>
                <c:formatCode>0.00</c:formatCode>
                <c:ptCount val="3"/>
                <c:pt idx="0">
                  <c:v>35.443037974683541</c:v>
                </c:pt>
                <c:pt idx="1">
                  <c:v>37.037037037037038</c:v>
                </c:pt>
                <c:pt idx="2">
                  <c:v>48.484848484848484</c:v>
                </c:pt>
              </c:numCache>
            </c:numRef>
          </c:val>
          <c:extLst>
            <c:ext xmlns:c16="http://schemas.microsoft.com/office/drawing/2014/chart" uri="{C3380CC4-5D6E-409C-BE32-E72D297353CC}">
              <c16:uniqueId val="{00000002-B2CB-466C-89E5-1CB2F3F07928}"/>
            </c:ext>
          </c:extLst>
        </c:ser>
        <c:dLbls>
          <c:showLegendKey val="0"/>
          <c:showVal val="0"/>
          <c:showCatName val="0"/>
          <c:showSerName val="0"/>
          <c:showPercent val="0"/>
          <c:showBubbleSize val="0"/>
        </c:dLbls>
        <c:gapWidth val="150"/>
        <c:axId val="2083159544"/>
        <c:axId val="2117703256"/>
      </c:barChart>
      <c:catAx>
        <c:axId val="2083159544"/>
        <c:scaling>
          <c:orientation val="minMax"/>
        </c:scaling>
        <c:delete val="0"/>
        <c:axPos val="b"/>
        <c:numFmt formatCode="General" sourceLinked="0"/>
        <c:majorTickMark val="out"/>
        <c:minorTickMark val="none"/>
        <c:tickLblPos val="nextTo"/>
        <c:crossAx val="2117703256"/>
        <c:crosses val="autoZero"/>
        <c:auto val="1"/>
        <c:lblAlgn val="ctr"/>
        <c:lblOffset val="100"/>
        <c:noMultiLvlLbl val="0"/>
      </c:catAx>
      <c:valAx>
        <c:axId val="2117703256"/>
        <c:scaling>
          <c:orientation val="minMax"/>
        </c:scaling>
        <c:delete val="0"/>
        <c:axPos val="l"/>
        <c:majorGridlines/>
        <c:numFmt formatCode="0.00" sourceLinked="1"/>
        <c:majorTickMark val="out"/>
        <c:minorTickMark val="none"/>
        <c:tickLblPos val="nextTo"/>
        <c:crossAx val="20831595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Q12Q13!$C$230</c:f>
              <c:strCache>
                <c:ptCount val="1"/>
                <c:pt idx="0">
                  <c:v>%Q12</c:v>
                </c:pt>
              </c:strCache>
            </c:strRef>
          </c:tx>
          <c:invertIfNegative val="0"/>
          <c:cat>
            <c:strRef>
              <c:f>Q12Q13!$B$231:$B$233</c:f>
              <c:strCache>
                <c:ptCount val="3"/>
                <c:pt idx="0">
                  <c:v>Yes</c:v>
                </c:pt>
                <c:pt idx="1">
                  <c:v>No</c:v>
                </c:pt>
                <c:pt idx="2">
                  <c:v>Not sure</c:v>
                </c:pt>
              </c:strCache>
            </c:strRef>
          </c:cat>
          <c:val>
            <c:numRef>
              <c:f>Q12Q13!$C$231:$C$233</c:f>
              <c:numCache>
                <c:formatCode>0.00</c:formatCode>
                <c:ptCount val="3"/>
                <c:pt idx="0">
                  <c:v>41.743119266055047</c:v>
                </c:pt>
                <c:pt idx="1">
                  <c:v>16.513761467889911</c:v>
                </c:pt>
                <c:pt idx="2">
                  <c:v>41.743119266055047</c:v>
                </c:pt>
              </c:numCache>
            </c:numRef>
          </c:val>
          <c:extLst>
            <c:ext xmlns:c16="http://schemas.microsoft.com/office/drawing/2014/chart" uri="{C3380CC4-5D6E-409C-BE32-E72D297353CC}">
              <c16:uniqueId val="{00000000-7560-4BB5-9351-182EA7CF8385}"/>
            </c:ext>
          </c:extLst>
        </c:ser>
        <c:ser>
          <c:idx val="1"/>
          <c:order val="1"/>
          <c:tx>
            <c:strRef>
              <c:f>Q12Q13!$D$230</c:f>
              <c:strCache>
                <c:ptCount val="1"/>
                <c:pt idx="0">
                  <c:v>%Q13</c:v>
                </c:pt>
              </c:strCache>
            </c:strRef>
          </c:tx>
          <c:invertIfNegative val="0"/>
          <c:cat>
            <c:strRef>
              <c:f>Q12Q13!$B$231:$B$233</c:f>
              <c:strCache>
                <c:ptCount val="3"/>
                <c:pt idx="0">
                  <c:v>Yes</c:v>
                </c:pt>
                <c:pt idx="1">
                  <c:v>No</c:v>
                </c:pt>
                <c:pt idx="2">
                  <c:v>Not sure</c:v>
                </c:pt>
              </c:strCache>
            </c:strRef>
          </c:cat>
          <c:val>
            <c:numRef>
              <c:f>Q12Q13!$D$231:$D$233</c:f>
              <c:numCache>
                <c:formatCode>0.00</c:formatCode>
                <c:ptCount val="3"/>
                <c:pt idx="0">
                  <c:v>38.073394495412842</c:v>
                </c:pt>
                <c:pt idx="1">
                  <c:v>24.311926605504588</c:v>
                </c:pt>
                <c:pt idx="2">
                  <c:v>37.61467889908257</c:v>
                </c:pt>
              </c:numCache>
            </c:numRef>
          </c:val>
          <c:extLst>
            <c:ext xmlns:c16="http://schemas.microsoft.com/office/drawing/2014/chart" uri="{C3380CC4-5D6E-409C-BE32-E72D297353CC}">
              <c16:uniqueId val="{00000001-7560-4BB5-9351-182EA7CF8385}"/>
            </c:ext>
          </c:extLst>
        </c:ser>
        <c:dLbls>
          <c:showLegendKey val="0"/>
          <c:showVal val="0"/>
          <c:showCatName val="0"/>
          <c:showSerName val="0"/>
          <c:showPercent val="0"/>
          <c:showBubbleSize val="0"/>
        </c:dLbls>
        <c:gapWidth val="150"/>
        <c:axId val="2078387464"/>
        <c:axId val="2085241336"/>
      </c:barChart>
      <c:catAx>
        <c:axId val="2078387464"/>
        <c:scaling>
          <c:orientation val="minMax"/>
        </c:scaling>
        <c:delete val="0"/>
        <c:axPos val="b"/>
        <c:numFmt formatCode="General" sourceLinked="0"/>
        <c:majorTickMark val="out"/>
        <c:minorTickMark val="none"/>
        <c:tickLblPos val="nextTo"/>
        <c:crossAx val="2085241336"/>
        <c:crosses val="autoZero"/>
        <c:auto val="1"/>
        <c:lblAlgn val="ctr"/>
        <c:lblOffset val="100"/>
        <c:noMultiLvlLbl val="0"/>
      </c:catAx>
      <c:valAx>
        <c:axId val="2085241336"/>
        <c:scaling>
          <c:orientation val="minMax"/>
        </c:scaling>
        <c:delete val="0"/>
        <c:axPos val="l"/>
        <c:majorGridlines/>
        <c:numFmt formatCode="0.00" sourceLinked="1"/>
        <c:majorTickMark val="out"/>
        <c:minorTickMark val="none"/>
        <c:tickLblPos val="nextTo"/>
        <c:crossAx val="207838746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Q17Stressors!$G$224</c:f>
              <c:strCache>
                <c:ptCount val="1"/>
                <c:pt idx="0">
                  <c:v>Very often</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Q17Stressors!$H$224:$S$224</c:f>
              <c:numCache>
                <c:formatCode>General</c:formatCode>
                <c:ptCount val="12"/>
                <c:pt idx="0">
                  <c:v>59</c:v>
                </c:pt>
                <c:pt idx="1">
                  <c:v>31</c:v>
                </c:pt>
                <c:pt idx="2">
                  <c:v>22</c:v>
                </c:pt>
                <c:pt idx="3">
                  <c:v>12</c:v>
                </c:pt>
                <c:pt idx="4">
                  <c:v>8</c:v>
                </c:pt>
                <c:pt idx="5">
                  <c:v>8</c:v>
                </c:pt>
                <c:pt idx="6">
                  <c:v>44</c:v>
                </c:pt>
                <c:pt idx="7">
                  <c:v>16</c:v>
                </c:pt>
                <c:pt idx="8">
                  <c:v>35</c:v>
                </c:pt>
                <c:pt idx="9">
                  <c:v>73</c:v>
                </c:pt>
                <c:pt idx="10">
                  <c:v>46</c:v>
                </c:pt>
                <c:pt idx="11">
                  <c:v>26</c:v>
                </c:pt>
              </c:numCache>
            </c:numRef>
          </c:val>
          <c:extLst>
            <c:ext xmlns:c16="http://schemas.microsoft.com/office/drawing/2014/chart" uri="{C3380CC4-5D6E-409C-BE32-E72D297353CC}">
              <c16:uniqueId val="{00000000-5B02-473A-AE32-FF6520F523D6}"/>
            </c:ext>
          </c:extLst>
        </c:ser>
        <c:ser>
          <c:idx val="1"/>
          <c:order val="1"/>
          <c:tx>
            <c:strRef>
              <c:f>Q17Stressors!$G$225</c:f>
              <c:strCache>
                <c:ptCount val="1"/>
                <c:pt idx="0">
                  <c:v>Fairly often</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Q17Stressors!$H$225:$S$225</c:f>
              <c:numCache>
                <c:formatCode>General</c:formatCode>
                <c:ptCount val="12"/>
                <c:pt idx="0">
                  <c:v>75</c:v>
                </c:pt>
                <c:pt idx="1">
                  <c:v>53</c:v>
                </c:pt>
                <c:pt idx="2">
                  <c:v>37</c:v>
                </c:pt>
                <c:pt idx="3">
                  <c:v>21</c:v>
                </c:pt>
                <c:pt idx="4">
                  <c:v>26</c:v>
                </c:pt>
                <c:pt idx="5">
                  <c:v>18</c:v>
                </c:pt>
                <c:pt idx="6">
                  <c:v>64</c:v>
                </c:pt>
                <c:pt idx="7">
                  <c:v>17</c:v>
                </c:pt>
                <c:pt idx="8">
                  <c:v>32</c:v>
                </c:pt>
                <c:pt idx="9">
                  <c:v>73</c:v>
                </c:pt>
                <c:pt idx="10">
                  <c:v>55</c:v>
                </c:pt>
                <c:pt idx="11">
                  <c:v>29</c:v>
                </c:pt>
              </c:numCache>
            </c:numRef>
          </c:val>
          <c:extLst>
            <c:ext xmlns:c16="http://schemas.microsoft.com/office/drawing/2014/chart" uri="{C3380CC4-5D6E-409C-BE32-E72D297353CC}">
              <c16:uniqueId val="{00000001-5B02-473A-AE32-FF6520F523D6}"/>
            </c:ext>
          </c:extLst>
        </c:ser>
        <c:ser>
          <c:idx val="2"/>
          <c:order val="2"/>
          <c:tx>
            <c:strRef>
              <c:f>Q17Stressors!$G$226</c:f>
              <c:strCache>
                <c:ptCount val="1"/>
                <c:pt idx="0">
                  <c:v>Sometimes</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Q17Stressors!$H$226:$S$226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5B02-473A-AE32-FF6520F523D6}"/>
            </c:ext>
          </c:extLst>
        </c:ser>
        <c:ser>
          <c:idx val="3"/>
          <c:order val="3"/>
          <c:tx>
            <c:strRef>
              <c:f>Q17Stressors!$G$227</c:f>
              <c:strCache>
                <c:ptCount val="1"/>
                <c:pt idx="0">
                  <c:v>Almost never</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Q17Stressors!$H$227:$S$227</c:f>
              <c:numCache>
                <c:formatCode>General</c:formatCode>
                <c:ptCount val="12"/>
                <c:pt idx="0">
                  <c:v>15</c:v>
                </c:pt>
                <c:pt idx="1">
                  <c:v>42</c:v>
                </c:pt>
                <c:pt idx="2">
                  <c:v>58</c:v>
                </c:pt>
                <c:pt idx="3">
                  <c:v>66</c:v>
                </c:pt>
                <c:pt idx="4">
                  <c:v>80</c:v>
                </c:pt>
                <c:pt idx="5">
                  <c:v>75</c:v>
                </c:pt>
                <c:pt idx="6">
                  <c:v>21</c:v>
                </c:pt>
                <c:pt idx="7">
                  <c:v>64</c:v>
                </c:pt>
                <c:pt idx="8">
                  <c:v>43</c:v>
                </c:pt>
                <c:pt idx="9">
                  <c:v>17</c:v>
                </c:pt>
                <c:pt idx="10">
                  <c:v>37</c:v>
                </c:pt>
                <c:pt idx="11">
                  <c:v>43</c:v>
                </c:pt>
              </c:numCache>
            </c:numRef>
          </c:val>
          <c:extLst>
            <c:ext xmlns:c16="http://schemas.microsoft.com/office/drawing/2014/chart" uri="{C3380CC4-5D6E-409C-BE32-E72D297353CC}">
              <c16:uniqueId val="{00000003-5B02-473A-AE32-FF6520F523D6}"/>
            </c:ext>
          </c:extLst>
        </c:ser>
        <c:ser>
          <c:idx val="4"/>
          <c:order val="4"/>
          <c:tx>
            <c:strRef>
              <c:f>Q17Stressors!$G$228</c:f>
              <c:strCache>
                <c:ptCount val="1"/>
                <c:pt idx="0">
                  <c:v>Never</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Q17Stressors!$H$228:$S$228</c:f>
              <c:numCache>
                <c:formatCode>General</c:formatCode>
                <c:ptCount val="12"/>
                <c:pt idx="0">
                  <c:v>0</c:v>
                </c:pt>
                <c:pt idx="1">
                  <c:v>19</c:v>
                </c:pt>
                <c:pt idx="2">
                  <c:v>35</c:v>
                </c:pt>
                <c:pt idx="3">
                  <c:v>61</c:v>
                </c:pt>
                <c:pt idx="4">
                  <c:v>50</c:v>
                </c:pt>
                <c:pt idx="5">
                  <c:v>45</c:v>
                </c:pt>
                <c:pt idx="6">
                  <c:v>8</c:v>
                </c:pt>
                <c:pt idx="7">
                  <c:v>70</c:v>
                </c:pt>
                <c:pt idx="8">
                  <c:v>36</c:v>
                </c:pt>
                <c:pt idx="9">
                  <c:v>5</c:v>
                </c:pt>
                <c:pt idx="10">
                  <c:v>20</c:v>
                </c:pt>
                <c:pt idx="11">
                  <c:v>88</c:v>
                </c:pt>
              </c:numCache>
            </c:numRef>
          </c:val>
          <c:extLst>
            <c:ext xmlns:c16="http://schemas.microsoft.com/office/drawing/2014/chart" uri="{C3380CC4-5D6E-409C-BE32-E72D297353CC}">
              <c16:uniqueId val="{00000004-5B02-473A-AE32-FF6520F523D6}"/>
            </c:ext>
          </c:extLst>
        </c:ser>
        <c:dLbls>
          <c:showLegendKey val="0"/>
          <c:showVal val="0"/>
          <c:showCatName val="0"/>
          <c:showSerName val="0"/>
          <c:showPercent val="0"/>
          <c:showBubbleSize val="0"/>
        </c:dLbls>
        <c:gapWidth val="150"/>
        <c:axId val="2039753048"/>
        <c:axId val="2083309864"/>
      </c:barChart>
      <c:catAx>
        <c:axId val="2039753048"/>
        <c:scaling>
          <c:orientation val="minMax"/>
        </c:scaling>
        <c:delete val="0"/>
        <c:axPos val="b"/>
        <c:numFmt formatCode="General" sourceLinked="0"/>
        <c:majorTickMark val="out"/>
        <c:minorTickMark val="none"/>
        <c:tickLblPos val="nextTo"/>
        <c:crossAx val="2083309864"/>
        <c:crosses val="autoZero"/>
        <c:auto val="1"/>
        <c:lblAlgn val="ctr"/>
        <c:lblOffset val="100"/>
        <c:noMultiLvlLbl val="0"/>
      </c:catAx>
      <c:valAx>
        <c:axId val="2083309864"/>
        <c:scaling>
          <c:orientation val="minMax"/>
        </c:scaling>
        <c:delete val="0"/>
        <c:axPos val="l"/>
        <c:majorGridlines/>
        <c:numFmt formatCode="General" sourceLinked="1"/>
        <c:majorTickMark val="out"/>
        <c:minorTickMark val="none"/>
        <c:tickLblPos val="nextTo"/>
        <c:crossAx val="20397530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Q17Stressors!$G$230</c:f>
              <c:strCache>
                <c:ptCount val="1"/>
                <c:pt idx="0">
                  <c:v>Very / Fairly</c:v>
                </c:pt>
              </c:strCache>
            </c:strRef>
          </c:tx>
          <c:invertIfNegative val="0"/>
          <c:cat>
            <c:strRef>
              <c:f>Q17Stressors!$H$229:$S$229</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Q17Stressors!$H$230:$S$230</c:f>
              <c:numCache>
                <c:formatCode>General</c:formatCode>
                <c:ptCount val="12"/>
                <c:pt idx="0">
                  <c:v>134</c:v>
                </c:pt>
                <c:pt idx="1">
                  <c:v>84</c:v>
                </c:pt>
                <c:pt idx="2">
                  <c:v>59</c:v>
                </c:pt>
                <c:pt idx="3">
                  <c:v>33</c:v>
                </c:pt>
                <c:pt idx="4">
                  <c:v>34</c:v>
                </c:pt>
                <c:pt idx="5">
                  <c:v>26</c:v>
                </c:pt>
                <c:pt idx="6">
                  <c:v>108</c:v>
                </c:pt>
                <c:pt idx="7">
                  <c:v>33</c:v>
                </c:pt>
                <c:pt idx="8">
                  <c:v>67</c:v>
                </c:pt>
                <c:pt idx="9">
                  <c:v>146</c:v>
                </c:pt>
                <c:pt idx="10">
                  <c:v>101</c:v>
                </c:pt>
                <c:pt idx="11">
                  <c:v>55</c:v>
                </c:pt>
              </c:numCache>
            </c:numRef>
          </c:val>
          <c:extLst>
            <c:ext xmlns:c16="http://schemas.microsoft.com/office/drawing/2014/chart" uri="{C3380CC4-5D6E-409C-BE32-E72D297353CC}">
              <c16:uniqueId val="{00000000-3AF9-47C3-83D0-2B44BDE0E2E1}"/>
            </c:ext>
          </c:extLst>
        </c:ser>
        <c:dLbls>
          <c:showLegendKey val="0"/>
          <c:showVal val="0"/>
          <c:showCatName val="0"/>
          <c:showSerName val="0"/>
          <c:showPercent val="0"/>
          <c:showBubbleSize val="0"/>
        </c:dLbls>
        <c:gapWidth val="150"/>
        <c:axId val="2117699064"/>
        <c:axId val="2116146776"/>
      </c:barChart>
      <c:catAx>
        <c:axId val="2117699064"/>
        <c:scaling>
          <c:orientation val="minMax"/>
        </c:scaling>
        <c:delete val="0"/>
        <c:axPos val="b"/>
        <c:numFmt formatCode="General" sourceLinked="0"/>
        <c:majorTickMark val="out"/>
        <c:minorTickMark val="none"/>
        <c:tickLblPos val="nextTo"/>
        <c:crossAx val="2116146776"/>
        <c:crosses val="autoZero"/>
        <c:auto val="1"/>
        <c:lblAlgn val="ctr"/>
        <c:lblOffset val="100"/>
        <c:noMultiLvlLbl val="0"/>
      </c:catAx>
      <c:valAx>
        <c:axId val="2116146776"/>
        <c:scaling>
          <c:orientation val="minMax"/>
        </c:scaling>
        <c:delete val="0"/>
        <c:axPos val="l"/>
        <c:majorGridlines/>
        <c:numFmt formatCode="General" sourceLinked="1"/>
        <c:majorTickMark val="out"/>
        <c:minorTickMark val="none"/>
        <c:tickLblPos val="nextTo"/>
        <c:crossAx val="211769906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63500</xdr:colOff>
      <xdr:row>254</xdr:row>
      <xdr:rowOff>12700</xdr:rowOff>
    </xdr:from>
    <xdr:to>
      <xdr:col>9</xdr:col>
      <xdr:colOff>25400</xdr:colOff>
      <xdr:row>268</xdr:row>
      <xdr:rowOff>88900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269</xdr:row>
      <xdr:rowOff>38100</xdr:rowOff>
    </xdr:from>
    <xdr:to>
      <xdr:col>9</xdr:col>
      <xdr:colOff>88900</xdr:colOff>
      <xdr:row>283</xdr:row>
      <xdr:rowOff>114300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253</xdr:row>
      <xdr:rowOff>139700</xdr:rowOff>
    </xdr:from>
    <xdr:to>
      <xdr:col>15</xdr:col>
      <xdr:colOff>482600</xdr:colOff>
      <xdr:row>268</xdr:row>
      <xdr:rowOff>25400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268</xdr:row>
      <xdr:rowOff>177800</xdr:rowOff>
    </xdr:from>
    <xdr:to>
      <xdr:col>15</xdr:col>
      <xdr:colOff>508000</xdr:colOff>
      <xdr:row>283</xdr:row>
      <xdr:rowOff>63500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50800</xdr:colOff>
      <xdr:row>263</xdr:row>
      <xdr:rowOff>0</xdr:rowOff>
    </xdr:from>
    <xdr:to>
      <xdr:col>21</xdr:col>
      <xdr:colOff>495300</xdr:colOff>
      <xdr:row>277</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50800</xdr:colOff>
      <xdr:row>278</xdr:row>
      <xdr:rowOff>25400</xdr:rowOff>
    </xdr:from>
    <xdr:to>
      <xdr:col>21</xdr:col>
      <xdr:colOff>495300</xdr:colOff>
      <xdr:row>292</xdr:row>
      <xdr:rowOff>101600</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235</xdr:row>
      <xdr:rowOff>63500</xdr:rowOff>
    </xdr:from>
    <xdr:to>
      <xdr:col>4</xdr:col>
      <xdr:colOff>952500</xdr:colOff>
      <xdr:row>249</xdr:row>
      <xdr:rowOff>19050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19050</xdr:colOff>
      <xdr:row>207</xdr:row>
      <xdr:rowOff>133350</xdr:rowOff>
    </xdr:from>
    <xdr:to>
      <xdr:col>32</xdr:col>
      <xdr:colOff>266700</xdr:colOff>
      <xdr:row>227</xdr:row>
      <xdr:rowOff>177800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95250</xdr:colOff>
      <xdr:row>228</xdr:row>
      <xdr:rowOff>120650</xdr:rowOff>
    </xdr:from>
    <xdr:to>
      <xdr:col>32</xdr:col>
      <xdr:colOff>393700</xdr:colOff>
      <xdr:row>247</xdr:row>
      <xdr:rowOff>101600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1035050</xdr:colOff>
      <xdr:row>233</xdr:row>
      <xdr:rowOff>146050</xdr:rowOff>
    </xdr:from>
    <xdr:to>
      <xdr:col>18</xdr:col>
      <xdr:colOff>342900</xdr:colOff>
      <xdr:row>253</xdr:row>
      <xdr:rowOff>76200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
  <sheetViews>
    <sheetView topLeftCell="A4" workbookViewId="0">
      <selection activeCell="C4" sqref="C4"/>
    </sheetView>
  </sheetViews>
  <sheetFormatPr baseColWidth="10" defaultRowHeight="15.5"/>
  <cols>
    <col min="3" max="3" width="141.5" customWidth="1"/>
  </cols>
  <sheetData>
    <row r="1" spans="1:5" ht="21">
      <c r="A1" s="15" t="s">
        <v>547</v>
      </c>
      <c r="B1" s="15"/>
    </row>
    <row r="2" spans="1:5" ht="81" customHeight="1">
      <c r="C2" s="4" t="s">
        <v>550</v>
      </c>
      <c r="E2" s="87"/>
    </row>
    <row r="3" spans="1:5" ht="21">
      <c r="A3" s="15" t="s">
        <v>551</v>
      </c>
      <c r="B3" s="15"/>
      <c r="E3" s="87"/>
    </row>
    <row r="4" spans="1:5" ht="19">
      <c r="E4" s="87"/>
    </row>
    <row r="5" spans="1:5" ht="19">
      <c r="B5" s="6" t="s">
        <v>257</v>
      </c>
      <c r="C5" s="7" t="s">
        <v>293</v>
      </c>
      <c r="E5" s="87"/>
    </row>
    <row r="6" spans="1:5" ht="19">
      <c r="B6" s="6" t="s">
        <v>258</v>
      </c>
      <c r="C6" s="7" t="s">
        <v>294</v>
      </c>
      <c r="E6" s="87"/>
    </row>
    <row r="7" spans="1:5">
      <c r="B7" s="6" t="s">
        <v>259</v>
      </c>
      <c r="C7" s="7" t="s">
        <v>549</v>
      </c>
    </row>
    <row r="8" spans="1:5">
      <c r="B8" s="6" t="s">
        <v>260</v>
      </c>
      <c r="C8" s="7" t="s">
        <v>532</v>
      </c>
    </row>
    <row r="9" spans="1:5">
      <c r="B9" s="6" t="s">
        <v>261</v>
      </c>
      <c r="C9" s="7" t="s">
        <v>296</v>
      </c>
    </row>
    <row r="10" spans="1:5">
      <c r="B10" s="6" t="s">
        <v>262</v>
      </c>
      <c r="C10" s="7" t="s">
        <v>297</v>
      </c>
    </row>
    <row r="11" spans="1:5">
      <c r="B11" s="6" t="s">
        <v>263</v>
      </c>
      <c r="C11" s="7" t="s">
        <v>298</v>
      </c>
    </row>
    <row r="12" spans="1:5">
      <c r="B12" s="6" t="s">
        <v>264</v>
      </c>
      <c r="C12" s="7" t="s">
        <v>299</v>
      </c>
    </row>
    <row r="13" spans="1:5">
      <c r="B13" s="6" t="s">
        <v>265</v>
      </c>
      <c r="C13" s="7" t="s">
        <v>300</v>
      </c>
    </row>
    <row r="14" spans="1:5">
      <c r="B14" s="6" t="s">
        <v>266</v>
      </c>
      <c r="C14" s="7" t="s">
        <v>301</v>
      </c>
    </row>
    <row r="15" spans="1:5">
      <c r="B15" s="6" t="s">
        <v>267</v>
      </c>
      <c r="C15" s="7" t="s">
        <v>302</v>
      </c>
    </row>
    <row r="16" spans="1:5">
      <c r="B16" s="6" t="s">
        <v>268</v>
      </c>
      <c r="C16" s="7" t="s">
        <v>303</v>
      </c>
    </row>
    <row r="17" spans="2:3">
      <c r="B17" s="6" t="s">
        <v>269</v>
      </c>
      <c r="C17" s="7" t="s">
        <v>304</v>
      </c>
    </row>
    <row r="18" spans="2:3">
      <c r="B18" s="6" t="s">
        <v>270</v>
      </c>
      <c r="C18" s="7" t="s">
        <v>305</v>
      </c>
    </row>
    <row r="19" spans="2:3">
      <c r="B19" s="6" t="s">
        <v>271</v>
      </c>
      <c r="C19" s="7" t="s">
        <v>306</v>
      </c>
    </row>
    <row r="20" spans="2:3">
      <c r="B20" s="6" t="s">
        <v>272</v>
      </c>
      <c r="C20" s="7" t="s">
        <v>307</v>
      </c>
    </row>
    <row r="21" spans="2:3">
      <c r="B21" s="6" t="s">
        <v>273</v>
      </c>
      <c r="C21" s="7" t="s">
        <v>308</v>
      </c>
    </row>
    <row r="22" spans="2:3">
      <c r="B22" s="6" t="s">
        <v>274</v>
      </c>
      <c r="C22" s="7" t="s">
        <v>309</v>
      </c>
    </row>
    <row r="23" spans="2:3">
      <c r="B23" s="6" t="s">
        <v>275</v>
      </c>
      <c r="C23" s="7" t="s">
        <v>310</v>
      </c>
    </row>
    <row r="24" spans="2:3">
      <c r="B24" s="6" t="s">
        <v>276</v>
      </c>
      <c r="C24" s="7" t="s">
        <v>311</v>
      </c>
    </row>
    <row r="25" spans="2:3">
      <c r="B25" s="6" t="s">
        <v>277</v>
      </c>
      <c r="C25" s="7" t="s">
        <v>312</v>
      </c>
    </row>
    <row r="26" spans="2:3">
      <c r="B26" s="6" t="s">
        <v>4</v>
      </c>
      <c r="C26" s="7" t="s">
        <v>548</v>
      </c>
    </row>
    <row r="27" spans="2:3">
      <c r="B27" s="6" t="s">
        <v>278</v>
      </c>
      <c r="C27" s="7" t="s">
        <v>313</v>
      </c>
    </row>
    <row r="28" spans="2:3">
      <c r="B28" s="6" t="s">
        <v>279</v>
      </c>
      <c r="C28" s="7" t="s">
        <v>314</v>
      </c>
    </row>
    <row r="29" spans="2:3">
      <c r="B29" s="6" t="s">
        <v>280</v>
      </c>
      <c r="C29" s="7" t="s">
        <v>315</v>
      </c>
    </row>
    <row r="30" spans="2:3">
      <c r="B30" s="6" t="s">
        <v>281</v>
      </c>
      <c r="C30" s="7" t="s">
        <v>316</v>
      </c>
    </row>
    <row r="31" spans="2:3">
      <c r="B31" s="6" t="s">
        <v>282</v>
      </c>
      <c r="C31" s="7" t="s">
        <v>317</v>
      </c>
    </row>
    <row r="32" spans="2:3">
      <c r="B32" s="6" t="s">
        <v>283</v>
      </c>
      <c r="C32" s="7" t="s">
        <v>318</v>
      </c>
    </row>
    <row r="33" spans="2:3">
      <c r="B33" s="6" t="s">
        <v>284</v>
      </c>
      <c r="C33" s="7" t="s">
        <v>319</v>
      </c>
    </row>
    <row r="34" spans="2:3">
      <c r="B34" s="6" t="s">
        <v>285</v>
      </c>
      <c r="C34" s="7" t="s">
        <v>320</v>
      </c>
    </row>
    <row r="35" spans="2:3">
      <c r="B35" s="6" t="s">
        <v>286</v>
      </c>
      <c r="C35" s="7" t="s">
        <v>321</v>
      </c>
    </row>
    <row r="36" spans="2:3">
      <c r="B36" s="6" t="s">
        <v>287</v>
      </c>
      <c r="C36" s="7" t="s">
        <v>322</v>
      </c>
    </row>
    <row r="37" spans="2:3">
      <c r="B37" s="6" t="s">
        <v>288</v>
      </c>
      <c r="C37" s="7" t="s">
        <v>323</v>
      </c>
    </row>
    <row r="38" spans="2:3">
      <c r="B38" s="6" t="s">
        <v>289</v>
      </c>
      <c r="C38" s="7" t="s">
        <v>324</v>
      </c>
    </row>
    <row r="39" spans="2:3">
      <c r="B39" s="6" t="s">
        <v>290</v>
      </c>
      <c r="C39" s="7" t="s">
        <v>325</v>
      </c>
    </row>
    <row r="40" spans="2:3">
      <c r="B40" s="6" t="s">
        <v>291</v>
      </c>
      <c r="C40" s="7" t="s">
        <v>326</v>
      </c>
    </row>
    <row r="41" spans="2:3">
      <c r="B41" s="6" t="s">
        <v>292</v>
      </c>
      <c r="C41" s="7" t="s">
        <v>327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22"/>
  <sheetViews>
    <sheetView tabSelected="1" topLeftCell="B1" workbookViewId="0">
      <selection activeCell="J4" sqref="J4"/>
    </sheetView>
  </sheetViews>
  <sheetFormatPr baseColWidth="10" defaultColWidth="10.83203125" defaultRowHeight="17" customHeight="1"/>
  <cols>
    <col min="1" max="1" width="23" style="6" customWidth="1"/>
    <col min="2" max="4" width="10.83203125" style="6"/>
    <col min="5" max="5" width="21.83203125" style="6" customWidth="1"/>
    <col min="6" max="6" width="13.6640625" style="6" customWidth="1"/>
    <col min="7" max="16384" width="10.83203125" style="6"/>
  </cols>
  <sheetData>
    <row r="1" spans="1:39" ht="17" customHeight="1">
      <c r="A1" s="10" t="s">
        <v>531</v>
      </c>
      <c r="B1" s="8"/>
    </row>
    <row r="2" spans="1:39" ht="17" customHeight="1">
      <c r="A2" s="14"/>
    </row>
    <row r="3" spans="1:39" s="29" customFormat="1" ht="17" customHeight="1">
      <c r="A3" s="29" t="s">
        <v>257</v>
      </c>
      <c r="B3" s="29" t="s">
        <v>258</v>
      </c>
      <c r="C3" s="29" t="s">
        <v>259</v>
      </c>
      <c r="D3" s="29" t="s">
        <v>261</v>
      </c>
      <c r="E3" s="29" t="s">
        <v>262</v>
      </c>
      <c r="F3" s="29" t="s">
        <v>263</v>
      </c>
      <c r="G3" s="29" t="s">
        <v>264</v>
      </c>
      <c r="H3" s="29" t="s">
        <v>265</v>
      </c>
      <c r="I3" s="29" t="s">
        <v>266</v>
      </c>
      <c r="J3" s="29" t="s">
        <v>267</v>
      </c>
      <c r="K3" s="29" t="s">
        <v>268</v>
      </c>
      <c r="L3" s="29" t="s">
        <v>269</v>
      </c>
      <c r="M3" s="29" t="s">
        <v>270</v>
      </c>
      <c r="N3" s="29" t="s">
        <v>271</v>
      </c>
      <c r="O3" s="29" t="s">
        <v>272</v>
      </c>
      <c r="P3" s="29" t="s">
        <v>273</v>
      </c>
      <c r="Q3" s="29" t="s">
        <v>274</v>
      </c>
      <c r="R3" s="29" t="s">
        <v>275</v>
      </c>
      <c r="S3" s="29" t="s">
        <v>276</v>
      </c>
      <c r="T3" s="29" t="s">
        <v>277</v>
      </c>
      <c r="U3" s="29" t="s">
        <v>4</v>
      </c>
      <c r="V3" s="29" t="s">
        <v>278</v>
      </c>
      <c r="W3" s="29" t="s">
        <v>279</v>
      </c>
      <c r="X3" s="29" t="s">
        <v>280</v>
      </c>
      <c r="Y3" s="29" t="s">
        <v>281</v>
      </c>
      <c r="Z3" s="29" t="s">
        <v>282</v>
      </c>
      <c r="AA3" s="29" t="s">
        <v>283</v>
      </c>
      <c r="AB3" s="29" t="s">
        <v>284</v>
      </c>
      <c r="AC3" s="29" t="s">
        <v>285</v>
      </c>
      <c r="AD3" s="29" t="s">
        <v>286</v>
      </c>
      <c r="AE3" s="29" t="s">
        <v>287</v>
      </c>
      <c r="AF3" s="29" t="s">
        <v>288</v>
      </c>
      <c r="AG3" s="29" t="s">
        <v>289</v>
      </c>
      <c r="AH3" s="29" t="s">
        <v>290</v>
      </c>
      <c r="AI3" s="29" t="s">
        <v>291</v>
      </c>
      <c r="AJ3" s="29" t="s">
        <v>292</v>
      </c>
    </row>
    <row r="4" spans="1:39" s="29" customFormat="1" ht="17" customHeight="1">
      <c r="A4" s="30" t="s">
        <v>293</v>
      </c>
      <c r="B4" s="30" t="s">
        <v>294</v>
      </c>
      <c r="C4" s="30" t="s">
        <v>295</v>
      </c>
      <c r="D4" s="30" t="s">
        <v>296</v>
      </c>
      <c r="E4" s="30" t="s">
        <v>297</v>
      </c>
      <c r="F4" s="30" t="s">
        <v>298</v>
      </c>
      <c r="G4" s="30" t="s">
        <v>299</v>
      </c>
      <c r="H4" s="30" t="s">
        <v>300</v>
      </c>
      <c r="I4" s="30" t="s">
        <v>301</v>
      </c>
      <c r="J4" s="30" t="s">
        <v>302</v>
      </c>
      <c r="K4" s="30" t="s">
        <v>303</v>
      </c>
      <c r="L4" s="30" t="s">
        <v>304</v>
      </c>
      <c r="M4" s="30" t="s">
        <v>305</v>
      </c>
      <c r="N4" s="30" t="s">
        <v>306</v>
      </c>
      <c r="O4" s="30" t="s">
        <v>307</v>
      </c>
      <c r="P4" s="30" t="s">
        <v>308</v>
      </c>
      <c r="Q4" s="30" t="s">
        <v>309</v>
      </c>
      <c r="R4" s="30" t="s">
        <v>310</v>
      </c>
      <c r="S4" s="30" t="s">
        <v>311</v>
      </c>
      <c r="T4" s="30" t="s">
        <v>312</v>
      </c>
      <c r="U4" s="30" t="s">
        <v>10</v>
      </c>
      <c r="V4" s="30" t="s">
        <v>313</v>
      </c>
      <c r="W4" s="30" t="s">
        <v>314</v>
      </c>
      <c r="X4" s="30" t="s">
        <v>315</v>
      </c>
      <c r="Y4" s="30" t="s">
        <v>316</v>
      </c>
      <c r="Z4" s="30" t="s">
        <v>317</v>
      </c>
      <c r="AA4" s="30" t="s">
        <v>318</v>
      </c>
      <c r="AB4" s="30" t="s">
        <v>319</v>
      </c>
      <c r="AC4" s="30" t="s">
        <v>320</v>
      </c>
      <c r="AD4" s="30" t="s">
        <v>321</v>
      </c>
      <c r="AE4" s="30" t="s">
        <v>322</v>
      </c>
      <c r="AF4" s="30" t="s">
        <v>323</v>
      </c>
      <c r="AG4" s="30" t="s">
        <v>324</v>
      </c>
      <c r="AH4" s="30" t="s">
        <v>325</v>
      </c>
      <c r="AI4" s="30" t="s">
        <v>326</v>
      </c>
      <c r="AJ4" s="30" t="s">
        <v>327</v>
      </c>
    </row>
    <row r="5" spans="1:39" ht="17" customHeight="1">
      <c r="A5" s="6" t="s">
        <v>328</v>
      </c>
      <c r="B5" s="6" t="s">
        <v>329</v>
      </c>
      <c r="C5" s="6">
        <v>27</v>
      </c>
      <c r="D5" s="6" t="s">
        <v>349</v>
      </c>
      <c r="E5" s="6" t="s">
        <v>331</v>
      </c>
      <c r="F5" s="6">
        <v>1</v>
      </c>
      <c r="G5" s="6" t="s">
        <v>347</v>
      </c>
      <c r="H5" s="6" t="s">
        <v>333</v>
      </c>
      <c r="I5" s="6" t="s">
        <v>1</v>
      </c>
      <c r="J5" s="6" t="s">
        <v>337</v>
      </c>
      <c r="K5" s="6" t="s">
        <v>338</v>
      </c>
      <c r="L5" s="6" t="s">
        <v>2</v>
      </c>
      <c r="M5" s="6" t="s">
        <v>338</v>
      </c>
      <c r="N5" s="6" t="s">
        <v>337</v>
      </c>
      <c r="O5" s="6" t="s">
        <v>3</v>
      </c>
      <c r="P5" s="6" t="s">
        <v>1</v>
      </c>
      <c r="Q5" s="6" t="s">
        <v>1</v>
      </c>
      <c r="R5" s="6" t="s">
        <v>1</v>
      </c>
      <c r="S5" s="6" t="s">
        <v>337</v>
      </c>
      <c r="T5" s="6" t="s">
        <v>1</v>
      </c>
      <c r="U5" s="6" t="s">
        <v>144</v>
      </c>
      <c r="V5" s="6" t="s">
        <v>336</v>
      </c>
      <c r="W5" s="6" t="s">
        <v>336</v>
      </c>
      <c r="X5" s="6" t="s">
        <v>1</v>
      </c>
      <c r="Y5" s="6" t="s">
        <v>2</v>
      </c>
      <c r="Z5" s="6" t="s">
        <v>338</v>
      </c>
      <c r="AA5" s="6" t="s">
        <v>338</v>
      </c>
      <c r="AB5" s="6" t="s">
        <v>338</v>
      </c>
      <c r="AC5" s="6" t="s">
        <v>338</v>
      </c>
      <c r="AD5" s="6" t="s">
        <v>1</v>
      </c>
      <c r="AE5" s="6" t="s">
        <v>338</v>
      </c>
      <c r="AF5" s="6" t="s">
        <v>338</v>
      </c>
      <c r="AG5" s="6" t="s">
        <v>3</v>
      </c>
      <c r="AH5" s="6" t="s">
        <v>337</v>
      </c>
      <c r="AI5" s="6" t="s">
        <v>338</v>
      </c>
      <c r="AJ5" s="6" t="s">
        <v>424</v>
      </c>
      <c r="AM5" s="7"/>
    </row>
    <row r="6" spans="1:39" ht="17" customHeight="1">
      <c r="A6" s="6" t="s">
        <v>328</v>
      </c>
      <c r="B6" s="6" t="s">
        <v>329</v>
      </c>
      <c r="C6" s="6">
        <v>26</v>
      </c>
      <c r="D6" s="6" t="s">
        <v>340</v>
      </c>
      <c r="E6" s="6" t="s">
        <v>331</v>
      </c>
      <c r="F6" s="6">
        <v>2</v>
      </c>
      <c r="G6" s="6" t="s">
        <v>409</v>
      </c>
      <c r="H6" s="6" t="s">
        <v>346</v>
      </c>
      <c r="I6" s="6" t="s">
        <v>2</v>
      </c>
      <c r="J6" s="6" t="s">
        <v>1</v>
      </c>
      <c r="K6" s="6" t="s">
        <v>3</v>
      </c>
      <c r="L6" s="6" t="s">
        <v>337</v>
      </c>
      <c r="M6" s="6" t="s">
        <v>1</v>
      </c>
      <c r="N6" s="6" t="s">
        <v>338</v>
      </c>
      <c r="O6" s="6" t="s">
        <v>2</v>
      </c>
      <c r="P6" s="6" t="s">
        <v>2</v>
      </c>
      <c r="Q6" s="6" t="s">
        <v>1</v>
      </c>
      <c r="R6" s="6" t="s">
        <v>337</v>
      </c>
      <c r="S6" s="6" t="s">
        <v>338</v>
      </c>
      <c r="T6" s="6" t="s">
        <v>1</v>
      </c>
      <c r="U6" s="6" t="s">
        <v>140</v>
      </c>
      <c r="V6" s="6" t="s">
        <v>336</v>
      </c>
      <c r="W6" s="6" t="s">
        <v>336</v>
      </c>
      <c r="X6" s="6" t="s">
        <v>3</v>
      </c>
      <c r="Y6" s="6" t="s">
        <v>2</v>
      </c>
      <c r="Z6" s="6" t="s">
        <v>337</v>
      </c>
      <c r="AA6" s="6" t="s">
        <v>338</v>
      </c>
      <c r="AB6" s="6" t="s">
        <v>1</v>
      </c>
      <c r="AC6" s="6" t="s">
        <v>1</v>
      </c>
      <c r="AD6" s="6" t="s">
        <v>1</v>
      </c>
      <c r="AE6" s="6" t="s">
        <v>338</v>
      </c>
      <c r="AF6" s="6" t="s">
        <v>1</v>
      </c>
      <c r="AG6" s="6" t="s">
        <v>1</v>
      </c>
      <c r="AH6" s="6" t="s">
        <v>1</v>
      </c>
      <c r="AI6" s="6" t="s">
        <v>338</v>
      </c>
      <c r="AJ6" s="6" t="s">
        <v>420</v>
      </c>
    </row>
    <row r="7" spans="1:39" ht="17" customHeight="1">
      <c r="A7" s="6" t="s">
        <v>328</v>
      </c>
      <c r="B7" s="6" t="s">
        <v>329</v>
      </c>
      <c r="C7" s="6">
        <v>53</v>
      </c>
      <c r="D7" s="6" t="s">
        <v>330</v>
      </c>
      <c r="E7" s="6" t="s">
        <v>331</v>
      </c>
      <c r="F7" s="6">
        <v>4</v>
      </c>
      <c r="G7" s="6" t="s">
        <v>347</v>
      </c>
      <c r="H7" s="6" t="s">
        <v>333</v>
      </c>
      <c r="I7" s="6" t="s">
        <v>2</v>
      </c>
      <c r="J7" s="6" t="s">
        <v>337</v>
      </c>
      <c r="K7" s="6" t="s">
        <v>1</v>
      </c>
      <c r="L7" s="6" t="s">
        <v>1</v>
      </c>
      <c r="M7" s="6" t="s">
        <v>1</v>
      </c>
      <c r="N7" s="6" t="s">
        <v>337</v>
      </c>
      <c r="O7" s="6" t="s">
        <v>1</v>
      </c>
      <c r="P7" s="6" t="s">
        <v>1</v>
      </c>
      <c r="Q7" s="6" t="s">
        <v>1</v>
      </c>
      <c r="R7" s="6" t="s">
        <v>337</v>
      </c>
      <c r="S7" s="6" t="s">
        <v>1</v>
      </c>
      <c r="T7" s="6" t="s">
        <v>1</v>
      </c>
      <c r="U7" s="7" t="s">
        <v>57</v>
      </c>
      <c r="V7" s="6" t="s">
        <v>336</v>
      </c>
      <c r="W7" s="6" t="s">
        <v>336</v>
      </c>
      <c r="X7" s="6" t="s">
        <v>3</v>
      </c>
      <c r="Y7" s="6" t="s">
        <v>337</v>
      </c>
      <c r="Z7" s="6" t="s">
        <v>2</v>
      </c>
      <c r="AA7" s="6" t="s">
        <v>337</v>
      </c>
      <c r="AB7" s="6" t="s">
        <v>1</v>
      </c>
      <c r="AC7" s="6" t="s">
        <v>337</v>
      </c>
      <c r="AD7" s="6" t="s">
        <v>3</v>
      </c>
      <c r="AE7" s="6" t="s">
        <v>338</v>
      </c>
      <c r="AF7" s="6" t="s">
        <v>3</v>
      </c>
      <c r="AG7" s="6" t="s">
        <v>337</v>
      </c>
      <c r="AH7" s="6" t="s">
        <v>1</v>
      </c>
      <c r="AI7" s="6" t="s">
        <v>2</v>
      </c>
      <c r="AJ7" s="6" t="s">
        <v>353</v>
      </c>
    </row>
    <row r="8" spans="1:39" ht="17" customHeight="1">
      <c r="A8" s="6" t="s">
        <v>328</v>
      </c>
      <c r="B8" s="6" t="s">
        <v>355</v>
      </c>
      <c r="C8" s="6">
        <v>29</v>
      </c>
      <c r="D8" s="6" t="s">
        <v>330</v>
      </c>
      <c r="E8" s="6" t="s">
        <v>331</v>
      </c>
      <c r="F8" s="6">
        <v>4</v>
      </c>
      <c r="G8" s="6" t="s">
        <v>347</v>
      </c>
      <c r="H8" s="6" t="s">
        <v>346</v>
      </c>
      <c r="I8" s="6" t="s">
        <v>1</v>
      </c>
      <c r="J8" s="6" t="s">
        <v>1</v>
      </c>
      <c r="K8" s="6" t="s">
        <v>337</v>
      </c>
      <c r="L8" s="6" t="s">
        <v>337</v>
      </c>
      <c r="M8" s="6" t="s">
        <v>1</v>
      </c>
      <c r="N8" s="6" t="s">
        <v>1</v>
      </c>
      <c r="O8" s="6" t="s">
        <v>337</v>
      </c>
      <c r="P8" s="6" t="s">
        <v>1</v>
      </c>
      <c r="Q8" s="6" t="s">
        <v>338</v>
      </c>
      <c r="R8" s="6" t="s">
        <v>338</v>
      </c>
      <c r="S8" s="6" t="s">
        <v>337</v>
      </c>
      <c r="T8" s="6" t="s">
        <v>338</v>
      </c>
      <c r="U8" s="7" t="s">
        <v>209</v>
      </c>
      <c r="V8" s="6" t="s">
        <v>336</v>
      </c>
      <c r="W8" s="6" t="s">
        <v>334</v>
      </c>
      <c r="X8" s="6" t="s">
        <v>1</v>
      </c>
      <c r="Y8" s="6" t="s">
        <v>1</v>
      </c>
      <c r="Z8" s="6" t="s">
        <v>338</v>
      </c>
      <c r="AA8" s="6" t="s">
        <v>337</v>
      </c>
      <c r="AB8" s="6" t="s">
        <v>338</v>
      </c>
      <c r="AC8" s="6" t="s">
        <v>337</v>
      </c>
      <c r="AD8" s="6" t="s">
        <v>1</v>
      </c>
      <c r="AE8" s="6" t="s">
        <v>1</v>
      </c>
      <c r="AF8" s="6" t="s">
        <v>337</v>
      </c>
      <c r="AG8" s="6" t="s">
        <v>1</v>
      </c>
      <c r="AH8" s="6" t="s">
        <v>1</v>
      </c>
      <c r="AI8" s="6" t="s">
        <v>337</v>
      </c>
    </row>
    <row r="9" spans="1:39" ht="17" customHeight="1">
      <c r="A9" s="6" t="s">
        <v>328</v>
      </c>
      <c r="B9" s="6" t="s">
        <v>329</v>
      </c>
      <c r="C9" s="6">
        <v>22</v>
      </c>
      <c r="D9" s="6" t="s">
        <v>330</v>
      </c>
      <c r="E9" s="6" t="s">
        <v>357</v>
      </c>
      <c r="F9" s="6">
        <v>1</v>
      </c>
      <c r="G9" s="6" t="s">
        <v>332</v>
      </c>
      <c r="H9" s="6" t="s">
        <v>346</v>
      </c>
      <c r="I9" s="6" t="s">
        <v>1</v>
      </c>
      <c r="J9" s="6" t="s">
        <v>337</v>
      </c>
      <c r="K9" s="6" t="s">
        <v>1</v>
      </c>
      <c r="L9" s="6" t="s">
        <v>2</v>
      </c>
      <c r="M9" s="6" t="s">
        <v>337</v>
      </c>
      <c r="N9" s="6" t="s">
        <v>337</v>
      </c>
      <c r="O9" s="6" t="s">
        <v>2</v>
      </c>
      <c r="P9" s="6" t="s">
        <v>337</v>
      </c>
      <c r="Q9" s="6" t="s">
        <v>2</v>
      </c>
      <c r="R9" s="6" t="s">
        <v>337</v>
      </c>
      <c r="S9" s="6" t="s">
        <v>337</v>
      </c>
      <c r="T9" s="6" t="s">
        <v>1</v>
      </c>
      <c r="U9" s="6" t="s">
        <v>69</v>
      </c>
      <c r="V9" s="6" t="s">
        <v>336</v>
      </c>
      <c r="W9" s="6" t="s">
        <v>334</v>
      </c>
      <c r="X9" s="6" t="s">
        <v>1</v>
      </c>
      <c r="Y9" s="6" t="s">
        <v>2</v>
      </c>
      <c r="Z9" s="6" t="s">
        <v>337</v>
      </c>
      <c r="AA9" s="6" t="s">
        <v>337</v>
      </c>
      <c r="AB9" s="6" t="s">
        <v>337</v>
      </c>
      <c r="AC9" s="6" t="s">
        <v>1</v>
      </c>
      <c r="AD9" s="6" t="s">
        <v>1</v>
      </c>
      <c r="AE9" s="6" t="s">
        <v>338</v>
      </c>
      <c r="AF9" s="6" t="s">
        <v>338</v>
      </c>
      <c r="AG9" s="6" t="s">
        <v>1</v>
      </c>
      <c r="AH9" s="6" t="s">
        <v>2</v>
      </c>
      <c r="AI9" s="6" t="s">
        <v>1</v>
      </c>
    </row>
    <row r="10" spans="1:39" ht="17" customHeight="1">
      <c r="A10" s="6" t="s">
        <v>328</v>
      </c>
      <c r="B10" s="6" t="s">
        <v>329</v>
      </c>
      <c r="C10" s="6">
        <v>22</v>
      </c>
      <c r="D10" s="6" t="s">
        <v>330</v>
      </c>
      <c r="E10" s="6" t="s">
        <v>371</v>
      </c>
      <c r="F10" s="6">
        <v>1</v>
      </c>
      <c r="G10" s="6" t="s">
        <v>345</v>
      </c>
      <c r="H10" s="6" t="s">
        <v>346</v>
      </c>
      <c r="I10" s="6" t="s">
        <v>2</v>
      </c>
      <c r="J10" s="6" t="s">
        <v>337</v>
      </c>
      <c r="K10" s="6" t="s">
        <v>2</v>
      </c>
      <c r="L10" s="6" t="s">
        <v>2</v>
      </c>
      <c r="M10" s="6" t="s">
        <v>3</v>
      </c>
      <c r="N10" s="6" t="s">
        <v>337</v>
      </c>
      <c r="O10" s="6" t="s">
        <v>337</v>
      </c>
      <c r="P10" s="6" t="s">
        <v>3</v>
      </c>
      <c r="Q10" s="6" t="s">
        <v>1</v>
      </c>
      <c r="R10" s="6" t="s">
        <v>337</v>
      </c>
      <c r="S10" s="6" t="s">
        <v>337</v>
      </c>
      <c r="T10" s="6" t="s">
        <v>2</v>
      </c>
      <c r="U10" s="6" t="s">
        <v>198</v>
      </c>
      <c r="V10" s="6" t="s">
        <v>336</v>
      </c>
      <c r="W10" s="6" t="s">
        <v>336</v>
      </c>
      <c r="X10" s="6" t="s">
        <v>2</v>
      </c>
      <c r="Y10" s="6" t="s">
        <v>2</v>
      </c>
      <c r="Z10" s="6" t="s">
        <v>3</v>
      </c>
      <c r="AA10" s="6" t="s">
        <v>1</v>
      </c>
      <c r="AB10" s="6" t="s">
        <v>3</v>
      </c>
      <c r="AC10" s="6" t="s">
        <v>1</v>
      </c>
      <c r="AD10" s="6" t="s">
        <v>3</v>
      </c>
      <c r="AE10" s="6" t="s">
        <v>337</v>
      </c>
      <c r="AF10" s="6" t="s">
        <v>2</v>
      </c>
      <c r="AG10" s="6" t="s">
        <v>1</v>
      </c>
      <c r="AH10" s="6" t="s">
        <v>2</v>
      </c>
      <c r="AI10" s="6" t="s">
        <v>338</v>
      </c>
      <c r="AJ10" s="6" t="s">
        <v>461</v>
      </c>
    </row>
    <row r="11" spans="1:39" ht="17" customHeight="1">
      <c r="A11" s="6" t="s">
        <v>328</v>
      </c>
      <c r="B11" s="6" t="s">
        <v>329</v>
      </c>
      <c r="C11" s="6">
        <v>24</v>
      </c>
      <c r="D11" s="6" t="s">
        <v>330</v>
      </c>
      <c r="E11" s="6" t="s">
        <v>331</v>
      </c>
      <c r="F11" s="6">
        <v>2</v>
      </c>
      <c r="G11" s="6" t="s">
        <v>332</v>
      </c>
      <c r="H11" s="6" t="s">
        <v>333</v>
      </c>
      <c r="I11" s="6" t="s">
        <v>2</v>
      </c>
      <c r="J11" s="6" t="s">
        <v>2</v>
      </c>
      <c r="K11" s="6" t="s">
        <v>1</v>
      </c>
      <c r="L11" s="6" t="s">
        <v>1</v>
      </c>
      <c r="M11" s="6" t="s">
        <v>337</v>
      </c>
      <c r="N11" s="6" t="s">
        <v>2</v>
      </c>
      <c r="O11" s="6" t="s">
        <v>1</v>
      </c>
      <c r="P11" s="6" t="s">
        <v>337</v>
      </c>
      <c r="Q11" s="6" t="s">
        <v>2</v>
      </c>
      <c r="R11" s="6" t="s">
        <v>337</v>
      </c>
      <c r="S11" s="6" t="s">
        <v>338</v>
      </c>
      <c r="T11" s="6" t="s">
        <v>338</v>
      </c>
      <c r="U11" s="6" t="s">
        <v>174</v>
      </c>
      <c r="V11" s="6" t="s">
        <v>336</v>
      </c>
      <c r="W11" s="6" t="s">
        <v>336</v>
      </c>
      <c r="X11" s="6" t="s">
        <v>2</v>
      </c>
      <c r="Y11" s="6" t="s">
        <v>337</v>
      </c>
      <c r="Z11" s="6" t="s">
        <v>338</v>
      </c>
      <c r="AA11" s="6" t="s">
        <v>338</v>
      </c>
      <c r="AB11" s="6" t="s">
        <v>337</v>
      </c>
      <c r="AC11" s="6" t="s">
        <v>338</v>
      </c>
      <c r="AD11" s="6" t="s">
        <v>2</v>
      </c>
      <c r="AE11" s="6" t="s">
        <v>338</v>
      </c>
      <c r="AF11" s="6" t="s">
        <v>1</v>
      </c>
      <c r="AG11" s="6" t="s">
        <v>2</v>
      </c>
      <c r="AH11" s="6" t="s">
        <v>2</v>
      </c>
      <c r="AI11" s="6" t="s">
        <v>338</v>
      </c>
    </row>
    <row r="12" spans="1:39" ht="17" customHeight="1">
      <c r="A12" s="6" t="s">
        <v>328</v>
      </c>
      <c r="B12" s="6" t="s">
        <v>329</v>
      </c>
      <c r="C12" s="6">
        <v>22</v>
      </c>
      <c r="D12" s="6" t="s">
        <v>340</v>
      </c>
      <c r="E12" s="6" t="s">
        <v>371</v>
      </c>
      <c r="F12" s="6">
        <v>3</v>
      </c>
      <c r="G12" s="6" t="s">
        <v>347</v>
      </c>
      <c r="H12" s="6" t="s">
        <v>333</v>
      </c>
      <c r="I12" s="6" t="s">
        <v>2</v>
      </c>
      <c r="J12" s="6" t="s">
        <v>338</v>
      </c>
      <c r="K12" s="6" t="s">
        <v>1</v>
      </c>
      <c r="L12" s="6" t="s">
        <v>1</v>
      </c>
      <c r="M12" s="6" t="s">
        <v>3</v>
      </c>
      <c r="N12" s="6" t="s">
        <v>1</v>
      </c>
      <c r="O12" s="6" t="s">
        <v>3</v>
      </c>
      <c r="P12" s="6" t="s">
        <v>3</v>
      </c>
      <c r="Q12" s="6" t="s">
        <v>1</v>
      </c>
      <c r="R12" s="6" t="s">
        <v>338</v>
      </c>
      <c r="S12" s="6" t="s">
        <v>1</v>
      </c>
      <c r="T12" s="6" t="s">
        <v>337</v>
      </c>
      <c r="U12" s="6" t="s">
        <v>228</v>
      </c>
      <c r="V12" s="6" t="s">
        <v>336</v>
      </c>
      <c r="W12" s="6" t="s">
        <v>335</v>
      </c>
      <c r="X12" s="6" t="s">
        <v>2</v>
      </c>
      <c r="Y12" s="6" t="s">
        <v>2</v>
      </c>
      <c r="Z12" s="6" t="s">
        <v>2</v>
      </c>
      <c r="AA12" s="6" t="s">
        <v>2</v>
      </c>
      <c r="AB12" s="6" t="s">
        <v>1</v>
      </c>
      <c r="AC12" s="6" t="s">
        <v>2</v>
      </c>
      <c r="AD12" s="6" t="s">
        <v>3</v>
      </c>
      <c r="AE12" s="6" t="s">
        <v>1</v>
      </c>
      <c r="AF12" s="6" t="s">
        <v>2</v>
      </c>
      <c r="AG12" s="6" t="s">
        <v>3</v>
      </c>
      <c r="AH12" s="6" t="s">
        <v>1</v>
      </c>
      <c r="AI12" s="6" t="s">
        <v>3</v>
      </c>
      <c r="AJ12" s="6" t="s">
        <v>481</v>
      </c>
    </row>
    <row r="13" spans="1:39" ht="17" customHeight="1">
      <c r="A13" s="6" t="s">
        <v>328</v>
      </c>
      <c r="B13" s="6" t="s">
        <v>329</v>
      </c>
      <c r="C13" s="6">
        <v>26</v>
      </c>
      <c r="D13" s="6" t="s">
        <v>330</v>
      </c>
      <c r="E13" s="6" t="s">
        <v>331</v>
      </c>
      <c r="F13" s="6">
        <v>3</v>
      </c>
      <c r="G13" s="6" t="s">
        <v>347</v>
      </c>
      <c r="H13" s="6" t="s">
        <v>333</v>
      </c>
      <c r="I13" s="6" t="s">
        <v>338</v>
      </c>
      <c r="J13" s="6" t="s">
        <v>337</v>
      </c>
      <c r="K13" s="6" t="s">
        <v>2</v>
      </c>
      <c r="L13" s="6" t="s">
        <v>2</v>
      </c>
      <c r="M13" s="6" t="s">
        <v>337</v>
      </c>
      <c r="N13" s="6" t="s">
        <v>337</v>
      </c>
      <c r="O13" s="6" t="s">
        <v>338</v>
      </c>
      <c r="P13" s="6" t="s">
        <v>337</v>
      </c>
      <c r="Q13" s="6" t="s">
        <v>338</v>
      </c>
      <c r="R13" s="6" t="s">
        <v>338</v>
      </c>
      <c r="S13" s="6" t="s">
        <v>338</v>
      </c>
      <c r="T13" s="6" t="s">
        <v>338</v>
      </c>
      <c r="U13" s="6" t="s">
        <v>54</v>
      </c>
      <c r="V13" s="6" t="s">
        <v>336</v>
      </c>
      <c r="W13" s="6" t="s">
        <v>336</v>
      </c>
      <c r="X13" s="6" t="s">
        <v>2</v>
      </c>
      <c r="Y13" s="6" t="s">
        <v>1</v>
      </c>
      <c r="Z13" s="6" t="s">
        <v>1</v>
      </c>
      <c r="AA13" s="6" t="s">
        <v>338</v>
      </c>
      <c r="AB13" s="6" t="s">
        <v>337</v>
      </c>
      <c r="AC13" s="6" t="s">
        <v>337</v>
      </c>
      <c r="AD13" s="6" t="s">
        <v>1</v>
      </c>
      <c r="AE13" s="6" t="s">
        <v>338</v>
      </c>
      <c r="AF13" s="6" t="s">
        <v>337</v>
      </c>
      <c r="AG13" s="6" t="s">
        <v>3</v>
      </c>
      <c r="AH13" s="6" t="s">
        <v>2</v>
      </c>
      <c r="AI13" s="6" t="s">
        <v>1</v>
      </c>
    </row>
    <row r="14" spans="1:39" ht="17" customHeight="1">
      <c r="A14" s="6" t="s">
        <v>328</v>
      </c>
      <c r="B14" s="6" t="s">
        <v>329</v>
      </c>
      <c r="C14" s="6">
        <v>24</v>
      </c>
      <c r="D14" s="6" t="s">
        <v>330</v>
      </c>
      <c r="E14" s="6" t="s">
        <v>331</v>
      </c>
      <c r="F14" s="6">
        <v>1</v>
      </c>
      <c r="G14" s="6" t="s">
        <v>347</v>
      </c>
      <c r="H14" s="6" t="s">
        <v>333</v>
      </c>
      <c r="I14" s="6" t="s">
        <v>2</v>
      </c>
      <c r="J14" s="6" t="s">
        <v>1</v>
      </c>
      <c r="K14" s="6" t="s">
        <v>337</v>
      </c>
      <c r="L14" s="6" t="s">
        <v>2</v>
      </c>
      <c r="M14" s="6" t="s">
        <v>1</v>
      </c>
      <c r="N14" s="6" t="s">
        <v>337</v>
      </c>
      <c r="O14" s="6" t="s">
        <v>1</v>
      </c>
      <c r="P14" s="6" t="s">
        <v>1</v>
      </c>
      <c r="Q14" s="6" t="s">
        <v>1</v>
      </c>
      <c r="R14" s="6" t="s">
        <v>337</v>
      </c>
      <c r="S14" s="6" t="s">
        <v>337</v>
      </c>
      <c r="T14" s="6" t="s">
        <v>337</v>
      </c>
      <c r="U14" s="6" t="s">
        <v>80</v>
      </c>
      <c r="V14" s="6" t="s">
        <v>336</v>
      </c>
      <c r="W14" s="6" t="s">
        <v>336</v>
      </c>
      <c r="X14" s="6" t="s">
        <v>2</v>
      </c>
      <c r="Y14" s="6" t="s">
        <v>1</v>
      </c>
      <c r="Z14" s="6" t="s">
        <v>1</v>
      </c>
      <c r="AA14" s="6" t="s">
        <v>338</v>
      </c>
      <c r="AB14" s="6" t="s">
        <v>338</v>
      </c>
      <c r="AC14" s="6" t="s">
        <v>337</v>
      </c>
      <c r="AD14" s="6" t="s">
        <v>1</v>
      </c>
      <c r="AE14" s="6" t="s">
        <v>338</v>
      </c>
      <c r="AF14" s="6" t="s">
        <v>1</v>
      </c>
      <c r="AG14" s="6" t="s">
        <v>2</v>
      </c>
      <c r="AH14" s="6" t="s">
        <v>2</v>
      </c>
      <c r="AI14" s="6" t="s">
        <v>337</v>
      </c>
      <c r="AJ14" s="6" t="s">
        <v>369</v>
      </c>
    </row>
    <row r="15" spans="1:39" ht="17" customHeight="1">
      <c r="A15" s="6" t="s">
        <v>328</v>
      </c>
      <c r="B15" s="6" t="s">
        <v>385</v>
      </c>
      <c r="C15" s="6">
        <v>39</v>
      </c>
      <c r="D15" s="6" t="s">
        <v>349</v>
      </c>
      <c r="E15" s="6" t="s">
        <v>331</v>
      </c>
      <c r="F15" s="6">
        <v>3</v>
      </c>
      <c r="G15" s="6" t="s">
        <v>403</v>
      </c>
      <c r="H15" s="6" t="s">
        <v>333</v>
      </c>
      <c r="I15" s="6" t="s">
        <v>1</v>
      </c>
      <c r="J15" s="6" t="s">
        <v>2</v>
      </c>
      <c r="K15" s="6" t="s">
        <v>1</v>
      </c>
      <c r="L15" s="6" t="s">
        <v>2</v>
      </c>
      <c r="M15" s="6" t="s">
        <v>1</v>
      </c>
      <c r="N15" s="6" t="s">
        <v>2</v>
      </c>
      <c r="O15" s="6" t="s">
        <v>1</v>
      </c>
      <c r="P15" s="6" t="s">
        <v>2</v>
      </c>
      <c r="Q15" s="6" t="s">
        <v>1</v>
      </c>
      <c r="R15" s="6" t="s">
        <v>1</v>
      </c>
      <c r="S15" s="6" t="s">
        <v>1</v>
      </c>
      <c r="T15" s="6" t="s">
        <v>1</v>
      </c>
      <c r="U15" s="6" t="s">
        <v>143</v>
      </c>
      <c r="V15" s="6" t="s">
        <v>334</v>
      </c>
      <c r="W15" s="6" t="s">
        <v>335</v>
      </c>
      <c r="X15" s="6" t="s">
        <v>2</v>
      </c>
      <c r="Y15" s="6" t="s">
        <v>1</v>
      </c>
      <c r="Z15" s="6" t="s">
        <v>337</v>
      </c>
      <c r="AA15" s="6" t="s">
        <v>337</v>
      </c>
      <c r="AB15" s="6" t="s">
        <v>1</v>
      </c>
      <c r="AC15" s="6" t="s">
        <v>1</v>
      </c>
      <c r="AD15" s="6" t="s">
        <v>1</v>
      </c>
      <c r="AE15" s="6" t="s">
        <v>337</v>
      </c>
      <c r="AF15" s="6" t="s">
        <v>2</v>
      </c>
      <c r="AG15" s="6" t="s">
        <v>2</v>
      </c>
      <c r="AH15" s="6" t="s">
        <v>1</v>
      </c>
      <c r="AI15" s="6" t="s">
        <v>1</v>
      </c>
      <c r="AJ15" s="6" t="s">
        <v>423</v>
      </c>
    </row>
    <row r="16" spans="1:39" ht="17" customHeight="1">
      <c r="A16" s="6" t="s">
        <v>328</v>
      </c>
      <c r="B16" s="6" t="s">
        <v>329</v>
      </c>
      <c r="C16" s="6">
        <v>25</v>
      </c>
      <c r="D16" s="6" t="s">
        <v>330</v>
      </c>
      <c r="E16" s="6" t="s">
        <v>331</v>
      </c>
      <c r="F16" s="6">
        <v>2</v>
      </c>
      <c r="G16" s="6" t="s">
        <v>361</v>
      </c>
      <c r="H16" s="6" t="s">
        <v>350</v>
      </c>
      <c r="I16" s="6" t="s">
        <v>3</v>
      </c>
      <c r="J16" s="6" t="s">
        <v>3</v>
      </c>
      <c r="K16" s="6" t="s">
        <v>338</v>
      </c>
      <c r="L16" s="6" t="s">
        <v>2</v>
      </c>
      <c r="M16" s="6" t="s">
        <v>3</v>
      </c>
      <c r="N16" s="6" t="s">
        <v>1</v>
      </c>
      <c r="O16" s="6" t="s">
        <v>2</v>
      </c>
      <c r="P16" s="6" t="s">
        <v>2</v>
      </c>
      <c r="Q16" s="6" t="s">
        <v>2</v>
      </c>
      <c r="R16" s="6" t="s">
        <v>1</v>
      </c>
      <c r="S16" s="6" t="s">
        <v>1</v>
      </c>
      <c r="T16" s="6" t="s">
        <v>1</v>
      </c>
      <c r="U16" s="6" t="s">
        <v>139</v>
      </c>
      <c r="V16" s="6" t="s">
        <v>334</v>
      </c>
      <c r="W16" s="6" t="s">
        <v>335</v>
      </c>
      <c r="X16" s="6" t="s">
        <v>2</v>
      </c>
      <c r="Y16" s="6" t="s">
        <v>1</v>
      </c>
      <c r="Z16" s="6" t="s">
        <v>1</v>
      </c>
      <c r="AA16" s="6" t="s">
        <v>1</v>
      </c>
      <c r="AB16" s="6" t="s">
        <v>3</v>
      </c>
      <c r="AC16" s="6" t="s">
        <v>337</v>
      </c>
      <c r="AD16" s="6" t="s">
        <v>2</v>
      </c>
      <c r="AE16" s="6" t="s">
        <v>1</v>
      </c>
      <c r="AF16" s="6" t="s">
        <v>1</v>
      </c>
      <c r="AG16" s="6" t="s">
        <v>3</v>
      </c>
      <c r="AH16" s="6" t="s">
        <v>3</v>
      </c>
      <c r="AI16" s="6" t="s">
        <v>1</v>
      </c>
      <c r="AJ16" s="6" t="s">
        <v>419</v>
      </c>
    </row>
    <row r="17" spans="1:36" ht="17" customHeight="1">
      <c r="A17" s="6" t="s">
        <v>328</v>
      </c>
      <c r="B17" s="6" t="s">
        <v>329</v>
      </c>
      <c r="C17" s="6">
        <v>29</v>
      </c>
      <c r="D17" s="6" t="s">
        <v>340</v>
      </c>
      <c r="E17" s="6" t="s">
        <v>331</v>
      </c>
      <c r="F17" s="6">
        <v>3</v>
      </c>
      <c r="G17" s="6" t="s">
        <v>332</v>
      </c>
      <c r="H17" s="6" t="s">
        <v>333</v>
      </c>
      <c r="I17" s="6" t="s">
        <v>3</v>
      </c>
      <c r="J17" s="6" t="s">
        <v>2</v>
      </c>
      <c r="K17" s="6" t="s">
        <v>3</v>
      </c>
      <c r="L17" s="6" t="s">
        <v>3</v>
      </c>
      <c r="M17" s="6" t="s">
        <v>3</v>
      </c>
      <c r="N17" s="6" t="s">
        <v>1</v>
      </c>
      <c r="O17" s="6" t="s">
        <v>2</v>
      </c>
      <c r="P17" s="6" t="s">
        <v>3</v>
      </c>
      <c r="Q17" s="6" t="s">
        <v>3</v>
      </c>
      <c r="R17" s="6" t="s">
        <v>1</v>
      </c>
      <c r="S17" s="6" t="s">
        <v>3</v>
      </c>
      <c r="T17" s="6" t="s">
        <v>3</v>
      </c>
      <c r="U17" s="6" t="s">
        <v>89</v>
      </c>
      <c r="V17" s="6" t="s">
        <v>334</v>
      </c>
      <c r="W17" s="6" t="s">
        <v>335</v>
      </c>
      <c r="X17" s="6" t="s">
        <v>3</v>
      </c>
      <c r="Y17" s="6" t="s">
        <v>2</v>
      </c>
      <c r="Z17" s="6" t="s">
        <v>1</v>
      </c>
      <c r="AA17" s="6" t="s">
        <v>3</v>
      </c>
      <c r="AB17" s="6" t="s">
        <v>1</v>
      </c>
      <c r="AC17" s="6" t="s">
        <v>1</v>
      </c>
      <c r="AD17" s="6" t="s">
        <v>3</v>
      </c>
      <c r="AE17" s="6" t="s">
        <v>2</v>
      </c>
      <c r="AF17" s="6" t="s">
        <v>3</v>
      </c>
      <c r="AG17" s="6" t="s">
        <v>3</v>
      </c>
      <c r="AH17" s="6" t="s">
        <v>2</v>
      </c>
      <c r="AI17" s="6" t="s">
        <v>3</v>
      </c>
      <c r="AJ17" s="6" t="s">
        <v>378</v>
      </c>
    </row>
    <row r="18" spans="1:36" ht="17" customHeight="1">
      <c r="A18" s="6" t="s">
        <v>328</v>
      </c>
      <c r="B18" s="6" t="s">
        <v>329</v>
      </c>
      <c r="C18" s="6">
        <v>22</v>
      </c>
      <c r="D18" s="6" t="s">
        <v>330</v>
      </c>
      <c r="E18" s="6" t="s">
        <v>331</v>
      </c>
      <c r="F18" s="6">
        <v>1</v>
      </c>
      <c r="G18" s="6" t="s">
        <v>366</v>
      </c>
      <c r="H18" s="6" t="s">
        <v>333</v>
      </c>
      <c r="I18" s="6" t="s">
        <v>1</v>
      </c>
      <c r="J18" s="6" t="s">
        <v>1</v>
      </c>
      <c r="K18" s="6" t="s">
        <v>1</v>
      </c>
      <c r="L18" s="6" t="s">
        <v>2</v>
      </c>
      <c r="M18" s="6" t="s">
        <v>337</v>
      </c>
      <c r="N18" s="6" t="s">
        <v>337</v>
      </c>
      <c r="O18" s="6" t="s">
        <v>1</v>
      </c>
      <c r="P18" s="6" t="s">
        <v>1</v>
      </c>
      <c r="Q18" s="6" t="s">
        <v>1</v>
      </c>
      <c r="R18" s="6" t="s">
        <v>338</v>
      </c>
      <c r="S18" s="6" t="s">
        <v>1</v>
      </c>
      <c r="T18" s="6" t="s">
        <v>337</v>
      </c>
      <c r="U18" s="6" t="s">
        <v>242</v>
      </c>
      <c r="V18" s="6" t="s">
        <v>334</v>
      </c>
      <c r="W18" s="6" t="s">
        <v>335</v>
      </c>
      <c r="X18" s="6" t="s">
        <v>2</v>
      </c>
      <c r="Y18" s="6" t="s">
        <v>337</v>
      </c>
      <c r="Z18" s="6" t="s">
        <v>1</v>
      </c>
      <c r="AA18" s="6" t="s">
        <v>337</v>
      </c>
      <c r="AB18" s="6" t="s">
        <v>338</v>
      </c>
      <c r="AC18" s="6" t="s">
        <v>338</v>
      </c>
      <c r="AD18" s="6" t="s">
        <v>2</v>
      </c>
      <c r="AE18" s="6" t="s">
        <v>338</v>
      </c>
      <c r="AF18" s="6" t="s">
        <v>1</v>
      </c>
      <c r="AG18" s="6" t="s">
        <v>2</v>
      </c>
      <c r="AH18" s="6" t="s">
        <v>338</v>
      </c>
      <c r="AI18" s="6" t="s">
        <v>338</v>
      </c>
      <c r="AJ18" s="6" t="s">
        <v>490</v>
      </c>
    </row>
    <row r="19" spans="1:36" ht="17" customHeight="1">
      <c r="A19" s="6" t="s">
        <v>328</v>
      </c>
      <c r="B19" s="6" t="s">
        <v>329</v>
      </c>
      <c r="C19" s="6">
        <v>29</v>
      </c>
      <c r="D19" s="6" t="s">
        <v>330</v>
      </c>
      <c r="E19" s="6" t="s">
        <v>371</v>
      </c>
      <c r="F19" s="6">
        <v>1</v>
      </c>
      <c r="G19" s="6" t="s">
        <v>366</v>
      </c>
      <c r="H19" s="6" t="s">
        <v>346</v>
      </c>
      <c r="I19" s="6" t="s">
        <v>1</v>
      </c>
      <c r="J19" s="6" t="s">
        <v>2</v>
      </c>
      <c r="K19" s="6" t="s">
        <v>337</v>
      </c>
      <c r="L19" s="6" t="s">
        <v>337</v>
      </c>
      <c r="M19" s="6" t="s">
        <v>337</v>
      </c>
      <c r="N19" s="6" t="s">
        <v>337</v>
      </c>
      <c r="O19" s="6" t="s">
        <v>337</v>
      </c>
      <c r="P19" s="6" t="s">
        <v>1</v>
      </c>
      <c r="Q19" s="6" t="s">
        <v>1</v>
      </c>
      <c r="R19" s="6" t="s">
        <v>1</v>
      </c>
      <c r="S19" s="6" t="s">
        <v>337</v>
      </c>
      <c r="T19" s="6" t="s">
        <v>337</v>
      </c>
      <c r="U19" s="6" t="s">
        <v>251</v>
      </c>
      <c r="V19" s="6" t="s">
        <v>336</v>
      </c>
      <c r="W19" s="6" t="s">
        <v>336</v>
      </c>
      <c r="X19" s="6" t="s">
        <v>2</v>
      </c>
      <c r="Y19" s="6" t="s">
        <v>1</v>
      </c>
      <c r="Z19" s="6" t="s">
        <v>337</v>
      </c>
      <c r="AA19" s="6" t="s">
        <v>1</v>
      </c>
      <c r="AB19" s="6" t="s">
        <v>1</v>
      </c>
      <c r="AC19" s="6" t="s">
        <v>1</v>
      </c>
      <c r="AD19" s="6" t="s">
        <v>1</v>
      </c>
      <c r="AE19" s="6" t="s">
        <v>338</v>
      </c>
      <c r="AF19" s="6" t="s">
        <v>1</v>
      </c>
      <c r="AG19" s="6" t="s">
        <v>1</v>
      </c>
      <c r="AH19" s="6" t="s">
        <v>1</v>
      </c>
      <c r="AI19" s="6" t="s">
        <v>2</v>
      </c>
      <c r="AJ19" s="6" t="s">
        <v>497</v>
      </c>
    </row>
    <row r="20" spans="1:36" ht="17" customHeight="1">
      <c r="A20" s="6" t="s">
        <v>328</v>
      </c>
      <c r="B20" s="6" t="s">
        <v>355</v>
      </c>
      <c r="C20" s="6">
        <v>34</v>
      </c>
      <c r="D20" s="6" t="s">
        <v>349</v>
      </c>
      <c r="E20" s="6" t="s">
        <v>331</v>
      </c>
      <c r="F20" s="6">
        <v>4</v>
      </c>
      <c r="G20" s="6" t="s">
        <v>332</v>
      </c>
      <c r="H20" s="6" t="s">
        <v>333</v>
      </c>
      <c r="I20" s="6" t="s">
        <v>1</v>
      </c>
      <c r="J20" s="6" t="s">
        <v>337</v>
      </c>
      <c r="K20" s="6" t="s">
        <v>338</v>
      </c>
      <c r="L20" s="6" t="s">
        <v>1</v>
      </c>
      <c r="M20" s="6" t="s">
        <v>2</v>
      </c>
      <c r="N20" s="6" t="s">
        <v>337</v>
      </c>
      <c r="O20" s="6" t="s">
        <v>1</v>
      </c>
      <c r="P20" s="6" t="s">
        <v>2</v>
      </c>
      <c r="Q20" s="6" t="s">
        <v>337</v>
      </c>
      <c r="R20" s="6" t="s">
        <v>338</v>
      </c>
      <c r="S20" s="6" t="s">
        <v>337</v>
      </c>
      <c r="T20" s="6" t="s">
        <v>1</v>
      </c>
      <c r="U20" s="7" t="s">
        <v>61</v>
      </c>
      <c r="V20" s="6" t="s">
        <v>334</v>
      </c>
      <c r="W20" s="6" t="s">
        <v>334</v>
      </c>
      <c r="X20" s="6" t="s">
        <v>2</v>
      </c>
      <c r="Y20" s="6" t="s">
        <v>2</v>
      </c>
      <c r="Z20" s="6" t="s">
        <v>337</v>
      </c>
      <c r="AA20" s="6" t="s">
        <v>338</v>
      </c>
      <c r="AB20" s="6" t="s">
        <v>338</v>
      </c>
      <c r="AC20" s="6" t="s">
        <v>338</v>
      </c>
      <c r="AD20" s="6" t="s">
        <v>1</v>
      </c>
      <c r="AE20" s="6" t="s">
        <v>338</v>
      </c>
      <c r="AF20" s="6" t="s">
        <v>337</v>
      </c>
      <c r="AG20" s="6" t="s">
        <v>1</v>
      </c>
      <c r="AH20" s="6" t="s">
        <v>1</v>
      </c>
      <c r="AI20" s="6" t="s">
        <v>337</v>
      </c>
      <c r="AJ20" s="6" t="s">
        <v>356</v>
      </c>
    </row>
    <row r="21" spans="1:36" ht="17" customHeight="1">
      <c r="A21" s="6" t="s">
        <v>328</v>
      </c>
      <c r="B21" s="6" t="s">
        <v>329</v>
      </c>
      <c r="C21" s="6">
        <v>24</v>
      </c>
      <c r="D21" s="6" t="s">
        <v>330</v>
      </c>
      <c r="E21" s="6" t="s">
        <v>331</v>
      </c>
      <c r="F21" s="6">
        <v>3</v>
      </c>
      <c r="G21" s="6" t="s">
        <v>361</v>
      </c>
      <c r="H21" s="6" t="s">
        <v>346</v>
      </c>
      <c r="I21" s="6" t="s">
        <v>2</v>
      </c>
      <c r="J21" s="6" t="s">
        <v>337</v>
      </c>
      <c r="K21" s="6" t="s">
        <v>337</v>
      </c>
      <c r="L21" s="6" t="s">
        <v>1</v>
      </c>
      <c r="M21" s="6" t="s">
        <v>1</v>
      </c>
      <c r="N21" s="6" t="s">
        <v>2</v>
      </c>
      <c r="O21" s="6" t="s">
        <v>1</v>
      </c>
      <c r="P21" s="6" t="s">
        <v>1</v>
      </c>
      <c r="Q21" s="6" t="s">
        <v>337</v>
      </c>
      <c r="R21" s="6" t="s">
        <v>337</v>
      </c>
      <c r="S21" s="6" t="s">
        <v>1</v>
      </c>
      <c r="T21" s="6" t="s">
        <v>338</v>
      </c>
      <c r="U21" s="6" t="s">
        <v>71</v>
      </c>
      <c r="V21" s="6" t="s">
        <v>336</v>
      </c>
      <c r="W21" s="6" t="s">
        <v>334</v>
      </c>
      <c r="X21" s="6" t="s">
        <v>1</v>
      </c>
      <c r="Y21" s="6" t="s">
        <v>1</v>
      </c>
      <c r="Z21" s="6" t="s">
        <v>337</v>
      </c>
      <c r="AA21" s="6" t="s">
        <v>2</v>
      </c>
      <c r="AB21" s="6" t="s">
        <v>337</v>
      </c>
      <c r="AC21" s="6" t="s">
        <v>2</v>
      </c>
      <c r="AD21" s="6" t="s">
        <v>2</v>
      </c>
      <c r="AE21" s="6" t="s">
        <v>338</v>
      </c>
      <c r="AF21" s="6" t="s">
        <v>338</v>
      </c>
      <c r="AG21" s="6" t="s">
        <v>1</v>
      </c>
      <c r="AH21" s="6" t="s">
        <v>337</v>
      </c>
      <c r="AI21" s="6" t="s">
        <v>338</v>
      </c>
    </row>
    <row r="22" spans="1:36" ht="17" customHeight="1">
      <c r="A22" s="6" t="s">
        <v>328</v>
      </c>
      <c r="B22" s="6" t="s">
        <v>329</v>
      </c>
      <c r="C22" s="6">
        <v>33</v>
      </c>
      <c r="D22" s="6" t="s">
        <v>349</v>
      </c>
      <c r="E22" s="6" t="s">
        <v>331</v>
      </c>
      <c r="F22" s="6">
        <v>2</v>
      </c>
      <c r="G22" s="6" t="s">
        <v>347</v>
      </c>
      <c r="H22" s="6" t="s">
        <v>333</v>
      </c>
      <c r="I22" s="6" t="s">
        <v>1</v>
      </c>
      <c r="J22" s="6" t="s">
        <v>3</v>
      </c>
      <c r="K22" s="6" t="s">
        <v>2</v>
      </c>
      <c r="L22" s="6" t="s">
        <v>3</v>
      </c>
      <c r="M22" s="6" t="s">
        <v>2</v>
      </c>
      <c r="N22" s="6" t="s">
        <v>337</v>
      </c>
      <c r="O22" s="6" t="s">
        <v>1</v>
      </c>
      <c r="P22" s="6" t="s">
        <v>1</v>
      </c>
      <c r="Q22" s="6" t="s">
        <v>1</v>
      </c>
      <c r="R22" s="6" t="s">
        <v>2</v>
      </c>
      <c r="S22" s="6" t="s">
        <v>1</v>
      </c>
      <c r="T22" s="6" t="s">
        <v>1</v>
      </c>
      <c r="U22" s="6" t="s">
        <v>26</v>
      </c>
      <c r="V22" s="6" t="s">
        <v>336</v>
      </c>
      <c r="W22" s="6" t="s">
        <v>336</v>
      </c>
      <c r="X22" s="6" t="s">
        <v>1</v>
      </c>
      <c r="Y22" s="6" t="s">
        <v>1</v>
      </c>
      <c r="Z22" s="6" t="s">
        <v>337</v>
      </c>
      <c r="AA22" s="6" t="s">
        <v>338</v>
      </c>
      <c r="AB22" s="6" t="s">
        <v>337</v>
      </c>
      <c r="AC22" s="6" t="s">
        <v>1</v>
      </c>
      <c r="AD22" s="6" t="s">
        <v>1</v>
      </c>
      <c r="AE22" s="6" t="s">
        <v>2</v>
      </c>
      <c r="AF22" s="6" t="s">
        <v>2</v>
      </c>
      <c r="AG22" s="6" t="s">
        <v>2</v>
      </c>
      <c r="AH22" s="6" t="s">
        <v>1</v>
      </c>
      <c r="AI22" s="6" t="s">
        <v>337</v>
      </c>
      <c r="AJ22" s="6" t="s">
        <v>398</v>
      </c>
    </row>
    <row r="23" spans="1:36" ht="17" customHeight="1">
      <c r="A23" s="6" t="s">
        <v>328</v>
      </c>
      <c r="B23" s="6" t="s">
        <v>355</v>
      </c>
      <c r="C23" s="6">
        <v>23</v>
      </c>
      <c r="D23" s="6" t="s">
        <v>330</v>
      </c>
      <c r="E23" s="6" t="s">
        <v>331</v>
      </c>
      <c r="F23" s="6">
        <v>1</v>
      </c>
      <c r="G23" s="6" t="s">
        <v>332</v>
      </c>
      <c r="H23" s="6" t="s">
        <v>333</v>
      </c>
      <c r="I23" s="6" t="s">
        <v>2</v>
      </c>
      <c r="J23" s="6" t="s">
        <v>2</v>
      </c>
      <c r="K23" s="6" t="s">
        <v>2</v>
      </c>
      <c r="L23" s="6" t="s">
        <v>2</v>
      </c>
      <c r="M23" s="6" t="s">
        <v>1</v>
      </c>
      <c r="N23" s="6" t="s">
        <v>1</v>
      </c>
      <c r="O23" s="6" t="s">
        <v>1</v>
      </c>
      <c r="P23" s="6" t="s">
        <v>1</v>
      </c>
      <c r="Q23" s="6" t="s">
        <v>2</v>
      </c>
      <c r="R23" s="6" t="s">
        <v>337</v>
      </c>
      <c r="S23" s="6" t="s">
        <v>337</v>
      </c>
      <c r="T23" s="6" t="s">
        <v>1</v>
      </c>
      <c r="U23" s="6" t="s">
        <v>146</v>
      </c>
      <c r="V23" s="6" t="s">
        <v>334</v>
      </c>
      <c r="W23" s="6" t="s">
        <v>335</v>
      </c>
      <c r="X23" s="6" t="s">
        <v>2</v>
      </c>
      <c r="Y23" s="6" t="s">
        <v>2</v>
      </c>
      <c r="Z23" s="6" t="s">
        <v>2</v>
      </c>
      <c r="AA23" s="6" t="s">
        <v>337</v>
      </c>
      <c r="AB23" s="6" t="s">
        <v>338</v>
      </c>
      <c r="AC23" s="6" t="s">
        <v>337</v>
      </c>
      <c r="AD23" s="6" t="s">
        <v>3</v>
      </c>
      <c r="AE23" s="6" t="s">
        <v>337</v>
      </c>
      <c r="AF23" s="6" t="s">
        <v>1</v>
      </c>
      <c r="AG23" s="6" t="s">
        <v>1</v>
      </c>
      <c r="AH23" s="6" t="s">
        <v>1</v>
      </c>
      <c r="AI23" s="6" t="s">
        <v>338</v>
      </c>
    </row>
    <row r="24" spans="1:36" ht="17" customHeight="1">
      <c r="A24" s="6" t="s">
        <v>328</v>
      </c>
      <c r="B24" s="6" t="s">
        <v>329</v>
      </c>
      <c r="C24" s="6">
        <v>24</v>
      </c>
      <c r="D24" s="6" t="s">
        <v>330</v>
      </c>
      <c r="E24" s="6" t="s">
        <v>331</v>
      </c>
      <c r="F24" s="6">
        <v>3</v>
      </c>
      <c r="G24" s="6" t="s">
        <v>332</v>
      </c>
      <c r="H24" s="6" t="s">
        <v>350</v>
      </c>
      <c r="I24" s="6" t="s">
        <v>3</v>
      </c>
      <c r="J24" s="6" t="s">
        <v>1</v>
      </c>
      <c r="K24" s="6" t="s">
        <v>1</v>
      </c>
      <c r="L24" s="6" t="s">
        <v>3</v>
      </c>
      <c r="M24" s="6" t="s">
        <v>2</v>
      </c>
      <c r="N24" s="6" t="s">
        <v>2</v>
      </c>
      <c r="O24" s="6" t="s">
        <v>1</v>
      </c>
      <c r="P24" s="6" t="s">
        <v>2</v>
      </c>
      <c r="Q24" s="6" t="s">
        <v>2</v>
      </c>
      <c r="R24" s="6" t="s">
        <v>338</v>
      </c>
      <c r="S24" s="6" t="s">
        <v>337</v>
      </c>
      <c r="T24" s="6" t="s">
        <v>1</v>
      </c>
      <c r="U24" s="6" t="s">
        <v>148</v>
      </c>
      <c r="V24" s="6" t="s">
        <v>335</v>
      </c>
      <c r="W24" s="6" t="s">
        <v>335</v>
      </c>
      <c r="X24" s="6" t="s">
        <v>2</v>
      </c>
      <c r="Y24" s="6" t="s">
        <v>1</v>
      </c>
      <c r="Z24" s="6" t="s">
        <v>3</v>
      </c>
      <c r="AA24" s="6" t="s">
        <v>1</v>
      </c>
      <c r="AB24" s="6" t="s">
        <v>2</v>
      </c>
      <c r="AC24" s="6" t="s">
        <v>338</v>
      </c>
      <c r="AD24" s="6" t="s">
        <v>1</v>
      </c>
      <c r="AE24" s="6" t="s">
        <v>338</v>
      </c>
      <c r="AF24" s="6" t="s">
        <v>1</v>
      </c>
      <c r="AG24" s="6" t="s">
        <v>3</v>
      </c>
      <c r="AH24" s="6" t="s">
        <v>3</v>
      </c>
      <c r="AI24" s="6" t="s">
        <v>338</v>
      </c>
    </row>
    <row r="25" spans="1:36" ht="17" customHeight="1">
      <c r="A25" s="6" t="s">
        <v>328</v>
      </c>
      <c r="B25" s="6" t="s">
        <v>355</v>
      </c>
      <c r="C25" s="6">
        <v>33</v>
      </c>
      <c r="D25" s="6" t="s">
        <v>349</v>
      </c>
      <c r="E25" s="6" t="s">
        <v>331</v>
      </c>
      <c r="F25" s="6">
        <v>2</v>
      </c>
      <c r="G25" s="6" t="s">
        <v>416</v>
      </c>
      <c r="H25" s="6" t="s">
        <v>333</v>
      </c>
      <c r="I25" s="6" t="s">
        <v>2</v>
      </c>
      <c r="J25" s="6" t="s">
        <v>1</v>
      </c>
      <c r="K25" s="6" t="s">
        <v>3</v>
      </c>
      <c r="L25" s="6" t="s">
        <v>1</v>
      </c>
      <c r="M25" s="6" t="s">
        <v>2</v>
      </c>
      <c r="N25" s="6" t="s">
        <v>1</v>
      </c>
      <c r="O25" s="6" t="s">
        <v>337</v>
      </c>
      <c r="P25" s="6" t="s">
        <v>1</v>
      </c>
      <c r="Q25" s="6" t="s">
        <v>337</v>
      </c>
      <c r="R25" s="6" t="s">
        <v>337</v>
      </c>
      <c r="S25" s="6" t="s">
        <v>337</v>
      </c>
      <c r="T25" s="6" t="s">
        <v>1</v>
      </c>
      <c r="U25" s="6" t="s">
        <v>137</v>
      </c>
      <c r="V25" s="6" t="s">
        <v>334</v>
      </c>
      <c r="W25" s="6" t="s">
        <v>334</v>
      </c>
      <c r="X25" s="6" t="s">
        <v>337</v>
      </c>
      <c r="Y25" s="6" t="s">
        <v>337</v>
      </c>
      <c r="Z25" s="6" t="s">
        <v>338</v>
      </c>
      <c r="AA25" s="6" t="s">
        <v>1</v>
      </c>
      <c r="AB25" s="6" t="s">
        <v>1</v>
      </c>
      <c r="AC25" s="6" t="s">
        <v>1</v>
      </c>
      <c r="AD25" s="6" t="s">
        <v>1</v>
      </c>
      <c r="AE25" s="6" t="s">
        <v>337</v>
      </c>
      <c r="AF25" s="6" t="s">
        <v>337</v>
      </c>
      <c r="AG25" s="6" t="s">
        <v>2</v>
      </c>
      <c r="AH25" s="6" t="s">
        <v>2</v>
      </c>
      <c r="AI25" s="6" t="s">
        <v>2</v>
      </c>
      <c r="AJ25" s="6" t="s">
        <v>417</v>
      </c>
    </row>
    <row r="26" spans="1:36" ht="17" customHeight="1">
      <c r="A26" s="6" t="s">
        <v>328</v>
      </c>
      <c r="B26" s="6" t="s">
        <v>329</v>
      </c>
      <c r="C26" s="6">
        <v>27</v>
      </c>
      <c r="D26" s="6" t="s">
        <v>330</v>
      </c>
      <c r="E26" s="6" t="s">
        <v>331</v>
      </c>
      <c r="F26" s="6">
        <v>3</v>
      </c>
      <c r="G26" s="6" t="s">
        <v>345</v>
      </c>
      <c r="H26" s="6" t="s">
        <v>346</v>
      </c>
      <c r="I26" s="6" t="s">
        <v>3</v>
      </c>
      <c r="J26" s="6" t="s">
        <v>1</v>
      </c>
      <c r="K26" s="6" t="s">
        <v>337</v>
      </c>
      <c r="L26" s="6" t="s">
        <v>1</v>
      </c>
      <c r="M26" s="6" t="s">
        <v>1</v>
      </c>
      <c r="N26" s="6" t="s">
        <v>337</v>
      </c>
      <c r="O26" s="6" t="s">
        <v>1</v>
      </c>
      <c r="P26" s="6" t="s">
        <v>3</v>
      </c>
      <c r="Q26" s="6" t="s">
        <v>1</v>
      </c>
      <c r="R26" s="6" t="s">
        <v>1</v>
      </c>
      <c r="S26" s="6" t="s">
        <v>1</v>
      </c>
      <c r="T26" s="6" t="s">
        <v>1</v>
      </c>
      <c r="U26" s="6" t="s">
        <v>145</v>
      </c>
      <c r="V26" s="6" t="s">
        <v>334</v>
      </c>
      <c r="W26" s="6" t="s">
        <v>334</v>
      </c>
      <c r="X26" s="6" t="s">
        <v>1</v>
      </c>
      <c r="Y26" s="6" t="s">
        <v>1</v>
      </c>
      <c r="Z26" s="6" t="s">
        <v>337</v>
      </c>
      <c r="AA26" s="6" t="s">
        <v>1</v>
      </c>
      <c r="AB26" s="6" t="s">
        <v>337</v>
      </c>
      <c r="AC26" s="6" t="s">
        <v>1</v>
      </c>
      <c r="AD26" s="6" t="s">
        <v>1</v>
      </c>
      <c r="AE26" s="6" t="s">
        <v>338</v>
      </c>
      <c r="AF26" s="6" t="s">
        <v>1</v>
      </c>
      <c r="AG26" s="6" t="s">
        <v>2</v>
      </c>
      <c r="AH26" s="6" t="s">
        <v>2</v>
      </c>
      <c r="AI26" s="6" t="s">
        <v>337</v>
      </c>
      <c r="AJ26" s="6" t="s">
        <v>425</v>
      </c>
    </row>
    <row r="27" spans="1:36" ht="17" customHeight="1">
      <c r="A27" s="6" t="s">
        <v>328</v>
      </c>
      <c r="B27" s="6" t="s">
        <v>329</v>
      </c>
      <c r="C27" s="6">
        <v>24</v>
      </c>
      <c r="D27" s="6" t="s">
        <v>330</v>
      </c>
      <c r="E27" s="6" t="s">
        <v>371</v>
      </c>
      <c r="F27" s="6">
        <v>1</v>
      </c>
      <c r="G27" s="6" t="s">
        <v>348</v>
      </c>
      <c r="H27" s="6" t="s">
        <v>333</v>
      </c>
      <c r="I27" s="6" t="s">
        <v>2</v>
      </c>
      <c r="J27" s="6" t="s">
        <v>2</v>
      </c>
      <c r="K27" s="6" t="s">
        <v>2</v>
      </c>
      <c r="L27" s="6" t="s">
        <v>2</v>
      </c>
      <c r="M27" s="6" t="s">
        <v>2</v>
      </c>
      <c r="N27" s="6" t="s">
        <v>2</v>
      </c>
      <c r="O27" s="6" t="s">
        <v>2</v>
      </c>
      <c r="P27" s="6" t="s">
        <v>2</v>
      </c>
      <c r="Q27" s="6" t="s">
        <v>2</v>
      </c>
      <c r="R27" s="6" t="s">
        <v>1</v>
      </c>
      <c r="S27" s="6" t="s">
        <v>1</v>
      </c>
      <c r="T27" s="6" t="s">
        <v>3</v>
      </c>
      <c r="U27" s="6" t="s">
        <v>106</v>
      </c>
      <c r="V27" s="6" t="s">
        <v>335</v>
      </c>
      <c r="W27" s="6" t="s">
        <v>336</v>
      </c>
      <c r="X27" s="6" t="s">
        <v>3</v>
      </c>
      <c r="Y27" s="6" t="s">
        <v>2</v>
      </c>
      <c r="Z27" s="6" t="s">
        <v>3</v>
      </c>
      <c r="AA27" s="6" t="s">
        <v>2</v>
      </c>
      <c r="AB27" s="6" t="s">
        <v>337</v>
      </c>
      <c r="AC27" s="6" t="s">
        <v>1</v>
      </c>
      <c r="AD27" s="6" t="s">
        <v>2</v>
      </c>
      <c r="AE27" s="6" t="s">
        <v>338</v>
      </c>
      <c r="AF27" s="6" t="s">
        <v>3</v>
      </c>
      <c r="AG27" s="6" t="s">
        <v>3</v>
      </c>
      <c r="AH27" s="6" t="s">
        <v>3</v>
      </c>
      <c r="AI27" s="6" t="s">
        <v>1</v>
      </c>
      <c r="AJ27" s="6" t="s">
        <v>390</v>
      </c>
    </row>
    <row r="28" spans="1:36" ht="17" customHeight="1">
      <c r="A28" s="6" t="s">
        <v>328</v>
      </c>
      <c r="B28" s="6" t="s">
        <v>329</v>
      </c>
      <c r="C28" s="6">
        <v>32</v>
      </c>
      <c r="D28" s="6" t="s">
        <v>330</v>
      </c>
      <c r="E28" s="6" t="s">
        <v>331</v>
      </c>
      <c r="F28" s="6">
        <v>2</v>
      </c>
      <c r="G28" s="6" t="s">
        <v>332</v>
      </c>
      <c r="H28" s="6" t="s">
        <v>350</v>
      </c>
      <c r="I28" s="6" t="s">
        <v>3</v>
      </c>
      <c r="J28" s="6" t="s">
        <v>1</v>
      </c>
      <c r="K28" s="6" t="s">
        <v>1</v>
      </c>
      <c r="L28" s="6" t="s">
        <v>2</v>
      </c>
      <c r="M28" s="6" t="s">
        <v>2</v>
      </c>
      <c r="N28" s="6" t="s">
        <v>2</v>
      </c>
      <c r="O28" s="6" t="s">
        <v>1</v>
      </c>
      <c r="P28" s="6" t="s">
        <v>1</v>
      </c>
      <c r="Q28" s="6" t="s">
        <v>2</v>
      </c>
      <c r="R28" s="6" t="s">
        <v>1</v>
      </c>
      <c r="S28" s="6" t="s">
        <v>2</v>
      </c>
      <c r="T28" s="6" t="s">
        <v>1</v>
      </c>
      <c r="U28" s="6" t="s">
        <v>68</v>
      </c>
      <c r="V28" s="6" t="s">
        <v>334</v>
      </c>
      <c r="W28" s="6" t="s">
        <v>334</v>
      </c>
      <c r="X28" s="6" t="s">
        <v>1</v>
      </c>
      <c r="Y28" s="6" t="s">
        <v>1</v>
      </c>
      <c r="Z28" s="6" t="s">
        <v>1</v>
      </c>
      <c r="AA28" s="6" t="s">
        <v>3</v>
      </c>
      <c r="AB28" s="6" t="s">
        <v>337</v>
      </c>
      <c r="AC28" s="6" t="s">
        <v>1</v>
      </c>
      <c r="AD28" s="6" t="s">
        <v>1</v>
      </c>
      <c r="AE28" s="6" t="s">
        <v>337</v>
      </c>
      <c r="AF28" s="6" t="s">
        <v>337</v>
      </c>
      <c r="AG28" s="6" t="s">
        <v>2</v>
      </c>
      <c r="AH28" s="6" t="s">
        <v>2</v>
      </c>
      <c r="AI28" s="6" t="s">
        <v>338</v>
      </c>
    </row>
    <row r="29" spans="1:36" ht="17" customHeight="1">
      <c r="A29" s="6" t="s">
        <v>328</v>
      </c>
      <c r="B29" s="6" t="s">
        <v>329</v>
      </c>
      <c r="C29" s="6">
        <v>29</v>
      </c>
      <c r="D29" s="6" t="s">
        <v>330</v>
      </c>
      <c r="E29" s="6" t="s">
        <v>331</v>
      </c>
      <c r="F29" s="6">
        <v>1</v>
      </c>
      <c r="G29" s="6" t="s">
        <v>332</v>
      </c>
      <c r="H29" s="6" t="s">
        <v>333</v>
      </c>
      <c r="I29" s="6" t="s">
        <v>3</v>
      </c>
      <c r="J29" s="6" t="s">
        <v>3</v>
      </c>
      <c r="K29" s="6" t="s">
        <v>337</v>
      </c>
      <c r="L29" s="6" t="s">
        <v>3</v>
      </c>
      <c r="M29" s="6" t="s">
        <v>1</v>
      </c>
      <c r="N29" s="6" t="s">
        <v>1</v>
      </c>
      <c r="O29" s="6" t="s">
        <v>1</v>
      </c>
      <c r="P29" s="6" t="s">
        <v>3</v>
      </c>
      <c r="Q29" s="6" t="s">
        <v>3</v>
      </c>
      <c r="R29" s="6" t="s">
        <v>1</v>
      </c>
      <c r="S29" s="6" t="s">
        <v>1</v>
      </c>
      <c r="T29" s="6" t="s">
        <v>337</v>
      </c>
      <c r="U29" s="6" t="s">
        <v>189</v>
      </c>
      <c r="V29" s="6" t="s">
        <v>334</v>
      </c>
      <c r="W29" s="6" t="s">
        <v>334</v>
      </c>
      <c r="X29" s="6" t="s">
        <v>1</v>
      </c>
      <c r="Y29" s="6" t="s">
        <v>1</v>
      </c>
      <c r="Z29" s="6" t="s">
        <v>2</v>
      </c>
      <c r="AA29" s="6" t="s">
        <v>338</v>
      </c>
      <c r="AB29" s="6" t="s">
        <v>337</v>
      </c>
      <c r="AC29" s="6" t="s">
        <v>337</v>
      </c>
      <c r="AD29" s="6" t="s">
        <v>2</v>
      </c>
      <c r="AE29" s="6" t="s">
        <v>338</v>
      </c>
      <c r="AF29" s="6" t="s">
        <v>3</v>
      </c>
      <c r="AG29" s="6" t="s">
        <v>3</v>
      </c>
      <c r="AH29" s="6" t="s">
        <v>3</v>
      </c>
      <c r="AI29" s="6" t="s">
        <v>2</v>
      </c>
      <c r="AJ29" s="6" t="s">
        <v>453</v>
      </c>
    </row>
    <row r="30" spans="1:36" ht="17" customHeight="1">
      <c r="A30" s="6" t="s">
        <v>328</v>
      </c>
      <c r="B30" s="6" t="s">
        <v>348</v>
      </c>
      <c r="C30" s="6">
        <v>30</v>
      </c>
      <c r="D30" s="6" t="s">
        <v>349</v>
      </c>
      <c r="E30" s="6" t="s">
        <v>331</v>
      </c>
      <c r="F30" s="6">
        <v>3</v>
      </c>
      <c r="G30" s="6" t="s">
        <v>416</v>
      </c>
      <c r="H30" s="6" t="s">
        <v>346</v>
      </c>
      <c r="I30" s="6" t="s">
        <v>1</v>
      </c>
      <c r="J30" s="6" t="s">
        <v>337</v>
      </c>
      <c r="K30" s="6" t="s">
        <v>2</v>
      </c>
      <c r="L30" s="6" t="s">
        <v>2</v>
      </c>
      <c r="M30" s="6" t="s">
        <v>1</v>
      </c>
      <c r="N30" s="6" t="s">
        <v>337</v>
      </c>
      <c r="O30" s="6" t="s">
        <v>1</v>
      </c>
      <c r="P30" s="6" t="s">
        <v>1</v>
      </c>
      <c r="Q30" s="6" t="s">
        <v>1</v>
      </c>
      <c r="R30" s="6" t="s">
        <v>1</v>
      </c>
      <c r="S30" s="6" t="s">
        <v>2</v>
      </c>
      <c r="T30" s="6" t="s">
        <v>337</v>
      </c>
      <c r="U30" s="6" t="s">
        <v>215</v>
      </c>
      <c r="V30" s="6" t="s">
        <v>336</v>
      </c>
      <c r="W30" s="6" t="s">
        <v>334</v>
      </c>
      <c r="X30" s="6" t="s">
        <v>2</v>
      </c>
      <c r="Y30" s="6" t="s">
        <v>1</v>
      </c>
      <c r="Z30" s="6" t="s">
        <v>337</v>
      </c>
      <c r="AA30" s="6" t="s">
        <v>337</v>
      </c>
      <c r="AB30" s="6" t="s">
        <v>1</v>
      </c>
      <c r="AC30" s="6" t="s">
        <v>337</v>
      </c>
      <c r="AD30" s="6" t="s">
        <v>2</v>
      </c>
      <c r="AE30" s="6" t="s">
        <v>337</v>
      </c>
      <c r="AF30" s="6" t="s">
        <v>337</v>
      </c>
      <c r="AG30" s="6" t="s">
        <v>2</v>
      </c>
      <c r="AH30" s="6" t="s">
        <v>1</v>
      </c>
      <c r="AI30" s="6" t="s">
        <v>337</v>
      </c>
      <c r="AJ30" s="6" t="s">
        <v>471</v>
      </c>
    </row>
    <row r="31" spans="1:36" ht="17" customHeight="1">
      <c r="A31" s="6" t="s">
        <v>328</v>
      </c>
      <c r="B31" s="6" t="s">
        <v>329</v>
      </c>
      <c r="C31" s="6">
        <v>29</v>
      </c>
      <c r="D31" s="6" t="s">
        <v>340</v>
      </c>
      <c r="E31" s="6" t="s">
        <v>371</v>
      </c>
      <c r="F31" s="6">
        <v>1</v>
      </c>
      <c r="G31" s="6" t="s">
        <v>443</v>
      </c>
      <c r="H31" s="6" t="s">
        <v>350</v>
      </c>
      <c r="I31" s="6" t="s">
        <v>3</v>
      </c>
      <c r="J31" s="6" t="s">
        <v>3</v>
      </c>
      <c r="K31" s="6" t="s">
        <v>1</v>
      </c>
      <c r="L31" s="6" t="s">
        <v>3</v>
      </c>
      <c r="M31" s="6" t="s">
        <v>3</v>
      </c>
      <c r="N31" s="6" t="s">
        <v>2</v>
      </c>
      <c r="O31" s="6" t="s">
        <v>3</v>
      </c>
      <c r="P31" s="6" t="s">
        <v>3</v>
      </c>
      <c r="Q31" s="6" t="s">
        <v>3</v>
      </c>
      <c r="R31" s="6" t="s">
        <v>2</v>
      </c>
      <c r="S31" s="6" t="s">
        <v>2</v>
      </c>
      <c r="T31" s="6" t="s">
        <v>2</v>
      </c>
      <c r="U31" s="6" t="s">
        <v>239</v>
      </c>
      <c r="V31" s="6" t="s">
        <v>336</v>
      </c>
      <c r="W31" s="6" t="s">
        <v>334</v>
      </c>
      <c r="X31" s="6" t="s">
        <v>3</v>
      </c>
      <c r="Y31" s="6" t="s">
        <v>1</v>
      </c>
      <c r="Z31" s="6" t="s">
        <v>3</v>
      </c>
      <c r="AA31" s="6" t="s">
        <v>338</v>
      </c>
      <c r="AB31" s="6" t="s">
        <v>1</v>
      </c>
      <c r="AC31" s="6" t="s">
        <v>1</v>
      </c>
      <c r="AD31" s="6" t="s">
        <v>2</v>
      </c>
      <c r="AE31" s="6" t="s">
        <v>3</v>
      </c>
      <c r="AF31" s="6" t="s">
        <v>1</v>
      </c>
      <c r="AG31" s="6" t="s">
        <v>3</v>
      </c>
      <c r="AH31" s="6" t="s">
        <v>3</v>
      </c>
      <c r="AI31" s="6" t="s">
        <v>2</v>
      </c>
    </row>
    <row r="32" spans="1:36" ht="17" customHeight="1">
      <c r="A32" s="6" t="s">
        <v>328</v>
      </c>
      <c r="B32" s="6" t="s">
        <v>348</v>
      </c>
      <c r="C32" s="6">
        <v>48</v>
      </c>
      <c r="D32" s="6" t="s">
        <v>349</v>
      </c>
      <c r="E32" s="6" t="s">
        <v>331</v>
      </c>
      <c r="F32" s="6">
        <v>4</v>
      </c>
      <c r="G32" s="6" t="s">
        <v>343</v>
      </c>
      <c r="H32" s="6" t="s">
        <v>333</v>
      </c>
      <c r="I32" s="6" t="s">
        <v>2</v>
      </c>
      <c r="J32" s="6" t="s">
        <v>3</v>
      </c>
      <c r="K32" s="6" t="s">
        <v>1</v>
      </c>
      <c r="L32" s="6" t="s">
        <v>2</v>
      </c>
      <c r="M32" s="6" t="s">
        <v>1</v>
      </c>
      <c r="N32" s="6" t="s">
        <v>1</v>
      </c>
      <c r="O32" s="6" t="s">
        <v>1</v>
      </c>
      <c r="P32" s="6" t="s">
        <v>3</v>
      </c>
      <c r="Q32" s="6" t="s">
        <v>1</v>
      </c>
      <c r="R32" s="6" t="s">
        <v>1</v>
      </c>
      <c r="S32" s="6" t="s">
        <v>3</v>
      </c>
      <c r="T32" s="6" t="s">
        <v>1</v>
      </c>
      <c r="U32" s="7" t="s">
        <v>199</v>
      </c>
      <c r="V32" s="6" t="s">
        <v>334</v>
      </c>
      <c r="W32" s="6" t="s">
        <v>334</v>
      </c>
      <c r="X32" s="6" t="s">
        <v>3</v>
      </c>
      <c r="Y32" s="6" t="s">
        <v>3</v>
      </c>
      <c r="Z32" s="6" t="s">
        <v>1</v>
      </c>
      <c r="AA32" s="6" t="s">
        <v>1</v>
      </c>
      <c r="AB32" s="6" t="s">
        <v>337</v>
      </c>
      <c r="AC32" s="6" t="s">
        <v>3</v>
      </c>
      <c r="AD32" s="6" t="s">
        <v>3</v>
      </c>
      <c r="AE32" s="6" t="s">
        <v>338</v>
      </c>
      <c r="AF32" s="6" t="s">
        <v>1</v>
      </c>
      <c r="AG32" s="6" t="s">
        <v>3</v>
      </c>
      <c r="AH32" s="6" t="s">
        <v>1</v>
      </c>
      <c r="AI32" s="6" t="s">
        <v>1</v>
      </c>
      <c r="AJ32" s="6" t="s">
        <v>462</v>
      </c>
    </row>
    <row r="33" spans="1:36" ht="17" customHeight="1">
      <c r="A33" s="6" t="s">
        <v>328</v>
      </c>
      <c r="B33" s="6" t="s">
        <v>329</v>
      </c>
      <c r="C33" s="6">
        <v>26</v>
      </c>
      <c r="D33" s="6" t="s">
        <v>330</v>
      </c>
      <c r="E33" s="6" t="s">
        <v>331</v>
      </c>
      <c r="F33" s="6">
        <v>1</v>
      </c>
      <c r="G33" s="6" t="s">
        <v>403</v>
      </c>
      <c r="H33" s="6" t="s">
        <v>350</v>
      </c>
      <c r="I33" s="6" t="s">
        <v>2</v>
      </c>
      <c r="J33" s="6" t="s">
        <v>2</v>
      </c>
      <c r="K33" s="6" t="s">
        <v>3</v>
      </c>
      <c r="L33" s="6" t="s">
        <v>3</v>
      </c>
      <c r="M33" s="6" t="s">
        <v>1</v>
      </c>
      <c r="N33" s="6" t="s">
        <v>1</v>
      </c>
      <c r="O33" s="6" t="s">
        <v>2</v>
      </c>
      <c r="P33" s="6" t="s">
        <v>3</v>
      </c>
      <c r="Q33" s="6" t="s">
        <v>2</v>
      </c>
      <c r="R33" s="6" t="s">
        <v>337</v>
      </c>
      <c r="S33" s="6" t="s">
        <v>337</v>
      </c>
      <c r="T33" s="6" t="s">
        <v>337</v>
      </c>
      <c r="U33" s="6" t="s">
        <v>223</v>
      </c>
      <c r="V33" s="6" t="s">
        <v>335</v>
      </c>
      <c r="W33" s="6" t="s">
        <v>335</v>
      </c>
      <c r="X33" s="6" t="s">
        <v>3</v>
      </c>
      <c r="Y33" s="6" t="s">
        <v>337</v>
      </c>
      <c r="Z33" s="6" t="s">
        <v>1</v>
      </c>
      <c r="AA33" s="6" t="s">
        <v>337</v>
      </c>
      <c r="AB33" s="6" t="s">
        <v>1</v>
      </c>
      <c r="AC33" s="6" t="s">
        <v>1</v>
      </c>
      <c r="AD33" s="6" t="s">
        <v>1</v>
      </c>
      <c r="AE33" s="6" t="s">
        <v>337</v>
      </c>
      <c r="AF33" s="6" t="s">
        <v>337</v>
      </c>
      <c r="AG33" s="6" t="s">
        <v>3</v>
      </c>
      <c r="AH33" s="6" t="s">
        <v>3</v>
      </c>
      <c r="AI33" s="6" t="s">
        <v>2</v>
      </c>
      <c r="AJ33" s="6" t="s">
        <v>477</v>
      </c>
    </row>
    <row r="34" spans="1:36" ht="17" customHeight="1">
      <c r="A34" s="6" t="s">
        <v>328</v>
      </c>
      <c r="B34" s="6" t="s">
        <v>329</v>
      </c>
      <c r="C34" s="6">
        <v>22</v>
      </c>
      <c r="D34" s="6" t="s">
        <v>330</v>
      </c>
      <c r="E34" s="6" t="s">
        <v>371</v>
      </c>
      <c r="F34" s="6">
        <v>1</v>
      </c>
      <c r="G34" s="6" t="s">
        <v>348</v>
      </c>
      <c r="H34" s="6" t="s">
        <v>350</v>
      </c>
      <c r="I34" s="6" t="s">
        <v>2</v>
      </c>
      <c r="J34" s="6" t="s">
        <v>1</v>
      </c>
      <c r="K34" s="6" t="s">
        <v>3</v>
      </c>
      <c r="L34" s="6" t="s">
        <v>3</v>
      </c>
      <c r="M34" s="6" t="s">
        <v>3</v>
      </c>
      <c r="N34" s="6" t="s">
        <v>2</v>
      </c>
      <c r="O34" s="6" t="s">
        <v>2</v>
      </c>
      <c r="P34" s="6" t="s">
        <v>2</v>
      </c>
      <c r="Q34" s="6" t="s">
        <v>3</v>
      </c>
      <c r="R34" s="6" t="s">
        <v>1</v>
      </c>
      <c r="S34" s="6" t="s">
        <v>2</v>
      </c>
      <c r="T34" s="6" t="s">
        <v>2</v>
      </c>
      <c r="U34" s="6" t="s">
        <v>505</v>
      </c>
      <c r="V34" s="6" t="s">
        <v>335</v>
      </c>
      <c r="W34" s="6" t="s">
        <v>335</v>
      </c>
      <c r="X34" s="6" t="s">
        <v>3</v>
      </c>
      <c r="Y34" s="6" t="s">
        <v>1</v>
      </c>
      <c r="Z34" s="6" t="s">
        <v>2</v>
      </c>
      <c r="AA34" s="6" t="s">
        <v>2</v>
      </c>
      <c r="AB34" s="6" t="s">
        <v>337</v>
      </c>
      <c r="AC34" s="6" t="s">
        <v>2</v>
      </c>
      <c r="AD34" s="6" t="s">
        <v>3</v>
      </c>
      <c r="AE34" s="6" t="s">
        <v>337</v>
      </c>
      <c r="AF34" s="6" t="s">
        <v>337</v>
      </c>
      <c r="AG34" s="6" t="s">
        <v>2</v>
      </c>
      <c r="AH34" s="6" t="s">
        <v>2</v>
      </c>
      <c r="AI34" s="6" t="s">
        <v>338</v>
      </c>
    </row>
    <row r="35" spans="1:36" ht="17" customHeight="1">
      <c r="A35" s="6" t="s">
        <v>328</v>
      </c>
      <c r="B35" s="6" t="s">
        <v>329</v>
      </c>
      <c r="C35" s="6">
        <v>26</v>
      </c>
      <c r="D35" s="6" t="s">
        <v>330</v>
      </c>
      <c r="E35" s="6" t="s">
        <v>371</v>
      </c>
      <c r="F35" s="6">
        <v>2</v>
      </c>
      <c r="G35" s="6" t="s">
        <v>403</v>
      </c>
      <c r="H35" s="6" t="s">
        <v>333</v>
      </c>
      <c r="I35" s="6" t="s">
        <v>1</v>
      </c>
      <c r="J35" s="6" t="s">
        <v>2</v>
      </c>
      <c r="K35" s="6" t="s">
        <v>2</v>
      </c>
      <c r="L35" s="6" t="s">
        <v>2</v>
      </c>
      <c r="M35" s="6" t="s">
        <v>337</v>
      </c>
      <c r="N35" s="6" t="s">
        <v>337</v>
      </c>
      <c r="O35" s="6" t="s">
        <v>1</v>
      </c>
      <c r="P35" s="6" t="s">
        <v>1</v>
      </c>
      <c r="Q35" s="6" t="s">
        <v>1</v>
      </c>
      <c r="R35" s="6" t="s">
        <v>337</v>
      </c>
      <c r="S35" s="6" t="s">
        <v>337</v>
      </c>
      <c r="T35" s="6" t="s">
        <v>337</v>
      </c>
      <c r="U35" s="7" t="s">
        <v>233</v>
      </c>
      <c r="V35" s="6" t="s">
        <v>336</v>
      </c>
      <c r="W35" s="6" t="s">
        <v>334</v>
      </c>
      <c r="X35" s="6" t="s">
        <v>2</v>
      </c>
      <c r="Y35" s="6" t="s">
        <v>1</v>
      </c>
      <c r="Z35" s="6" t="s">
        <v>337</v>
      </c>
      <c r="AA35" s="6" t="s">
        <v>337</v>
      </c>
      <c r="AB35" s="6" t="s">
        <v>1</v>
      </c>
      <c r="AC35" s="6" t="s">
        <v>337</v>
      </c>
      <c r="AD35" s="6" t="s">
        <v>1</v>
      </c>
      <c r="AE35" s="6" t="s">
        <v>337</v>
      </c>
      <c r="AF35" s="6" t="s">
        <v>2</v>
      </c>
      <c r="AG35" s="6" t="s">
        <v>3</v>
      </c>
      <c r="AH35" s="6" t="s">
        <v>3</v>
      </c>
      <c r="AI35" s="6" t="s">
        <v>2</v>
      </c>
      <c r="AJ35" s="6" t="s">
        <v>484</v>
      </c>
    </row>
    <row r="36" spans="1:36" ht="17" customHeight="1">
      <c r="A36" s="6" t="s">
        <v>328</v>
      </c>
      <c r="B36" s="6" t="s">
        <v>329</v>
      </c>
      <c r="C36" s="6">
        <v>31</v>
      </c>
      <c r="D36" s="6" t="s">
        <v>330</v>
      </c>
      <c r="E36" s="6" t="s">
        <v>331</v>
      </c>
      <c r="F36" s="6">
        <v>4</v>
      </c>
      <c r="G36" s="6" t="s">
        <v>332</v>
      </c>
      <c r="H36" s="6" t="s">
        <v>333</v>
      </c>
      <c r="I36" s="6" t="s">
        <v>2</v>
      </c>
      <c r="J36" s="6" t="s">
        <v>1</v>
      </c>
      <c r="K36" s="6" t="s">
        <v>337</v>
      </c>
      <c r="L36" s="6" t="s">
        <v>1</v>
      </c>
      <c r="M36" s="6" t="s">
        <v>2</v>
      </c>
      <c r="N36" s="6" t="s">
        <v>337</v>
      </c>
      <c r="O36" s="6" t="s">
        <v>2</v>
      </c>
      <c r="P36" s="6" t="s">
        <v>2</v>
      </c>
      <c r="Q36" s="6" t="s">
        <v>1</v>
      </c>
      <c r="R36" s="6" t="s">
        <v>338</v>
      </c>
      <c r="S36" s="6" t="s">
        <v>338</v>
      </c>
      <c r="T36" s="6" t="s">
        <v>1</v>
      </c>
      <c r="U36" s="7" t="s">
        <v>163</v>
      </c>
      <c r="V36" s="6" t="s">
        <v>334</v>
      </c>
      <c r="W36" s="6" t="s">
        <v>336</v>
      </c>
      <c r="X36" s="6" t="s">
        <v>2</v>
      </c>
      <c r="Y36" s="6" t="s">
        <v>3</v>
      </c>
      <c r="Z36" s="6" t="s">
        <v>3</v>
      </c>
      <c r="AA36" s="6" t="s">
        <v>338</v>
      </c>
      <c r="AB36" s="6" t="s">
        <v>337</v>
      </c>
      <c r="AC36" s="6" t="s">
        <v>338</v>
      </c>
      <c r="AD36" s="6" t="s">
        <v>3</v>
      </c>
      <c r="AE36" s="6" t="s">
        <v>337</v>
      </c>
      <c r="AF36" s="6" t="s">
        <v>337</v>
      </c>
      <c r="AG36" s="6" t="s">
        <v>3</v>
      </c>
      <c r="AH36" s="6" t="s">
        <v>1</v>
      </c>
      <c r="AI36" s="6" t="s">
        <v>338</v>
      </c>
      <c r="AJ36" s="6" t="s">
        <v>437</v>
      </c>
    </row>
    <row r="37" spans="1:36" ht="17" customHeight="1">
      <c r="A37" s="6" t="s">
        <v>328</v>
      </c>
      <c r="B37" s="6" t="s">
        <v>329</v>
      </c>
      <c r="C37" s="6">
        <v>24</v>
      </c>
      <c r="D37" s="6" t="s">
        <v>330</v>
      </c>
      <c r="E37" s="6" t="s">
        <v>331</v>
      </c>
      <c r="F37" s="6">
        <v>2</v>
      </c>
      <c r="G37" s="6" t="s">
        <v>332</v>
      </c>
      <c r="H37" s="6" t="s">
        <v>350</v>
      </c>
      <c r="I37" s="6" t="s">
        <v>2</v>
      </c>
      <c r="J37" s="6" t="s">
        <v>1</v>
      </c>
      <c r="K37" s="6" t="s">
        <v>3</v>
      </c>
      <c r="L37" s="6" t="s">
        <v>2</v>
      </c>
      <c r="M37" s="6" t="s">
        <v>2</v>
      </c>
      <c r="N37" s="6" t="s">
        <v>337</v>
      </c>
      <c r="O37" s="6" t="s">
        <v>2</v>
      </c>
      <c r="P37" s="6" t="s">
        <v>2</v>
      </c>
      <c r="Q37" s="6" t="s">
        <v>1</v>
      </c>
      <c r="R37" s="6" t="s">
        <v>337</v>
      </c>
      <c r="S37" s="6" t="s">
        <v>337</v>
      </c>
      <c r="T37" s="6" t="s">
        <v>1</v>
      </c>
      <c r="U37" s="7" t="s">
        <v>165</v>
      </c>
      <c r="V37" s="6" t="s">
        <v>334</v>
      </c>
      <c r="W37" s="6" t="s">
        <v>336</v>
      </c>
      <c r="X37" s="6" t="s">
        <v>2</v>
      </c>
      <c r="Y37" s="6" t="s">
        <v>2</v>
      </c>
      <c r="Z37" s="6" t="s">
        <v>3</v>
      </c>
      <c r="AA37" s="6" t="s">
        <v>1</v>
      </c>
      <c r="AB37" s="6" t="s">
        <v>2</v>
      </c>
      <c r="AC37" s="6" t="s">
        <v>1</v>
      </c>
      <c r="AD37" s="6" t="s">
        <v>2</v>
      </c>
      <c r="AE37" s="6" t="s">
        <v>337</v>
      </c>
      <c r="AF37" s="6" t="s">
        <v>1</v>
      </c>
      <c r="AG37" s="6" t="s">
        <v>2</v>
      </c>
      <c r="AH37" s="6" t="s">
        <v>1</v>
      </c>
      <c r="AI37" s="6" t="s">
        <v>338</v>
      </c>
    </row>
    <row r="38" spans="1:36" ht="17" customHeight="1">
      <c r="A38" s="6" t="s">
        <v>328</v>
      </c>
      <c r="B38" s="6" t="s">
        <v>355</v>
      </c>
      <c r="C38" s="6">
        <v>25</v>
      </c>
      <c r="D38" s="6" t="s">
        <v>330</v>
      </c>
      <c r="E38" s="6" t="s">
        <v>371</v>
      </c>
      <c r="F38" s="6">
        <v>1</v>
      </c>
      <c r="G38" s="6" t="s">
        <v>347</v>
      </c>
      <c r="H38" s="6" t="s">
        <v>393</v>
      </c>
      <c r="I38" s="6" t="s">
        <v>1</v>
      </c>
      <c r="J38" s="6" t="s">
        <v>2</v>
      </c>
      <c r="K38" s="6" t="s">
        <v>337</v>
      </c>
      <c r="L38" s="6" t="s">
        <v>337</v>
      </c>
      <c r="M38" s="6" t="s">
        <v>338</v>
      </c>
      <c r="N38" s="6" t="s">
        <v>338</v>
      </c>
      <c r="O38" s="6" t="s">
        <v>337</v>
      </c>
      <c r="P38" s="6" t="s">
        <v>1</v>
      </c>
      <c r="Q38" s="6" t="s">
        <v>1</v>
      </c>
      <c r="R38" s="6" t="s">
        <v>338</v>
      </c>
      <c r="S38" s="6" t="s">
        <v>338</v>
      </c>
      <c r="T38" s="6" t="s">
        <v>337</v>
      </c>
      <c r="U38" s="7" t="s">
        <v>123</v>
      </c>
      <c r="V38" s="6" t="s">
        <v>336</v>
      </c>
      <c r="W38" s="6" t="s">
        <v>334</v>
      </c>
      <c r="X38" s="6" t="s">
        <v>1</v>
      </c>
      <c r="Y38" s="6" t="s">
        <v>338</v>
      </c>
      <c r="Z38" s="6" t="s">
        <v>338</v>
      </c>
      <c r="AA38" s="6" t="s">
        <v>338</v>
      </c>
      <c r="AB38" s="6" t="s">
        <v>1</v>
      </c>
      <c r="AC38" s="6" t="s">
        <v>338</v>
      </c>
      <c r="AD38" s="6" t="s">
        <v>1</v>
      </c>
      <c r="AE38" s="6" t="s">
        <v>338</v>
      </c>
      <c r="AF38" s="6" t="s">
        <v>3</v>
      </c>
      <c r="AG38" s="6" t="s">
        <v>2</v>
      </c>
      <c r="AH38" s="6" t="s">
        <v>3</v>
      </c>
      <c r="AI38" s="6" t="s">
        <v>338</v>
      </c>
      <c r="AJ38" s="6" t="s">
        <v>406</v>
      </c>
    </row>
    <row r="39" spans="1:36" ht="17" customHeight="1">
      <c r="A39" s="6" t="s">
        <v>328</v>
      </c>
      <c r="B39" s="6" t="s">
        <v>355</v>
      </c>
      <c r="C39" s="6">
        <v>24</v>
      </c>
      <c r="D39" s="6" t="s">
        <v>349</v>
      </c>
      <c r="E39" s="6" t="s">
        <v>331</v>
      </c>
      <c r="F39" s="6">
        <v>1</v>
      </c>
      <c r="G39" s="6" t="s">
        <v>345</v>
      </c>
      <c r="H39" s="6" t="s">
        <v>333</v>
      </c>
      <c r="I39" s="6" t="s">
        <v>3</v>
      </c>
      <c r="J39" s="6" t="s">
        <v>1</v>
      </c>
      <c r="K39" s="6" t="s">
        <v>1</v>
      </c>
      <c r="L39" s="6" t="s">
        <v>2</v>
      </c>
      <c r="M39" s="6" t="s">
        <v>337</v>
      </c>
      <c r="N39" s="6" t="s">
        <v>337</v>
      </c>
      <c r="O39" s="6" t="s">
        <v>337</v>
      </c>
      <c r="P39" s="6" t="s">
        <v>2</v>
      </c>
      <c r="Q39" s="6" t="s">
        <v>1</v>
      </c>
      <c r="R39" s="6" t="s">
        <v>337</v>
      </c>
      <c r="S39" s="6" t="s">
        <v>337</v>
      </c>
      <c r="T39" s="6" t="s">
        <v>338</v>
      </c>
      <c r="U39" s="6" t="s">
        <v>192</v>
      </c>
      <c r="V39" s="6" t="s">
        <v>334</v>
      </c>
      <c r="W39" s="6" t="s">
        <v>334</v>
      </c>
      <c r="X39" s="6" t="s">
        <v>3</v>
      </c>
      <c r="Y39" s="6" t="s">
        <v>2</v>
      </c>
      <c r="Z39" s="6" t="s">
        <v>1</v>
      </c>
      <c r="AA39" s="6" t="s">
        <v>1</v>
      </c>
      <c r="AB39" s="6" t="s">
        <v>337</v>
      </c>
      <c r="AC39" s="6" t="s">
        <v>1</v>
      </c>
      <c r="AD39" s="6" t="s">
        <v>3</v>
      </c>
      <c r="AE39" s="6" t="s">
        <v>338</v>
      </c>
      <c r="AF39" s="6" t="s">
        <v>1</v>
      </c>
      <c r="AG39" s="6" t="s">
        <v>2</v>
      </c>
      <c r="AH39" s="6" t="s">
        <v>337</v>
      </c>
      <c r="AI39" s="6" t="s">
        <v>337</v>
      </c>
      <c r="AJ39" s="6" t="s">
        <v>456</v>
      </c>
    </row>
    <row r="40" spans="1:36" ht="17" customHeight="1">
      <c r="A40" s="6" t="s">
        <v>328</v>
      </c>
      <c r="B40" s="6" t="s">
        <v>329</v>
      </c>
      <c r="C40" s="6">
        <v>22</v>
      </c>
      <c r="D40" s="6" t="s">
        <v>330</v>
      </c>
      <c r="E40" s="6" t="s">
        <v>371</v>
      </c>
      <c r="F40" s="6">
        <v>1</v>
      </c>
      <c r="G40" s="6" t="s">
        <v>332</v>
      </c>
      <c r="H40" s="6" t="s">
        <v>346</v>
      </c>
      <c r="I40" s="6" t="s">
        <v>1</v>
      </c>
      <c r="J40" s="6" t="s">
        <v>337</v>
      </c>
      <c r="K40" s="6" t="s">
        <v>2</v>
      </c>
      <c r="L40" s="6" t="s">
        <v>2</v>
      </c>
      <c r="M40" s="6" t="s">
        <v>337</v>
      </c>
      <c r="N40" s="6" t="s">
        <v>338</v>
      </c>
      <c r="O40" s="6" t="s">
        <v>2</v>
      </c>
      <c r="P40" s="6" t="s">
        <v>337</v>
      </c>
      <c r="Q40" s="6" t="s">
        <v>1</v>
      </c>
      <c r="R40" s="6" t="s">
        <v>337</v>
      </c>
      <c r="S40" s="6" t="s">
        <v>1</v>
      </c>
      <c r="T40" s="6" t="s">
        <v>1</v>
      </c>
      <c r="U40" s="6" t="s">
        <v>97</v>
      </c>
      <c r="V40" s="6" t="s">
        <v>336</v>
      </c>
      <c r="W40" s="6" t="s">
        <v>336</v>
      </c>
      <c r="X40" s="6" t="s">
        <v>1</v>
      </c>
      <c r="Y40" s="6" t="s">
        <v>337</v>
      </c>
      <c r="Z40" s="6" t="s">
        <v>1</v>
      </c>
      <c r="AA40" s="6" t="s">
        <v>338</v>
      </c>
      <c r="AB40" s="6" t="s">
        <v>338</v>
      </c>
      <c r="AC40" s="6" t="s">
        <v>1</v>
      </c>
      <c r="AD40" s="6" t="s">
        <v>337</v>
      </c>
      <c r="AE40" s="6" t="s">
        <v>337</v>
      </c>
      <c r="AF40" s="6" t="s">
        <v>337</v>
      </c>
      <c r="AG40" s="6" t="s">
        <v>2</v>
      </c>
      <c r="AH40" s="6" t="s">
        <v>337</v>
      </c>
      <c r="AI40" s="6" t="s">
        <v>337</v>
      </c>
    </row>
    <row r="41" spans="1:36" ht="17" customHeight="1">
      <c r="A41" s="6" t="s">
        <v>328</v>
      </c>
      <c r="B41" s="6" t="s">
        <v>329</v>
      </c>
      <c r="C41" s="6">
        <v>23</v>
      </c>
      <c r="D41" s="6" t="s">
        <v>330</v>
      </c>
      <c r="E41" s="6" t="s">
        <v>357</v>
      </c>
      <c r="F41" s="6">
        <v>1</v>
      </c>
      <c r="G41" s="6" t="s">
        <v>332</v>
      </c>
      <c r="H41" s="6" t="s">
        <v>333</v>
      </c>
      <c r="I41" s="6" t="s">
        <v>2</v>
      </c>
      <c r="J41" s="6" t="s">
        <v>337</v>
      </c>
      <c r="K41" s="6" t="s">
        <v>1</v>
      </c>
      <c r="L41" s="6" t="s">
        <v>2</v>
      </c>
      <c r="M41" s="6" t="s">
        <v>337</v>
      </c>
      <c r="N41" s="6" t="s">
        <v>338</v>
      </c>
      <c r="O41" s="6" t="s">
        <v>1</v>
      </c>
      <c r="P41" s="6" t="s">
        <v>337</v>
      </c>
      <c r="Q41" s="6" t="s">
        <v>1</v>
      </c>
      <c r="R41" s="6" t="s">
        <v>1</v>
      </c>
      <c r="S41" s="6" t="s">
        <v>2</v>
      </c>
      <c r="T41" s="6" t="s">
        <v>1</v>
      </c>
      <c r="U41" s="6" t="s">
        <v>72</v>
      </c>
      <c r="V41" s="6" t="s">
        <v>336</v>
      </c>
      <c r="W41" s="6" t="s">
        <v>336</v>
      </c>
      <c r="X41" s="6" t="s">
        <v>2</v>
      </c>
      <c r="Y41" s="6" t="s">
        <v>1</v>
      </c>
      <c r="Z41" s="6" t="s">
        <v>338</v>
      </c>
      <c r="AA41" s="6" t="s">
        <v>338</v>
      </c>
      <c r="AB41" s="6" t="s">
        <v>1</v>
      </c>
      <c r="AC41" s="6" t="s">
        <v>338</v>
      </c>
      <c r="AD41" s="6" t="s">
        <v>3</v>
      </c>
      <c r="AE41" s="6" t="s">
        <v>3</v>
      </c>
      <c r="AF41" s="6" t="s">
        <v>3</v>
      </c>
      <c r="AG41" s="6" t="s">
        <v>2</v>
      </c>
      <c r="AH41" s="6" t="s">
        <v>3</v>
      </c>
      <c r="AI41" s="6" t="s">
        <v>3</v>
      </c>
      <c r="AJ41" s="6" t="s">
        <v>362</v>
      </c>
    </row>
    <row r="42" spans="1:36" ht="17" customHeight="1">
      <c r="A42" s="6" t="s">
        <v>328</v>
      </c>
      <c r="B42" s="6" t="s">
        <v>329</v>
      </c>
      <c r="C42" s="6">
        <v>27</v>
      </c>
      <c r="D42" s="6" t="s">
        <v>340</v>
      </c>
      <c r="E42" s="6" t="s">
        <v>331</v>
      </c>
      <c r="F42" s="6">
        <v>4</v>
      </c>
      <c r="G42" s="6" t="s">
        <v>332</v>
      </c>
      <c r="H42" s="6" t="s">
        <v>333</v>
      </c>
      <c r="I42" s="6" t="s">
        <v>2</v>
      </c>
      <c r="J42" s="6" t="s">
        <v>337</v>
      </c>
      <c r="K42" s="6" t="s">
        <v>338</v>
      </c>
      <c r="L42" s="6" t="s">
        <v>2</v>
      </c>
      <c r="M42" s="6" t="s">
        <v>1</v>
      </c>
      <c r="N42" s="6" t="s">
        <v>1</v>
      </c>
      <c r="O42" s="6" t="s">
        <v>1</v>
      </c>
      <c r="P42" s="6" t="s">
        <v>2</v>
      </c>
      <c r="Q42" s="6" t="s">
        <v>2</v>
      </c>
      <c r="R42" s="6" t="s">
        <v>337</v>
      </c>
      <c r="S42" s="6" t="s">
        <v>337</v>
      </c>
      <c r="T42" s="6" t="s">
        <v>1</v>
      </c>
      <c r="U42" s="6" t="s">
        <v>73</v>
      </c>
      <c r="V42" s="6" t="s">
        <v>334</v>
      </c>
      <c r="W42" s="6" t="s">
        <v>336</v>
      </c>
      <c r="X42" s="6" t="s">
        <v>3</v>
      </c>
      <c r="Y42" s="6" t="s">
        <v>3</v>
      </c>
      <c r="Z42" s="6" t="s">
        <v>337</v>
      </c>
      <c r="AA42" s="6" t="s">
        <v>338</v>
      </c>
      <c r="AB42" s="6" t="s">
        <v>338</v>
      </c>
      <c r="AC42" s="6" t="s">
        <v>338</v>
      </c>
      <c r="AD42" s="6" t="s">
        <v>1</v>
      </c>
      <c r="AE42" s="6" t="s">
        <v>338</v>
      </c>
      <c r="AF42" s="6" t="s">
        <v>338</v>
      </c>
      <c r="AG42" s="6" t="s">
        <v>2</v>
      </c>
      <c r="AH42" s="6" t="s">
        <v>3</v>
      </c>
      <c r="AI42" s="6" t="s">
        <v>338</v>
      </c>
      <c r="AJ42" s="6" t="s">
        <v>363</v>
      </c>
    </row>
    <row r="43" spans="1:36" ht="17" customHeight="1">
      <c r="A43" s="6" t="s">
        <v>328</v>
      </c>
      <c r="B43" s="6" t="s">
        <v>329</v>
      </c>
      <c r="C43" s="6">
        <v>26</v>
      </c>
      <c r="D43" s="6" t="s">
        <v>340</v>
      </c>
      <c r="E43" s="6" t="s">
        <v>331</v>
      </c>
      <c r="F43" s="6">
        <v>2</v>
      </c>
      <c r="G43" s="6" t="s">
        <v>343</v>
      </c>
      <c r="H43" s="6" t="s">
        <v>333</v>
      </c>
      <c r="I43" s="6" t="s">
        <v>2</v>
      </c>
      <c r="J43" s="6" t="s">
        <v>2</v>
      </c>
      <c r="K43" s="6" t="s">
        <v>2</v>
      </c>
      <c r="L43" s="6" t="s">
        <v>2</v>
      </c>
      <c r="M43" s="6" t="s">
        <v>2</v>
      </c>
      <c r="N43" s="6" t="s">
        <v>337</v>
      </c>
      <c r="O43" s="6" t="s">
        <v>2</v>
      </c>
      <c r="P43" s="6" t="s">
        <v>2</v>
      </c>
      <c r="Q43" s="6" t="s">
        <v>2</v>
      </c>
      <c r="R43" s="6" t="s">
        <v>2</v>
      </c>
      <c r="S43" s="6" t="s">
        <v>338</v>
      </c>
      <c r="T43" s="6" t="s">
        <v>1</v>
      </c>
      <c r="U43" s="6" t="s">
        <v>203</v>
      </c>
      <c r="V43" s="6" t="s">
        <v>336</v>
      </c>
      <c r="W43" s="6" t="s">
        <v>335</v>
      </c>
      <c r="X43" s="6" t="s">
        <v>2</v>
      </c>
      <c r="Y43" s="6" t="s">
        <v>2</v>
      </c>
      <c r="Z43" s="6" t="s">
        <v>338</v>
      </c>
      <c r="AA43" s="6" t="s">
        <v>338</v>
      </c>
      <c r="AB43" s="6" t="s">
        <v>338</v>
      </c>
      <c r="AC43" s="6" t="s">
        <v>338</v>
      </c>
      <c r="AD43" s="6" t="s">
        <v>2</v>
      </c>
      <c r="AE43" s="6" t="s">
        <v>338</v>
      </c>
      <c r="AF43" s="6" t="s">
        <v>338</v>
      </c>
      <c r="AG43" s="6" t="s">
        <v>337</v>
      </c>
      <c r="AH43" s="6" t="s">
        <v>2</v>
      </c>
      <c r="AI43" s="6" t="s">
        <v>2</v>
      </c>
    </row>
    <row r="44" spans="1:36" ht="17" customHeight="1">
      <c r="A44" s="6" t="s">
        <v>328</v>
      </c>
      <c r="B44" s="6" t="s">
        <v>329</v>
      </c>
      <c r="C44" s="6">
        <v>32</v>
      </c>
      <c r="D44" s="6" t="s">
        <v>330</v>
      </c>
      <c r="E44" s="6" t="s">
        <v>331</v>
      </c>
      <c r="F44" s="6">
        <v>2</v>
      </c>
      <c r="G44" s="6" t="s">
        <v>332</v>
      </c>
      <c r="H44" s="6" t="s">
        <v>333</v>
      </c>
      <c r="I44" s="6" t="s">
        <v>2</v>
      </c>
      <c r="J44" s="6" t="s">
        <v>337</v>
      </c>
      <c r="K44" s="6" t="s">
        <v>338</v>
      </c>
      <c r="L44" s="6" t="s">
        <v>1</v>
      </c>
      <c r="M44" s="6" t="s">
        <v>3</v>
      </c>
      <c r="N44" s="6" t="s">
        <v>1</v>
      </c>
      <c r="O44" s="6" t="s">
        <v>1</v>
      </c>
      <c r="P44" s="6" t="s">
        <v>2</v>
      </c>
      <c r="Q44" s="6" t="s">
        <v>337</v>
      </c>
      <c r="R44" s="6" t="s">
        <v>338</v>
      </c>
      <c r="S44" s="6" t="s">
        <v>338</v>
      </c>
      <c r="T44" s="6" t="s">
        <v>337</v>
      </c>
      <c r="U44" s="6" t="s">
        <v>154</v>
      </c>
      <c r="V44" s="6" t="s">
        <v>335</v>
      </c>
      <c r="W44" s="6" t="s">
        <v>335</v>
      </c>
      <c r="X44" s="6" t="s">
        <v>2</v>
      </c>
      <c r="Y44" s="6" t="s">
        <v>337</v>
      </c>
      <c r="Z44" s="6" t="s">
        <v>337</v>
      </c>
      <c r="AA44" s="6" t="s">
        <v>3</v>
      </c>
      <c r="AB44" s="6" t="s">
        <v>2</v>
      </c>
      <c r="AC44" s="6" t="s">
        <v>1</v>
      </c>
      <c r="AD44" s="6" t="s">
        <v>2</v>
      </c>
      <c r="AE44" s="6" t="s">
        <v>337</v>
      </c>
      <c r="AF44" s="6" t="s">
        <v>338</v>
      </c>
      <c r="AG44" s="6" t="s">
        <v>2</v>
      </c>
      <c r="AH44" s="6" t="s">
        <v>337</v>
      </c>
      <c r="AI44" s="6" t="s">
        <v>338</v>
      </c>
    </row>
    <row r="45" spans="1:36" ht="17" customHeight="1">
      <c r="A45" s="6" t="s">
        <v>328</v>
      </c>
      <c r="B45" s="6" t="s">
        <v>385</v>
      </c>
      <c r="C45" s="6">
        <v>25</v>
      </c>
      <c r="D45" s="6" t="s">
        <v>330</v>
      </c>
      <c r="E45" s="6" t="s">
        <v>331</v>
      </c>
      <c r="F45" s="6">
        <v>2</v>
      </c>
      <c r="G45" s="6" t="s">
        <v>332</v>
      </c>
      <c r="H45" s="6" t="s">
        <v>333</v>
      </c>
      <c r="I45" s="6" t="s">
        <v>3</v>
      </c>
      <c r="J45" s="6" t="s">
        <v>2</v>
      </c>
      <c r="K45" s="6" t="s">
        <v>2</v>
      </c>
      <c r="L45" s="6" t="s">
        <v>3</v>
      </c>
      <c r="M45" s="6" t="s">
        <v>3</v>
      </c>
      <c r="N45" s="6" t="s">
        <v>1</v>
      </c>
      <c r="O45" s="6" t="s">
        <v>2</v>
      </c>
      <c r="P45" s="6" t="s">
        <v>2</v>
      </c>
      <c r="Q45" s="6" t="s">
        <v>1</v>
      </c>
      <c r="R45" s="6" t="s">
        <v>1</v>
      </c>
      <c r="S45" s="6" t="s">
        <v>2</v>
      </c>
      <c r="T45" s="6" t="s">
        <v>1</v>
      </c>
      <c r="U45" s="7" t="s">
        <v>161</v>
      </c>
      <c r="V45" s="6" t="s">
        <v>334</v>
      </c>
      <c r="W45" s="6" t="s">
        <v>334</v>
      </c>
      <c r="X45" s="6" t="s">
        <v>3</v>
      </c>
      <c r="Y45" s="6" t="s">
        <v>2</v>
      </c>
      <c r="Z45" s="6" t="s">
        <v>1</v>
      </c>
      <c r="AA45" s="6" t="s">
        <v>337</v>
      </c>
      <c r="AB45" s="6" t="s">
        <v>337</v>
      </c>
      <c r="AC45" s="6" t="s">
        <v>1</v>
      </c>
      <c r="AD45" s="6" t="s">
        <v>2</v>
      </c>
      <c r="AE45" s="6" t="s">
        <v>1</v>
      </c>
      <c r="AF45" s="6" t="s">
        <v>1</v>
      </c>
      <c r="AG45" s="6" t="s">
        <v>2</v>
      </c>
      <c r="AH45" s="6" t="s">
        <v>1</v>
      </c>
      <c r="AI45" s="6" t="s">
        <v>337</v>
      </c>
      <c r="AJ45" s="6" t="s">
        <v>435</v>
      </c>
    </row>
    <row r="46" spans="1:36" ht="17" customHeight="1">
      <c r="A46" s="6" t="s">
        <v>328</v>
      </c>
      <c r="B46" s="6" t="s">
        <v>329</v>
      </c>
      <c r="C46" s="6">
        <v>26</v>
      </c>
      <c r="D46" s="6" t="s">
        <v>330</v>
      </c>
      <c r="E46" s="6" t="s">
        <v>357</v>
      </c>
      <c r="F46" s="6">
        <v>1</v>
      </c>
      <c r="G46" s="6" t="s">
        <v>366</v>
      </c>
      <c r="H46" s="6" t="s">
        <v>346</v>
      </c>
      <c r="I46" s="6" t="s">
        <v>1</v>
      </c>
      <c r="J46" s="6" t="s">
        <v>1</v>
      </c>
      <c r="K46" s="6" t="s">
        <v>337</v>
      </c>
      <c r="L46" s="6" t="s">
        <v>1</v>
      </c>
      <c r="M46" s="6" t="s">
        <v>338</v>
      </c>
      <c r="N46" s="6" t="s">
        <v>1</v>
      </c>
      <c r="O46" s="6" t="s">
        <v>337</v>
      </c>
      <c r="P46" s="6" t="s">
        <v>1</v>
      </c>
      <c r="Q46" s="6" t="s">
        <v>337</v>
      </c>
      <c r="R46" s="6" t="s">
        <v>1</v>
      </c>
      <c r="S46" s="6" t="s">
        <v>1</v>
      </c>
      <c r="T46" s="6" t="s">
        <v>338</v>
      </c>
      <c r="U46" s="6" t="s">
        <v>78</v>
      </c>
      <c r="V46" s="6" t="s">
        <v>336</v>
      </c>
      <c r="W46" s="6" t="s">
        <v>336</v>
      </c>
      <c r="X46" s="6" t="s">
        <v>1</v>
      </c>
      <c r="Y46" s="6" t="s">
        <v>1</v>
      </c>
      <c r="Z46" s="6" t="s">
        <v>337</v>
      </c>
      <c r="AA46" s="6" t="s">
        <v>337</v>
      </c>
      <c r="AB46" s="6" t="s">
        <v>337</v>
      </c>
      <c r="AC46" s="6" t="s">
        <v>1</v>
      </c>
      <c r="AD46" s="6" t="s">
        <v>2</v>
      </c>
      <c r="AE46" s="6" t="s">
        <v>338</v>
      </c>
      <c r="AF46" s="6" t="s">
        <v>1</v>
      </c>
      <c r="AG46" s="6" t="s">
        <v>1</v>
      </c>
      <c r="AH46" s="6" t="s">
        <v>1</v>
      </c>
      <c r="AI46" s="6" t="s">
        <v>1</v>
      </c>
      <c r="AJ46" s="6" t="s">
        <v>367</v>
      </c>
    </row>
    <row r="47" spans="1:36" ht="17" customHeight="1">
      <c r="A47" s="6" t="s">
        <v>328</v>
      </c>
      <c r="B47" s="6" t="s">
        <v>329</v>
      </c>
      <c r="C47" s="6">
        <v>27</v>
      </c>
      <c r="D47" s="6" t="s">
        <v>330</v>
      </c>
      <c r="E47" s="6" t="s">
        <v>371</v>
      </c>
      <c r="F47" s="6">
        <v>1</v>
      </c>
      <c r="G47" s="6" t="s">
        <v>343</v>
      </c>
      <c r="H47" s="6" t="s">
        <v>346</v>
      </c>
      <c r="I47" s="6" t="s">
        <v>2</v>
      </c>
      <c r="J47" s="6" t="s">
        <v>1</v>
      </c>
      <c r="K47" s="6" t="s">
        <v>1</v>
      </c>
      <c r="L47" s="6" t="s">
        <v>2</v>
      </c>
      <c r="M47" s="6" t="s">
        <v>1</v>
      </c>
      <c r="N47" s="6" t="s">
        <v>1</v>
      </c>
      <c r="O47" s="6" t="s">
        <v>1</v>
      </c>
      <c r="P47" s="6" t="s">
        <v>1</v>
      </c>
      <c r="Q47" s="6" t="s">
        <v>1</v>
      </c>
      <c r="R47" s="6" t="s">
        <v>337</v>
      </c>
      <c r="S47" s="6" t="s">
        <v>337</v>
      </c>
      <c r="T47" s="6" t="s">
        <v>1</v>
      </c>
      <c r="U47" s="6" t="s">
        <v>122</v>
      </c>
      <c r="V47" s="6" t="s">
        <v>334</v>
      </c>
      <c r="W47" s="6" t="s">
        <v>336</v>
      </c>
      <c r="X47" s="6" t="s">
        <v>1</v>
      </c>
      <c r="Y47" s="6" t="s">
        <v>337</v>
      </c>
      <c r="Z47" s="6" t="s">
        <v>337</v>
      </c>
      <c r="AA47" s="6" t="s">
        <v>337</v>
      </c>
      <c r="AB47" s="6" t="s">
        <v>337</v>
      </c>
      <c r="AC47" s="6" t="s">
        <v>337</v>
      </c>
      <c r="AD47" s="6" t="s">
        <v>1</v>
      </c>
      <c r="AE47" s="6" t="s">
        <v>1</v>
      </c>
      <c r="AF47" s="6" t="s">
        <v>2</v>
      </c>
      <c r="AG47" s="6" t="s">
        <v>1</v>
      </c>
      <c r="AH47" s="6" t="s">
        <v>1</v>
      </c>
      <c r="AI47" s="6" t="s">
        <v>2</v>
      </c>
      <c r="AJ47" s="6" t="s">
        <v>405</v>
      </c>
    </row>
    <row r="48" spans="1:36" ht="17" customHeight="1">
      <c r="A48" s="6" t="s">
        <v>328</v>
      </c>
      <c r="B48" s="6" t="s">
        <v>348</v>
      </c>
      <c r="C48" s="6">
        <v>31</v>
      </c>
      <c r="D48" s="6" t="s">
        <v>349</v>
      </c>
      <c r="E48" s="6" t="s">
        <v>331</v>
      </c>
      <c r="F48" s="6">
        <v>1</v>
      </c>
      <c r="G48" s="6" t="s">
        <v>403</v>
      </c>
      <c r="H48" s="6" t="s">
        <v>333</v>
      </c>
      <c r="I48" s="6" t="s">
        <v>2</v>
      </c>
      <c r="J48" s="6" t="s">
        <v>1</v>
      </c>
      <c r="K48" s="6" t="s">
        <v>1</v>
      </c>
      <c r="L48" s="6" t="s">
        <v>2</v>
      </c>
      <c r="M48" s="6" t="s">
        <v>1</v>
      </c>
      <c r="N48" s="6" t="s">
        <v>1</v>
      </c>
      <c r="O48" s="6" t="s">
        <v>337</v>
      </c>
      <c r="P48" s="6" t="s">
        <v>1</v>
      </c>
      <c r="Q48" s="6" t="s">
        <v>1</v>
      </c>
      <c r="R48" s="6" t="s">
        <v>337</v>
      </c>
      <c r="S48" s="6" t="s">
        <v>2</v>
      </c>
      <c r="T48" s="6" t="s">
        <v>1</v>
      </c>
      <c r="U48" s="6" t="s">
        <v>218</v>
      </c>
      <c r="V48" s="6" t="s">
        <v>336</v>
      </c>
      <c r="W48" s="6" t="s">
        <v>334</v>
      </c>
      <c r="X48" s="6" t="s">
        <v>2</v>
      </c>
      <c r="Y48" s="6" t="s">
        <v>2</v>
      </c>
      <c r="Z48" s="6" t="s">
        <v>2</v>
      </c>
      <c r="AA48" s="6" t="s">
        <v>1</v>
      </c>
      <c r="AB48" s="6" t="s">
        <v>337</v>
      </c>
      <c r="AC48" s="6" t="s">
        <v>1</v>
      </c>
      <c r="AD48" s="6" t="s">
        <v>1</v>
      </c>
      <c r="AE48" s="6" t="s">
        <v>337</v>
      </c>
      <c r="AF48" s="6" t="s">
        <v>2</v>
      </c>
      <c r="AG48" s="6" t="s">
        <v>3</v>
      </c>
      <c r="AH48" s="6" t="s">
        <v>3</v>
      </c>
      <c r="AI48" s="6" t="s">
        <v>337</v>
      </c>
      <c r="AJ48" s="6" t="s">
        <v>474</v>
      </c>
    </row>
    <row r="49" spans="1:36" ht="17" customHeight="1">
      <c r="A49" s="6" t="s">
        <v>328</v>
      </c>
      <c r="B49" s="6" t="s">
        <v>329</v>
      </c>
      <c r="C49" s="6">
        <v>28</v>
      </c>
      <c r="D49" s="6" t="s">
        <v>349</v>
      </c>
      <c r="E49" s="6" t="s">
        <v>331</v>
      </c>
      <c r="F49" s="6">
        <v>1</v>
      </c>
      <c r="G49" s="6" t="s">
        <v>348</v>
      </c>
      <c r="H49" s="6" t="s">
        <v>333</v>
      </c>
      <c r="I49" s="6" t="s">
        <v>2</v>
      </c>
      <c r="J49" s="6" t="s">
        <v>1</v>
      </c>
      <c r="K49" s="6" t="s">
        <v>1</v>
      </c>
      <c r="L49" s="6" t="s">
        <v>2</v>
      </c>
      <c r="M49" s="6" t="s">
        <v>3</v>
      </c>
      <c r="N49" s="6" t="s">
        <v>1</v>
      </c>
      <c r="O49" s="6" t="s">
        <v>1</v>
      </c>
      <c r="P49" s="6" t="s">
        <v>3</v>
      </c>
      <c r="Q49" s="6" t="s">
        <v>337</v>
      </c>
      <c r="R49" s="6" t="s">
        <v>337</v>
      </c>
      <c r="S49" s="6" t="s">
        <v>337</v>
      </c>
      <c r="T49" s="6" t="s">
        <v>337</v>
      </c>
      <c r="U49" s="6" t="s">
        <v>157</v>
      </c>
      <c r="V49" s="6" t="s">
        <v>334</v>
      </c>
      <c r="W49" s="6" t="s">
        <v>334</v>
      </c>
      <c r="X49" s="6" t="s">
        <v>3</v>
      </c>
      <c r="Y49" s="6" t="s">
        <v>2</v>
      </c>
      <c r="Z49" s="6" t="s">
        <v>337</v>
      </c>
      <c r="AA49" s="6" t="s">
        <v>1</v>
      </c>
      <c r="AB49" s="6" t="s">
        <v>338</v>
      </c>
      <c r="AC49" s="6" t="s">
        <v>337</v>
      </c>
      <c r="AD49" s="6" t="s">
        <v>337</v>
      </c>
      <c r="AE49" s="6" t="s">
        <v>337</v>
      </c>
      <c r="AF49" s="6" t="s">
        <v>337</v>
      </c>
      <c r="AG49" s="6" t="s">
        <v>2</v>
      </c>
      <c r="AH49" s="6" t="s">
        <v>337</v>
      </c>
      <c r="AI49" s="6" t="s">
        <v>337</v>
      </c>
      <c r="AJ49" s="6" t="s">
        <v>432</v>
      </c>
    </row>
    <row r="50" spans="1:36" ht="17" customHeight="1">
      <c r="A50" s="6" t="s">
        <v>328</v>
      </c>
      <c r="B50" s="6" t="s">
        <v>348</v>
      </c>
      <c r="C50" s="6">
        <v>36</v>
      </c>
      <c r="D50" s="6" t="s">
        <v>349</v>
      </c>
      <c r="E50" s="6" t="s">
        <v>331</v>
      </c>
      <c r="F50" s="6">
        <v>1</v>
      </c>
      <c r="G50" s="6" t="s">
        <v>403</v>
      </c>
      <c r="H50" s="6" t="s">
        <v>350</v>
      </c>
      <c r="I50" s="6" t="s">
        <v>2</v>
      </c>
      <c r="J50" s="6" t="s">
        <v>1</v>
      </c>
      <c r="K50" s="6" t="s">
        <v>2</v>
      </c>
      <c r="L50" s="6" t="s">
        <v>3</v>
      </c>
      <c r="M50" s="6" t="s">
        <v>2</v>
      </c>
      <c r="N50" s="6" t="s">
        <v>1</v>
      </c>
      <c r="O50" s="6" t="s">
        <v>2</v>
      </c>
      <c r="P50" s="6" t="s">
        <v>1</v>
      </c>
      <c r="Q50" s="6" t="s">
        <v>2</v>
      </c>
      <c r="R50" s="6" t="s">
        <v>337</v>
      </c>
      <c r="S50" s="6" t="s">
        <v>337</v>
      </c>
      <c r="T50" s="6" t="s">
        <v>1</v>
      </c>
      <c r="U50" s="6" t="s">
        <v>225</v>
      </c>
      <c r="V50" s="6" t="s">
        <v>334</v>
      </c>
      <c r="W50" s="6" t="s">
        <v>334</v>
      </c>
      <c r="X50" s="6" t="s">
        <v>1</v>
      </c>
      <c r="Y50" s="6" t="s">
        <v>3</v>
      </c>
      <c r="Z50" s="6" t="s">
        <v>2</v>
      </c>
      <c r="AA50" s="6" t="s">
        <v>337</v>
      </c>
      <c r="AB50" s="6" t="s">
        <v>1</v>
      </c>
      <c r="AC50" s="6" t="s">
        <v>1</v>
      </c>
      <c r="AD50" s="6" t="s">
        <v>2</v>
      </c>
      <c r="AE50" s="6" t="s">
        <v>2</v>
      </c>
      <c r="AF50" s="6" t="s">
        <v>337</v>
      </c>
      <c r="AG50" s="6" t="s">
        <v>2</v>
      </c>
      <c r="AH50" s="6" t="s">
        <v>338</v>
      </c>
      <c r="AI50" s="6" t="s">
        <v>338</v>
      </c>
      <c r="AJ50" s="6" t="s">
        <v>479</v>
      </c>
    </row>
    <row r="51" spans="1:36" ht="17" customHeight="1">
      <c r="A51" s="6" t="s">
        <v>328</v>
      </c>
      <c r="B51" s="6" t="s">
        <v>329</v>
      </c>
      <c r="C51" s="6">
        <v>43</v>
      </c>
      <c r="D51" s="6" t="s">
        <v>330</v>
      </c>
      <c r="E51" s="6" t="s">
        <v>331</v>
      </c>
      <c r="F51" s="6">
        <v>4</v>
      </c>
      <c r="G51" s="6" t="s">
        <v>347</v>
      </c>
      <c r="H51" s="6" t="s">
        <v>333</v>
      </c>
      <c r="I51" s="6" t="s">
        <v>2</v>
      </c>
      <c r="J51" s="6" t="s">
        <v>1</v>
      </c>
      <c r="K51" s="6" t="s">
        <v>337</v>
      </c>
      <c r="L51" s="6" t="s">
        <v>1</v>
      </c>
      <c r="M51" s="6" t="s">
        <v>2</v>
      </c>
      <c r="N51" s="6" t="s">
        <v>338</v>
      </c>
      <c r="O51" s="6" t="s">
        <v>1</v>
      </c>
      <c r="P51" s="6" t="s">
        <v>2</v>
      </c>
      <c r="Q51" s="6" t="s">
        <v>1</v>
      </c>
      <c r="R51" s="6" t="s">
        <v>337</v>
      </c>
      <c r="S51" s="6" t="s">
        <v>337</v>
      </c>
      <c r="T51" s="6" t="s">
        <v>1</v>
      </c>
      <c r="U51" s="6" t="s">
        <v>60</v>
      </c>
      <c r="V51" s="6" t="s">
        <v>336</v>
      </c>
      <c r="W51" s="6" t="s">
        <v>334</v>
      </c>
      <c r="X51" s="6" t="s">
        <v>2</v>
      </c>
      <c r="Y51" s="6" t="s">
        <v>337</v>
      </c>
      <c r="Z51" s="6" t="s">
        <v>337</v>
      </c>
      <c r="AA51" s="6" t="s">
        <v>338</v>
      </c>
      <c r="AB51" s="6" t="s">
        <v>337</v>
      </c>
      <c r="AC51" s="6" t="s">
        <v>337</v>
      </c>
      <c r="AD51" s="6" t="s">
        <v>1</v>
      </c>
      <c r="AE51" s="6" t="s">
        <v>338</v>
      </c>
      <c r="AF51" s="6" t="s">
        <v>3</v>
      </c>
      <c r="AG51" s="6" t="s">
        <v>1</v>
      </c>
      <c r="AH51" s="6" t="s">
        <v>1</v>
      </c>
      <c r="AI51" s="6" t="s">
        <v>2</v>
      </c>
    </row>
    <row r="52" spans="1:36" ht="17" customHeight="1">
      <c r="A52" s="6" t="s">
        <v>328</v>
      </c>
      <c r="B52" s="6" t="s">
        <v>329</v>
      </c>
      <c r="C52" s="6">
        <v>29</v>
      </c>
      <c r="D52" s="6" t="s">
        <v>330</v>
      </c>
      <c r="E52" s="6" t="s">
        <v>331</v>
      </c>
      <c r="F52" s="6">
        <v>2</v>
      </c>
      <c r="G52" s="6" t="s">
        <v>347</v>
      </c>
      <c r="H52" s="6" t="s">
        <v>333</v>
      </c>
      <c r="I52" s="6" t="s">
        <v>2</v>
      </c>
      <c r="J52" s="6" t="s">
        <v>337</v>
      </c>
      <c r="K52" s="6" t="s">
        <v>337</v>
      </c>
      <c r="L52" s="6" t="s">
        <v>2</v>
      </c>
      <c r="M52" s="6" t="s">
        <v>337</v>
      </c>
      <c r="N52" s="6" t="s">
        <v>338</v>
      </c>
      <c r="O52" s="6" t="s">
        <v>1</v>
      </c>
      <c r="P52" s="6" t="s">
        <v>3</v>
      </c>
      <c r="Q52" s="6" t="s">
        <v>337</v>
      </c>
      <c r="R52" s="6" t="s">
        <v>337</v>
      </c>
      <c r="S52" s="6" t="s">
        <v>338</v>
      </c>
      <c r="T52" s="6" t="s">
        <v>338</v>
      </c>
      <c r="U52" s="6" t="s">
        <v>64</v>
      </c>
      <c r="V52" s="6" t="s">
        <v>334</v>
      </c>
      <c r="W52" s="6" t="s">
        <v>334</v>
      </c>
      <c r="X52" s="6" t="s">
        <v>3</v>
      </c>
      <c r="Y52" s="6" t="s">
        <v>337</v>
      </c>
      <c r="Z52" s="6" t="s">
        <v>1</v>
      </c>
      <c r="AA52" s="6" t="s">
        <v>337</v>
      </c>
      <c r="AB52" s="6" t="s">
        <v>3</v>
      </c>
      <c r="AC52" s="6" t="s">
        <v>1</v>
      </c>
      <c r="AD52" s="6" t="s">
        <v>1</v>
      </c>
      <c r="AE52" s="6" t="s">
        <v>1</v>
      </c>
      <c r="AF52" s="6" t="s">
        <v>3</v>
      </c>
      <c r="AG52" s="6" t="s">
        <v>3</v>
      </c>
      <c r="AH52" s="6" t="s">
        <v>1</v>
      </c>
      <c r="AI52" s="6" t="s">
        <v>3</v>
      </c>
    </row>
    <row r="53" spans="1:36" ht="17" customHeight="1">
      <c r="A53" s="6" t="s">
        <v>328</v>
      </c>
      <c r="B53" s="6" t="s">
        <v>329</v>
      </c>
      <c r="C53" s="6">
        <v>24</v>
      </c>
      <c r="D53" s="6" t="s">
        <v>330</v>
      </c>
      <c r="E53" s="6" t="s">
        <v>331</v>
      </c>
      <c r="F53" s="6">
        <v>3</v>
      </c>
      <c r="G53" s="6" t="s">
        <v>332</v>
      </c>
      <c r="H53" s="6" t="s">
        <v>333</v>
      </c>
      <c r="I53" s="6" t="s">
        <v>2</v>
      </c>
      <c r="J53" s="6" t="s">
        <v>2</v>
      </c>
      <c r="K53" s="6" t="s">
        <v>337</v>
      </c>
      <c r="L53" s="6" t="s">
        <v>2</v>
      </c>
      <c r="M53" s="6" t="s">
        <v>2</v>
      </c>
      <c r="N53" s="6" t="s">
        <v>337</v>
      </c>
      <c r="O53" s="6" t="s">
        <v>337</v>
      </c>
      <c r="P53" s="6" t="s">
        <v>1</v>
      </c>
      <c r="Q53" s="6" t="s">
        <v>1</v>
      </c>
      <c r="R53" s="6" t="s">
        <v>337</v>
      </c>
      <c r="S53" s="6" t="s">
        <v>337</v>
      </c>
      <c r="T53" s="6" t="s">
        <v>1</v>
      </c>
      <c r="U53" s="6" t="s">
        <v>65</v>
      </c>
      <c r="V53" s="6" t="s">
        <v>334</v>
      </c>
      <c r="W53" s="6" t="s">
        <v>336</v>
      </c>
      <c r="X53" s="6" t="s">
        <v>2</v>
      </c>
      <c r="Y53" s="6" t="s">
        <v>2</v>
      </c>
      <c r="Z53" s="6" t="s">
        <v>337</v>
      </c>
      <c r="AA53" s="6" t="s">
        <v>338</v>
      </c>
      <c r="AB53" s="6" t="s">
        <v>338</v>
      </c>
      <c r="AC53" s="6" t="s">
        <v>337</v>
      </c>
      <c r="AD53" s="6" t="s">
        <v>2</v>
      </c>
      <c r="AE53" s="6" t="s">
        <v>337</v>
      </c>
      <c r="AF53" s="6" t="s">
        <v>338</v>
      </c>
      <c r="AG53" s="6" t="s">
        <v>1</v>
      </c>
      <c r="AH53" s="6" t="s">
        <v>2</v>
      </c>
      <c r="AI53" s="6" t="s">
        <v>338</v>
      </c>
      <c r="AJ53" s="6" t="s">
        <v>359</v>
      </c>
    </row>
    <row r="54" spans="1:36" ht="17" customHeight="1">
      <c r="A54" s="6" t="s">
        <v>328</v>
      </c>
      <c r="B54" s="6" t="s">
        <v>329</v>
      </c>
      <c r="C54" s="6">
        <v>24</v>
      </c>
      <c r="D54" s="6" t="s">
        <v>330</v>
      </c>
      <c r="E54" s="6" t="s">
        <v>357</v>
      </c>
      <c r="F54" s="6">
        <v>1</v>
      </c>
      <c r="G54" s="6" t="s">
        <v>347</v>
      </c>
      <c r="H54" s="6" t="s">
        <v>333</v>
      </c>
      <c r="I54" s="6" t="s">
        <v>2</v>
      </c>
      <c r="J54" s="6" t="s">
        <v>337</v>
      </c>
      <c r="K54" s="6" t="s">
        <v>2</v>
      </c>
      <c r="L54" s="6" t="s">
        <v>3</v>
      </c>
      <c r="M54" s="6" t="s">
        <v>3</v>
      </c>
      <c r="N54" s="6" t="s">
        <v>337</v>
      </c>
      <c r="O54" s="6" t="s">
        <v>2</v>
      </c>
      <c r="P54" s="6" t="s">
        <v>2</v>
      </c>
      <c r="Q54" s="6" t="s">
        <v>2</v>
      </c>
      <c r="R54" s="6" t="s">
        <v>2</v>
      </c>
      <c r="S54" s="6" t="s">
        <v>1</v>
      </c>
      <c r="T54" s="6" t="s">
        <v>2</v>
      </c>
      <c r="U54" s="7" t="s">
        <v>62</v>
      </c>
      <c r="V54" s="6" t="s">
        <v>334</v>
      </c>
      <c r="W54" s="6" t="s">
        <v>334</v>
      </c>
      <c r="X54" s="6" t="s">
        <v>2</v>
      </c>
      <c r="Y54" s="6" t="s">
        <v>337</v>
      </c>
      <c r="Z54" s="6" t="s">
        <v>1</v>
      </c>
      <c r="AA54" s="6" t="s">
        <v>337</v>
      </c>
      <c r="AB54" s="6" t="s">
        <v>337</v>
      </c>
      <c r="AC54" s="6" t="s">
        <v>337</v>
      </c>
      <c r="AD54" s="6" t="s">
        <v>2</v>
      </c>
      <c r="AE54" s="6" t="s">
        <v>2</v>
      </c>
      <c r="AF54" s="6" t="s">
        <v>3</v>
      </c>
      <c r="AG54" s="6" t="s">
        <v>2</v>
      </c>
      <c r="AH54" s="6" t="s">
        <v>2</v>
      </c>
      <c r="AI54" s="6" t="s">
        <v>2</v>
      </c>
      <c r="AJ54" s="6" t="s">
        <v>358</v>
      </c>
    </row>
    <row r="55" spans="1:36" ht="17" customHeight="1">
      <c r="A55" s="6" t="s">
        <v>328</v>
      </c>
      <c r="B55" s="6" t="s">
        <v>329</v>
      </c>
      <c r="C55" s="6">
        <v>22</v>
      </c>
      <c r="D55" s="6" t="s">
        <v>330</v>
      </c>
      <c r="E55" s="6" t="s">
        <v>371</v>
      </c>
      <c r="F55" s="6">
        <v>1</v>
      </c>
      <c r="G55" s="6" t="s">
        <v>347</v>
      </c>
      <c r="H55" s="6" t="s">
        <v>333</v>
      </c>
      <c r="I55" s="6" t="s">
        <v>1</v>
      </c>
      <c r="J55" s="6" t="s">
        <v>1</v>
      </c>
      <c r="K55" s="6" t="s">
        <v>1</v>
      </c>
      <c r="L55" s="6" t="s">
        <v>2</v>
      </c>
      <c r="M55" s="6" t="s">
        <v>337</v>
      </c>
      <c r="N55" s="6" t="s">
        <v>337</v>
      </c>
      <c r="O55" s="6" t="s">
        <v>2</v>
      </c>
      <c r="P55" s="6" t="s">
        <v>2</v>
      </c>
      <c r="Q55" s="6" t="s">
        <v>2</v>
      </c>
      <c r="R55" s="6" t="s">
        <v>337</v>
      </c>
      <c r="S55" s="6" t="s">
        <v>337</v>
      </c>
      <c r="T55" s="6" t="s">
        <v>337</v>
      </c>
      <c r="U55" s="6" t="s">
        <v>82</v>
      </c>
      <c r="V55" s="6" t="s">
        <v>335</v>
      </c>
      <c r="W55" s="6" t="s">
        <v>335</v>
      </c>
      <c r="X55" s="6" t="s">
        <v>3</v>
      </c>
      <c r="Y55" s="6" t="s">
        <v>337</v>
      </c>
      <c r="Z55" s="6" t="s">
        <v>337</v>
      </c>
      <c r="AA55" s="6" t="s">
        <v>337</v>
      </c>
      <c r="AB55" s="6" t="s">
        <v>1</v>
      </c>
      <c r="AC55" s="6" t="s">
        <v>337</v>
      </c>
      <c r="AD55" s="6" t="s">
        <v>2</v>
      </c>
      <c r="AE55" s="6" t="s">
        <v>337</v>
      </c>
      <c r="AF55" s="6" t="s">
        <v>2</v>
      </c>
      <c r="AG55" s="6" t="s">
        <v>2</v>
      </c>
      <c r="AH55" s="6" t="s">
        <v>2</v>
      </c>
      <c r="AI55" s="6" t="s">
        <v>337</v>
      </c>
      <c r="AJ55" s="6" t="s">
        <v>372</v>
      </c>
    </row>
    <row r="56" spans="1:36" ht="17" customHeight="1">
      <c r="A56" s="6" t="s">
        <v>328</v>
      </c>
      <c r="B56" s="6" t="s">
        <v>329</v>
      </c>
      <c r="C56" s="6">
        <v>31</v>
      </c>
      <c r="D56" s="6" t="s">
        <v>340</v>
      </c>
      <c r="E56" s="6" t="s">
        <v>331</v>
      </c>
      <c r="F56" s="6">
        <v>3</v>
      </c>
      <c r="G56" s="6" t="s">
        <v>347</v>
      </c>
      <c r="H56" s="6" t="s">
        <v>346</v>
      </c>
      <c r="I56" s="6" t="s">
        <v>1</v>
      </c>
      <c r="J56" s="6" t="s">
        <v>1</v>
      </c>
      <c r="K56" s="6" t="s">
        <v>1</v>
      </c>
      <c r="L56" s="6" t="s">
        <v>1</v>
      </c>
      <c r="M56" s="6" t="s">
        <v>1</v>
      </c>
      <c r="N56" s="6" t="s">
        <v>337</v>
      </c>
      <c r="O56" s="6" t="s">
        <v>1</v>
      </c>
      <c r="P56" s="6" t="s">
        <v>1</v>
      </c>
      <c r="Q56" s="6" t="s">
        <v>1</v>
      </c>
      <c r="R56" s="6" t="s">
        <v>1</v>
      </c>
      <c r="S56" s="6" t="s">
        <v>1</v>
      </c>
      <c r="T56" s="6" t="s">
        <v>1</v>
      </c>
      <c r="U56" s="6" t="s">
        <v>63</v>
      </c>
      <c r="V56" s="6" t="s">
        <v>336</v>
      </c>
      <c r="W56" s="6" t="s">
        <v>335</v>
      </c>
      <c r="X56" s="6" t="s">
        <v>2</v>
      </c>
      <c r="Y56" s="6" t="s">
        <v>2</v>
      </c>
      <c r="Z56" s="6" t="s">
        <v>1</v>
      </c>
      <c r="AA56" s="6" t="s">
        <v>337</v>
      </c>
      <c r="AB56" s="6" t="s">
        <v>337</v>
      </c>
      <c r="AC56" s="6" t="s">
        <v>2</v>
      </c>
      <c r="AD56" s="6" t="s">
        <v>2</v>
      </c>
      <c r="AE56" s="6" t="s">
        <v>337</v>
      </c>
      <c r="AF56" s="6" t="s">
        <v>3</v>
      </c>
      <c r="AG56" s="6" t="s">
        <v>2</v>
      </c>
      <c r="AH56" s="6" t="s">
        <v>2</v>
      </c>
      <c r="AI56" s="6" t="s">
        <v>2</v>
      </c>
    </row>
    <row r="57" spans="1:36" ht="17" customHeight="1">
      <c r="A57" s="6" t="s">
        <v>328</v>
      </c>
      <c r="B57" s="6" t="s">
        <v>329</v>
      </c>
      <c r="C57" s="6">
        <v>58</v>
      </c>
      <c r="D57" s="6" t="s">
        <v>330</v>
      </c>
      <c r="E57" s="6" t="s">
        <v>331</v>
      </c>
      <c r="F57" s="6" t="s">
        <v>348</v>
      </c>
      <c r="G57" s="6" t="s">
        <v>347</v>
      </c>
      <c r="H57" s="6" t="s">
        <v>393</v>
      </c>
      <c r="I57" s="6" t="s">
        <v>337</v>
      </c>
      <c r="J57" s="6" t="s">
        <v>2</v>
      </c>
      <c r="K57" s="6" t="s">
        <v>338</v>
      </c>
      <c r="L57" s="6" t="s">
        <v>1</v>
      </c>
      <c r="M57" s="6" t="s">
        <v>2</v>
      </c>
      <c r="N57" s="6" t="s">
        <v>338</v>
      </c>
      <c r="O57" s="6" t="s">
        <v>337</v>
      </c>
      <c r="P57" s="6" t="s">
        <v>1</v>
      </c>
      <c r="Q57" s="6" t="s">
        <v>337</v>
      </c>
      <c r="R57" s="6" t="s">
        <v>337</v>
      </c>
      <c r="S57" s="6" t="s">
        <v>337</v>
      </c>
      <c r="T57" s="6" t="s">
        <v>337</v>
      </c>
      <c r="U57" s="7" t="s">
        <v>113</v>
      </c>
      <c r="V57" s="6" t="s">
        <v>334</v>
      </c>
      <c r="W57" s="6" t="s">
        <v>334</v>
      </c>
      <c r="X57" s="6" t="s">
        <v>1</v>
      </c>
      <c r="Y57" s="6" t="s">
        <v>338</v>
      </c>
      <c r="Z57" s="6" t="s">
        <v>337</v>
      </c>
      <c r="AA57" s="6" t="s">
        <v>1</v>
      </c>
      <c r="AB57" s="6" t="s">
        <v>337</v>
      </c>
      <c r="AC57" s="6" t="s">
        <v>337</v>
      </c>
      <c r="AD57" s="6" t="s">
        <v>1</v>
      </c>
      <c r="AE57" s="6" t="s">
        <v>338</v>
      </c>
      <c r="AF57" s="6" t="s">
        <v>1</v>
      </c>
      <c r="AG57" s="6" t="s">
        <v>2</v>
      </c>
      <c r="AH57" s="6" t="s">
        <v>2</v>
      </c>
      <c r="AI57" s="6" t="s">
        <v>1</v>
      </c>
      <c r="AJ57" s="6" t="s">
        <v>397</v>
      </c>
    </row>
    <row r="58" spans="1:36" ht="17" customHeight="1">
      <c r="A58" s="6" t="s">
        <v>328</v>
      </c>
      <c r="B58" s="6" t="s">
        <v>329</v>
      </c>
      <c r="C58" s="6">
        <v>22</v>
      </c>
      <c r="D58" s="6" t="s">
        <v>330</v>
      </c>
      <c r="E58" s="6" t="s">
        <v>331</v>
      </c>
      <c r="F58" s="6">
        <v>1</v>
      </c>
      <c r="G58" s="6" t="s">
        <v>345</v>
      </c>
      <c r="H58" s="6" t="s">
        <v>350</v>
      </c>
      <c r="I58" s="6" t="s">
        <v>2</v>
      </c>
      <c r="J58" s="6" t="s">
        <v>338</v>
      </c>
      <c r="K58" s="6" t="s">
        <v>338</v>
      </c>
      <c r="L58" s="6" t="s">
        <v>3</v>
      </c>
      <c r="M58" s="6" t="s">
        <v>1</v>
      </c>
      <c r="N58" s="6" t="s">
        <v>338</v>
      </c>
      <c r="O58" s="6" t="s">
        <v>2</v>
      </c>
      <c r="P58" s="6" t="s">
        <v>3</v>
      </c>
      <c r="Q58" s="6" t="s">
        <v>3</v>
      </c>
      <c r="R58" s="6" t="s">
        <v>338</v>
      </c>
      <c r="S58" s="6" t="s">
        <v>1</v>
      </c>
      <c r="T58" s="6" t="s">
        <v>338</v>
      </c>
      <c r="U58" s="6" t="s">
        <v>131</v>
      </c>
      <c r="V58" s="6" t="s">
        <v>336</v>
      </c>
      <c r="W58" s="6" t="s">
        <v>336</v>
      </c>
      <c r="X58" s="6" t="s">
        <v>1</v>
      </c>
      <c r="Y58" s="6" t="s">
        <v>2</v>
      </c>
      <c r="Z58" s="6" t="s">
        <v>2</v>
      </c>
      <c r="AA58" s="6" t="s">
        <v>3</v>
      </c>
      <c r="AB58" s="6" t="s">
        <v>1</v>
      </c>
      <c r="AC58" s="6" t="s">
        <v>3</v>
      </c>
      <c r="AD58" s="6" t="s">
        <v>3</v>
      </c>
      <c r="AE58" s="6" t="s">
        <v>338</v>
      </c>
      <c r="AF58" s="6" t="s">
        <v>338</v>
      </c>
      <c r="AG58" s="6" t="s">
        <v>3</v>
      </c>
      <c r="AH58" s="6" t="s">
        <v>2</v>
      </c>
      <c r="AI58" s="6" t="s">
        <v>338</v>
      </c>
      <c r="AJ58" s="6" t="s">
        <v>413</v>
      </c>
    </row>
    <row r="59" spans="1:36" ht="17" customHeight="1">
      <c r="A59" s="6" t="s">
        <v>328</v>
      </c>
      <c r="B59" s="6" t="s">
        <v>329</v>
      </c>
      <c r="C59" s="6">
        <v>24</v>
      </c>
      <c r="D59" s="6" t="s">
        <v>330</v>
      </c>
      <c r="E59" s="6" t="s">
        <v>371</v>
      </c>
      <c r="F59" s="6">
        <v>1</v>
      </c>
      <c r="G59" s="6" t="s">
        <v>403</v>
      </c>
      <c r="H59" s="6" t="s">
        <v>350</v>
      </c>
      <c r="I59" s="6" t="s">
        <v>3</v>
      </c>
      <c r="J59" s="6" t="s">
        <v>337</v>
      </c>
      <c r="K59" s="6" t="s">
        <v>3</v>
      </c>
      <c r="L59" s="6" t="s">
        <v>3</v>
      </c>
      <c r="M59" s="6" t="s">
        <v>3</v>
      </c>
      <c r="N59" s="6" t="s">
        <v>337</v>
      </c>
      <c r="O59" s="6" t="s">
        <v>3</v>
      </c>
      <c r="P59" s="6" t="s">
        <v>3</v>
      </c>
      <c r="Q59" s="6" t="s">
        <v>3</v>
      </c>
      <c r="R59" s="6" t="s">
        <v>3</v>
      </c>
      <c r="S59" s="6" t="s">
        <v>2</v>
      </c>
      <c r="T59" s="6" t="s">
        <v>3</v>
      </c>
      <c r="U59" s="6" t="s">
        <v>177</v>
      </c>
      <c r="V59" s="6" t="s">
        <v>336</v>
      </c>
      <c r="W59" s="6" t="s">
        <v>335</v>
      </c>
      <c r="X59" s="6" t="s">
        <v>3</v>
      </c>
      <c r="Y59" s="6" t="s">
        <v>337</v>
      </c>
      <c r="Z59" s="6" t="s">
        <v>3</v>
      </c>
      <c r="AA59" s="6" t="s">
        <v>338</v>
      </c>
      <c r="AB59" s="6" t="s">
        <v>337</v>
      </c>
      <c r="AC59" s="6" t="s">
        <v>337</v>
      </c>
      <c r="AD59" s="6" t="s">
        <v>3</v>
      </c>
      <c r="AE59" s="6" t="s">
        <v>2</v>
      </c>
      <c r="AF59" s="6" t="s">
        <v>2</v>
      </c>
      <c r="AG59" s="6" t="s">
        <v>3</v>
      </c>
      <c r="AH59" s="6" t="s">
        <v>3</v>
      </c>
      <c r="AI59" s="6" t="s">
        <v>3</v>
      </c>
      <c r="AJ59" s="6" t="s">
        <v>445</v>
      </c>
    </row>
    <row r="60" spans="1:36" ht="17" customHeight="1">
      <c r="A60" s="6" t="s">
        <v>328</v>
      </c>
      <c r="B60" s="6" t="s">
        <v>329</v>
      </c>
      <c r="C60" s="6">
        <v>24</v>
      </c>
      <c r="D60" s="6" t="s">
        <v>330</v>
      </c>
      <c r="E60" s="6" t="s">
        <v>371</v>
      </c>
      <c r="F60" s="6">
        <v>4</v>
      </c>
      <c r="G60" s="6" t="s">
        <v>348</v>
      </c>
      <c r="H60" s="6" t="s">
        <v>350</v>
      </c>
      <c r="I60" s="6" t="s">
        <v>2</v>
      </c>
      <c r="J60" s="6" t="s">
        <v>3</v>
      </c>
      <c r="K60" s="6" t="s">
        <v>2</v>
      </c>
      <c r="L60" s="6" t="s">
        <v>2</v>
      </c>
      <c r="M60" s="6" t="s">
        <v>1</v>
      </c>
      <c r="N60" s="6" t="s">
        <v>1</v>
      </c>
      <c r="O60" s="6" t="s">
        <v>2</v>
      </c>
      <c r="P60" s="6" t="s">
        <v>337</v>
      </c>
      <c r="Q60" s="6" t="s">
        <v>1</v>
      </c>
      <c r="R60" s="6" t="s">
        <v>1</v>
      </c>
      <c r="S60" s="6" t="s">
        <v>2</v>
      </c>
      <c r="T60" s="6" t="s">
        <v>2</v>
      </c>
      <c r="U60" s="6" t="s">
        <v>117</v>
      </c>
      <c r="V60" s="6" t="s">
        <v>334</v>
      </c>
      <c r="W60" s="6" t="s">
        <v>336</v>
      </c>
      <c r="X60" s="6" t="s">
        <v>2</v>
      </c>
      <c r="Y60" s="6" t="s">
        <v>2</v>
      </c>
      <c r="Z60" s="6" t="s">
        <v>337</v>
      </c>
      <c r="AA60" s="6" t="s">
        <v>337</v>
      </c>
      <c r="AB60" s="6" t="s">
        <v>337</v>
      </c>
      <c r="AC60" s="6" t="s">
        <v>337</v>
      </c>
      <c r="AD60" s="6" t="s">
        <v>3</v>
      </c>
      <c r="AE60" s="6" t="s">
        <v>1</v>
      </c>
      <c r="AF60" s="6" t="s">
        <v>1</v>
      </c>
      <c r="AG60" s="6" t="s">
        <v>1</v>
      </c>
      <c r="AH60" s="6" t="s">
        <v>1</v>
      </c>
      <c r="AI60" s="6" t="s">
        <v>337</v>
      </c>
      <c r="AJ60" s="6" t="s">
        <v>401</v>
      </c>
    </row>
    <row r="61" spans="1:36" ht="17" customHeight="1">
      <c r="A61" s="6" t="s">
        <v>328</v>
      </c>
      <c r="B61" s="6" t="s">
        <v>329</v>
      </c>
      <c r="C61" s="6">
        <v>29</v>
      </c>
      <c r="D61" s="6" t="s">
        <v>330</v>
      </c>
      <c r="E61" s="6" t="s">
        <v>331</v>
      </c>
      <c r="F61" s="6">
        <v>1</v>
      </c>
      <c r="G61" s="6" t="s">
        <v>332</v>
      </c>
      <c r="H61" s="6" t="s">
        <v>333</v>
      </c>
      <c r="I61" s="6" t="s">
        <v>2</v>
      </c>
      <c r="J61" s="6" t="s">
        <v>1</v>
      </c>
      <c r="K61" s="6" t="s">
        <v>2</v>
      </c>
      <c r="L61" s="6" t="s">
        <v>3</v>
      </c>
      <c r="M61" s="6" t="s">
        <v>2</v>
      </c>
      <c r="N61" s="6" t="s">
        <v>2</v>
      </c>
      <c r="O61" s="6" t="s">
        <v>2</v>
      </c>
      <c r="P61" s="6" t="s">
        <v>3</v>
      </c>
      <c r="Q61" s="6" t="s">
        <v>2</v>
      </c>
      <c r="R61" s="6" t="s">
        <v>2</v>
      </c>
      <c r="S61" s="6" t="s">
        <v>1</v>
      </c>
      <c r="T61" s="6" t="s">
        <v>3</v>
      </c>
      <c r="U61" s="6" t="s">
        <v>224</v>
      </c>
      <c r="V61" s="6" t="s">
        <v>335</v>
      </c>
      <c r="W61" s="6" t="s">
        <v>334</v>
      </c>
      <c r="X61" s="6" t="s">
        <v>3</v>
      </c>
      <c r="Y61" s="6" t="s">
        <v>2</v>
      </c>
      <c r="Z61" s="6" t="s">
        <v>2</v>
      </c>
      <c r="AA61" s="6" t="s">
        <v>1</v>
      </c>
      <c r="AB61" s="6" t="s">
        <v>337</v>
      </c>
      <c r="AC61" s="6" t="s">
        <v>337</v>
      </c>
      <c r="AD61" s="6" t="s">
        <v>2</v>
      </c>
      <c r="AE61" s="6" t="s">
        <v>2</v>
      </c>
      <c r="AF61" s="6" t="s">
        <v>337</v>
      </c>
      <c r="AG61" s="6" t="s">
        <v>3</v>
      </c>
      <c r="AH61" s="6" t="s">
        <v>2</v>
      </c>
      <c r="AI61" s="6" t="s">
        <v>338</v>
      </c>
      <c r="AJ61" s="6" t="s">
        <v>478</v>
      </c>
    </row>
    <row r="62" spans="1:36" ht="17" customHeight="1">
      <c r="A62" s="6" t="s">
        <v>328</v>
      </c>
      <c r="B62" s="6" t="s">
        <v>329</v>
      </c>
      <c r="C62" s="6">
        <v>25</v>
      </c>
      <c r="D62" s="6" t="s">
        <v>330</v>
      </c>
      <c r="E62" s="6" t="s">
        <v>331</v>
      </c>
      <c r="F62" s="6">
        <v>2</v>
      </c>
      <c r="G62" s="6" t="s">
        <v>332</v>
      </c>
      <c r="H62" s="6" t="s">
        <v>333</v>
      </c>
      <c r="I62" s="6" t="s">
        <v>1</v>
      </c>
      <c r="J62" s="6" t="s">
        <v>1</v>
      </c>
      <c r="K62" s="6" t="s">
        <v>3</v>
      </c>
      <c r="L62" s="6" t="s">
        <v>1</v>
      </c>
      <c r="M62" s="6" t="s">
        <v>337</v>
      </c>
      <c r="N62" s="6" t="s">
        <v>337</v>
      </c>
      <c r="O62" s="6" t="s">
        <v>337</v>
      </c>
      <c r="P62" s="6" t="s">
        <v>1</v>
      </c>
      <c r="Q62" s="6" t="s">
        <v>337</v>
      </c>
      <c r="R62" s="6" t="s">
        <v>1</v>
      </c>
      <c r="S62" s="6" t="s">
        <v>2</v>
      </c>
      <c r="T62" s="6" t="s">
        <v>338</v>
      </c>
      <c r="U62" s="7" t="s">
        <v>166</v>
      </c>
      <c r="V62" s="6" t="s">
        <v>336</v>
      </c>
      <c r="W62" s="6" t="s">
        <v>336</v>
      </c>
      <c r="X62" s="6" t="s">
        <v>3</v>
      </c>
      <c r="Y62" s="6" t="s">
        <v>3</v>
      </c>
      <c r="Z62" s="6" t="s">
        <v>337</v>
      </c>
      <c r="AA62" s="6" t="s">
        <v>338</v>
      </c>
      <c r="AB62" s="6" t="s">
        <v>338</v>
      </c>
      <c r="AC62" s="6" t="s">
        <v>337</v>
      </c>
      <c r="AD62" s="6" t="s">
        <v>3</v>
      </c>
      <c r="AE62" s="6" t="s">
        <v>338</v>
      </c>
      <c r="AF62" s="6" t="s">
        <v>338</v>
      </c>
      <c r="AG62" s="6" t="s">
        <v>1</v>
      </c>
      <c r="AH62" s="6" t="s">
        <v>337</v>
      </c>
      <c r="AI62" s="6" t="s">
        <v>338</v>
      </c>
      <c r="AJ62" s="6" t="s">
        <v>439</v>
      </c>
    </row>
    <row r="63" spans="1:36" ht="17" customHeight="1">
      <c r="A63" s="6" t="s">
        <v>328</v>
      </c>
      <c r="B63" s="6" t="s">
        <v>355</v>
      </c>
      <c r="C63" s="6">
        <v>23</v>
      </c>
      <c r="D63" s="6" t="s">
        <v>330</v>
      </c>
      <c r="E63" s="6" t="s">
        <v>371</v>
      </c>
      <c r="F63" s="6">
        <v>1</v>
      </c>
      <c r="G63" s="6" t="s">
        <v>347</v>
      </c>
      <c r="H63" s="6" t="s">
        <v>350</v>
      </c>
      <c r="I63" s="6" t="s">
        <v>2</v>
      </c>
      <c r="J63" s="6" t="s">
        <v>1</v>
      </c>
      <c r="K63" s="6" t="s">
        <v>1</v>
      </c>
      <c r="L63" s="6" t="s">
        <v>3</v>
      </c>
      <c r="M63" s="6" t="s">
        <v>1</v>
      </c>
      <c r="N63" s="6" t="s">
        <v>2</v>
      </c>
      <c r="O63" s="6" t="s">
        <v>3</v>
      </c>
      <c r="P63" s="6" t="s">
        <v>3</v>
      </c>
      <c r="Q63" s="6" t="s">
        <v>3</v>
      </c>
      <c r="R63" s="6" t="s">
        <v>1</v>
      </c>
      <c r="S63" s="6" t="s">
        <v>1</v>
      </c>
      <c r="T63" s="6" t="s">
        <v>2</v>
      </c>
      <c r="U63" s="6" t="s">
        <v>85</v>
      </c>
      <c r="V63" s="6" t="s">
        <v>335</v>
      </c>
      <c r="W63" s="6" t="s">
        <v>334</v>
      </c>
      <c r="X63" s="6" t="s">
        <v>3</v>
      </c>
      <c r="Y63" s="6" t="s">
        <v>1</v>
      </c>
      <c r="Z63" s="6" t="s">
        <v>2</v>
      </c>
      <c r="AA63" s="6" t="s">
        <v>1</v>
      </c>
      <c r="AB63" s="6" t="s">
        <v>1</v>
      </c>
      <c r="AC63" s="6" t="s">
        <v>1</v>
      </c>
      <c r="AD63" s="6" t="s">
        <v>2</v>
      </c>
      <c r="AE63" s="6" t="s">
        <v>337</v>
      </c>
      <c r="AF63" s="6" t="s">
        <v>3</v>
      </c>
      <c r="AG63" s="6" t="s">
        <v>3</v>
      </c>
      <c r="AH63" s="6" t="s">
        <v>3</v>
      </c>
      <c r="AI63" s="6" t="s">
        <v>3</v>
      </c>
    </row>
    <row r="64" spans="1:36" ht="17" customHeight="1">
      <c r="A64" s="6" t="s">
        <v>328</v>
      </c>
      <c r="B64" s="6" t="s">
        <v>329</v>
      </c>
      <c r="C64" s="6">
        <v>24</v>
      </c>
      <c r="D64" s="6" t="s">
        <v>340</v>
      </c>
      <c r="E64" s="6" t="s">
        <v>331</v>
      </c>
      <c r="F64" s="6">
        <v>1</v>
      </c>
      <c r="G64" s="6" t="s">
        <v>347</v>
      </c>
      <c r="H64" s="6" t="s">
        <v>346</v>
      </c>
      <c r="I64" s="6" t="s">
        <v>1</v>
      </c>
      <c r="J64" s="6" t="s">
        <v>1</v>
      </c>
      <c r="K64" s="6" t="s">
        <v>1</v>
      </c>
      <c r="L64" s="6" t="s">
        <v>1</v>
      </c>
      <c r="M64" s="6" t="s">
        <v>1</v>
      </c>
      <c r="N64" s="6" t="s">
        <v>337</v>
      </c>
      <c r="O64" s="6" t="s">
        <v>1</v>
      </c>
      <c r="P64" s="6" t="s">
        <v>1</v>
      </c>
      <c r="Q64" s="6" t="s">
        <v>1</v>
      </c>
      <c r="R64" s="6" t="s">
        <v>338</v>
      </c>
      <c r="S64" s="6" t="s">
        <v>338</v>
      </c>
      <c r="T64" s="6" t="s">
        <v>1</v>
      </c>
      <c r="U64" s="6" t="s">
        <v>101</v>
      </c>
      <c r="V64" s="6" t="s">
        <v>336</v>
      </c>
      <c r="W64" s="6" t="s">
        <v>336</v>
      </c>
      <c r="X64" s="6" t="s">
        <v>1</v>
      </c>
      <c r="Y64" s="6" t="s">
        <v>337</v>
      </c>
      <c r="Z64" s="6" t="s">
        <v>1</v>
      </c>
      <c r="AA64" s="6" t="s">
        <v>338</v>
      </c>
      <c r="AB64" s="6" t="s">
        <v>337</v>
      </c>
      <c r="AC64" s="6" t="s">
        <v>338</v>
      </c>
      <c r="AD64" s="6" t="s">
        <v>338</v>
      </c>
      <c r="AE64" s="6" t="s">
        <v>338</v>
      </c>
      <c r="AF64" s="6" t="s">
        <v>337</v>
      </c>
      <c r="AG64" s="6" t="s">
        <v>1</v>
      </c>
      <c r="AH64" s="6" t="s">
        <v>338</v>
      </c>
      <c r="AI64" s="6" t="s">
        <v>338</v>
      </c>
      <c r="AJ64" s="6" t="s">
        <v>387</v>
      </c>
    </row>
    <row r="65" spans="1:36" ht="17" customHeight="1">
      <c r="A65" s="6" t="s">
        <v>328</v>
      </c>
      <c r="B65" s="6" t="s">
        <v>329</v>
      </c>
      <c r="C65" s="6">
        <v>26</v>
      </c>
      <c r="D65" s="6" t="s">
        <v>330</v>
      </c>
      <c r="E65" s="6" t="s">
        <v>331</v>
      </c>
      <c r="F65" s="6">
        <v>1</v>
      </c>
      <c r="G65" s="6" t="s">
        <v>332</v>
      </c>
      <c r="H65" s="6" t="s">
        <v>333</v>
      </c>
      <c r="I65" s="6" t="s">
        <v>2</v>
      </c>
      <c r="J65" s="6" t="s">
        <v>3</v>
      </c>
      <c r="K65" s="6" t="s">
        <v>2</v>
      </c>
      <c r="L65" s="6" t="s">
        <v>1</v>
      </c>
      <c r="M65" s="6" t="s">
        <v>1</v>
      </c>
      <c r="N65" s="6" t="s">
        <v>1</v>
      </c>
      <c r="O65" s="6" t="s">
        <v>2</v>
      </c>
      <c r="P65" s="6" t="s">
        <v>2</v>
      </c>
      <c r="Q65" s="6" t="s">
        <v>1</v>
      </c>
      <c r="R65" s="6" t="s">
        <v>337</v>
      </c>
      <c r="S65" s="6" t="s">
        <v>1</v>
      </c>
      <c r="T65" s="6" t="s">
        <v>337</v>
      </c>
      <c r="U65" s="6" t="s">
        <v>232</v>
      </c>
      <c r="V65" s="6" t="s">
        <v>336</v>
      </c>
      <c r="W65" s="6" t="s">
        <v>334</v>
      </c>
      <c r="X65" s="6" t="s">
        <v>1</v>
      </c>
      <c r="Y65" s="6" t="s">
        <v>1</v>
      </c>
      <c r="Z65" s="6" t="s">
        <v>2</v>
      </c>
      <c r="AA65" s="6" t="s">
        <v>2</v>
      </c>
      <c r="AB65" s="6" t="s">
        <v>1</v>
      </c>
      <c r="AC65" s="6" t="s">
        <v>1</v>
      </c>
      <c r="AD65" s="6" t="s">
        <v>2</v>
      </c>
      <c r="AE65" s="6" t="s">
        <v>338</v>
      </c>
      <c r="AF65" s="6" t="s">
        <v>337</v>
      </c>
      <c r="AG65" s="6" t="s">
        <v>3</v>
      </c>
      <c r="AH65" s="6" t="s">
        <v>3</v>
      </c>
      <c r="AI65" s="6" t="s">
        <v>337</v>
      </c>
      <c r="AJ65" s="6" t="s">
        <v>483</v>
      </c>
    </row>
    <row r="66" spans="1:36" ht="17" customHeight="1">
      <c r="A66" s="6" t="s">
        <v>328</v>
      </c>
      <c r="B66" s="6" t="s">
        <v>329</v>
      </c>
      <c r="C66" s="6">
        <v>28</v>
      </c>
      <c r="D66" s="6" t="s">
        <v>330</v>
      </c>
      <c r="E66" s="6" t="s">
        <v>331</v>
      </c>
      <c r="F66" s="6">
        <v>2</v>
      </c>
      <c r="G66" s="6" t="s">
        <v>366</v>
      </c>
      <c r="H66" s="6" t="s">
        <v>333</v>
      </c>
      <c r="I66" s="6" t="s">
        <v>3</v>
      </c>
      <c r="J66" s="6" t="s">
        <v>2</v>
      </c>
      <c r="K66" s="6" t="s">
        <v>3</v>
      </c>
      <c r="L66" s="6" t="s">
        <v>2</v>
      </c>
      <c r="M66" s="6" t="s">
        <v>1</v>
      </c>
      <c r="N66" s="6" t="s">
        <v>338</v>
      </c>
      <c r="O66" s="6" t="s">
        <v>2</v>
      </c>
      <c r="P66" s="6" t="s">
        <v>3</v>
      </c>
      <c r="Q66" s="6" t="s">
        <v>3</v>
      </c>
      <c r="R66" s="6" t="s">
        <v>338</v>
      </c>
      <c r="S66" s="6" t="s">
        <v>338</v>
      </c>
      <c r="T66" s="6" t="s">
        <v>3</v>
      </c>
      <c r="U66" s="6" t="s">
        <v>213</v>
      </c>
      <c r="V66" s="6" t="s">
        <v>335</v>
      </c>
      <c r="W66" s="6" t="s">
        <v>336</v>
      </c>
      <c r="X66" s="6" t="s">
        <v>3</v>
      </c>
      <c r="Y66" s="6" t="s">
        <v>1</v>
      </c>
      <c r="Z66" s="6" t="s">
        <v>2</v>
      </c>
      <c r="AA66" s="6" t="s">
        <v>338</v>
      </c>
      <c r="AB66" s="6" t="s">
        <v>338</v>
      </c>
      <c r="AC66" s="6" t="s">
        <v>338</v>
      </c>
      <c r="AD66" s="6" t="s">
        <v>338</v>
      </c>
      <c r="AE66" s="6" t="s">
        <v>338</v>
      </c>
      <c r="AF66" s="6" t="s">
        <v>338</v>
      </c>
      <c r="AG66" s="6" t="s">
        <v>337</v>
      </c>
      <c r="AH66" s="6" t="s">
        <v>2</v>
      </c>
      <c r="AI66" s="6" t="s">
        <v>337</v>
      </c>
      <c r="AJ66" s="6" t="s">
        <v>469</v>
      </c>
    </row>
    <row r="67" spans="1:36" ht="17" customHeight="1">
      <c r="A67" s="6" t="s">
        <v>328</v>
      </c>
      <c r="B67" s="6" t="s">
        <v>385</v>
      </c>
      <c r="C67" s="6">
        <v>26</v>
      </c>
      <c r="D67" s="6" t="s">
        <v>340</v>
      </c>
      <c r="E67" s="6" t="s">
        <v>331</v>
      </c>
      <c r="F67" s="6">
        <v>4</v>
      </c>
      <c r="G67" s="6" t="s">
        <v>332</v>
      </c>
      <c r="H67" s="6" t="s">
        <v>333</v>
      </c>
      <c r="I67" s="6" t="s">
        <v>3</v>
      </c>
      <c r="J67" s="6" t="s">
        <v>2</v>
      </c>
      <c r="K67" s="6" t="s">
        <v>3</v>
      </c>
      <c r="L67" s="6" t="s">
        <v>2</v>
      </c>
      <c r="M67" s="6" t="s">
        <v>1</v>
      </c>
      <c r="N67" s="6" t="s">
        <v>1</v>
      </c>
      <c r="O67" s="6" t="s">
        <v>2</v>
      </c>
      <c r="P67" s="6" t="s">
        <v>3</v>
      </c>
      <c r="Q67" s="6" t="s">
        <v>3</v>
      </c>
      <c r="R67" s="6" t="s">
        <v>1</v>
      </c>
      <c r="S67" s="6" t="s">
        <v>2</v>
      </c>
      <c r="T67" s="6" t="s">
        <v>2</v>
      </c>
      <c r="U67" s="6" t="s">
        <v>149</v>
      </c>
      <c r="V67" s="6" t="s">
        <v>336</v>
      </c>
      <c r="W67" s="6" t="s">
        <v>334</v>
      </c>
      <c r="X67" s="6" t="s">
        <v>2</v>
      </c>
      <c r="Y67" s="6" t="s">
        <v>2</v>
      </c>
      <c r="Z67" s="6" t="s">
        <v>2</v>
      </c>
      <c r="AA67" s="6" t="s">
        <v>2</v>
      </c>
      <c r="AB67" s="6" t="s">
        <v>2</v>
      </c>
      <c r="AC67" s="6" t="s">
        <v>3</v>
      </c>
      <c r="AD67" s="6" t="s">
        <v>2</v>
      </c>
      <c r="AE67" s="6" t="s">
        <v>1</v>
      </c>
      <c r="AF67" s="6" t="s">
        <v>1</v>
      </c>
      <c r="AG67" s="6" t="s">
        <v>3</v>
      </c>
      <c r="AH67" s="6" t="s">
        <v>3</v>
      </c>
      <c r="AI67" s="6" t="s">
        <v>337</v>
      </c>
      <c r="AJ67" s="6" t="s">
        <v>427</v>
      </c>
    </row>
    <row r="68" spans="1:36" ht="17" customHeight="1">
      <c r="A68" s="6" t="s">
        <v>328</v>
      </c>
      <c r="B68" s="6" t="s">
        <v>385</v>
      </c>
      <c r="C68" s="6">
        <v>31</v>
      </c>
      <c r="D68" s="6" t="s">
        <v>349</v>
      </c>
      <c r="E68" s="6" t="s">
        <v>331</v>
      </c>
      <c r="F68" s="6">
        <v>2</v>
      </c>
      <c r="G68" s="6" t="s">
        <v>409</v>
      </c>
      <c r="H68" s="6" t="s">
        <v>333</v>
      </c>
      <c r="I68" s="6" t="s">
        <v>1</v>
      </c>
      <c r="J68" s="6" t="s">
        <v>1</v>
      </c>
      <c r="K68" s="6" t="s">
        <v>1</v>
      </c>
      <c r="L68" s="6" t="s">
        <v>2</v>
      </c>
      <c r="M68" s="6" t="s">
        <v>337</v>
      </c>
      <c r="N68" s="6" t="s">
        <v>338</v>
      </c>
      <c r="O68" s="6" t="s">
        <v>338</v>
      </c>
      <c r="P68" s="6" t="s">
        <v>1</v>
      </c>
      <c r="Q68" s="6" t="s">
        <v>2</v>
      </c>
      <c r="R68" s="6" t="s">
        <v>338</v>
      </c>
      <c r="S68" s="6" t="s">
        <v>338</v>
      </c>
      <c r="T68" s="6" t="s">
        <v>2</v>
      </c>
      <c r="U68" s="6" t="s">
        <v>128</v>
      </c>
      <c r="V68" s="6" t="s">
        <v>334</v>
      </c>
      <c r="W68" s="6" t="s">
        <v>334</v>
      </c>
      <c r="X68" s="6" t="s">
        <v>1</v>
      </c>
      <c r="Y68" s="6" t="s">
        <v>2</v>
      </c>
      <c r="Z68" s="6" t="s">
        <v>338</v>
      </c>
      <c r="AA68" s="6" t="s">
        <v>338</v>
      </c>
      <c r="AB68" s="6" t="s">
        <v>337</v>
      </c>
      <c r="AC68" s="6" t="s">
        <v>338</v>
      </c>
      <c r="AD68" s="6" t="s">
        <v>3</v>
      </c>
      <c r="AE68" s="6" t="s">
        <v>337</v>
      </c>
      <c r="AF68" s="6" t="s">
        <v>338</v>
      </c>
      <c r="AG68" s="6" t="s">
        <v>338</v>
      </c>
      <c r="AH68" s="6" t="s">
        <v>337</v>
      </c>
      <c r="AI68" s="6" t="s">
        <v>338</v>
      </c>
      <c r="AJ68" s="6" t="s">
        <v>411</v>
      </c>
    </row>
    <row r="69" spans="1:36" ht="17" customHeight="1">
      <c r="A69" s="6" t="s">
        <v>328</v>
      </c>
      <c r="B69" s="6" t="s">
        <v>329</v>
      </c>
      <c r="C69" s="6">
        <v>25</v>
      </c>
      <c r="D69" s="6" t="s">
        <v>330</v>
      </c>
      <c r="E69" s="6" t="s">
        <v>331</v>
      </c>
      <c r="F69" s="6">
        <v>1</v>
      </c>
      <c r="G69" s="6" t="s">
        <v>345</v>
      </c>
      <c r="H69" s="6" t="s">
        <v>333</v>
      </c>
      <c r="I69" s="6" t="s">
        <v>2</v>
      </c>
      <c r="J69" s="6" t="s">
        <v>2</v>
      </c>
      <c r="K69" s="6" t="s">
        <v>1</v>
      </c>
      <c r="L69" s="6" t="s">
        <v>2</v>
      </c>
      <c r="M69" s="6" t="s">
        <v>1</v>
      </c>
      <c r="N69" s="6" t="s">
        <v>337</v>
      </c>
      <c r="O69" s="6" t="s">
        <v>1</v>
      </c>
      <c r="P69" s="6" t="s">
        <v>2</v>
      </c>
      <c r="Q69" s="6" t="s">
        <v>1</v>
      </c>
      <c r="R69" s="6" t="s">
        <v>337</v>
      </c>
      <c r="S69" s="6" t="s">
        <v>338</v>
      </c>
      <c r="T69" s="6" t="s">
        <v>338</v>
      </c>
      <c r="U69" s="7" t="s">
        <v>182</v>
      </c>
      <c r="V69" s="6" t="s">
        <v>336</v>
      </c>
      <c r="W69" s="6" t="s">
        <v>334</v>
      </c>
      <c r="X69" s="6" t="s">
        <v>1</v>
      </c>
      <c r="Y69" s="6" t="s">
        <v>337</v>
      </c>
      <c r="Z69" s="6" t="s">
        <v>338</v>
      </c>
      <c r="AA69" s="6" t="s">
        <v>1</v>
      </c>
      <c r="AB69" s="6" t="s">
        <v>338</v>
      </c>
      <c r="AC69" s="6" t="s">
        <v>1</v>
      </c>
      <c r="AD69" s="6" t="s">
        <v>337</v>
      </c>
      <c r="AE69" s="6" t="s">
        <v>1</v>
      </c>
      <c r="AF69" s="6" t="s">
        <v>337</v>
      </c>
      <c r="AG69" s="6" t="s">
        <v>2</v>
      </c>
      <c r="AH69" s="6" t="s">
        <v>1</v>
      </c>
      <c r="AI69" s="6" t="s">
        <v>338</v>
      </c>
    </row>
    <row r="70" spans="1:36" ht="17" customHeight="1">
      <c r="A70" s="6" t="s">
        <v>328</v>
      </c>
      <c r="B70" s="6" t="s">
        <v>329</v>
      </c>
      <c r="C70" s="6">
        <v>24</v>
      </c>
      <c r="D70" s="6" t="s">
        <v>330</v>
      </c>
      <c r="E70" s="6" t="s">
        <v>331</v>
      </c>
      <c r="F70" s="6">
        <v>1</v>
      </c>
      <c r="G70" s="6" t="s">
        <v>332</v>
      </c>
      <c r="H70" s="6" t="s">
        <v>333</v>
      </c>
      <c r="I70" s="6" t="s">
        <v>2</v>
      </c>
      <c r="J70" s="6" t="s">
        <v>2</v>
      </c>
      <c r="K70" s="6" t="s">
        <v>3</v>
      </c>
      <c r="L70" s="6" t="s">
        <v>2</v>
      </c>
      <c r="M70" s="6" t="s">
        <v>3</v>
      </c>
      <c r="N70" s="6" t="s">
        <v>2</v>
      </c>
      <c r="O70" s="6" t="s">
        <v>3</v>
      </c>
      <c r="P70" s="6" t="s">
        <v>1</v>
      </c>
      <c r="Q70" s="6" t="s">
        <v>2</v>
      </c>
      <c r="R70" s="6" t="s">
        <v>1</v>
      </c>
      <c r="S70" s="6" t="s">
        <v>337</v>
      </c>
      <c r="T70" s="6" t="s">
        <v>2</v>
      </c>
      <c r="U70" s="7" t="s">
        <v>208</v>
      </c>
      <c r="V70" s="6" t="s">
        <v>334</v>
      </c>
      <c r="W70" s="6" t="s">
        <v>336</v>
      </c>
      <c r="X70" s="6" t="s">
        <v>1</v>
      </c>
      <c r="Y70" s="6" t="s">
        <v>2</v>
      </c>
      <c r="Z70" s="6" t="s">
        <v>3</v>
      </c>
      <c r="AA70" s="6" t="s">
        <v>337</v>
      </c>
      <c r="AB70" s="6" t="s">
        <v>1</v>
      </c>
      <c r="AC70" s="6" t="s">
        <v>1</v>
      </c>
      <c r="AD70" s="6" t="s">
        <v>3</v>
      </c>
      <c r="AE70" s="6" t="s">
        <v>3</v>
      </c>
      <c r="AF70" s="6" t="s">
        <v>1</v>
      </c>
      <c r="AG70" s="6" t="s">
        <v>1</v>
      </c>
      <c r="AH70" s="6" t="s">
        <v>337</v>
      </c>
      <c r="AI70" s="6" t="s">
        <v>337</v>
      </c>
      <c r="AJ70" s="6" t="s">
        <v>466</v>
      </c>
    </row>
    <row r="71" spans="1:36" ht="17" customHeight="1">
      <c r="A71" s="6" t="s">
        <v>328</v>
      </c>
      <c r="B71" s="6" t="s">
        <v>329</v>
      </c>
      <c r="C71" s="6">
        <v>27</v>
      </c>
      <c r="D71" s="6" t="s">
        <v>330</v>
      </c>
      <c r="E71" s="6" t="s">
        <v>331</v>
      </c>
      <c r="F71" s="6">
        <v>2</v>
      </c>
      <c r="G71" s="6" t="s">
        <v>332</v>
      </c>
      <c r="H71" s="6" t="s">
        <v>333</v>
      </c>
      <c r="I71" s="6" t="s">
        <v>2</v>
      </c>
      <c r="J71" s="6" t="s">
        <v>1</v>
      </c>
      <c r="K71" s="6" t="s">
        <v>2</v>
      </c>
      <c r="L71" s="6" t="s">
        <v>2</v>
      </c>
      <c r="M71" s="6" t="s">
        <v>2</v>
      </c>
      <c r="N71" s="6" t="s">
        <v>2</v>
      </c>
      <c r="O71" s="6" t="s">
        <v>2</v>
      </c>
      <c r="P71" s="6" t="s">
        <v>2</v>
      </c>
      <c r="Q71" s="6" t="s">
        <v>2</v>
      </c>
      <c r="R71" s="6" t="s">
        <v>1</v>
      </c>
      <c r="S71" s="6" t="s">
        <v>1</v>
      </c>
      <c r="T71" s="6" t="s">
        <v>1</v>
      </c>
      <c r="U71" s="6" t="s">
        <v>47</v>
      </c>
      <c r="V71" s="6" t="s">
        <v>334</v>
      </c>
      <c r="W71" s="6" t="s">
        <v>335</v>
      </c>
      <c r="X71" s="6" t="s">
        <v>1</v>
      </c>
      <c r="Y71" s="6" t="s">
        <v>1</v>
      </c>
      <c r="Z71" s="6" t="s">
        <v>2</v>
      </c>
      <c r="AA71" s="6" t="s">
        <v>1</v>
      </c>
      <c r="AB71" s="6" t="s">
        <v>2</v>
      </c>
      <c r="AC71" s="6" t="s">
        <v>337</v>
      </c>
      <c r="AD71" s="6" t="s">
        <v>1</v>
      </c>
      <c r="AE71" s="6" t="s">
        <v>337</v>
      </c>
      <c r="AF71" s="6" t="s">
        <v>1</v>
      </c>
      <c r="AG71" s="6" t="s">
        <v>2</v>
      </c>
      <c r="AH71" s="6" t="s">
        <v>2</v>
      </c>
      <c r="AI71" s="6" t="s">
        <v>338</v>
      </c>
      <c r="AJ71" s="6" t="s">
        <v>339</v>
      </c>
    </row>
    <row r="72" spans="1:36" ht="17" customHeight="1">
      <c r="A72" s="6" t="s">
        <v>328</v>
      </c>
      <c r="B72" s="6" t="s">
        <v>329</v>
      </c>
      <c r="C72" s="6">
        <v>22</v>
      </c>
      <c r="D72" s="6" t="s">
        <v>330</v>
      </c>
      <c r="E72" s="6" t="s">
        <v>371</v>
      </c>
      <c r="F72" s="6">
        <v>1</v>
      </c>
      <c r="G72" s="6" t="s">
        <v>348</v>
      </c>
      <c r="H72" s="6" t="s">
        <v>346</v>
      </c>
      <c r="I72" s="6" t="s">
        <v>1</v>
      </c>
      <c r="J72" s="6" t="s">
        <v>337</v>
      </c>
      <c r="K72" s="6" t="s">
        <v>338</v>
      </c>
      <c r="L72" s="6" t="s">
        <v>2</v>
      </c>
      <c r="M72" s="6" t="s">
        <v>1</v>
      </c>
      <c r="N72" s="6" t="s">
        <v>338</v>
      </c>
      <c r="O72" s="6" t="s">
        <v>1</v>
      </c>
      <c r="P72" s="6" t="s">
        <v>1</v>
      </c>
      <c r="Q72" s="6" t="s">
        <v>1</v>
      </c>
      <c r="R72" s="6" t="s">
        <v>337</v>
      </c>
      <c r="S72" s="6" t="s">
        <v>338</v>
      </c>
      <c r="T72" s="6" t="s">
        <v>338</v>
      </c>
      <c r="U72" s="6" t="s">
        <v>108</v>
      </c>
      <c r="V72" s="6" t="s">
        <v>336</v>
      </c>
      <c r="W72" s="6" t="s">
        <v>336</v>
      </c>
      <c r="X72" s="6" t="s">
        <v>2</v>
      </c>
      <c r="Y72" s="6" t="s">
        <v>337</v>
      </c>
      <c r="Z72" s="6" t="s">
        <v>338</v>
      </c>
      <c r="AA72" s="6" t="s">
        <v>338</v>
      </c>
      <c r="AB72" s="6" t="s">
        <v>338</v>
      </c>
      <c r="AC72" s="6" t="s">
        <v>337</v>
      </c>
      <c r="AD72" s="6" t="s">
        <v>1</v>
      </c>
      <c r="AE72" s="6" t="s">
        <v>338</v>
      </c>
      <c r="AF72" s="6" t="s">
        <v>338</v>
      </c>
      <c r="AG72" s="6" t="s">
        <v>2</v>
      </c>
      <c r="AH72" s="6" t="s">
        <v>1</v>
      </c>
      <c r="AI72" s="6" t="s">
        <v>338</v>
      </c>
      <c r="AJ72" s="6" t="s">
        <v>392</v>
      </c>
    </row>
    <row r="73" spans="1:36" ht="17" customHeight="1">
      <c r="A73" s="6" t="s">
        <v>328</v>
      </c>
      <c r="B73" s="6" t="s">
        <v>329</v>
      </c>
      <c r="C73" s="6">
        <v>24</v>
      </c>
      <c r="D73" s="6" t="s">
        <v>330</v>
      </c>
      <c r="E73" s="6" t="s">
        <v>331</v>
      </c>
      <c r="F73" s="6">
        <v>1</v>
      </c>
      <c r="G73" s="6" t="s">
        <v>347</v>
      </c>
      <c r="H73" s="6" t="s">
        <v>333</v>
      </c>
      <c r="I73" s="6" t="s">
        <v>2</v>
      </c>
      <c r="J73" s="6" t="s">
        <v>2</v>
      </c>
      <c r="K73" s="6" t="s">
        <v>3</v>
      </c>
      <c r="L73" s="6" t="s">
        <v>2</v>
      </c>
      <c r="M73" s="6" t="s">
        <v>1</v>
      </c>
      <c r="N73" s="6" t="s">
        <v>337</v>
      </c>
      <c r="O73" s="6" t="s">
        <v>2</v>
      </c>
      <c r="P73" s="6" t="s">
        <v>1</v>
      </c>
      <c r="Q73" s="6" t="s">
        <v>2</v>
      </c>
      <c r="R73" s="6" t="s">
        <v>2</v>
      </c>
      <c r="S73" s="6" t="s">
        <v>2</v>
      </c>
      <c r="T73" s="6" t="s">
        <v>338</v>
      </c>
      <c r="U73" s="6" t="s">
        <v>90</v>
      </c>
      <c r="V73" s="6" t="s">
        <v>334</v>
      </c>
      <c r="W73" s="6" t="s">
        <v>334</v>
      </c>
      <c r="X73" s="6" t="s">
        <v>1</v>
      </c>
      <c r="Y73" s="6" t="s">
        <v>338</v>
      </c>
      <c r="Z73" s="6" t="s">
        <v>3</v>
      </c>
      <c r="AA73" s="6" t="s">
        <v>338</v>
      </c>
      <c r="AB73" s="6" t="s">
        <v>337</v>
      </c>
      <c r="AC73" s="6" t="s">
        <v>1</v>
      </c>
      <c r="AD73" s="6" t="s">
        <v>2</v>
      </c>
      <c r="AE73" s="6" t="s">
        <v>337</v>
      </c>
      <c r="AF73" s="6" t="s">
        <v>2</v>
      </c>
      <c r="AG73" s="6" t="s">
        <v>3</v>
      </c>
      <c r="AH73" s="6" t="s">
        <v>1</v>
      </c>
      <c r="AI73" s="6" t="s">
        <v>3</v>
      </c>
      <c r="AJ73" s="6" t="s">
        <v>379</v>
      </c>
    </row>
    <row r="74" spans="1:36" ht="17" customHeight="1">
      <c r="A74" s="6" t="s">
        <v>328</v>
      </c>
      <c r="B74" s="6" t="s">
        <v>329</v>
      </c>
      <c r="C74" s="6">
        <v>27</v>
      </c>
      <c r="D74" s="6" t="s">
        <v>330</v>
      </c>
      <c r="E74" s="6" t="s">
        <v>331</v>
      </c>
      <c r="F74" s="6">
        <v>3</v>
      </c>
      <c r="G74" s="6" t="s">
        <v>348</v>
      </c>
      <c r="H74" s="6" t="s">
        <v>350</v>
      </c>
      <c r="I74" s="6" t="s">
        <v>2</v>
      </c>
      <c r="J74" s="6" t="s">
        <v>1</v>
      </c>
      <c r="K74" s="6" t="s">
        <v>337</v>
      </c>
      <c r="L74" s="6" t="s">
        <v>2</v>
      </c>
      <c r="M74" s="6" t="s">
        <v>1</v>
      </c>
      <c r="N74" s="6" t="s">
        <v>337</v>
      </c>
      <c r="O74" s="6" t="s">
        <v>2</v>
      </c>
      <c r="P74" s="6" t="s">
        <v>3</v>
      </c>
      <c r="Q74" s="6" t="s">
        <v>3</v>
      </c>
      <c r="R74" s="6" t="s">
        <v>338</v>
      </c>
      <c r="S74" s="6" t="s">
        <v>338</v>
      </c>
      <c r="T74" s="6" t="s">
        <v>2</v>
      </c>
      <c r="U74" s="6" t="s">
        <v>129</v>
      </c>
      <c r="V74" s="6" t="s">
        <v>335</v>
      </c>
      <c r="W74" s="6" t="s">
        <v>335</v>
      </c>
      <c r="X74" s="6" t="s">
        <v>1</v>
      </c>
      <c r="Y74" s="6" t="s">
        <v>338</v>
      </c>
      <c r="Z74" s="6" t="s">
        <v>337</v>
      </c>
      <c r="AA74" s="6" t="s">
        <v>338</v>
      </c>
      <c r="AB74" s="6" t="s">
        <v>337</v>
      </c>
      <c r="AC74" s="6" t="s">
        <v>338</v>
      </c>
      <c r="AD74" s="6" t="s">
        <v>2</v>
      </c>
      <c r="AE74" s="6" t="s">
        <v>337</v>
      </c>
      <c r="AF74" s="6" t="s">
        <v>1</v>
      </c>
      <c r="AG74" s="6" t="s">
        <v>3</v>
      </c>
      <c r="AH74" s="6" t="s">
        <v>337</v>
      </c>
      <c r="AI74" s="6" t="s">
        <v>1</v>
      </c>
    </row>
    <row r="75" spans="1:36" ht="17" customHeight="1">
      <c r="A75" s="6" t="s">
        <v>328</v>
      </c>
      <c r="B75" s="6" t="s">
        <v>329</v>
      </c>
      <c r="C75" s="6">
        <v>29</v>
      </c>
      <c r="D75" s="6" t="s">
        <v>330</v>
      </c>
      <c r="E75" s="6" t="s">
        <v>331</v>
      </c>
      <c r="F75" s="6">
        <v>1</v>
      </c>
      <c r="G75" s="6" t="s">
        <v>332</v>
      </c>
      <c r="H75" s="6" t="s">
        <v>333</v>
      </c>
      <c r="I75" s="6" t="s">
        <v>1</v>
      </c>
      <c r="J75" s="6" t="s">
        <v>2</v>
      </c>
      <c r="K75" s="6" t="s">
        <v>1</v>
      </c>
      <c r="L75" s="6" t="s">
        <v>1</v>
      </c>
      <c r="M75" s="6" t="s">
        <v>1</v>
      </c>
      <c r="N75" s="6" t="s">
        <v>338</v>
      </c>
      <c r="O75" s="6" t="s">
        <v>1</v>
      </c>
      <c r="P75" s="6" t="s">
        <v>1</v>
      </c>
      <c r="Q75" s="6" t="s">
        <v>1</v>
      </c>
      <c r="R75" s="6" t="s">
        <v>337</v>
      </c>
      <c r="S75" s="6" t="s">
        <v>337</v>
      </c>
      <c r="T75" s="6" t="s">
        <v>1</v>
      </c>
      <c r="U75" s="6" t="s">
        <v>51</v>
      </c>
      <c r="V75" s="6" t="s">
        <v>336</v>
      </c>
      <c r="W75" s="6" t="s">
        <v>336</v>
      </c>
      <c r="X75" s="6" t="s">
        <v>1</v>
      </c>
      <c r="Y75" s="6" t="s">
        <v>1</v>
      </c>
      <c r="Z75" s="6" t="s">
        <v>337</v>
      </c>
      <c r="AA75" s="6" t="s">
        <v>337</v>
      </c>
      <c r="AB75" s="6" t="s">
        <v>337</v>
      </c>
      <c r="AC75" s="6" t="s">
        <v>337</v>
      </c>
      <c r="AD75" s="6" t="s">
        <v>2</v>
      </c>
      <c r="AE75" s="6" t="s">
        <v>1</v>
      </c>
      <c r="AF75" s="6" t="s">
        <v>1</v>
      </c>
      <c r="AG75" s="6" t="s">
        <v>1</v>
      </c>
      <c r="AH75" s="6" t="s">
        <v>338</v>
      </c>
      <c r="AI75" s="6" t="s">
        <v>338</v>
      </c>
      <c r="AJ75" s="6" t="s">
        <v>341</v>
      </c>
    </row>
    <row r="76" spans="1:36" ht="17" customHeight="1">
      <c r="A76" s="6" t="s">
        <v>328</v>
      </c>
      <c r="B76" s="6" t="s">
        <v>342</v>
      </c>
      <c r="C76" s="6">
        <v>26</v>
      </c>
      <c r="D76" s="6" t="s">
        <v>330</v>
      </c>
      <c r="E76" s="6" t="s">
        <v>331</v>
      </c>
      <c r="F76" s="6">
        <v>1</v>
      </c>
      <c r="G76" s="6" t="s">
        <v>332</v>
      </c>
      <c r="H76" s="6" t="s">
        <v>350</v>
      </c>
      <c r="I76" s="6" t="s">
        <v>3</v>
      </c>
      <c r="J76" s="6" t="s">
        <v>2</v>
      </c>
      <c r="K76" s="6" t="s">
        <v>2</v>
      </c>
      <c r="L76" s="6" t="s">
        <v>3</v>
      </c>
      <c r="M76" s="6" t="s">
        <v>1</v>
      </c>
      <c r="N76" s="6" t="s">
        <v>2</v>
      </c>
      <c r="O76" s="6" t="s">
        <v>337</v>
      </c>
      <c r="P76" s="6" t="s">
        <v>3</v>
      </c>
      <c r="Q76" s="6" t="s">
        <v>3</v>
      </c>
      <c r="R76" s="6" t="s">
        <v>1</v>
      </c>
      <c r="S76" s="6" t="s">
        <v>3</v>
      </c>
      <c r="T76" s="6" t="s">
        <v>1</v>
      </c>
      <c r="U76" s="6" t="s">
        <v>30</v>
      </c>
      <c r="V76" s="6" t="s">
        <v>335</v>
      </c>
      <c r="W76" s="6" t="s">
        <v>335</v>
      </c>
      <c r="X76" s="6" t="s">
        <v>2</v>
      </c>
      <c r="Y76" s="6" t="s">
        <v>2</v>
      </c>
      <c r="Z76" s="6" t="s">
        <v>338</v>
      </c>
      <c r="AA76" s="6" t="s">
        <v>338</v>
      </c>
      <c r="AB76" s="6" t="s">
        <v>337</v>
      </c>
      <c r="AC76" s="6" t="s">
        <v>338</v>
      </c>
      <c r="AD76" s="6" t="s">
        <v>3</v>
      </c>
      <c r="AE76" s="6" t="s">
        <v>338</v>
      </c>
      <c r="AF76" s="6" t="s">
        <v>1</v>
      </c>
      <c r="AG76" s="6" t="s">
        <v>3</v>
      </c>
      <c r="AH76" s="6" t="s">
        <v>3</v>
      </c>
      <c r="AI76" s="6" t="s">
        <v>3</v>
      </c>
      <c r="AJ76" s="6" t="s">
        <v>442</v>
      </c>
    </row>
    <row r="77" spans="1:36" ht="17" customHeight="1">
      <c r="A77" s="6" t="s">
        <v>328</v>
      </c>
      <c r="B77" s="6" t="s">
        <v>329</v>
      </c>
      <c r="C77" s="6">
        <v>39</v>
      </c>
      <c r="D77" s="6" t="s">
        <v>340</v>
      </c>
      <c r="E77" s="6" t="s">
        <v>331</v>
      </c>
      <c r="F77" s="6">
        <v>3</v>
      </c>
      <c r="G77" s="6" t="s">
        <v>332</v>
      </c>
      <c r="H77" s="6" t="s">
        <v>346</v>
      </c>
      <c r="I77" s="6" t="s">
        <v>2</v>
      </c>
      <c r="J77" s="6" t="s">
        <v>1</v>
      </c>
      <c r="K77" s="6" t="s">
        <v>1</v>
      </c>
      <c r="L77" s="6" t="s">
        <v>2</v>
      </c>
      <c r="M77" s="6" t="s">
        <v>337</v>
      </c>
      <c r="N77" s="6" t="s">
        <v>1</v>
      </c>
      <c r="O77" s="6" t="s">
        <v>1</v>
      </c>
      <c r="P77" s="6" t="s">
        <v>2</v>
      </c>
      <c r="Q77" s="6" t="s">
        <v>2</v>
      </c>
      <c r="R77" s="6" t="s">
        <v>337</v>
      </c>
      <c r="S77" s="6" t="s">
        <v>1</v>
      </c>
      <c r="T77" s="6" t="s">
        <v>3</v>
      </c>
      <c r="U77" s="6" t="s">
        <v>207</v>
      </c>
      <c r="V77" s="6" t="s">
        <v>334</v>
      </c>
      <c r="W77" s="6" t="s">
        <v>336</v>
      </c>
      <c r="X77" s="6" t="s">
        <v>2</v>
      </c>
      <c r="Y77" s="6" t="s">
        <v>2</v>
      </c>
      <c r="Z77" s="6" t="s">
        <v>338</v>
      </c>
      <c r="AA77" s="6" t="s">
        <v>338</v>
      </c>
      <c r="AB77" s="6" t="s">
        <v>1</v>
      </c>
      <c r="AC77" s="6" t="s">
        <v>337</v>
      </c>
      <c r="AD77" s="6" t="s">
        <v>1</v>
      </c>
      <c r="AE77" s="6" t="s">
        <v>1</v>
      </c>
      <c r="AF77" s="6" t="s">
        <v>338</v>
      </c>
      <c r="AG77" s="6" t="s">
        <v>1</v>
      </c>
      <c r="AH77" s="6" t="s">
        <v>1</v>
      </c>
      <c r="AI77" s="6" t="s">
        <v>337</v>
      </c>
      <c r="AJ77" s="6" t="s">
        <v>465</v>
      </c>
    </row>
    <row r="78" spans="1:36" ht="17" customHeight="1">
      <c r="A78" s="6" t="s">
        <v>328</v>
      </c>
      <c r="B78" s="6" t="s">
        <v>329</v>
      </c>
      <c r="C78" s="6">
        <v>22</v>
      </c>
      <c r="D78" s="6" t="s">
        <v>330</v>
      </c>
      <c r="E78" s="6" t="s">
        <v>331</v>
      </c>
      <c r="F78" s="6">
        <v>3</v>
      </c>
      <c r="G78" s="6" t="s">
        <v>361</v>
      </c>
      <c r="H78" s="6" t="s">
        <v>333</v>
      </c>
      <c r="I78" s="6" t="s">
        <v>2</v>
      </c>
      <c r="J78" s="6" t="s">
        <v>2</v>
      </c>
      <c r="K78" s="6" t="s">
        <v>1</v>
      </c>
      <c r="L78" s="6" t="s">
        <v>1</v>
      </c>
      <c r="M78" s="6" t="s">
        <v>1</v>
      </c>
      <c r="N78" s="6" t="s">
        <v>337</v>
      </c>
      <c r="O78" s="6" t="s">
        <v>1</v>
      </c>
      <c r="P78" s="6" t="s">
        <v>1</v>
      </c>
      <c r="Q78" s="6" t="s">
        <v>2</v>
      </c>
      <c r="R78" s="6" t="s">
        <v>337</v>
      </c>
      <c r="S78" s="6" t="s">
        <v>1</v>
      </c>
      <c r="T78" s="6" t="s">
        <v>2</v>
      </c>
      <c r="U78" s="6" t="s">
        <v>138</v>
      </c>
      <c r="V78" s="6" t="s">
        <v>334</v>
      </c>
      <c r="W78" s="6" t="s">
        <v>334</v>
      </c>
      <c r="X78" s="6" t="s">
        <v>1</v>
      </c>
      <c r="Y78" s="6" t="s">
        <v>337</v>
      </c>
      <c r="Z78" s="6" t="s">
        <v>1</v>
      </c>
      <c r="AA78" s="6" t="s">
        <v>337</v>
      </c>
      <c r="AB78" s="6" t="s">
        <v>1</v>
      </c>
      <c r="AC78" s="6" t="s">
        <v>1</v>
      </c>
      <c r="AD78" s="6" t="s">
        <v>1</v>
      </c>
      <c r="AE78" s="6" t="s">
        <v>338</v>
      </c>
      <c r="AF78" s="6" t="s">
        <v>2</v>
      </c>
      <c r="AG78" s="6" t="s">
        <v>3</v>
      </c>
      <c r="AH78" s="6" t="s">
        <v>2</v>
      </c>
      <c r="AI78" s="6" t="s">
        <v>337</v>
      </c>
      <c r="AJ78" s="6" t="s">
        <v>418</v>
      </c>
    </row>
    <row r="79" spans="1:36" ht="17" customHeight="1">
      <c r="A79" s="6" t="s">
        <v>328</v>
      </c>
      <c r="B79" s="6" t="s">
        <v>385</v>
      </c>
      <c r="C79" s="6">
        <v>29</v>
      </c>
      <c r="D79" s="6" t="s">
        <v>330</v>
      </c>
      <c r="E79" s="6" t="s">
        <v>331</v>
      </c>
      <c r="F79" s="6">
        <v>4</v>
      </c>
      <c r="G79" s="6" t="s">
        <v>366</v>
      </c>
      <c r="H79" s="6" t="s">
        <v>350</v>
      </c>
      <c r="I79" s="6" t="s">
        <v>3</v>
      </c>
      <c r="J79" s="6" t="s">
        <v>1</v>
      </c>
      <c r="K79" s="6" t="s">
        <v>1</v>
      </c>
      <c r="L79" s="6" t="s">
        <v>3</v>
      </c>
      <c r="M79" s="6" t="s">
        <v>1</v>
      </c>
      <c r="N79" s="6" t="s">
        <v>337</v>
      </c>
      <c r="O79" s="6" t="s">
        <v>1</v>
      </c>
      <c r="P79" s="6" t="s">
        <v>3</v>
      </c>
      <c r="Q79" s="6" t="s">
        <v>3</v>
      </c>
      <c r="R79" s="6" t="s">
        <v>1</v>
      </c>
      <c r="S79" s="6" t="s">
        <v>3</v>
      </c>
      <c r="T79" s="6" t="s">
        <v>1</v>
      </c>
      <c r="U79" s="7" t="s">
        <v>206</v>
      </c>
      <c r="V79" s="6" t="s">
        <v>334</v>
      </c>
      <c r="W79" s="6" t="s">
        <v>335</v>
      </c>
      <c r="X79" s="6" t="s">
        <v>3</v>
      </c>
      <c r="Y79" s="6" t="s">
        <v>2</v>
      </c>
      <c r="Z79" s="6" t="s">
        <v>1</v>
      </c>
      <c r="AA79" s="6" t="s">
        <v>1</v>
      </c>
      <c r="AB79" s="6" t="s">
        <v>2</v>
      </c>
      <c r="AC79" s="6" t="s">
        <v>1</v>
      </c>
      <c r="AD79" s="6" t="s">
        <v>3</v>
      </c>
      <c r="AE79" s="6" t="s">
        <v>1</v>
      </c>
      <c r="AF79" s="6" t="s">
        <v>1</v>
      </c>
      <c r="AG79" s="6" t="s">
        <v>3</v>
      </c>
      <c r="AH79" s="6" t="s">
        <v>3</v>
      </c>
      <c r="AI79" s="6" t="s">
        <v>3</v>
      </c>
      <c r="AJ79" s="6" t="s">
        <v>464</v>
      </c>
    </row>
    <row r="80" spans="1:36" ht="17" customHeight="1">
      <c r="A80" s="6" t="s">
        <v>328</v>
      </c>
      <c r="B80" s="6" t="s">
        <v>329</v>
      </c>
      <c r="C80" s="6">
        <v>34</v>
      </c>
      <c r="D80" s="6" t="s">
        <v>330</v>
      </c>
      <c r="E80" s="6" t="s">
        <v>331</v>
      </c>
      <c r="F80" s="6">
        <v>3</v>
      </c>
      <c r="G80" s="6" t="s">
        <v>343</v>
      </c>
      <c r="H80" s="6" t="s">
        <v>350</v>
      </c>
      <c r="I80" s="6" t="s">
        <v>2</v>
      </c>
      <c r="J80" s="6" t="s">
        <v>337</v>
      </c>
      <c r="K80" s="6" t="s">
        <v>1</v>
      </c>
      <c r="L80" s="6" t="s">
        <v>3</v>
      </c>
      <c r="M80" s="6" t="s">
        <v>2</v>
      </c>
      <c r="N80" s="6" t="s">
        <v>337</v>
      </c>
      <c r="O80" s="6" t="s">
        <v>1</v>
      </c>
      <c r="P80" s="6" t="s">
        <v>2</v>
      </c>
      <c r="Q80" s="6" t="s">
        <v>2</v>
      </c>
      <c r="R80" s="6" t="s">
        <v>338</v>
      </c>
      <c r="S80" s="6" t="s">
        <v>337</v>
      </c>
      <c r="T80" s="6" t="s">
        <v>3</v>
      </c>
      <c r="U80" s="6" t="s">
        <v>130</v>
      </c>
      <c r="V80" s="6" t="s">
        <v>336</v>
      </c>
      <c r="W80" s="6" t="s">
        <v>336</v>
      </c>
      <c r="X80" s="6" t="s">
        <v>3</v>
      </c>
      <c r="Y80" s="6" t="s">
        <v>3</v>
      </c>
      <c r="Z80" s="6" t="s">
        <v>1</v>
      </c>
      <c r="AA80" s="6" t="s">
        <v>338</v>
      </c>
      <c r="AB80" s="6" t="s">
        <v>337</v>
      </c>
      <c r="AC80" s="6" t="s">
        <v>338</v>
      </c>
      <c r="AD80" s="6" t="s">
        <v>2</v>
      </c>
      <c r="AE80" s="6" t="s">
        <v>3</v>
      </c>
      <c r="AF80" s="6" t="s">
        <v>338</v>
      </c>
      <c r="AG80" s="6" t="s">
        <v>1</v>
      </c>
      <c r="AH80" s="6" t="s">
        <v>338</v>
      </c>
      <c r="AI80" s="6" t="s">
        <v>1</v>
      </c>
      <c r="AJ80" s="6" t="s">
        <v>412</v>
      </c>
    </row>
    <row r="81" spans="1:36" ht="17" customHeight="1">
      <c r="A81" s="6" t="s">
        <v>328</v>
      </c>
      <c r="B81" s="6" t="s">
        <v>329</v>
      </c>
      <c r="C81" s="6">
        <v>24</v>
      </c>
      <c r="D81" s="6" t="s">
        <v>330</v>
      </c>
      <c r="E81" s="6" t="s">
        <v>331</v>
      </c>
      <c r="F81" s="6">
        <v>3</v>
      </c>
      <c r="G81" s="6" t="s">
        <v>348</v>
      </c>
      <c r="H81" s="6" t="s">
        <v>346</v>
      </c>
      <c r="I81" s="6" t="s">
        <v>1</v>
      </c>
      <c r="J81" s="6" t="s">
        <v>337</v>
      </c>
      <c r="K81" s="6" t="s">
        <v>337</v>
      </c>
      <c r="L81" s="6" t="s">
        <v>1</v>
      </c>
      <c r="M81" s="6" t="s">
        <v>2</v>
      </c>
      <c r="N81" s="6" t="s">
        <v>337</v>
      </c>
      <c r="O81" s="6" t="s">
        <v>3</v>
      </c>
      <c r="P81" s="6" t="s">
        <v>2</v>
      </c>
      <c r="Q81" s="6" t="s">
        <v>1</v>
      </c>
      <c r="R81" s="6" t="s">
        <v>337</v>
      </c>
      <c r="S81" s="6" t="s">
        <v>337</v>
      </c>
      <c r="T81" s="6" t="s">
        <v>337</v>
      </c>
      <c r="U81" s="6" t="s">
        <v>168</v>
      </c>
      <c r="V81" s="6" t="s">
        <v>336</v>
      </c>
      <c r="W81" s="6" t="s">
        <v>334</v>
      </c>
      <c r="X81" s="6" t="s">
        <v>1</v>
      </c>
      <c r="Y81" s="6" t="s">
        <v>1</v>
      </c>
      <c r="Z81" s="6" t="s">
        <v>1</v>
      </c>
      <c r="AA81" s="6" t="s">
        <v>1</v>
      </c>
      <c r="AB81" s="6" t="s">
        <v>1</v>
      </c>
      <c r="AC81" s="6" t="s">
        <v>1</v>
      </c>
      <c r="AD81" s="6" t="s">
        <v>1</v>
      </c>
      <c r="AE81" s="6" t="s">
        <v>1</v>
      </c>
      <c r="AF81" s="6" t="s">
        <v>3</v>
      </c>
      <c r="AG81" s="6" t="s">
        <v>2</v>
      </c>
      <c r="AH81" s="6" t="s">
        <v>2</v>
      </c>
      <c r="AI81" s="6" t="s">
        <v>338</v>
      </c>
    </row>
    <row r="82" spans="1:36" ht="17" customHeight="1">
      <c r="A82" s="6" t="s">
        <v>328</v>
      </c>
      <c r="B82" s="6" t="s">
        <v>329</v>
      </c>
      <c r="C82" s="6">
        <v>24</v>
      </c>
      <c r="D82" s="6" t="s">
        <v>330</v>
      </c>
      <c r="E82" s="6" t="s">
        <v>357</v>
      </c>
      <c r="F82" s="6">
        <v>1</v>
      </c>
      <c r="G82" s="6" t="s">
        <v>348</v>
      </c>
      <c r="H82" s="6" t="s">
        <v>350</v>
      </c>
      <c r="I82" s="6" t="s">
        <v>3</v>
      </c>
      <c r="J82" s="6" t="s">
        <v>2</v>
      </c>
      <c r="K82" s="6" t="s">
        <v>337</v>
      </c>
      <c r="L82" s="6" t="s">
        <v>3</v>
      </c>
      <c r="M82" s="6" t="s">
        <v>2</v>
      </c>
      <c r="N82" s="6" t="s">
        <v>2</v>
      </c>
      <c r="O82" s="6" t="s">
        <v>2</v>
      </c>
      <c r="P82" s="6" t="s">
        <v>3</v>
      </c>
      <c r="Q82" s="6" t="s">
        <v>3</v>
      </c>
      <c r="R82" s="6" t="s">
        <v>337</v>
      </c>
      <c r="S82" s="6" t="s">
        <v>3</v>
      </c>
      <c r="T82" s="6" t="s">
        <v>3</v>
      </c>
      <c r="U82" s="6" t="s">
        <v>180</v>
      </c>
      <c r="V82" s="6" t="s">
        <v>335</v>
      </c>
      <c r="W82" s="6" t="s">
        <v>336</v>
      </c>
      <c r="X82" s="6" t="s">
        <v>3</v>
      </c>
      <c r="Y82" s="6" t="s">
        <v>3</v>
      </c>
      <c r="Z82" s="6" t="s">
        <v>3</v>
      </c>
      <c r="AA82" s="6" t="s">
        <v>337</v>
      </c>
      <c r="AB82" s="6" t="s">
        <v>338</v>
      </c>
      <c r="AC82" s="6" t="s">
        <v>338</v>
      </c>
      <c r="AD82" s="6" t="s">
        <v>3</v>
      </c>
      <c r="AE82" s="6" t="s">
        <v>338</v>
      </c>
      <c r="AF82" s="6" t="s">
        <v>2</v>
      </c>
      <c r="AG82" s="6" t="s">
        <v>3</v>
      </c>
      <c r="AH82" s="6" t="s">
        <v>2</v>
      </c>
      <c r="AI82" s="6" t="s">
        <v>338</v>
      </c>
      <c r="AJ82" s="6" t="s">
        <v>448</v>
      </c>
    </row>
    <row r="83" spans="1:36" ht="17" customHeight="1">
      <c r="A83" s="6" t="s">
        <v>328</v>
      </c>
      <c r="B83" s="6" t="s">
        <v>329</v>
      </c>
      <c r="C83" s="6">
        <v>29</v>
      </c>
      <c r="D83" s="6" t="s">
        <v>330</v>
      </c>
      <c r="E83" s="6" t="s">
        <v>331</v>
      </c>
      <c r="F83" s="6">
        <v>2</v>
      </c>
      <c r="G83" s="6" t="s">
        <v>348</v>
      </c>
      <c r="H83" s="6" t="s">
        <v>333</v>
      </c>
      <c r="I83" s="6" t="s">
        <v>1</v>
      </c>
      <c r="J83" s="6" t="s">
        <v>337</v>
      </c>
      <c r="K83" s="6" t="s">
        <v>338</v>
      </c>
      <c r="L83" s="6" t="s">
        <v>2</v>
      </c>
      <c r="M83" s="6" t="s">
        <v>2</v>
      </c>
      <c r="N83" s="6" t="s">
        <v>1</v>
      </c>
      <c r="O83" s="6" t="s">
        <v>2</v>
      </c>
      <c r="P83" s="6" t="s">
        <v>2</v>
      </c>
      <c r="Q83" s="6" t="s">
        <v>2</v>
      </c>
      <c r="R83" s="6" t="s">
        <v>338</v>
      </c>
      <c r="S83" s="6" t="s">
        <v>337</v>
      </c>
      <c r="T83" s="6" t="s">
        <v>2</v>
      </c>
      <c r="U83" s="6" t="s">
        <v>26</v>
      </c>
      <c r="V83" s="6" t="s">
        <v>334</v>
      </c>
      <c r="W83" s="6" t="s">
        <v>336</v>
      </c>
      <c r="X83" s="6" t="s">
        <v>337</v>
      </c>
      <c r="Y83" s="6" t="s">
        <v>337</v>
      </c>
      <c r="Z83" s="6" t="s">
        <v>337</v>
      </c>
      <c r="AA83" s="6" t="s">
        <v>338</v>
      </c>
      <c r="AB83" s="6" t="s">
        <v>337</v>
      </c>
      <c r="AC83" s="6" t="s">
        <v>338</v>
      </c>
      <c r="AD83" s="6" t="s">
        <v>338</v>
      </c>
      <c r="AE83" s="6" t="s">
        <v>337</v>
      </c>
      <c r="AF83" s="6" t="s">
        <v>338</v>
      </c>
      <c r="AG83" s="6" t="s">
        <v>3</v>
      </c>
      <c r="AH83" s="6" t="s">
        <v>3</v>
      </c>
      <c r="AI83" s="6" t="s">
        <v>338</v>
      </c>
      <c r="AJ83" s="6" t="s">
        <v>489</v>
      </c>
    </row>
    <row r="84" spans="1:36" ht="17" customHeight="1">
      <c r="A84" s="6" t="s">
        <v>328</v>
      </c>
      <c r="B84" s="6" t="s">
        <v>329</v>
      </c>
      <c r="C84" s="6">
        <v>24</v>
      </c>
      <c r="D84" s="6" t="s">
        <v>349</v>
      </c>
      <c r="E84" s="6" t="s">
        <v>331</v>
      </c>
      <c r="F84" s="6">
        <v>3</v>
      </c>
      <c r="G84" s="6" t="s">
        <v>343</v>
      </c>
      <c r="H84" s="6" t="s">
        <v>350</v>
      </c>
      <c r="I84" s="6" t="s">
        <v>2</v>
      </c>
      <c r="J84" s="6" t="s">
        <v>1</v>
      </c>
      <c r="K84" s="6" t="s">
        <v>1</v>
      </c>
      <c r="L84" s="6" t="s">
        <v>3</v>
      </c>
      <c r="M84" s="6" t="s">
        <v>1</v>
      </c>
      <c r="N84" s="6" t="s">
        <v>1</v>
      </c>
      <c r="O84" s="6" t="s">
        <v>337</v>
      </c>
      <c r="P84" s="6" t="s">
        <v>1</v>
      </c>
      <c r="Q84" s="6" t="s">
        <v>337</v>
      </c>
      <c r="R84" s="6" t="s">
        <v>338</v>
      </c>
      <c r="S84" s="6" t="s">
        <v>2</v>
      </c>
      <c r="T84" s="6" t="s">
        <v>338</v>
      </c>
      <c r="U84" s="6" t="s">
        <v>171</v>
      </c>
      <c r="V84" s="6" t="s">
        <v>334</v>
      </c>
      <c r="W84" s="6" t="s">
        <v>335</v>
      </c>
      <c r="X84" s="6" t="s">
        <v>2</v>
      </c>
      <c r="Y84" s="6" t="s">
        <v>337</v>
      </c>
      <c r="Z84" s="6" t="s">
        <v>338</v>
      </c>
      <c r="AA84" s="6" t="s">
        <v>2</v>
      </c>
      <c r="AB84" s="6" t="s">
        <v>338</v>
      </c>
      <c r="AC84" s="6" t="s">
        <v>3</v>
      </c>
      <c r="AD84" s="6" t="s">
        <v>3</v>
      </c>
      <c r="AE84" s="6" t="s">
        <v>337</v>
      </c>
      <c r="AF84" s="6" t="s">
        <v>1</v>
      </c>
      <c r="AG84" s="6" t="s">
        <v>3</v>
      </c>
      <c r="AH84" s="6" t="s">
        <v>2</v>
      </c>
      <c r="AI84" s="6" t="s">
        <v>1</v>
      </c>
      <c r="AJ84" s="6" t="s">
        <v>441</v>
      </c>
    </row>
    <row r="85" spans="1:36" ht="17" customHeight="1">
      <c r="A85" s="6" t="s">
        <v>328</v>
      </c>
      <c r="B85" s="6" t="s">
        <v>329</v>
      </c>
      <c r="C85" s="6">
        <v>39</v>
      </c>
      <c r="D85" s="6" t="s">
        <v>330</v>
      </c>
      <c r="E85" s="6" t="s">
        <v>331</v>
      </c>
      <c r="F85" s="6">
        <v>2</v>
      </c>
      <c r="G85" s="6" t="s">
        <v>332</v>
      </c>
      <c r="H85" s="6" t="s">
        <v>346</v>
      </c>
      <c r="I85" s="6" t="s">
        <v>2</v>
      </c>
      <c r="J85" s="6" t="s">
        <v>2</v>
      </c>
      <c r="K85" s="6" t="s">
        <v>2</v>
      </c>
      <c r="L85" s="6" t="s">
        <v>1</v>
      </c>
      <c r="M85" s="6" t="s">
        <v>337</v>
      </c>
      <c r="N85" s="6" t="s">
        <v>1</v>
      </c>
      <c r="O85" s="6" t="s">
        <v>1</v>
      </c>
      <c r="P85" s="6" t="s">
        <v>1</v>
      </c>
      <c r="Q85" s="6" t="s">
        <v>337</v>
      </c>
      <c r="R85" s="6" t="s">
        <v>337</v>
      </c>
      <c r="S85" s="6" t="s">
        <v>1</v>
      </c>
      <c r="T85" s="6" t="s">
        <v>337</v>
      </c>
      <c r="U85" s="6" t="s">
        <v>243</v>
      </c>
      <c r="V85" s="6" t="s">
        <v>334</v>
      </c>
      <c r="W85" s="6" t="s">
        <v>336</v>
      </c>
      <c r="X85" s="6" t="s">
        <v>2</v>
      </c>
      <c r="Y85" s="6" t="s">
        <v>1</v>
      </c>
      <c r="Z85" s="6" t="s">
        <v>1</v>
      </c>
      <c r="AA85" s="6" t="s">
        <v>337</v>
      </c>
      <c r="AB85" s="6" t="s">
        <v>337</v>
      </c>
      <c r="AC85" s="6" t="s">
        <v>1</v>
      </c>
      <c r="AD85" s="6" t="s">
        <v>2</v>
      </c>
      <c r="AE85" s="6" t="s">
        <v>1</v>
      </c>
      <c r="AF85" s="6" t="s">
        <v>2</v>
      </c>
      <c r="AG85" s="6" t="s">
        <v>1</v>
      </c>
      <c r="AH85" s="6" t="s">
        <v>1</v>
      </c>
      <c r="AI85" s="6" t="s">
        <v>337</v>
      </c>
    </row>
    <row r="86" spans="1:36" ht="17" customHeight="1">
      <c r="A86" s="6" t="s">
        <v>328</v>
      </c>
      <c r="B86" s="6" t="s">
        <v>329</v>
      </c>
      <c r="C86" s="6">
        <v>25</v>
      </c>
      <c r="D86" s="6" t="s">
        <v>330</v>
      </c>
      <c r="E86" s="6" t="s">
        <v>331</v>
      </c>
      <c r="F86" s="6">
        <v>2</v>
      </c>
      <c r="G86" s="6" t="s">
        <v>332</v>
      </c>
      <c r="H86" s="6" t="s">
        <v>333</v>
      </c>
      <c r="I86" s="6" t="s">
        <v>2</v>
      </c>
      <c r="J86" s="6" t="s">
        <v>2</v>
      </c>
      <c r="K86" s="6" t="s">
        <v>1</v>
      </c>
      <c r="L86" s="6" t="s">
        <v>1</v>
      </c>
      <c r="M86" s="6" t="s">
        <v>1</v>
      </c>
      <c r="N86" s="6" t="s">
        <v>2</v>
      </c>
      <c r="O86" s="6" t="s">
        <v>3</v>
      </c>
      <c r="P86" s="6" t="s">
        <v>3</v>
      </c>
      <c r="Q86" s="6" t="s">
        <v>2</v>
      </c>
      <c r="R86" s="6" t="s">
        <v>1</v>
      </c>
      <c r="S86" s="6" t="s">
        <v>337</v>
      </c>
      <c r="T86" s="6" t="s">
        <v>1</v>
      </c>
      <c r="U86" s="6" t="s">
        <v>155</v>
      </c>
      <c r="V86" s="6" t="s">
        <v>336</v>
      </c>
      <c r="W86" s="6" t="s">
        <v>335</v>
      </c>
      <c r="X86" s="6" t="s">
        <v>3</v>
      </c>
      <c r="Y86" s="6" t="s">
        <v>3</v>
      </c>
      <c r="Z86" s="6" t="s">
        <v>1</v>
      </c>
      <c r="AA86" s="6" t="s">
        <v>3</v>
      </c>
      <c r="AB86" s="6" t="s">
        <v>2</v>
      </c>
      <c r="AC86" s="6" t="s">
        <v>3</v>
      </c>
      <c r="AD86" s="6" t="s">
        <v>2</v>
      </c>
      <c r="AE86" s="6" t="s">
        <v>337</v>
      </c>
      <c r="AF86" s="6" t="s">
        <v>3</v>
      </c>
      <c r="AG86" s="6" t="s">
        <v>2</v>
      </c>
      <c r="AH86" s="6" t="s">
        <v>2</v>
      </c>
      <c r="AI86" s="6" t="s">
        <v>1</v>
      </c>
      <c r="AJ86" s="6" t="s">
        <v>430</v>
      </c>
    </row>
    <row r="87" spans="1:36" ht="17" customHeight="1">
      <c r="A87" s="6" t="s">
        <v>328</v>
      </c>
      <c r="B87" s="6" t="s">
        <v>329</v>
      </c>
      <c r="C87" s="6">
        <v>26</v>
      </c>
      <c r="D87" s="6" t="s">
        <v>330</v>
      </c>
      <c r="E87" s="6" t="s">
        <v>331</v>
      </c>
      <c r="F87" s="6">
        <v>4</v>
      </c>
      <c r="G87" s="6" t="s">
        <v>332</v>
      </c>
      <c r="H87" s="6" t="s">
        <v>333</v>
      </c>
      <c r="I87" s="6" t="s">
        <v>2</v>
      </c>
      <c r="J87" s="6" t="s">
        <v>1</v>
      </c>
      <c r="K87" s="6" t="s">
        <v>2</v>
      </c>
      <c r="L87" s="6" t="s">
        <v>3</v>
      </c>
      <c r="M87" s="6" t="s">
        <v>3</v>
      </c>
      <c r="N87" s="6" t="s">
        <v>2</v>
      </c>
      <c r="O87" s="6" t="s">
        <v>1</v>
      </c>
      <c r="P87" s="6" t="s">
        <v>2</v>
      </c>
      <c r="Q87" s="6" t="s">
        <v>337</v>
      </c>
      <c r="R87" s="6" t="s">
        <v>1</v>
      </c>
      <c r="S87" s="6" t="s">
        <v>337</v>
      </c>
      <c r="T87" s="6" t="s">
        <v>338</v>
      </c>
      <c r="U87" s="6" t="s">
        <v>164</v>
      </c>
      <c r="V87" s="6" t="s">
        <v>334</v>
      </c>
      <c r="W87" s="6" t="s">
        <v>334</v>
      </c>
      <c r="X87" s="6" t="s">
        <v>3</v>
      </c>
      <c r="Y87" s="6" t="s">
        <v>3</v>
      </c>
      <c r="Z87" s="6" t="s">
        <v>1</v>
      </c>
      <c r="AA87" s="6" t="s">
        <v>1</v>
      </c>
      <c r="AB87" s="6" t="s">
        <v>337</v>
      </c>
      <c r="AC87" s="6" t="s">
        <v>337</v>
      </c>
      <c r="AD87" s="6" t="s">
        <v>3</v>
      </c>
      <c r="AE87" s="6" t="s">
        <v>338</v>
      </c>
      <c r="AF87" s="6" t="s">
        <v>1</v>
      </c>
      <c r="AG87" s="6" t="s">
        <v>2</v>
      </c>
      <c r="AH87" s="6" t="s">
        <v>2</v>
      </c>
      <c r="AI87" s="6" t="s">
        <v>2</v>
      </c>
      <c r="AJ87" s="6" t="s">
        <v>438</v>
      </c>
    </row>
    <row r="88" spans="1:36" ht="17" customHeight="1">
      <c r="A88" s="6" t="s">
        <v>328</v>
      </c>
      <c r="B88" s="6" t="s">
        <v>329</v>
      </c>
      <c r="C88" s="6">
        <v>25</v>
      </c>
      <c r="D88" s="6" t="s">
        <v>330</v>
      </c>
      <c r="E88" s="6" t="s">
        <v>331</v>
      </c>
      <c r="F88" s="6">
        <v>1</v>
      </c>
      <c r="G88" s="6" t="s">
        <v>403</v>
      </c>
      <c r="H88" s="6" t="s">
        <v>333</v>
      </c>
      <c r="I88" s="6" t="s">
        <v>1</v>
      </c>
      <c r="J88" s="6" t="s">
        <v>1</v>
      </c>
      <c r="K88" s="6" t="s">
        <v>337</v>
      </c>
      <c r="L88" s="6" t="s">
        <v>2</v>
      </c>
      <c r="M88" s="6" t="s">
        <v>2</v>
      </c>
      <c r="N88" s="6" t="s">
        <v>338</v>
      </c>
      <c r="O88" s="6" t="s">
        <v>1</v>
      </c>
      <c r="P88" s="6" t="s">
        <v>2</v>
      </c>
      <c r="Q88" s="6" t="s">
        <v>1</v>
      </c>
      <c r="R88" s="6" t="s">
        <v>337</v>
      </c>
      <c r="S88" s="6" t="s">
        <v>337</v>
      </c>
      <c r="T88" s="6" t="s">
        <v>337</v>
      </c>
      <c r="U88" s="6" t="s">
        <v>253</v>
      </c>
      <c r="V88" s="6" t="s">
        <v>336</v>
      </c>
      <c r="W88" s="6" t="s">
        <v>334</v>
      </c>
      <c r="X88" s="6" t="s">
        <v>1</v>
      </c>
      <c r="Y88" s="6" t="s">
        <v>337</v>
      </c>
      <c r="Z88" s="6" t="s">
        <v>337</v>
      </c>
      <c r="AA88" s="6" t="s">
        <v>1</v>
      </c>
      <c r="AB88" s="6" t="s">
        <v>337</v>
      </c>
      <c r="AC88" s="6" t="s">
        <v>337</v>
      </c>
      <c r="AD88" s="6" t="s">
        <v>1</v>
      </c>
      <c r="AE88" s="6" t="s">
        <v>1</v>
      </c>
      <c r="AF88" s="6" t="s">
        <v>1</v>
      </c>
      <c r="AG88" s="6" t="s">
        <v>337</v>
      </c>
      <c r="AH88" s="6" t="s">
        <v>1</v>
      </c>
      <c r="AI88" s="6" t="s">
        <v>1</v>
      </c>
      <c r="AJ88" s="6" t="s">
        <v>498</v>
      </c>
    </row>
    <row r="89" spans="1:36" ht="17" customHeight="1">
      <c r="A89" s="6" t="s">
        <v>328</v>
      </c>
      <c r="B89" s="6" t="s">
        <v>329</v>
      </c>
      <c r="C89" s="6">
        <v>25</v>
      </c>
      <c r="D89" s="6" t="s">
        <v>330</v>
      </c>
      <c r="E89" s="6" t="s">
        <v>331</v>
      </c>
      <c r="F89" s="6">
        <v>2</v>
      </c>
      <c r="G89" s="6" t="s">
        <v>345</v>
      </c>
      <c r="H89" s="6" t="s">
        <v>346</v>
      </c>
      <c r="I89" s="6" t="s">
        <v>2</v>
      </c>
      <c r="J89" s="6" t="s">
        <v>2</v>
      </c>
      <c r="K89" s="6" t="s">
        <v>2</v>
      </c>
      <c r="L89" s="6" t="s">
        <v>2</v>
      </c>
      <c r="M89" s="6" t="s">
        <v>1</v>
      </c>
      <c r="N89" s="6" t="s">
        <v>337</v>
      </c>
      <c r="O89" s="6" t="s">
        <v>337</v>
      </c>
      <c r="P89" s="6" t="s">
        <v>2</v>
      </c>
      <c r="Q89" s="6" t="s">
        <v>1</v>
      </c>
      <c r="R89" s="6" t="s">
        <v>337</v>
      </c>
      <c r="S89" s="6" t="s">
        <v>1</v>
      </c>
      <c r="T89" s="6" t="s">
        <v>337</v>
      </c>
      <c r="U89" s="6" t="s">
        <v>53</v>
      </c>
      <c r="V89" s="6" t="s">
        <v>336</v>
      </c>
      <c r="W89" s="6" t="s">
        <v>336</v>
      </c>
      <c r="X89" s="6" t="s">
        <v>2</v>
      </c>
      <c r="Y89" s="6" t="s">
        <v>1</v>
      </c>
      <c r="Z89" s="6" t="s">
        <v>1</v>
      </c>
      <c r="AA89" s="6" t="s">
        <v>1</v>
      </c>
      <c r="AB89" s="6" t="s">
        <v>337</v>
      </c>
      <c r="AC89" s="6" t="s">
        <v>337</v>
      </c>
      <c r="AD89" s="6" t="s">
        <v>1</v>
      </c>
      <c r="AE89" s="6" t="s">
        <v>338</v>
      </c>
      <c r="AF89" s="6" t="s">
        <v>1</v>
      </c>
      <c r="AG89" s="6" t="s">
        <v>2</v>
      </c>
      <c r="AH89" s="6" t="s">
        <v>2</v>
      </c>
      <c r="AI89" s="6" t="s">
        <v>337</v>
      </c>
    </row>
    <row r="90" spans="1:36" ht="17" customHeight="1">
      <c r="A90" s="6" t="s">
        <v>328</v>
      </c>
      <c r="B90" s="6" t="s">
        <v>329</v>
      </c>
      <c r="C90" s="6">
        <v>23</v>
      </c>
      <c r="D90" s="6" t="s">
        <v>330</v>
      </c>
      <c r="E90" s="6" t="s">
        <v>371</v>
      </c>
      <c r="F90" s="6">
        <v>1</v>
      </c>
      <c r="G90" s="6" t="s">
        <v>343</v>
      </c>
      <c r="H90" s="6" t="s">
        <v>333</v>
      </c>
      <c r="I90" s="6" t="s">
        <v>1</v>
      </c>
      <c r="J90" s="6" t="s">
        <v>337</v>
      </c>
      <c r="K90" s="6" t="s">
        <v>338</v>
      </c>
      <c r="L90" s="6" t="s">
        <v>1</v>
      </c>
      <c r="M90" s="6" t="s">
        <v>1</v>
      </c>
      <c r="N90" s="6" t="s">
        <v>337</v>
      </c>
      <c r="O90" s="6" t="s">
        <v>337</v>
      </c>
      <c r="P90" s="6" t="s">
        <v>3</v>
      </c>
      <c r="Q90" s="6" t="s">
        <v>1</v>
      </c>
      <c r="R90" s="6" t="s">
        <v>337</v>
      </c>
      <c r="S90" s="6" t="s">
        <v>337</v>
      </c>
      <c r="T90" s="6" t="s">
        <v>337</v>
      </c>
      <c r="U90" s="6" t="s">
        <v>229</v>
      </c>
      <c r="V90" s="6" t="s">
        <v>336</v>
      </c>
      <c r="W90" s="6" t="s">
        <v>334</v>
      </c>
      <c r="X90" s="6" t="s">
        <v>2</v>
      </c>
      <c r="Y90" s="6" t="s">
        <v>1</v>
      </c>
      <c r="Z90" s="6" t="s">
        <v>1</v>
      </c>
      <c r="AA90" s="6" t="s">
        <v>1</v>
      </c>
      <c r="AB90" s="6" t="s">
        <v>338</v>
      </c>
      <c r="AC90" s="6" t="s">
        <v>338</v>
      </c>
      <c r="AD90" s="6" t="s">
        <v>1</v>
      </c>
      <c r="AE90" s="6" t="s">
        <v>337</v>
      </c>
      <c r="AF90" s="6" t="s">
        <v>3</v>
      </c>
      <c r="AG90" s="6" t="s">
        <v>1</v>
      </c>
      <c r="AH90" s="6" t="s">
        <v>2</v>
      </c>
      <c r="AI90" s="6" t="s">
        <v>1</v>
      </c>
    </row>
    <row r="91" spans="1:36" ht="17" customHeight="1">
      <c r="A91" s="6" t="s">
        <v>328</v>
      </c>
      <c r="B91" s="6" t="s">
        <v>329</v>
      </c>
      <c r="C91" s="6">
        <v>22</v>
      </c>
      <c r="D91" s="6" t="s">
        <v>330</v>
      </c>
      <c r="E91" s="6" t="s">
        <v>357</v>
      </c>
      <c r="F91" s="6">
        <v>1</v>
      </c>
      <c r="G91" s="6" t="s">
        <v>332</v>
      </c>
      <c r="H91" s="6" t="s">
        <v>346</v>
      </c>
      <c r="I91" s="6" t="s">
        <v>1</v>
      </c>
      <c r="J91" s="6" t="s">
        <v>338</v>
      </c>
      <c r="K91" s="6" t="s">
        <v>1</v>
      </c>
      <c r="L91" s="6" t="s">
        <v>2</v>
      </c>
      <c r="M91" s="6" t="s">
        <v>337</v>
      </c>
      <c r="N91" s="6" t="s">
        <v>1</v>
      </c>
      <c r="O91" s="6" t="s">
        <v>337</v>
      </c>
      <c r="P91" s="6" t="s">
        <v>337</v>
      </c>
      <c r="Q91" s="6" t="s">
        <v>1</v>
      </c>
      <c r="R91" s="6" t="s">
        <v>1</v>
      </c>
      <c r="S91" s="6" t="s">
        <v>1</v>
      </c>
      <c r="T91" s="6" t="s">
        <v>1</v>
      </c>
      <c r="U91" s="6" t="s">
        <v>196</v>
      </c>
      <c r="V91" s="6" t="s">
        <v>336</v>
      </c>
      <c r="W91" s="6" t="s">
        <v>336</v>
      </c>
      <c r="X91" s="6" t="s">
        <v>1</v>
      </c>
      <c r="Y91" s="6" t="s">
        <v>2</v>
      </c>
      <c r="Z91" s="6" t="s">
        <v>1</v>
      </c>
      <c r="AA91" s="6" t="s">
        <v>338</v>
      </c>
      <c r="AB91" s="6" t="s">
        <v>338</v>
      </c>
      <c r="AC91" s="6" t="s">
        <v>338</v>
      </c>
      <c r="AD91" s="6" t="s">
        <v>1</v>
      </c>
      <c r="AE91" s="6" t="s">
        <v>338</v>
      </c>
      <c r="AF91" s="6" t="s">
        <v>338</v>
      </c>
      <c r="AG91" s="6" t="s">
        <v>337</v>
      </c>
      <c r="AH91" s="6" t="s">
        <v>337</v>
      </c>
      <c r="AI91" s="6" t="s">
        <v>2</v>
      </c>
      <c r="AJ91" s="6" t="s">
        <v>459</v>
      </c>
    </row>
    <row r="92" spans="1:36" ht="17" customHeight="1">
      <c r="A92" s="6" t="s">
        <v>328</v>
      </c>
      <c r="B92" s="6" t="s">
        <v>329</v>
      </c>
      <c r="C92" s="6">
        <v>25</v>
      </c>
      <c r="D92" s="6" t="s">
        <v>340</v>
      </c>
      <c r="E92" s="6" t="s">
        <v>331</v>
      </c>
      <c r="F92" s="6">
        <v>3</v>
      </c>
      <c r="G92" s="6" t="s">
        <v>347</v>
      </c>
      <c r="H92" s="6" t="s">
        <v>350</v>
      </c>
      <c r="I92" s="6" t="s">
        <v>2</v>
      </c>
      <c r="J92" s="6" t="s">
        <v>1</v>
      </c>
      <c r="K92" s="6" t="s">
        <v>1</v>
      </c>
      <c r="L92" s="6" t="s">
        <v>3</v>
      </c>
      <c r="M92" s="6" t="s">
        <v>2</v>
      </c>
      <c r="N92" s="6" t="s">
        <v>1</v>
      </c>
      <c r="O92" s="6" t="s">
        <v>2</v>
      </c>
      <c r="P92" s="6" t="s">
        <v>2</v>
      </c>
      <c r="Q92" s="6" t="s">
        <v>3</v>
      </c>
      <c r="R92" s="6" t="s">
        <v>337</v>
      </c>
      <c r="S92" s="6" t="s">
        <v>338</v>
      </c>
      <c r="T92" s="6" t="s">
        <v>2</v>
      </c>
      <c r="U92" s="6" t="s">
        <v>103</v>
      </c>
      <c r="V92" s="6" t="s">
        <v>334</v>
      </c>
      <c r="W92" s="6" t="s">
        <v>334</v>
      </c>
      <c r="X92" s="6" t="s">
        <v>3</v>
      </c>
      <c r="Y92" s="6" t="s">
        <v>2</v>
      </c>
      <c r="Z92" s="6" t="s">
        <v>1</v>
      </c>
      <c r="AA92" s="6" t="s">
        <v>1</v>
      </c>
      <c r="AB92" s="6" t="s">
        <v>338</v>
      </c>
      <c r="AC92" s="6" t="s">
        <v>2</v>
      </c>
      <c r="AD92" s="6" t="s">
        <v>1</v>
      </c>
      <c r="AE92" s="6" t="s">
        <v>337</v>
      </c>
      <c r="AF92" s="6" t="s">
        <v>1</v>
      </c>
      <c r="AG92" s="6" t="s">
        <v>3</v>
      </c>
      <c r="AH92" s="6" t="s">
        <v>3</v>
      </c>
      <c r="AI92" s="6" t="s">
        <v>2</v>
      </c>
    </row>
    <row r="93" spans="1:36" ht="17" customHeight="1">
      <c r="A93" s="6" t="s">
        <v>328</v>
      </c>
      <c r="B93" s="6" t="s">
        <v>329</v>
      </c>
      <c r="C93" s="6">
        <v>26</v>
      </c>
      <c r="D93" s="6" t="s">
        <v>330</v>
      </c>
      <c r="E93" s="6" t="s">
        <v>331</v>
      </c>
      <c r="F93" s="6">
        <v>3</v>
      </c>
      <c r="G93" s="6" t="s">
        <v>348</v>
      </c>
      <c r="H93" s="6" t="s">
        <v>333</v>
      </c>
      <c r="I93" s="6" t="s">
        <v>2</v>
      </c>
      <c r="J93" s="6" t="s">
        <v>1</v>
      </c>
      <c r="K93" s="6" t="s">
        <v>1</v>
      </c>
      <c r="L93" s="6" t="s">
        <v>1</v>
      </c>
      <c r="M93" s="6" t="s">
        <v>337</v>
      </c>
      <c r="N93" s="6" t="s">
        <v>1</v>
      </c>
      <c r="O93" s="6" t="s">
        <v>2</v>
      </c>
      <c r="P93" s="6" t="s">
        <v>3</v>
      </c>
      <c r="Q93" s="6" t="s">
        <v>1</v>
      </c>
      <c r="R93" s="6" t="s">
        <v>337</v>
      </c>
      <c r="S93" s="6" t="s">
        <v>1</v>
      </c>
      <c r="T93" s="6" t="s">
        <v>337</v>
      </c>
      <c r="U93" s="6" t="s">
        <v>133</v>
      </c>
      <c r="V93" s="6" t="s">
        <v>336</v>
      </c>
      <c r="W93" s="6" t="s">
        <v>336</v>
      </c>
      <c r="X93" s="6" t="s">
        <v>337</v>
      </c>
      <c r="Y93" s="6" t="s">
        <v>338</v>
      </c>
      <c r="Z93" s="6" t="s">
        <v>338</v>
      </c>
      <c r="AA93" s="6" t="s">
        <v>338</v>
      </c>
      <c r="AB93" s="6" t="s">
        <v>2</v>
      </c>
      <c r="AC93" s="6" t="s">
        <v>338</v>
      </c>
      <c r="AD93" s="6" t="s">
        <v>337</v>
      </c>
      <c r="AE93" s="6" t="s">
        <v>337</v>
      </c>
      <c r="AF93" s="6" t="s">
        <v>337</v>
      </c>
      <c r="AG93" s="6" t="s">
        <v>1</v>
      </c>
      <c r="AH93" s="6" t="s">
        <v>337</v>
      </c>
      <c r="AI93" s="6" t="s">
        <v>338</v>
      </c>
    </row>
    <row r="94" spans="1:36" ht="17" customHeight="1">
      <c r="A94" s="6" t="s">
        <v>328</v>
      </c>
      <c r="B94" s="6" t="s">
        <v>329</v>
      </c>
      <c r="C94" s="6">
        <v>31</v>
      </c>
      <c r="D94" s="6" t="s">
        <v>330</v>
      </c>
      <c r="E94" s="6" t="s">
        <v>331</v>
      </c>
      <c r="F94" s="6">
        <v>4</v>
      </c>
      <c r="G94" s="6" t="s">
        <v>347</v>
      </c>
      <c r="H94" s="6" t="s">
        <v>333</v>
      </c>
      <c r="I94" s="6" t="s">
        <v>2</v>
      </c>
      <c r="J94" s="6" t="s">
        <v>2</v>
      </c>
      <c r="K94" s="6" t="s">
        <v>1</v>
      </c>
      <c r="L94" s="6" t="s">
        <v>3</v>
      </c>
      <c r="M94" s="6" t="s">
        <v>337</v>
      </c>
      <c r="N94" s="6" t="s">
        <v>1</v>
      </c>
      <c r="O94" s="6" t="s">
        <v>2</v>
      </c>
      <c r="P94" s="6" t="s">
        <v>2</v>
      </c>
      <c r="Q94" s="6" t="s">
        <v>2</v>
      </c>
      <c r="R94" s="6" t="s">
        <v>1</v>
      </c>
      <c r="S94" s="6" t="s">
        <v>2</v>
      </c>
      <c r="T94" s="6" t="s">
        <v>1</v>
      </c>
      <c r="U94" s="6" t="s">
        <v>58</v>
      </c>
      <c r="V94" s="6" t="s">
        <v>334</v>
      </c>
      <c r="W94" s="6" t="s">
        <v>334</v>
      </c>
      <c r="X94" s="6" t="s">
        <v>2</v>
      </c>
      <c r="Y94" s="6" t="s">
        <v>1</v>
      </c>
      <c r="Z94" s="6" t="s">
        <v>2</v>
      </c>
      <c r="AA94" s="6" t="s">
        <v>337</v>
      </c>
      <c r="AB94" s="6" t="s">
        <v>1</v>
      </c>
      <c r="AC94" s="6" t="s">
        <v>1</v>
      </c>
      <c r="AD94" s="6" t="s">
        <v>2</v>
      </c>
      <c r="AE94" s="6" t="s">
        <v>1</v>
      </c>
      <c r="AF94" s="6" t="s">
        <v>337</v>
      </c>
      <c r="AG94" s="6" t="s">
        <v>2</v>
      </c>
      <c r="AH94" s="6" t="s">
        <v>2</v>
      </c>
      <c r="AI94" s="6" t="s">
        <v>2</v>
      </c>
    </row>
    <row r="95" spans="1:36" ht="17" customHeight="1">
      <c r="A95" s="6" t="s">
        <v>328</v>
      </c>
      <c r="B95" s="6" t="s">
        <v>329</v>
      </c>
      <c r="C95" s="6">
        <v>26</v>
      </c>
      <c r="D95" s="6" t="s">
        <v>330</v>
      </c>
      <c r="E95" s="6" t="s">
        <v>331</v>
      </c>
      <c r="F95" s="6">
        <v>3</v>
      </c>
      <c r="G95" s="6" t="s">
        <v>332</v>
      </c>
      <c r="H95" s="6" t="s">
        <v>333</v>
      </c>
      <c r="I95" s="6" t="s">
        <v>1</v>
      </c>
      <c r="J95" s="6" t="s">
        <v>337</v>
      </c>
      <c r="K95" s="6" t="s">
        <v>337</v>
      </c>
      <c r="L95" s="6" t="s">
        <v>2</v>
      </c>
      <c r="M95" s="6" t="s">
        <v>1</v>
      </c>
      <c r="N95" s="6" t="s">
        <v>337</v>
      </c>
      <c r="O95" s="6" t="s">
        <v>2</v>
      </c>
      <c r="P95" s="6" t="s">
        <v>2</v>
      </c>
      <c r="Q95" s="6" t="s">
        <v>2</v>
      </c>
      <c r="R95" s="6" t="s">
        <v>337</v>
      </c>
      <c r="S95" s="6" t="s">
        <v>337</v>
      </c>
      <c r="T95" s="6" t="s">
        <v>1</v>
      </c>
      <c r="U95" s="6" t="s">
        <v>135</v>
      </c>
      <c r="V95" s="6" t="s">
        <v>335</v>
      </c>
      <c r="W95" s="6" t="s">
        <v>336</v>
      </c>
      <c r="X95" s="6" t="s">
        <v>3</v>
      </c>
      <c r="Y95" s="6" t="s">
        <v>2</v>
      </c>
      <c r="Z95" s="6" t="s">
        <v>1</v>
      </c>
      <c r="AA95" s="6" t="s">
        <v>338</v>
      </c>
      <c r="AB95" s="6" t="s">
        <v>337</v>
      </c>
      <c r="AC95" s="6" t="s">
        <v>337</v>
      </c>
      <c r="AD95" s="6" t="s">
        <v>2</v>
      </c>
      <c r="AE95" s="6" t="s">
        <v>2</v>
      </c>
      <c r="AF95" s="6" t="s">
        <v>1</v>
      </c>
      <c r="AG95" s="6" t="s">
        <v>2</v>
      </c>
      <c r="AH95" s="6" t="s">
        <v>2</v>
      </c>
      <c r="AI95" s="6" t="s">
        <v>338</v>
      </c>
      <c r="AJ95" s="6" t="s">
        <v>414</v>
      </c>
    </row>
    <row r="96" spans="1:36" ht="17" customHeight="1">
      <c r="A96" s="6" t="s">
        <v>328</v>
      </c>
      <c r="B96" s="6" t="s">
        <v>329</v>
      </c>
      <c r="C96" s="6">
        <v>36</v>
      </c>
      <c r="D96" s="6" t="s">
        <v>330</v>
      </c>
      <c r="E96" s="6" t="s">
        <v>331</v>
      </c>
      <c r="F96" s="6">
        <v>4</v>
      </c>
      <c r="G96" s="6" t="s">
        <v>332</v>
      </c>
      <c r="H96" s="6" t="s">
        <v>346</v>
      </c>
      <c r="I96" s="6" t="s">
        <v>2</v>
      </c>
      <c r="J96" s="6" t="s">
        <v>337</v>
      </c>
      <c r="K96" s="6" t="s">
        <v>337</v>
      </c>
      <c r="L96" s="6" t="s">
        <v>1</v>
      </c>
      <c r="M96" s="6" t="s">
        <v>1</v>
      </c>
      <c r="N96" s="6" t="s">
        <v>338</v>
      </c>
      <c r="O96" s="6" t="s">
        <v>1</v>
      </c>
      <c r="P96" s="6" t="s">
        <v>2</v>
      </c>
      <c r="Q96" s="6" t="s">
        <v>1</v>
      </c>
      <c r="R96" s="6" t="s">
        <v>338</v>
      </c>
      <c r="S96" s="6" t="s">
        <v>338</v>
      </c>
      <c r="T96" s="6" t="s">
        <v>338</v>
      </c>
      <c r="U96" s="6" t="s">
        <v>111</v>
      </c>
      <c r="V96" s="6" t="s">
        <v>336</v>
      </c>
      <c r="W96" s="6" t="s">
        <v>334</v>
      </c>
      <c r="X96" s="6" t="s">
        <v>1</v>
      </c>
      <c r="Y96" s="6" t="s">
        <v>2</v>
      </c>
      <c r="Z96" s="6" t="s">
        <v>337</v>
      </c>
      <c r="AA96" s="6" t="s">
        <v>337</v>
      </c>
      <c r="AB96" s="6" t="s">
        <v>338</v>
      </c>
      <c r="AC96" s="6" t="s">
        <v>337</v>
      </c>
      <c r="AD96" s="6" t="s">
        <v>1</v>
      </c>
      <c r="AE96" s="6" t="s">
        <v>338</v>
      </c>
      <c r="AF96" s="6" t="s">
        <v>337</v>
      </c>
      <c r="AG96" s="6" t="s">
        <v>2</v>
      </c>
      <c r="AH96" s="6" t="s">
        <v>337</v>
      </c>
      <c r="AI96" s="6" t="s">
        <v>338</v>
      </c>
    </row>
    <row r="97" spans="1:36" ht="17" customHeight="1">
      <c r="A97" s="6" t="s">
        <v>328</v>
      </c>
      <c r="B97" s="6" t="s">
        <v>329</v>
      </c>
      <c r="C97" s="6">
        <v>25</v>
      </c>
      <c r="D97" s="6" t="s">
        <v>340</v>
      </c>
      <c r="E97" s="6" t="s">
        <v>331</v>
      </c>
      <c r="F97" s="6">
        <v>1</v>
      </c>
      <c r="G97" s="6" t="s">
        <v>332</v>
      </c>
      <c r="H97" s="6" t="s">
        <v>333</v>
      </c>
      <c r="I97" s="6" t="s">
        <v>2</v>
      </c>
      <c r="J97" s="6" t="s">
        <v>337</v>
      </c>
      <c r="K97" s="6" t="s">
        <v>3</v>
      </c>
      <c r="L97" s="6" t="s">
        <v>2</v>
      </c>
      <c r="M97" s="6" t="s">
        <v>2</v>
      </c>
      <c r="N97" s="6" t="s">
        <v>337</v>
      </c>
      <c r="O97" s="6" t="s">
        <v>2</v>
      </c>
      <c r="P97" s="6" t="s">
        <v>3</v>
      </c>
      <c r="Q97" s="6" t="s">
        <v>2</v>
      </c>
      <c r="R97" s="6" t="s">
        <v>337</v>
      </c>
      <c r="S97" s="6" t="s">
        <v>337</v>
      </c>
      <c r="T97" s="6" t="s">
        <v>3</v>
      </c>
      <c r="U97" s="7" t="s">
        <v>48</v>
      </c>
      <c r="V97" s="6" t="s">
        <v>334</v>
      </c>
      <c r="W97" s="6" t="s">
        <v>334</v>
      </c>
      <c r="X97" s="6" t="s">
        <v>2</v>
      </c>
      <c r="Y97" s="6" t="s">
        <v>3</v>
      </c>
      <c r="Z97" s="6" t="s">
        <v>2</v>
      </c>
      <c r="AA97" s="6" t="s">
        <v>2</v>
      </c>
      <c r="AB97" s="6" t="s">
        <v>2</v>
      </c>
      <c r="AC97" s="6" t="s">
        <v>337</v>
      </c>
      <c r="AD97" s="6" t="s">
        <v>1</v>
      </c>
      <c r="AE97" s="6" t="s">
        <v>1</v>
      </c>
      <c r="AF97" s="6" t="s">
        <v>337</v>
      </c>
      <c r="AG97" s="6" t="s">
        <v>3</v>
      </c>
      <c r="AH97" s="6" t="s">
        <v>2</v>
      </c>
      <c r="AI97" s="6" t="s">
        <v>337</v>
      </c>
    </row>
    <row r="98" spans="1:36" ht="17" customHeight="1">
      <c r="A98" s="6" t="s">
        <v>328</v>
      </c>
      <c r="B98" s="6" t="s">
        <v>342</v>
      </c>
      <c r="C98" s="6">
        <v>27</v>
      </c>
      <c r="D98" s="6" t="s">
        <v>330</v>
      </c>
      <c r="E98" s="6" t="s">
        <v>331</v>
      </c>
      <c r="F98" s="6">
        <v>3</v>
      </c>
      <c r="G98" s="6" t="s">
        <v>343</v>
      </c>
      <c r="H98" s="6" t="s">
        <v>333</v>
      </c>
      <c r="I98" s="6" t="s">
        <v>2</v>
      </c>
      <c r="J98" s="6" t="s">
        <v>337</v>
      </c>
      <c r="K98" s="6" t="s">
        <v>1</v>
      </c>
      <c r="L98" s="6" t="s">
        <v>3</v>
      </c>
      <c r="M98" s="6" t="s">
        <v>2</v>
      </c>
      <c r="N98" s="6" t="s">
        <v>337</v>
      </c>
      <c r="O98" s="6" t="s">
        <v>1</v>
      </c>
      <c r="P98" s="6" t="s">
        <v>2</v>
      </c>
      <c r="Q98" s="6" t="s">
        <v>1</v>
      </c>
      <c r="R98" s="6" t="s">
        <v>337</v>
      </c>
      <c r="S98" s="6" t="s">
        <v>337</v>
      </c>
      <c r="T98" s="6" t="s">
        <v>1</v>
      </c>
      <c r="U98" s="6" t="s">
        <v>52</v>
      </c>
      <c r="V98" s="6" t="s">
        <v>334</v>
      </c>
      <c r="W98" s="6" t="s">
        <v>334</v>
      </c>
      <c r="X98" s="6" t="s">
        <v>2</v>
      </c>
      <c r="Y98" s="6" t="s">
        <v>1</v>
      </c>
      <c r="Z98" s="6" t="s">
        <v>2</v>
      </c>
      <c r="AA98" s="6" t="s">
        <v>1</v>
      </c>
      <c r="AB98" s="6" t="s">
        <v>1</v>
      </c>
      <c r="AC98" s="6" t="s">
        <v>3</v>
      </c>
      <c r="AD98" s="6" t="s">
        <v>1</v>
      </c>
      <c r="AE98" s="6" t="s">
        <v>338</v>
      </c>
      <c r="AF98" s="6" t="s">
        <v>1</v>
      </c>
      <c r="AG98" s="6" t="s">
        <v>2</v>
      </c>
      <c r="AH98" s="6" t="s">
        <v>2</v>
      </c>
      <c r="AI98" s="6" t="s">
        <v>337</v>
      </c>
      <c r="AJ98" s="6" t="s">
        <v>344</v>
      </c>
    </row>
    <row r="99" spans="1:36" ht="17" customHeight="1">
      <c r="A99" s="6" t="s">
        <v>328</v>
      </c>
      <c r="B99" s="6" t="s">
        <v>329</v>
      </c>
      <c r="C99" s="6">
        <v>23</v>
      </c>
      <c r="D99" s="6" t="s">
        <v>330</v>
      </c>
      <c r="E99" s="6" t="s">
        <v>331</v>
      </c>
      <c r="F99" s="6">
        <v>1</v>
      </c>
      <c r="G99" s="6" t="s">
        <v>332</v>
      </c>
      <c r="H99" s="6" t="s">
        <v>346</v>
      </c>
      <c r="I99" s="6" t="s">
        <v>1</v>
      </c>
      <c r="J99" s="6" t="s">
        <v>1</v>
      </c>
      <c r="K99" s="6" t="s">
        <v>337</v>
      </c>
      <c r="L99" s="6" t="s">
        <v>1</v>
      </c>
      <c r="M99" s="6" t="s">
        <v>337</v>
      </c>
      <c r="N99" s="6" t="s">
        <v>338</v>
      </c>
      <c r="O99" s="6" t="s">
        <v>1</v>
      </c>
      <c r="P99" s="6" t="s">
        <v>1</v>
      </c>
      <c r="Q99" s="6" t="s">
        <v>1</v>
      </c>
      <c r="R99" s="6" t="s">
        <v>1</v>
      </c>
      <c r="S99" s="6" t="s">
        <v>338</v>
      </c>
      <c r="T99" s="6" t="s">
        <v>338</v>
      </c>
      <c r="U99" s="6" t="s">
        <v>230</v>
      </c>
      <c r="V99" s="6" t="s">
        <v>335</v>
      </c>
      <c r="W99" s="6" t="s">
        <v>336</v>
      </c>
      <c r="X99" s="6" t="s">
        <v>2</v>
      </c>
      <c r="Y99" s="6" t="s">
        <v>1</v>
      </c>
      <c r="Z99" s="6" t="s">
        <v>338</v>
      </c>
      <c r="AA99" s="6" t="s">
        <v>1</v>
      </c>
      <c r="AB99" s="6" t="s">
        <v>338</v>
      </c>
      <c r="AC99" s="6" t="s">
        <v>338</v>
      </c>
      <c r="AD99" s="6" t="s">
        <v>1</v>
      </c>
      <c r="AE99" s="6" t="s">
        <v>338</v>
      </c>
      <c r="AF99" s="6" t="s">
        <v>1</v>
      </c>
      <c r="AG99" s="6" t="s">
        <v>2</v>
      </c>
      <c r="AH99" s="6" t="s">
        <v>2</v>
      </c>
      <c r="AI99" s="6" t="s">
        <v>338</v>
      </c>
    </row>
    <row r="100" spans="1:36" ht="17" customHeight="1">
      <c r="A100" s="6" t="s">
        <v>328</v>
      </c>
      <c r="B100" s="6" t="s">
        <v>329</v>
      </c>
      <c r="C100" s="6">
        <v>21</v>
      </c>
      <c r="D100" s="6" t="s">
        <v>330</v>
      </c>
      <c r="E100" s="6" t="s">
        <v>348</v>
      </c>
      <c r="F100" s="6">
        <v>4</v>
      </c>
      <c r="G100" s="6" t="s">
        <v>332</v>
      </c>
      <c r="H100" s="6" t="s">
        <v>333</v>
      </c>
      <c r="I100" s="6" t="s">
        <v>3</v>
      </c>
      <c r="J100" s="6" t="s">
        <v>1</v>
      </c>
      <c r="K100" s="6" t="s">
        <v>3</v>
      </c>
      <c r="L100" s="6" t="s">
        <v>2</v>
      </c>
      <c r="M100" s="6" t="s">
        <v>1</v>
      </c>
      <c r="N100" s="6" t="s">
        <v>1</v>
      </c>
      <c r="O100" s="6" t="s">
        <v>1</v>
      </c>
      <c r="P100" s="6" t="s">
        <v>2</v>
      </c>
      <c r="Q100" s="6" t="s">
        <v>1</v>
      </c>
      <c r="R100" s="6" t="s">
        <v>1</v>
      </c>
      <c r="S100" s="6" t="s">
        <v>337</v>
      </c>
      <c r="T100" s="6" t="s">
        <v>337</v>
      </c>
      <c r="U100" s="6" t="s">
        <v>23</v>
      </c>
      <c r="V100" s="6" t="s">
        <v>336</v>
      </c>
      <c r="W100" s="6" t="s">
        <v>335</v>
      </c>
      <c r="X100" s="6" t="s">
        <v>2</v>
      </c>
      <c r="Y100" s="6" t="s">
        <v>1</v>
      </c>
      <c r="Z100" s="6" t="s">
        <v>1</v>
      </c>
      <c r="AA100" s="6" t="s">
        <v>1</v>
      </c>
      <c r="AB100" s="6" t="s">
        <v>1</v>
      </c>
      <c r="AC100" s="6" t="s">
        <v>1</v>
      </c>
      <c r="AD100" s="6" t="s">
        <v>2</v>
      </c>
      <c r="AE100" s="6" t="s">
        <v>1</v>
      </c>
      <c r="AF100" s="6" t="s">
        <v>1</v>
      </c>
      <c r="AG100" s="6" t="s">
        <v>3</v>
      </c>
      <c r="AH100" s="6" t="s">
        <v>2</v>
      </c>
      <c r="AI100" s="6" t="s">
        <v>2</v>
      </c>
      <c r="AJ100" s="6" t="s">
        <v>480</v>
      </c>
    </row>
    <row r="101" spans="1:36" ht="17" customHeight="1">
      <c r="A101" s="6" t="s">
        <v>328</v>
      </c>
      <c r="B101" s="6" t="s">
        <v>329</v>
      </c>
      <c r="C101" s="6">
        <v>22</v>
      </c>
      <c r="D101" s="6" t="s">
        <v>330</v>
      </c>
      <c r="E101" s="6" t="s">
        <v>371</v>
      </c>
      <c r="F101" s="6">
        <v>1</v>
      </c>
      <c r="G101" s="6" t="s">
        <v>343</v>
      </c>
      <c r="H101" s="6" t="s">
        <v>333</v>
      </c>
      <c r="I101" s="6" t="s">
        <v>2</v>
      </c>
      <c r="J101" s="6" t="s">
        <v>337</v>
      </c>
      <c r="K101" s="6" t="s">
        <v>2</v>
      </c>
      <c r="L101" s="6" t="s">
        <v>3</v>
      </c>
      <c r="M101" s="6" t="s">
        <v>337</v>
      </c>
      <c r="N101" s="6" t="s">
        <v>1</v>
      </c>
      <c r="O101" s="6" t="s">
        <v>2</v>
      </c>
      <c r="P101" s="6" t="s">
        <v>2</v>
      </c>
      <c r="Q101" s="6" t="s">
        <v>1</v>
      </c>
      <c r="R101" s="6" t="s">
        <v>337</v>
      </c>
      <c r="S101" s="6" t="s">
        <v>3</v>
      </c>
      <c r="T101" s="6" t="s">
        <v>338</v>
      </c>
      <c r="U101" s="7" t="s">
        <v>214</v>
      </c>
      <c r="V101" s="6" t="s">
        <v>334</v>
      </c>
      <c r="W101" s="6" t="s">
        <v>334</v>
      </c>
      <c r="X101" s="6" t="s">
        <v>2</v>
      </c>
      <c r="Y101" s="6" t="s">
        <v>338</v>
      </c>
      <c r="Z101" s="6" t="s">
        <v>1</v>
      </c>
      <c r="AA101" s="6" t="s">
        <v>2</v>
      </c>
      <c r="AB101" s="6" t="s">
        <v>338</v>
      </c>
      <c r="AC101" s="6" t="s">
        <v>338</v>
      </c>
      <c r="AD101" s="6" t="s">
        <v>1</v>
      </c>
      <c r="AE101" s="6" t="s">
        <v>337</v>
      </c>
      <c r="AF101" s="6" t="s">
        <v>3</v>
      </c>
      <c r="AG101" s="6" t="s">
        <v>2</v>
      </c>
      <c r="AH101" s="6" t="s">
        <v>337</v>
      </c>
      <c r="AI101" s="6" t="s">
        <v>3</v>
      </c>
      <c r="AJ101" s="6" t="s">
        <v>470</v>
      </c>
    </row>
    <row r="102" spans="1:36" ht="17" customHeight="1">
      <c r="A102" s="6" t="s">
        <v>328</v>
      </c>
      <c r="B102" s="6" t="s">
        <v>329</v>
      </c>
      <c r="C102" s="6">
        <v>29</v>
      </c>
      <c r="D102" s="6" t="s">
        <v>330</v>
      </c>
      <c r="E102" s="6" t="s">
        <v>331</v>
      </c>
      <c r="F102" s="6">
        <v>4</v>
      </c>
      <c r="G102" s="6" t="s">
        <v>347</v>
      </c>
      <c r="H102" s="6" t="s">
        <v>346</v>
      </c>
      <c r="I102" s="6" t="s">
        <v>2</v>
      </c>
      <c r="J102" s="6" t="s">
        <v>1</v>
      </c>
      <c r="K102" s="6" t="s">
        <v>337</v>
      </c>
      <c r="L102" s="6" t="s">
        <v>1</v>
      </c>
      <c r="M102" s="6" t="s">
        <v>337</v>
      </c>
      <c r="N102" s="6" t="s">
        <v>337</v>
      </c>
      <c r="O102" s="6" t="s">
        <v>1</v>
      </c>
      <c r="P102" s="6" t="s">
        <v>2</v>
      </c>
      <c r="Q102" s="6" t="s">
        <v>1</v>
      </c>
      <c r="R102" s="6" t="s">
        <v>337</v>
      </c>
      <c r="S102" s="6" t="s">
        <v>1</v>
      </c>
      <c r="T102" s="6" t="s">
        <v>337</v>
      </c>
      <c r="U102" s="7" t="s">
        <v>59</v>
      </c>
      <c r="V102" s="6" t="s">
        <v>336</v>
      </c>
      <c r="W102" s="6" t="s">
        <v>334</v>
      </c>
      <c r="X102" s="6" t="s">
        <v>2</v>
      </c>
      <c r="Y102" s="6" t="s">
        <v>337</v>
      </c>
      <c r="Z102" s="6" t="s">
        <v>1</v>
      </c>
      <c r="AA102" s="6" t="s">
        <v>338</v>
      </c>
      <c r="AB102" s="6" t="s">
        <v>1</v>
      </c>
      <c r="AC102" s="6" t="s">
        <v>2</v>
      </c>
      <c r="AD102" s="6" t="s">
        <v>1</v>
      </c>
      <c r="AE102" s="6" t="s">
        <v>1</v>
      </c>
      <c r="AF102" s="6" t="s">
        <v>1</v>
      </c>
      <c r="AG102" s="6" t="s">
        <v>3</v>
      </c>
      <c r="AH102" s="6" t="s">
        <v>1</v>
      </c>
      <c r="AI102" s="6" t="s">
        <v>3</v>
      </c>
      <c r="AJ102" s="6" t="s">
        <v>354</v>
      </c>
    </row>
    <row r="103" spans="1:36" ht="17" customHeight="1">
      <c r="A103" s="6" t="s">
        <v>328</v>
      </c>
      <c r="B103" s="6" t="s">
        <v>329</v>
      </c>
      <c r="C103" s="6">
        <v>26</v>
      </c>
      <c r="D103" s="6" t="s">
        <v>340</v>
      </c>
      <c r="E103" s="6" t="s">
        <v>331</v>
      </c>
      <c r="F103" s="6">
        <v>1</v>
      </c>
      <c r="G103" s="6" t="s">
        <v>332</v>
      </c>
      <c r="H103" s="6" t="s">
        <v>333</v>
      </c>
      <c r="I103" s="6" t="s">
        <v>1</v>
      </c>
      <c r="J103" s="6" t="s">
        <v>2</v>
      </c>
      <c r="K103" s="6" t="s">
        <v>1</v>
      </c>
      <c r="L103" s="6" t="s">
        <v>1</v>
      </c>
      <c r="M103" s="6" t="s">
        <v>337</v>
      </c>
      <c r="N103" s="6" t="s">
        <v>1</v>
      </c>
      <c r="O103" s="6" t="s">
        <v>2</v>
      </c>
      <c r="P103" s="6" t="s">
        <v>2</v>
      </c>
      <c r="Q103" s="6" t="s">
        <v>3</v>
      </c>
      <c r="R103" s="6" t="s">
        <v>337</v>
      </c>
      <c r="S103" s="6" t="s">
        <v>337</v>
      </c>
      <c r="T103" s="6" t="s">
        <v>2</v>
      </c>
      <c r="U103" s="6" t="s">
        <v>86</v>
      </c>
      <c r="V103" s="6" t="s">
        <v>336</v>
      </c>
      <c r="W103" s="6" t="s">
        <v>336</v>
      </c>
      <c r="X103" s="6" t="s">
        <v>3</v>
      </c>
      <c r="Y103" s="6" t="s">
        <v>3</v>
      </c>
      <c r="Z103" s="6" t="s">
        <v>338</v>
      </c>
      <c r="AA103" s="6" t="s">
        <v>337</v>
      </c>
      <c r="AB103" s="6" t="s">
        <v>1</v>
      </c>
      <c r="AC103" s="6" t="s">
        <v>337</v>
      </c>
      <c r="AD103" s="6" t="s">
        <v>2</v>
      </c>
      <c r="AE103" s="6" t="s">
        <v>1</v>
      </c>
      <c r="AF103" s="6" t="s">
        <v>1</v>
      </c>
      <c r="AG103" s="6" t="s">
        <v>3</v>
      </c>
      <c r="AH103" s="6" t="s">
        <v>3</v>
      </c>
      <c r="AI103" s="6" t="s">
        <v>337</v>
      </c>
      <c r="AJ103" s="6" t="s">
        <v>375</v>
      </c>
    </row>
    <row r="104" spans="1:36" ht="17" customHeight="1">
      <c r="A104" s="6" t="s">
        <v>328</v>
      </c>
      <c r="B104" s="6" t="s">
        <v>329</v>
      </c>
      <c r="C104" s="6">
        <v>29</v>
      </c>
      <c r="D104" s="6" t="s">
        <v>340</v>
      </c>
      <c r="E104" s="6" t="s">
        <v>331</v>
      </c>
      <c r="F104" s="6">
        <v>1</v>
      </c>
      <c r="G104" s="6" t="s">
        <v>348</v>
      </c>
      <c r="H104" s="6" t="s">
        <v>350</v>
      </c>
      <c r="I104" s="6" t="s">
        <v>2</v>
      </c>
      <c r="J104" s="6" t="s">
        <v>338</v>
      </c>
      <c r="K104" s="6" t="s">
        <v>2</v>
      </c>
      <c r="L104" s="6" t="s">
        <v>3</v>
      </c>
      <c r="M104" s="6" t="s">
        <v>3</v>
      </c>
      <c r="N104" s="6" t="s">
        <v>2</v>
      </c>
      <c r="O104" s="6" t="s">
        <v>2</v>
      </c>
      <c r="P104" s="6" t="s">
        <v>1</v>
      </c>
      <c r="Q104" s="6" t="s">
        <v>3</v>
      </c>
      <c r="R104" s="6" t="s">
        <v>337</v>
      </c>
      <c r="S104" s="6" t="s">
        <v>337</v>
      </c>
      <c r="T104" s="6" t="s">
        <v>3</v>
      </c>
      <c r="U104" s="7" t="s">
        <v>197</v>
      </c>
      <c r="V104" s="6" t="s">
        <v>336</v>
      </c>
      <c r="W104" s="6" t="s">
        <v>334</v>
      </c>
      <c r="X104" s="6" t="s">
        <v>2</v>
      </c>
      <c r="Y104" s="6" t="s">
        <v>1</v>
      </c>
      <c r="Z104" s="6" t="s">
        <v>1</v>
      </c>
      <c r="AA104" s="6" t="s">
        <v>338</v>
      </c>
      <c r="AB104" s="6" t="s">
        <v>337</v>
      </c>
      <c r="AC104" s="6" t="s">
        <v>337</v>
      </c>
      <c r="AD104" s="6" t="s">
        <v>1</v>
      </c>
      <c r="AE104" s="6" t="s">
        <v>337</v>
      </c>
      <c r="AF104" s="6" t="s">
        <v>2</v>
      </c>
      <c r="AG104" s="6" t="s">
        <v>2</v>
      </c>
      <c r="AH104" s="6" t="s">
        <v>2</v>
      </c>
      <c r="AI104" s="6" t="s">
        <v>1</v>
      </c>
      <c r="AJ104" s="6" t="s">
        <v>460</v>
      </c>
    </row>
    <row r="105" spans="1:36" ht="17" customHeight="1">
      <c r="A105" s="6" t="s">
        <v>328</v>
      </c>
      <c r="B105" s="6" t="s">
        <v>355</v>
      </c>
      <c r="C105" s="6">
        <v>29</v>
      </c>
      <c r="D105" s="6" t="s">
        <v>349</v>
      </c>
      <c r="E105" s="6" t="s">
        <v>331</v>
      </c>
      <c r="F105" s="6">
        <v>3</v>
      </c>
      <c r="G105" s="6" t="s">
        <v>332</v>
      </c>
      <c r="H105" s="6" t="s">
        <v>350</v>
      </c>
      <c r="I105" s="6" t="s">
        <v>3</v>
      </c>
      <c r="J105" s="6" t="s">
        <v>2</v>
      </c>
      <c r="K105" s="6" t="s">
        <v>3</v>
      </c>
      <c r="L105" s="6" t="s">
        <v>3</v>
      </c>
      <c r="M105" s="6" t="s">
        <v>3</v>
      </c>
      <c r="N105" s="6" t="s">
        <v>3</v>
      </c>
      <c r="O105" s="6" t="s">
        <v>1</v>
      </c>
      <c r="P105" s="6" t="s">
        <v>1</v>
      </c>
      <c r="Q105" s="6" t="s">
        <v>3</v>
      </c>
      <c r="R105" s="6" t="s">
        <v>1</v>
      </c>
      <c r="S105" s="6" t="s">
        <v>2</v>
      </c>
      <c r="T105" s="6" t="s">
        <v>3</v>
      </c>
      <c r="U105" s="6" t="s">
        <v>114</v>
      </c>
      <c r="V105" s="6" t="s">
        <v>334</v>
      </c>
      <c r="W105" s="6" t="s">
        <v>335</v>
      </c>
      <c r="X105" s="6" t="s">
        <v>3</v>
      </c>
      <c r="Y105" s="6" t="s">
        <v>3</v>
      </c>
      <c r="Z105" s="6" t="s">
        <v>3</v>
      </c>
      <c r="AA105" s="6" t="s">
        <v>3</v>
      </c>
      <c r="AB105" s="6" t="s">
        <v>3</v>
      </c>
      <c r="AC105" s="6" t="s">
        <v>1</v>
      </c>
      <c r="AD105" s="6" t="s">
        <v>2</v>
      </c>
      <c r="AE105" s="6" t="s">
        <v>338</v>
      </c>
      <c r="AF105" s="6" t="s">
        <v>1</v>
      </c>
      <c r="AG105" s="6" t="s">
        <v>3</v>
      </c>
      <c r="AH105" s="6" t="s">
        <v>3</v>
      </c>
      <c r="AI105" s="6" t="s">
        <v>338</v>
      </c>
      <c r="AJ105" s="6" t="s">
        <v>399</v>
      </c>
    </row>
    <row r="106" spans="1:36" ht="17" customHeight="1">
      <c r="A106" s="6" t="s">
        <v>328</v>
      </c>
      <c r="B106" s="6" t="s">
        <v>329</v>
      </c>
      <c r="C106" s="6">
        <v>22</v>
      </c>
      <c r="D106" s="6" t="s">
        <v>330</v>
      </c>
      <c r="E106" s="6" t="s">
        <v>371</v>
      </c>
      <c r="F106" s="6">
        <v>1</v>
      </c>
      <c r="G106" s="6" t="s">
        <v>366</v>
      </c>
      <c r="H106" s="6" t="s">
        <v>346</v>
      </c>
      <c r="I106" s="6" t="s">
        <v>2</v>
      </c>
      <c r="J106" s="6" t="s">
        <v>1</v>
      </c>
      <c r="K106" s="6" t="s">
        <v>337</v>
      </c>
      <c r="L106" s="6" t="s">
        <v>1</v>
      </c>
      <c r="M106" s="6" t="s">
        <v>2</v>
      </c>
      <c r="N106" s="6" t="s">
        <v>338</v>
      </c>
      <c r="O106" s="6" t="s">
        <v>2</v>
      </c>
      <c r="P106" s="6" t="s">
        <v>1</v>
      </c>
      <c r="Q106" s="6" t="s">
        <v>337</v>
      </c>
      <c r="R106" s="6" t="s">
        <v>1</v>
      </c>
      <c r="S106" s="6" t="s">
        <v>2</v>
      </c>
      <c r="T106" s="6" t="s">
        <v>1</v>
      </c>
      <c r="U106" s="6" t="s">
        <v>240</v>
      </c>
      <c r="V106" s="6" t="s">
        <v>334</v>
      </c>
      <c r="W106" s="6" t="s">
        <v>336</v>
      </c>
      <c r="X106" s="6" t="s">
        <v>1</v>
      </c>
      <c r="Y106" s="6" t="s">
        <v>337</v>
      </c>
      <c r="Z106" s="6" t="s">
        <v>2</v>
      </c>
      <c r="AA106" s="6" t="s">
        <v>1</v>
      </c>
      <c r="AB106" s="6" t="s">
        <v>1</v>
      </c>
      <c r="AC106" s="6" t="s">
        <v>337</v>
      </c>
      <c r="AD106" s="6" t="s">
        <v>1</v>
      </c>
      <c r="AE106" s="6" t="s">
        <v>2</v>
      </c>
      <c r="AF106" s="6" t="s">
        <v>2</v>
      </c>
      <c r="AG106" s="6" t="s">
        <v>2</v>
      </c>
      <c r="AH106" s="6" t="s">
        <v>2</v>
      </c>
      <c r="AI106" s="6" t="s">
        <v>1</v>
      </c>
    </row>
    <row r="107" spans="1:36" ht="17" customHeight="1">
      <c r="A107" s="6" t="s">
        <v>328</v>
      </c>
      <c r="B107" s="6" t="s">
        <v>329</v>
      </c>
      <c r="C107" s="6">
        <v>23</v>
      </c>
      <c r="D107" s="6" t="s">
        <v>330</v>
      </c>
      <c r="E107" s="6" t="s">
        <v>331</v>
      </c>
      <c r="F107" s="6">
        <v>1</v>
      </c>
      <c r="G107" s="6" t="s">
        <v>332</v>
      </c>
      <c r="H107" s="6" t="s">
        <v>333</v>
      </c>
      <c r="I107" s="6" t="s">
        <v>3</v>
      </c>
      <c r="J107" s="6" t="s">
        <v>1</v>
      </c>
      <c r="K107" s="6" t="s">
        <v>337</v>
      </c>
      <c r="L107" s="6" t="s">
        <v>1</v>
      </c>
      <c r="M107" s="6" t="s">
        <v>337</v>
      </c>
      <c r="N107" s="6" t="s">
        <v>1</v>
      </c>
      <c r="O107" s="6" t="s">
        <v>1</v>
      </c>
      <c r="P107" s="6" t="s">
        <v>2</v>
      </c>
      <c r="Q107" s="6" t="s">
        <v>337</v>
      </c>
      <c r="R107" s="6" t="s">
        <v>337</v>
      </c>
      <c r="S107" s="6" t="s">
        <v>337</v>
      </c>
      <c r="T107" s="6" t="s">
        <v>1</v>
      </c>
      <c r="U107" s="6" t="s">
        <v>87</v>
      </c>
      <c r="V107" s="6" t="s">
        <v>334</v>
      </c>
      <c r="W107" s="6" t="s">
        <v>336</v>
      </c>
      <c r="X107" s="6" t="s">
        <v>2</v>
      </c>
      <c r="Y107" s="6" t="s">
        <v>337</v>
      </c>
      <c r="Z107" s="6" t="s">
        <v>338</v>
      </c>
      <c r="AA107" s="6" t="s">
        <v>338</v>
      </c>
      <c r="AB107" s="6" t="s">
        <v>337</v>
      </c>
      <c r="AC107" s="6" t="s">
        <v>337</v>
      </c>
      <c r="AD107" s="6" t="s">
        <v>1</v>
      </c>
      <c r="AE107" s="6" t="s">
        <v>2</v>
      </c>
      <c r="AF107" s="6" t="s">
        <v>1</v>
      </c>
      <c r="AG107" s="6" t="s">
        <v>2</v>
      </c>
      <c r="AH107" s="6" t="s">
        <v>338</v>
      </c>
      <c r="AI107" s="6" t="s">
        <v>337</v>
      </c>
      <c r="AJ107" s="6" t="s">
        <v>376</v>
      </c>
    </row>
    <row r="108" spans="1:36" ht="17" customHeight="1">
      <c r="A108" s="6" t="s">
        <v>328</v>
      </c>
      <c r="B108" s="6" t="s">
        <v>329</v>
      </c>
      <c r="C108" s="6">
        <v>23</v>
      </c>
      <c r="D108" s="6" t="s">
        <v>330</v>
      </c>
      <c r="E108" s="6" t="s">
        <v>331</v>
      </c>
      <c r="F108" s="6">
        <v>1</v>
      </c>
      <c r="G108" s="6" t="s">
        <v>332</v>
      </c>
      <c r="H108" s="6" t="s">
        <v>333</v>
      </c>
      <c r="I108" s="6" t="s">
        <v>2</v>
      </c>
      <c r="J108" s="6" t="s">
        <v>2</v>
      </c>
      <c r="K108" s="6" t="s">
        <v>2</v>
      </c>
      <c r="L108" s="6" t="s">
        <v>2</v>
      </c>
      <c r="M108" s="6" t="s">
        <v>2</v>
      </c>
      <c r="N108" s="6" t="s">
        <v>2</v>
      </c>
      <c r="O108" s="6" t="s">
        <v>1</v>
      </c>
      <c r="P108" s="6" t="s">
        <v>3</v>
      </c>
      <c r="Q108" s="6" t="s">
        <v>2</v>
      </c>
      <c r="R108" s="6" t="s">
        <v>1</v>
      </c>
      <c r="S108" s="6" t="s">
        <v>2</v>
      </c>
      <c r="T108" s="6" t="s">
        <v>3</v>
      </c>
      <c r="U108" s="6" t="s">
        <v>156</v>
      </c>
      <c r="V108" s="6" t="s">
        <v>335</v>
      </c>
      <c r="W108" s="6" t="s">
        <v>335</v>
      </c>
      <c r="X108" s="6" t="s">
        <v>2</v>
      </c>
      <c r="Y108" s="6" t="s">
        <v>1</v>
      </c>
      <c r="Z108" s="6" t="s">
        <v>2</v>
      </c>
      <c r="AA108" s="6" t="s">
        <v>337</v>
      </c>
      <c r="AB108" s="6" t="s">
        <v>3</v>
      </c>
      <c r="AC108" s="6" t="s">
        <v>2</v>
      </c>
      <c r="AD108" s="6" t="s">
        <v>3</v>
      </c>
      <c r="AE108" s="6" t="s">
        <v>2</v>
      </c>
      <c r="AF108" s="6" t="s">
        <v>3</v>
      </c>
      <c r="AG108" s="6" t="s">
        <v>3</v>
      </c>
      <c r="AH108" s="6" t="s">
        <v>1</v>
      </c>
      <c r="AI108" s="6" t="s">
        <v>338</v>
      </c>
      <c r="AJ108" s="6" t="s">
        <v>431</v>
      </c>
    </row>
    <row r="109" spans="1:36" ht="17" customHeight="1">
      <c r="A109" s="6" t="s">
        <v>328</v>
      </c>
      <c r="B109" s="6" t="s">
        <v>329</v>
      </c>
      <c r="C109" s="6">
        <v>29</v>
      </c>
      <c r="D109" s="6" t="s">
        <v>330</v>
      </c>
      <c r="E109" s="6" t="s">
        <v>331</v>
      </c>
      <c r="F109" s="6">
        <v>1</v>
      </c>
      <c r="G109" s="6" t="s">
        <v>347</v>
      </c>
      <c r="H109" s="6" t="s">
        <v>333</v>
      </c>
      <c r="I109" s="6" t="s">
        <v>2</v>
      </c>
      <c r="J109" s="6" t="s">
        <v>337</v>
      </c>
      <c r="K109" s="6" t="s">
        <v>337</v>
      </c>
      <c r="L109" s="6" t="s">
        <v>3</v>
      </c>
      <c r="M109" s="6" t="s">
        <v>338</v>
      </c>
      <c r="N109" s="6" t="s">
        <v>1</v>
      </c>
      <c r="O109" s="6" t="s">
        <v>337</v>
      </c>
      <c r="P109" s="6" t="s">
        <v>1</v>
      </c>
      <c r="Q109" s="6" t="s">
        <v>1</v>
      </c>
      <c r="R109" s="6" t="s">
        <v>337</v>
      </c>
      <c r="S109" s="6" t="s">
        <v>337</v>
      </c>
      <c r="T109" s="6" t="s">
        <v>338</v>
      </c>
      <c r="U109" s="6" t="s">
        <v>216</v>
      </c>
      <c r="V109" s="6" t="s">
        <v>336</v>
      </c>
      <c r="W109" s="6" t="s">
        <v>334</v>
      </c>
      <c r="X109" s="6" t="s">
        <v>1</v>
      </c>
      <c r="Y109" s="6" t="s">
        <v>337</v>
      </c>
      <c r="Z109" s="6" t="s">
        <v>1</v>
      </c>
      <c r="AA109" s="6" t="s">
        <v>337</v>
      </c>
      <c r="AB109" s="6" t="s">
        <v>337</v>
      </c>
      <c r="AC109" s="6" t="s">
        <v>1</v>
      </c>
      <c r="AD109" s="6" t="s">
        <v>1</v>
      </c>
      <c r="AE109" s="6" t="s">
        <v>337</v>
      </c>
      <c r="AF109" s="6" t="s">
        <v>2</v>
      </c>
      <c r="AG109" s="6" t="s">
        <v>3</v>
      </c>
      <c r="AH109" s="6" t="s">
        <v>1</v>
      </c>
      <c r="AI109" s="6" t="s">
        <v>338</v>
      </c>
      <c r="AJ109" s="6" t="s">
        <v>472</v>
      </c>
    </row>
    <row r="110" spans="1:36" ht="17" customHeight="1">
      <c r="A110" s="6" t="s">
        <v>328</v>
      </c>
      <c r="B110" s="6" t="s">
        <v>342</v>
      </c>
      <c r="C110" s="6">
        <v>43</v>
      </c>
      <c r="D110" s="6" t="s">
        <v>349</v>
      </c>
      <c r="E110" s="6" t="s">
        <v>371</v>
      </c>
      <c r="F110" s="6" t="s">
        <v>348</v>
      </c>
      <c r="G110" s="6" t="s">
        <v>348</v>
      </c>
      <c r="H110" s="6" t="s">
        <v>333</v>
      </c>
      <c r="I110" s="6" t="s">
        <v>2</v>
      </c>
      <c r="J110" s="6" t="s">
        <v>1</v>
      </c>
      <c r="K110" s="6" t="s">
        <v>2</v>
      </c>
      <c r="L110" s="6" t="s">
        <v>2</v>
      </c>
      <c r="M110" s="6" t="s">
        <v>2</v>
      </c>
      <c r="N110" s="6" t="s">
        <v>337</v>
      </c>
      <c r="O110" s="6" t="s">
        <v>1</v>
      </c>
      <c r="P110" s="6" t="s">
        <v>2</v>
      </c>
      <c r="Q110" s="6" t="s">
        <v>2</v>
      </c>
      <c r="R110" s="6" t="s">
        <v>2</v>
      </c>
      <c r="S110" s="6" t="s">
        <v>337</v>
      </c>
      <c r="T110" s="6" t="s">
        <v>3</v>
      </c>
      <c r="U110" s="7" t="s">
        <v>249</v>
      </c>
      <c r="V110" s="6" t="s">
        <v>336</v>
      </c>
      <c r="W110" s="6" t="s">
        <v>336</v>
      </c>
      <c r="X110" s="6" t="s">
        <v>3</v>
      </c>
      <c r="Y110" s="6" t="s">
        <v>2</v>
      </c>
      <c r="Z110" s="6" t="s">
        <v>1</v>
      </c>
      <c r="AA110" s="6" t="s">
        <v>1</v>
      </c>
      <c r="AB110" s="6" t="s">
        <v>2</v>
      </c>
      <c r="AC110" s="6" t="s">
        <v>1</v>
      </c>
      <c r="AD110" s="6" t="s">
        <v>1</v>
      </c>
      <c r="AE110" s="6" t="s">
        <v>1</v>
      </c>
      <c r="AF110" s="6" t="s">
        <v>337</v>
      </c>
      <c r="AG110" s="6" t="s">
        <v>1</v>
      </c>
      <c r="AH110" s="6" t="s">
        <v>337</v>
      </c>
      <c r="AI110" s="6" t="s">
        <v>337</v>
      </c>
      <c r="AJ110" s="6" t="s">
        <v>495</v>
      </c>
    </row>
    <row r="111" spans="1:36" ht="17" customHeight="1">
      <c r="A111" s="6" t="s">
        <v>328</v>
      </c>
      <c r="B111" s="6" t="s">
        <v>385</v>
      </c>
      <c r="C111" s="6">
        <v>22</v>
      </c>
      <c r="D111" s="6" t="s">
        <v>330</v>
      </c>
      <c r="E111" s="6" t="s">
        <v>331</v>
      </c>
      <c r="F111" s="6">
        <v>2</v>
      </c>
      <c r="G111" s="6" t="s">
        <v>343</v>
      </c>
      <c r="H111" s="6" t="s">
        <v>333</v>
      </c>
      <c r="I111" s="6" t="s">
        <v>1</v>
      </c>
      <c r="J111" s="6" t="s">
        <v>338</v>
      </c>
      <c r="K111" s="6" t="s">
        <v>338</v>
      </c>
      <c r="L111" s="6" t="s">
        <v>1</v>
      </c>
      <c r="M111" s="6" t="s">
        <v>337</v>
      </c>
      <c r="N111" s="6" t="s">
        <v>338</v>
      </c>
      <c r="O111" s="6" t="s">
        <v>338</v>
      </c>
      <c r="P111" s="6" t="s">
        <v>1</v>
      </c>
      <c r="Q111" s="6" t="s">
        <v>1</v>
      </c>
      <c r="R111" s="6" t="s">
        <v>338</v>
      </c>
      <c r="S111" s="6" t="s">
        <v>338</v>
      </c>
      <c r="T111" s="6" t="s">
        <v>1</v>
      </c>
      <c r="U111" s="6" t="s">
        <v>202</v>
      </c>
      <c r="V111" s="6" t="s">
        <v>336</v>
      </c>
      <c r="W111" s="6" t="s">
        <v>335</v>
      </c>
      <c r="X111" s="6" t="s">
        <v>2</v>
      </c>
      <c r="Y111" s="6" t="s">
        <v>2</v>
      </c>
      <c r="Z111" s="6" t="s">
        <v>338</v>
      </c>
      <c r="AA111" s="6" t="s">
        <v>1</v>
      </c>
      <c r="AB111" s="6" t="s">
        <v>337</v>
      </c>
      <c r="AC111" s="6" t="s">
        <v>337</v>
      </c>
      <c r="AD111" s="6" t="s">
        <v>337</v>
      </c>
      <c r="AE111" s="6" t="s">
        <v>1</v>
      </c>
      <c r="AF111" s="6" t="s">
        <v>338</v>
      </c>
      <c r="AG111" s="6" t="s">
        <v>3</v>
      </c>
      <c r="AH111" s="6" t="s">
        <v>2</v>
      </c>
      <c r="AI111" s="6" t="s">
        <v>1</v>
      </c>
      <c r="AJ111" s="6" t="s">
        <v>463</v>
      </c>
    </row>
    <row r="112" spans="1:36" ht="17" customHeight="1">
      <c r="A112" s="6" t="s">
        <v>328</v>
      </c>
      <c r="B112" s="6" t="s">
        <v>329</v>
      </c>
      <c r="C112" s="6">
        <v>26</v>
      </c>
      <c r="D112" s="6" t="s">
        <v>340</v>
      </c>
      <c r="E112" s="6" t="s">
        <v>331</v>
      </c>
      <c r="F112" s="6">
        <v>3</v>
      </c>
      <c r="G112" s="6" t="s">
        <v>332</v>
      </c>
      <c r="H112" s="6" t="s">
        <v>333</v>
      </c>
      <c r="I112" s="6" t="s">
        <v>2</v>
      </c>
      <c r="J112" s="6" t="s">
        <v>2</v>
      </c>
      <c r="K112" s="6" t="s">
        <v>2</v>
      </c>
      <c r="L112" s="6" t="s">
        <v>2</v>
      </c>
      <c r="M112" s="6" t="s">
        <v>2</v>
      </c>
      <c r="N112" s="6" t="s">
        <v>338</v>
      </c>
      <c r="O112" s="6" t="s">
        <v>337</v>
      </c>
      <c r="P112" s="6" t="s">
        <v>1</v>
      </c>
      <c r="Q112" s="6" t="s">
        <v>2</v>
      </c>
      <c r="R112" s="6" t="s">
        <v>337</v>
      </c>
      <c r="S112" s="6" t="s">
        <v>337</v>
      </c>
      <c r="T112" s="6" t="s">
        <v>2</v>
      </c>
      <c r="U112" s="6" t="s">
        <v>158</v>
      </c>
      <c r="V112" s="6" t="s">
        <v>336</v>
      </c>
      <c r="W112" s="6" t="s">
        <v>335</v>
      </c>
      <c r="X112" s="6" t="s">
        <v>1</v>
      </c>
      <c r="Y112" s="6" t="s">
        <v>1</v>
      </c>
      <c r="Z112" s="6" t="s">
        <v>338</v>
      </c>
      <c r="AA112" s="6" t="s">
        <v>337</v>
      </c>
      <c r="AB112" s="6" t="s">
        <v>338</v>
      </c>
      <c r="AC112" s="6" t="s">
        <v>338</v>
      </c>
      <c r="AD112" s="6" t="s">
        <v>1</v>
      </c>
      <c r="AE112" s="6" t="s">
        <v>3</v>
      </c>
      <c r="AF112" s="6" t="s">
        <v>338</v>
      </c>
      <c r="AG112" s="6" t="s">
        <v>337</v>
      </c>
      <c r="AH112" s="6" t="s">
        <v>1</v>
      </c>
      <c r="AI112" s="6" t="s">
        <v>338</v>
      </c>
      <c r="AJ112" s="6" t="s">
        <v>433</v>
      </c>
    </row>
    <row r="113" spans="1:36" ht="17" customHeight="1">
      <c r="A113" s="6" t="s">
        <v>328</v>
      </c>
      <c r="B113" s="6" t="s">
        <v>329</v>
      </c>
      <c r="C113" s="6">
        <v>36</v>
      </c>
      <c r="D113" s="6" t="s">
        <v>330</v>
      </c>
      <c r="E113" s="6" t="s">
        <v>371</v>
      </c>
      <c r="F113" s="6">
        <v>1</v>
      </c>
      <c r="G113" s="6" t="s">
        <v>443</v>
      </c>
      <c r="H113" s="6" t="s">
        <v>350</v>
      </c>
      <c r="I113" s="6" t="s">
        <v>3</v>
      </c>
      <c r="J113" s="6" t="s">
        <v>2</v>
      </c>
      <c r="K113" s="6" t="s">
        <v>3</v>
      </c>
      <c r="L113" s="6" t="s">
        <v>3</v>
      </c>
      <c r="M113" s="6" t="s">
        <v>3</v>
      </c>
      <c r="N113" s="6" t="s">
        <v>3</v>
      </c>
      <c r="O113" s="6" t="s">
        <v>2</v>
      </c>
      <c r="P113" s="6" t="s">
        <v>2</v>
      </c>
      <c r="Q113" s="6" t="s">
        <v>2</v>
      </c>
      <c r="R113" s="6" t="s">
        <v>1</v>
      </c>
      <c r="S113" s="6" t="s">
        <v>2</v>
      </c>
      <c r="T113" s="6" t="s">
        <v>2</v>
      </c>
      <c r="U113" s="6" t="s">
        <v>195</v>
      </c>
      <c r="V113" s="6" t="s">
        <v>334</v>
      </c>
      <c r="W113" s="6" t="s">
        <v>334</v>
      </c>
      <c r="X113" s="6" t="s">
        <v>2</v>
      </c>
      <c r="Y113" s="6" t="s">
        <v>1</v>
      </c>
      <c r="Z113" s="6" t="s">
        <v>2</v>
      </c>
      <c r="AA113" s="6" t="s">
        <v>1</v>
      </c>
      <c r="AB113" s="6" t="s">
        <v>2</v>
      </c>
      <c r="AC113" s="6" t="s">
        <v>2</v>
      </c>
      <c r="AD113" s="6" t="s">
        <v>3</v>
      </c>
      <c r="AE113" s="6" t="s">
        <v>1</v>
      </c>
      <c r="AF113" s="6" t="s">
        <v>3</v>
      </c>
      <c r="AG113" s="6" t="s">
        <v>2</v>
      </c>
      <c r="AH113" s="6" t="s">
        <v>3</v>
      </c>
      <c r="AI113" s="6" t="s">
        <v>3</v>
      </c>
      <c r="AJ113" s="6" t="s">
        <v>458</v>
      </c>
    </row>
    <row r="114" spans="1:36" ht="17" customHeight="1">
      <c r="A114" s="6" t="s">
        <v>328</v>
      </c>
      <c r="B114" s="6" t="s">
        <v>348</v>
      </c>
      <c r="C114" s="6">
        <v>29</v>
      </c>
      <c r="D114" s="6" t="s">
        <v>349</v>
      </c>
      <c r="E114" s="6" t="s">
        <v>331</v>
      </c>
      <c r="F114" s="6">
        <v>3</v>
      </c>
      <c r="G114" s="6" t="s">
        <v>416</v>
      </c>
      <c r="H114" s="6" t="s">
        <v>350</v>
      </c>
      <c r="I114" s="6" t="s">
        <v>2</v>
      </c>
      <c r="J114" s="6" t="s">
        <v>1</v>
      </c>
      <c r="K114" s="6" t="s">
        <v>1</v>
      </c>
      <c r="L114" s="6" t="s">
        <v>3</v>
      </c>
      <c r="M114" s="6" t="s">
        <v>1</v>
      </c>
      <c r="N114" s="6" t="s">
        <v>2</v>
      </c>
      <c r="O114" s="6" t="s">
        <v>1</v>
      </c>
      <c r="P114" s="6" t="s">
        <v>2</v>
      </c>
      <c r="Q114" s="6" t="s">
        <v>2</v>
      </c>
      <c r="R114" s="6" t="s">
        <v>1</v>
      </c>
      <c r="S114" s="6" t="s">
        <v>3</v>
      </c>
      <c r="T114" s="6" t="s">
        <v>2</v>
      </c>
      <c r="U114" s="6" t="s">
        <v>194</v>
      </c>
      <c r="V114" s="6" t="s">
        <v>334</v>
      </c>
      <c r="W114" s="6" t="s">
        <v>335</v>
      </c>
      <c r="X114" s="6" t="s">
        <v>2</v>
      </c>
      <c r="Y114" s="6" t="s">
        <v>3</v>
      </c>
      <c r="Z114" s="6" t="s">
        <v>338</v>
      </c>
      <c r="AA114" s="6" t="s">
        <v>1</v>
      </c>
      <c r="AB114" s="6" t="s">
        <v>1</v>
      </c>
      <c r="AC114" s="6" t="s">
        <v>337</v>
      </c>
      <c r="AD114" s="6" t="s">
        <v>3</v>
      </c>
      <c r="AE114" s="6" t="s">
        <v>1</v>
      </c>
      <c r="AF114" s="6" t="s">
        <v>3</v>
      </c>
      <c r="AG114" s="6" t="s">
        <v>2</v>
      </c>
      <c r="AH114" s="6" t="s">
        <v>1</v>
      </c>
      <c r="AI114" s="6" t="s">
        <v>337</v>
      </c>
    </row>
    <row r="115" spans="1:36" ht="17" customHeight="1">
      <c r="A115" s="6" t="s">
        <v>328</v>
      </c>
      <c r="B115" s="6" t="s">
        <v>329</v>
      </c>
      <c r="C115" s="6">
        <v>22</v>
      </c>
      <c r="D115" s="6" t="s">
        <v>330</v>
      </c>
      <c r="E115" s="6" t="s">
        <v>331</v>
      </c>
      <c r="F115" s="6">
        <v>1</v>
      </c>
      <c r="G115" s="6" t="s">
        <v>332</v>
      </c>
      <c r="H115" s="6" t="s">
        <v>333</v>
      </c>
      <c r="I115" s="6" t="s">
        <v>3</v>
      </c>
      <c r="J115" s="6" t="s">
        <v>2</v>
      </c>
      <c r="K115" s="6" t="s">
        <v>337</v>
      </c>
      <c r="L115" s="6" t="s">
        <v>2</v>
      </c>
      <c r="M115" s="6" t="s">
        <v>1</v>
      </c>
      <c r="N115" s="6" t="s">
        <v>337</v>
      </c>
      <c r="O115" s="6" t="s">
        <v>3</v>
      </c>
      <c r="P115" s="6" t="s">
        <v>2</v>
      </c>
      <c r="Q115" s="6" t="s">
        <v>2</v>
      </c>
      <c r="R115" s="6" t="s">
        <v>2</v>
      </c>
      <c r="S115" s="6" t="s">
        <v>2</v>
      </c>
      <c r="T115" s="6" t="s">
        <v>338</v>
      </c>
      <c r="U115" s="6" t="s">
        <v>100</v>
      </c>
      <c r="V115" s="6" t="s">
        <v>334</v>
      </c>
      <c r="W115" s="6" t="s">
        <v>336</v>
      </c>
      <c r="X115" s="6" t="s">
        <v>1</v>
      </c>
      <c r="Y115" s="6" t="s">
        <v>337</v>
      </c>
      <c r="Z115" s="6" t="s">
        <v>337</v>
      </c>
      <c r="AA115" s="6" t="s">
        <v>338</v>
      </c>
      <c r="AB115" s="6" t="s">
        <v>338</v>
      </c>
      <c r="AC115" s="6" t="s">
        <v>338</v>
      </c>
      <c r="AD115" s="6" t="s">
        <v>1</v>
      </c>
      <c r="AE115" s="6" t="s">
        <v>1</v>
      </c>
      <c r="AF115" s="6" t="s">
        <v>1</v>
      </c>
      <c r="AG115" s="6" t="s">
        <v>1</v>
      </c>
      <c r="AH115" s="6" t="s">
        <v>338</v>
      </c>
      <c r="AI115" s="6" t="s">
        <v>338</v>
      </c>
    </row>
    <row r="116" spans="1:36" ht="17" customHeight="1">
      <c r="A116" s="6" t="s">
        <v>328</v>
      </c>
      <c r="B116" s="6" t="s">
        <v>385</v>
      </c>
      <c r="C116" s="6">
        <v>27</v>
      </c>
      <c r="D116" s="6" t="s">
        <v>349</v>
      </c>
      <c r="E116" s="6" t="s">
        <v>331</v>
      </c>
      <c r="F116" s="6">
        <v>1</v>
      </c>
      <c r="G116" s="6" t="s">
        <v>332</v>
      </c>
      <c r="H116" s="6" t="s">
        <v>346</v>
      </c>
      <c r="I116" s="6" t="s">
        <v>1</v>
      </c>
      <c r="J116" s="6" t="s">
        <v>337</v>
      </c>
      <c r="K116" s="6" t="s">
        <v>1</v>
      </c>
      <c r="L116" s="6" t="s">
        <v>2</v>
      </c>
      <c r="M116" s="6" t="s">
        <v>338</v>
      </c>
      <c r="N116" s="6" t="s">
        <v>337</v>
      </c>
      <c r="O116" s="6" t="s">
        <v>1</v>
      </c>
      <c r="P116" s="6" t="s">
        <v>2</v>
      </c>
      <c r="Q116" s="6" t="s">
        <v>337</v>
      </c>
      <c r="R116" s="6" t="s">
        <v>1</v>
      </c>
      <c r="S116" s="6" t="s">
        <v>338</v>
      </c>
      <c r="T116" s="6" t="s">
        <v>337</v>
      </c>
      <c r="U116" s="7" t="s">
        <v>246</v>
      </c>
      <c r="V116" s="6" t="s">
        <v>336</v>
      </c>
      <c r="W116" s="6" t="s">
        <v>336</v>
      </c>
      <c r="X116" s="6" t="s">
        <v>1</v>
      </c>
      <c r="Y116" s="6" t="s">
        <v>1</v>
      </c>
      <c r="Z116" s="6" t="s">
        <v>338</v>
      </c>
      <c r="AA116" s="6" t="s">
        <v>337</v>
      </c>
      <c r="AB116" s="6" t="s">
        <v>338</v>
      </c>
      <c r="AC116" s="6" t="s">
        <v>338</v>
      </c>
      <c r="AD116" s="6" t="s">
        <v>337</v>
      </c>
      <c r="AE116" s="6" t="s">
        <v>338</v>
      </c>
      <c r="AF116" s="6" t="s">
        <v>1</v>
      </c>
      <c r="AG116" s="6" t="s">
        <v>2</v>
      </c>
      <c r="AH116" s="6" t="s">
        <v>2</v>
      </c>
      <c r="AI116" s="6" t="s">
        <v>337</v>
      </c>
      <c r="AJ116" s="6" t="s">
        <v>493</v>
      </c>
    </row>
    <row r="117" spans="1:36" ht="17" customHeight="1">
      <c r="A117" s="6" t="s">
        <v>328</v>
      </c>
      <c r="B117" s="6" t="s">
        <v>329</v>
      </c>
      <c r="C117" s="6">
        <v>23</v>
      </c>
      <c r="D117" s="6" t="s">
        <v>330</v>
      </c>
      <c r="E117" s="6" t="s">
        <v>371</v>
      </c>
      <c r="F117" s="6">
        <v>1</v>
      </c>
      <c r="G117" s="6" t="s">
        <v>343</v>
      </c>
      <c r="H117" s="6" t="s">
        <v>393</v>
      </c>
      <c r="I117" s="6" t="s">
        <v>337</v>
      </c>
      <c r="J117" s="6" t="s">
        <v>2</v>
      </c>
      <c r="K117" s="6" t="s">
        <v>2</v>
      </c>
      <c r="L117" s="6" t="s">
        <v>1</v>
      </c>
      <c r="M117" s="6" t="s">
        <v>1</v>
      </c>
      <c r="N117" s="6" t="s">
        <v>337</v>
      </c>
      <c r="O117" s="6" t="s">
        <v>1</v>
      </c>
      <c r="P117" s="6" t="s">
        <v>2</v>
      </c>
      <c r="Q117" s="6" t="s">
        <v>338</v>
      </c>
      <c r="R117" s="6" t="s">
        <v>1</v>
      </c>
      <c r="S117" s="6" t="s">
        <v>1</v>
      </c>
      <c r="T117" s="6" t="s">
        <v>337</v>
      </c>
      <c r="U117" s="6" t="s">
        <v>503</v>
      </c>
      <c r="V117" s="6" t="s">
        <v>334</v>
      </c>
      <c r="W117" s="6" t="s">
        <v>335</v>
      </c>
      <c r="X117" s="6" t="s">
        <v>1</v>
      </c>
      <c r="Y117" s="6" t="s">
        <v>1</v>
      </c>
      <c r="Z117" s="6" t="s">
        <v>337</v>
      </c>
      <c r="AA117" s="6" t="s">
        <v>338</v>
      </c>
      <c r="AB117" s="6" t="s">
        <v>337</v>
      </c>
      <c r="AC117" s="6" t="s">
        <v>338</v>
      </c>
      <c r="AD117" s="6" t="s">
        <v>338</v>
      </c>
      <c r="AE117" s="6" t="s">
        <v>1</v>
      </c>
      <c r="AF117" s="6" t="s">
        <v>1</v>
      </c>
      <c r="AG117" s="6" t="s">
        <v>1</v>
      </c>
      <c r="AH117" s="6" t="s">
        <v>338</v>
      </c>
      <c r="AI117" s="6" t="s">
        <v>338</v>
      </c>
      <c r="AJ117" s="6" t="s">
        <v>504</v>
      </c>
    </row>
    <row r="118" spans="1:36" ht="17" customHeight="1">
      <c r="A118" s="6" t="s">
        <v>328</v>
      </c>
      <c r="B118" s="6" t="s">
        <v>385</v>
      </c>
      <c r="C118" s="6">
        <v>26</v>
      </c>
      <c r="D118" s="6" t="s">
        <v>330</v>
      </c>
      <c r="E118" s="6" t="s">
        <v>331</v>
      </c>
      <c r="F118" s="6">
        <v>3</v>
      </c>
      <c r="G118" s="6" t="s">
        <v>348</v>
      </c>
      <c r="H118" s="6" t="s">
        <v>346</v>
      </c>
      <c r="I118" s="6" t="s">
        <v>1</v>
      </c>
      <c r="J118" s="6" t="s">
        <v>1</v>
      </c>
      <c r="K118" s="6" t="s">
        <v>1</v>
      </c>
      <c r="L118" s="6" t="s">
        <v>1</v>
      </c>
      <c r="M118" s="6" t="s">
        <v>2</v>
      </c>
      <c r="N118" s="6" t="s">
        <v>337</v>
      </c>
      <c r="O118" s="6" t="s">
        <v>1</v>
      </c>
      <c r="P118" s="6" t="s">
        <v>1</v>
      </c>
      <c r="Q118" s="6" t="s">
        <v>1</v>
      </c>
      <c r="R118" s="6" t="s">
        <v>2</v>
      </c>
      <c r="S118" s="6" t="s">
        <v>338</v>
      </c>
      <c r="T118" s="6" t="s">
        <v>337</v>
      </c>
      <c r="U118" s="7" t="s">
        <v>238</v>
      </c>
      <c r="V118" s="6" t="s">
        <v>334</v>
      </c>
      <c r="W118" s="6" t="s">
        <v>336</v>
      </c>
      <c r="X118" s="6" t="s">
        <v>1</v>
      </c>
      <c r="Y118" s="6" t="s">
        <v>1</v>
      </c>
      <c r="Z118" s="6" t="s">
        <v>337</v>
      </c>
      <c r="AA118" s="6" t="s">
        <v>338</v>
      </c>
      <c r="AB118" s="6" t="s">
        <v>1</v>
      </c>
      <c r="AC118" s="6" t="s">
        <v>337</v>
      </c>
      <c r="AD118" s="6" t="s">
        <v>1</v>
      </c>
      <c r="AE118" s="6" t="s">
        <v>338</v>
      </c>
      <c r="AF118" s="6" t="s">
        <v>1</v>
      </c>
      <c r="AG118" s="6" t="s">
        <v>1</v>
      </c>
      <c r="AH118" s="6" t="s">
        <v>1</v>
      </c>
      <c r="AI118" s="6" t="s">
        <v>337</v>
      </c>
      <c r="AJ118" s="6" t="s">
        <v>488</v>
      </c>
    </row>
    <row r="119" spans="1:36" ht="17" customHeight="1">
      <c r="A119" s="6" t="s">
        <v>328</v>
      </c>
      <c r="B119" s="6" t="s">
        <v>329</v>
      </c>
      <c r="C119" s="6">
        <v>28</v>
      </c>
      <c r="D119" s="6" t="s">
        <v>330</v>
      </c>
      <c r="E119" s="6" t="s">
        <v>331</v>
      </c>
      <c r="F119" s="6">
        <v>3</v>
      </c>
      <c r="G119" s="6" t="s">
        <v>347</v>
      </c>
      <c r="H119" s="6" t="s">
        <v>333</v>
      </c>
      <c r="I119" s="6" t="s">
        <v>3</v>
      </c>
      <c r="J119" s="6" t="s">
        <v>2</v>
      </c>
      <c r="K119" s="6" t="s">
        <v>1</v>
      </c>
      <c r="L119" s="6" t="s">
        <v>2</v>
      </c>
      <c r="M119" s="6" t="s">
        <v>337</v>
      </c>
      <c r="N119" s="6" t="s">
        <v>337</v>
      </c>
      <c r="O119" s="6" t="s">
        <v>1</v>
      </c>
      <c r="P119" s="6" t="s">
        <v>2</v>
      </c>
      <c r="Q119" s="6" t="s">
        <v>2</v>
      </c>
      <c r="R119" s="6" t="s">
        <v>2</v>
      </c>
      <c r="S119" s="6" t="s">
        <v>1</v>
      </c>
      <c r="T119" s="6" t="s">
        <v>1</v>
      </c>
      <c r="U119" s="6" t="s">
        <v>74</v>
      </c>
      <c r="V119" s="6" t="s">
        <v>336</v>
      </c>
      <c r="W119" s="6" t="s">
        <v>334</v>
      </c>
      <c r="X119" s="6" t="s">
        <v>3</v>
      </c>
      <c r="Y119" s="6" t="s">
        <v>3</v>
      </c>
      <c r="Z119" s="6" t="s">
        <v>3</v>
      </c>
      <c r="AA119" s="6" t="s">
        <v>337</v>
      </c>
      <c r="AB119" s="6" t="s">
        <v>337</v>
      </c>
      <c r="AC119" s="6" t="s">
        <v>1</v>
      </c>
      <c r="AD119" s="6" t="s">
        <v>2</v>
      </c>
      <c r="AE119" s="6" t="s">
        <v>1</v>
      </c>
      <c r="AF119" s="6" t="s">
        <v>2</v>
      </c>
      <c r="AG119" s="6" t="s">
        <v>3</v>
      </c>
      <c r="AH119" s="6" t="s">
        <v>3</v>
      </c>
      <c r="AI119" s="6" t="s">
        <v>2</v>
      </c>
    </row>
    <row r="120" spans="1:36" ht="17" customHeight="1">
      <c r="A120" s="6" t="s">
        <v>328</v>
      </c>
      <c r="B120" s="6" t="s">
        <v>329</v>
      </c>
      <c r="C120" s="6">
        <v>25</v>
      </c>
      <c r="D120" s="6" t="s">
        <v>330</v>
      </c>
      <c r="E120" s="6" t="s">
        <v>331</v>
      </c>
      <c r="F120" s="6">
        <v>1</v>
      </c>
      <c r="G120" s="6" t="s">
        <v>332</v>
      </c>
      <c r="H120" s="6" t="s">
        <v>333</v>
      </c>
      <c r="I120" s="6" t="s">
        <v>3</v>
      </c>
      <c r="J120" s="6" t="s">
        <v>2</v>
      </c>
      <c r="K120" s="6" t="s">
        <v>2</v>
      </c>
      <c r="L120" s="6" t="s">
        <v>3</v>
      </c>
      <c r="M120" s="6" t="s">
        <v>2</v>
      </c>
      <c r="N120" s="6" t="s">
        <v>1</v>
      </c>
      <c r="O120" s="6" t="s">
        <v>2</v>
      </c>
      <c r="P120" s="6" t="s">
        <v>2</v>
      </c>
      <c r="Q120" s="6" t="s">
        <v>1</v>
      </c>
      <c r="R120" s="6" t="s">
        <v>1</v>
      </c>
      <c r="S120" s="6" t="s">
        <v>1</v>
      </c>
      <c r="T120" s="6" t="s">
        <v>1</v>
      </c>
      <c r="U120" s="6" t="s">
        <v>151</v>
      </c>
      <c r="V120" s="6" t="s">
        <v>334</v>
      </c>
      <c r="W120" s="6" t="s">
        <v>336</v>
      </c>
      <c r="X120" s="6" t="s">
        <v>1</v>
      </c>
      <c r="Y120" s="6" t="s">
        <v>2</v>
      </c>
      <c r="Z120" s="6" t="s">
        <v>2</v>
      </c>
      <c r="AA120" s="6" t="s">
        <v>2</v>
      </c>
      <c r="AB120" s="6" t="s">
        <v>2</v>
      </c>
      <c r="AC120" s="6" t="s">
        <v>2</v>
      </c>
      <c r="AD120" s="6" t="s">
        <v>2</v>
      </c>
      <c r="AE120" s="6" t="s">
        <v>1</v>
      </c>
      <c r="AF120" s="6" t="s">
        <v>337</v>
      </c>
      <c r="AG120" s="6" t="s">
        <v>2</v>
      </c>
      <c r="AH120" s="6" t="s">
        <v>2</v>
      </c>
      <c r="AI120" s="6" t="s">
        <v>338</v>
      </c>
    </row>
    <row r="121" spans="1:36" ht="17" customHeight="1">
      <c r="A121" s="6" t="s">
        <v>328</v>
      </c>
      <c r="B121" s="6" t="s">
        <v>329</v>
      </c>
      <c r="C121" s="6">
        <v>25</v>
      </c>
      <c r="D121" s="6" t="s">
        <v>340</v>
      </c>
      <c r="E121" s="6" t="s">
        <v>331</v>
      </c>
      <c r="F121" s="6">
        <v>3</v>
      </c>
      <c r="G121" s="6" t="s">
        <v>332</v>
      </c>
      <c r="H121" s="6" t="s">
        <v>333</v>
      </c>
      <c r="I121" s="6" t="s">
        <v>2</v>
      </c>
      <c r="J121" s="6" t="s">
        <v>2</v>
      </c>
      <c r="K121" s="6" t="s">
        <v>2</v>
      </c>
      <c r="L121" s="6" t="s">
        <v>2</v>
      </c>
      <c r="M121" s="6" t="s">
        <v>2</v>
      </c>
      <c r="N121" s="6" t="s">
        <v>2</v>
      </c>
      <c r="O121" s="6" t="s">
        <v>2</v>
      </c>
      <c r="P121" s="6" t="s">
        <v>3</v>
      </c>
      <c r="Q121" s="6" t="s">
        <v>2</v>
      </c>
      <c r="R121" s="6" t="s">
        <v>1</v>
      </c>
      <c r="S121" s="6" t="s">
        <v>337</v>
      </c>
      <c r="T121" s="6" t="s">
        <v>2</v>
      </c>
      <c r="U121" s="6" t="s">
        <v>50</v>
      </c>
      <c r="V121" s="6" t="s">
        <v>336</v>
      </c>
      <c r="W121" s="6" t="s">
        <v>336</v>
      </c>
      <c r="X121" s="6" t="s">
        <v>2</v>
      </c>
      <c r="Y121" s="6" t="s">
        <v>1</v>
      </c>
      <c r="Z121" s="6" t="s">
        <v>337</v>
      </c>
      <c r="AA121" s="6" t="s">
        <v>2</v>
      </c>
      <c r="AB121" s="6" t="s">
        <v>338</v>
      </c>
      <c r="AC121" s="6" t="s">
        <v>337</v>
      </c>
      <c r="AD121" s="6" t="s">
        <v>337</v>
      </c>
      <c r="AE121" s="6" t="s">
        <v>1</v>
      </c>
      <c r="AF121" s="6" t="s">
        <v>1</v>
      </c>
      <c r="AG121" s="6" t="s">
        <v>2</v>
      </c>
      <c r="AH121" s="6" t="s">
        <v>1</v>
      </c>
      <c r="AI121" s="6" t="s">
        <v>338</v>
      </c>
    </row>
    <row r="122" spans="1:36" ht="17" customHeight="1">
      <c r="A122" s="6" t="s">
        <v>328</v>
      </c>
      <c r="B122" s="6" t="s">
        <v>329</v>
      </c>
      <c r="C122" s="6">
        <v>25</v>
      </c>
      <c r="D122" s="6" t="s">
        <v>330</v>
      </c>
      <c r="E122" s="6" t="s">
        <v>331</v>
      </c>
      <c r="F122" s="6">
        <v>1</v>
      </c>
      <c r="G122" s="6" t="s">
        <v>332</v>
      </c>
      <c r="H122" s="6" t="s">
        <v>350</v>
      </c>
      <c r="I122" s="6" t="s">
        <v>3</v>
      </c>
      <c r="J122" s="6" t="s">
        <v>2</v>
      </c>
      <c r="K122" s="6" t="s">
        <v>3</v>
      </c>
      <c r="L122" s="6" t="s">
        <v>2</v>
      </c>
      <c r="M122" s="6" t="s">
        <v>2</v>
      </c>
      <c r="N122" s="6" t="s">
        <v>2</v>
      </c>
      <c r="O122" s="6" t="s">
        <v>3</v>
      </c>
      <c r="P122" s="6" t="s">
        <v>3</v>
      </c>
      <c r="Q122" s="6" t="s">
        <v>2</v>
      </c>
      <c r="R122" s="6" t="s">
        <v>3</v>
      </c>
      <c r="S122" s="6" t="s">
        <v>2</v>
      </c>
      <c r="T122" s="6" t="s">
        <v>2</v>
      </c>
      <c r="U122" s="6" t="s">
        <v>167</v>
      </c>
      <c r="V122" s="6" t="s">
        <v>334</v>
      </c>
      <c r="W122" s="6" t="s">
        <v>334</v>
      </c>
      <c r="X122" s="6" t="s">
        <v>3</v>
      </c>
      <c r="Y122" s="6" t="s">
        <v>3</v>
      </c>
      <c r="Z122" s="6" t="s">
        <v>3</v>
      </c>
      <c r="AA122" s="6" t="s">
        <v>338</v>
      </c>
      <c r="AB122" s="6" t="s">
        <v>2</v>
      </c>
      <c r="AC122" s="6" t="s">
        <v>1</v>
      </c>
      <c r="AD122" s="6" t="s">
        <v>3</v>
      </c>
      <c r="AE122" s="6" t="s">
        <v>338</v>
      </c>
      <c r="AF122" s="6" t="s">
        <v>3</v>
      </c>
      <c r="AG122" s="6" t="s">
        <v>3</v>
      </c>
      <c r="AH122" s="6" t="s">
        <v>2</v>
      </c>
      <c r="AI122" s="6" t="s">
        <v>2</v>
      </c>
    </row>
    <row r="123" spans="1:36" ht="17" customHeight="1">
      <c r="A123" s="6" t="s">
        <v>328</v>
      </c>
      <c r="B123" s="6" t="s">
        <v>355</v>
      </c>
      <c r="C123" s="6">
        <v>31</v>
      </c>
      <c r="D123" s="6" t="s">
        <v>349</v>
      </c>
      <c r="E123" s="6" t="s">
        <v>331</v>
      </c>
      <c r="F123" s="6">
        <v>3</v>
      </c>
      <c r="G123" s="6" t="s">
        <v>416</v>
      </c>
      <c r="H123" s="6" t="s">
        <v>333</v>
      </c>
      <c r="I123" s="6" t="s">
        <v>2</v>
      </c>
      <c r="J123" s="6" t="s">
        <v>2</v>
      </c>
      <c r="K123" s="6" t="s">
        <v>1</v>
      </c>
      <c r="L123" s="6" t="s">
        <v>2</v>
      </c>
      <c r="M123" s="6" t="s">
        <v>1</v>
      </c>
      <c r="N123" s="6" t="s">
        <v>1</v>
      </c>
      <c r="O123" s="6" t="s">
        <v>1</v>
      </c>
      <c r="P123" s="6" t="s">
        <v>2</v>
      </c>
      <c r="Q123" s="6" t="s">
        <v>1</v>
      </c>
      <c r="R123" s="6" t="s">
        <v>1</v>
      </c>
      <c r="S123" s="6" t="s">
        <v>2</v>
      </c>
      <c r="T123" s="6" t="s">
        <v>1</v>
      </c>
      <c r="U123" s="7" t="s">
        <v>193</v>
      </c>
      <c r="V123" s="6" t="s">
        <v>334</v>
      </c>
      <c r="W123" s="6" t="s">
        <v>334</v>
      </c>
      <c r="X123" s="6" t="s">
        <v>3</v>
      </c>
      <c r="Y123" s="6" t="s">
        <v>2</v>
      </c>
      <c r="Z123" s="6" t="s">
        <v>337</v>
      </c>
      <c r="AA123" s="6" t="s">
        <v>1</v>
      </c>
      <c r="AB123" s="6" t="s">
        <v>337</v>
      </c>
      <c r="AC123" s="6" t="s">
        <v>1</v>
      </c>
      <c r="AD123" s="6" t="s">
        <v>1</v>
      </c>
      <c r="AE123" s="6" t="s">
        <v>337</v>
      </c>
      <c r="AF123" s="6" t="s">
        <v>337</v>
      </c>
      <c r="AG123" s="6" t="s">
        <v>1</v>
      </c>
      <c r="AH123" s="6" t="s">
        <v>1</v>
      </c>
      <c r="AI123" s="6" t="s">
        <v>337</v>
      </c>
      <c r="AJ123" s="6" t="s">
        <v>457</v>
      </c>
    </row>
    <row r="124" spans="1:36" ht="17" customHeight="1">
      <c r="A124" s="6" t="s">
        <v>328</v>
      </c>
      <c r="B124" s="6" t="s">
        <v>348</v>
      </c>
      <c r="C124" s="6">
        <v>35</v>
      </c>
      <c r="D124" s="6" t="s">
        <v>349</v>
      </c>
      <c r="E124" s="6" t="s">
        <v>331</v>
      </c>
      <c r="F124" s="6" t="s">
        <v>348</v>
      </c>
      <c r="G124" s="6" t="s">
        <v>416</v>
      </c>
      <c r="H124" s="6" t="s">
        <v>333</v>
      </c>
      <c r="I124" s="6" t="s">
        <v>1</v>
      </c>
      <c r="J124" s="6" t="s">
        <v>1</v>
      </c>
      <c r="K124" s="6" t="s">
        <v>2</v>
      </c>
      <c r="L124" s="6" t="s">
        <v>3</v>
      </c>
      <c r="M124" s="6" t="s">
        <v>2</v>
      </c>
      <c r="N124" s="6" t="s">
        <v>2</v>
      </c>
      <c r="O124" s="6" t="s">
        <v>3</v>
      </c>
      <c r="P124" s="6" t="s">
        <v>1</v>
      </c>
      <c r="Q124" s="6" t="s">
        <v>1</v>
      </c>
      <c r="R124" s="6" t="s">
        <v>337</v>
      </c>
      <c r="S124" s="6" t="s">
        <v>338</v>
      </c>
      <c r="T124" s="6" t="s">
        <v>337</v>
      </c>
      <c r="U124" s="6" t="s">
        <v>241</v>
      </c>
      <c r="V124" s="6" t="s">
        <v>334</v>
      </c>
      <c r="W124" s="6" t="s">
        <v>336</v>
      </c>
      <c r="X124" s="6" t="s">
        <v>3</v>
      </c>
      <c r="Y124" s="6" t="s">
        <v>1</v>
      </c>
      <c r="Z124" s="6" t="s">
        <v>337</v>
      </c>
      <c r="AA124" s="6" t="s">
        <v>337</v>
      </c>
      <c r="AB124" s="6" t="s">
        <v>337</v>
      </c>
      <c r="AC124" s="6" t="s">
        <v>1</v>
      </c>
      <c r="AD124" s="6" t="s">
        <v>2</v>
      </c>
      <c r="AE124" s="6" t="s">
        <v>337</v>
      </c>
      <c r="AF124" s="6" t="s">
        <v>1</v>
      </c>
      <c r="AG124" s="6" t="s">
        <v>3</v>
      </c>
      <c r="AH124" s="6" t="s">
        <v>3</v>
      </c>
      <c r="AI124" s="6" t="s">
        <v>1</v>
      </c>
    </row>
    <row r="125" spans="1:36" ht="17" customHeight="1">
      <c r="A125" s="6" t="s">
        <v>328</v>
      </c>
      <c r="B125" s="6" t="s">
        <v>329</v>
      </c>
      <c r="C125" s="6">
        <v>25</v>
      </c>
      <c r="D125" s="6" t="s">
        <v>330</v>
      </c>
      <c r="E125" s="6" t="s">
        <v>331</v>
      </c>
      <c r="F125" s="6">
        <v>3</v>
      </c>
      <c r="G125" s="6" t="s">
        <v>332</v>
      </c>
      <c r="H125" s="6" t="s">
        <v>333</v>
      </c>
      <c r="I125" s="6" t="s">
        <v>2</v>
      </c>
      <c r="J125" s="6" t="s">
        <v>337</v>
      </c>
      <c r="K125" s="6" t="s">
        <v>1</v>
      </c>
      <c r="L125" s="6" t="s">
        <v>3</v>
      </c>
      <c r="M125" s="6" t="s">
        <v>337</v>
      </c>
      <c r="N125" s="6" t="s">
        <v>338</v>
      </c>
      <c r="O125" s="6" t="s">
        <v>1</v>
      </c>
      <c r="P125" s="6" t="s">
        <v>2</v>
      </c>
      <c r="Q125" s="6" t="s">
        <v>1</v>
      </c>
      <c r="R125" s="6" t="s">
        <v>338</v>
      </c>
      <c r="S125" s="6" t="s">
        <v>337</v>
      </c>
      <c r="T125" s="6" t="s">
        <v>1</v>
      </c>
      <c r="U125" s="6" t="s">
        <v>76</v>
      </c>
      <c r="V125" s="6" t="s">
        <v>334</v>
      </c>
      <c r="W125" s="6" t="s">
        <v>336</v>
      </c>
      <c r="X125" s="6" t="s">
        <v>2</v>
      </c>
      <c r="Y125" s="6" t="s">
        <v>338</v>
      </c>
      <c r="Z125" s="6" t="s">
        <v>1</v>
      </c>
      <c r="AA125" s="6" t="s">
        <v>337</v>
      </c>
      <c r="AB125" s="6" t="s">
        <v>338</v>
      </c>
      <c r="AC125" s="6" t="s">
        <v>1</v>
      </c>
      <c r="AD125" s="6" t="s">
        <v>1</v>
      </c>
      <c r="AE125" s="6" t="s">
        <v>2</v>
      </c>
      <c r="AF125" s="6" t="s">
        <v>338</v>
      </c>
      <c r="AG125" s="6" t="s">
        <v>3</v>
      </c>
      <c r="AH125" s="6" t="s">
        <v>3</v>
      </c>
      <c r="AI125" s="6" t="s">
        <v>338</v>
      </c>
    </row>
    <row r="126" spans="1:36" ht="17" customHeight="1">
      <c r="A126" s="6" t="s">
        <v>328</v>
      </c>
      <c r="B126" s="6" t="s">
        <v>355</v>
      </c>
      <c r="C126" s="6">
        <v>30</v>
      </c>
      <c r="D126" s="6" t="s">
        <v>330</v>
      </c>
      <c r="E126" s="6" t="s">
        <v>331</v>
      </c>
      <c r="F126" s="6">
        <v>1</v>
      </c>
      <c r="G126" s="6" t="s">
        <v>443</v>
      </c>
      <c r="H126" s="6" t="s">
        <v>333</v>
      </c>
      <c r="I126" s="6" t="s">
        <v>1</v>
      </c>
      <c r="J126" s="6" t="s">
        <v>1</v>
      </c>
      <c r="K126" s="6" t="s">
        <v>1</v>
      </c>
      <c r="L126" s="6" t="s">
        <v>1</v>
      </c>
      <c r="M126" s="6" t="s">
        <v>1</v>
      </c>
      <c r="N126" s="6" t="s">
        <v>337</v>
      </c>
      <c r="O126" s="6" t="s">
        <v>1</v>
      </c>
      <c r="P126" s="6" t="s">
        <v>1</v>
      </c>
      <c r="Q126" s="6" t="s">
        <v>1</v>
      </c>
      <c r="R126" s="6" t="s">
        <v>337</v>
      </c>
      <c r="S126" s="6" t="s">
        <v>1</v>
      </c>
      <c r="T126" s="6" t="s">
        <v>2</v>
      </c>
      <c r="U126" s="7" t="s">
        <v>237</v>
      </c>
      <c r="V126" s="6" t="s">
        <v>334</v>
      </c>
      <c r="W126" s="6" t="s">
        <v>335</v>
      </c>
      <c r="X126" s="6" t="s">
        <v>1</v>
      </c>
      <c r="Y126" s="6" t="s">
        <v>338</v>
      </c>
      <c r="Z126" s="6" t="s">
        <v>1</v>
      </c>
      <c r="AA126" s="6" t="s">
        <v>337</v>
      </c>
      <c r="AB126" s="6" t="s">
        <v>1</v>
      </c>
      <c r="AC126" s="6" t="s">
        <v>337</v>
      </c>
      <c r="AD126" s="6" t="s">
        <v>337</v>
      </c>
      <c r="AE126" s="6" t="s">
        <v>337</v>
      </c>
      <c r="AF126" s="6" t="s">
        <v>337</v>
      </c>
      <c r="AG126" s="6" t="s">
        <v>337</v>
      </c>
      <c r="AH126" s="6" t="s">
        <v>338</v>
      </c>
      <c r="AI126" s="6" t="s">
        <v>338</v>
      </c>
      <c r="AJ126" s="6" t="s">
        <v>487</v>
      </c>
    </row>
    <row r="127" spans="1:36" ht="17" customHeight="1">
      <c r="A127" s="6" t="s">
        <v>328</v>
      </c>
      <c r="B127" s="6" t="s">
        <v>329</v>
      </c>
      <c r="C127" s="6">
        <v>25</v>
      </c>
      <c r="D127" s="6" t="s">
        <v>340</v>
      </c>
      <c r="E127" s="6" t="s">
        <v>331</v>
      </c>
      <c r="F127" s="6">
        <v>1</v>
      </c>
      <c r="G127" s="6" t="s">
        <v>366</v>
      </c>
      <c r="H127" s="6" t="s">
        <v>333</v>
      </c>
      <c r="I127" s="6" t="s">
        <v>2</v>
      </c>
      <c r="J127" s="6" t="s">
        <v>337</v>
      </c>
      <c r="K127" s="6" t="s">
        <v>2</v>
      </c>
      <c r="L127" s="6" t="s">
        <v>1</v>
      </c>
      <c r="M127" s="6" t="s">
        <v>1</v>
      </c>
      <c r="N127" s="6" t="s">
        <v>338</v>
      </c>
      <c r="O127" s="6" t="s">
        <v>1</v>
      </c>
      <c r="P127" s="6" t="s">
        <v>1</v>
      </c>
      <c r="Q127" s="6" t="s">
        <v>1</v>
      </c>
      <c r="R127" s="6" t="s">
        <v>338</v>
      </c>
      <c r="S127" s="6" t="s">
        <v>337</v>
      </c>
      <c r="T127" s="6" t="s">
        <v>337</v>
      </c>
      <c r="U127" s="6" t="s">
        <v>254</v>
      </c>
      <c r="V127" s="6" t="s">
        <v>334</v>
      </c>
      <c r="W127" s="6" t="s">
        <v>334</v>
      </c>
      <c r="X127" s="6" t="s">
        <v>2</v>
      </c>
      <c r="Y127" s="6" t="s">
        <v>337</v>
      </c>
      <c r="Z127" s="6" t="s">
        <v>337</v>
      </c>
      <c r="AA127" s="6" t="s">
        <v>337</v>
      </c>
      <c r="AB127" s="6" t="s">
        <v>337</v>
      </c>
      <c r="AC127" s="6" t="s">
        <v>337</v>
      </c>
      <c r="AD127" s="6" t="s">
        <v>1</v>
      </c>
      <c r="AE127" s="6" t="s">
        <v>1</v>
      </c>
      <c r="AF127" s="6" t="s">
        <v>3</v>
      </c>
      <c r="AG127" s="6" t="s">
        <v>337</v>
      </c>
      <c r="AH127" s="6" t="s">
        <v>1</v>
      </c>
      <c r="AI127" s="6" t="s">
        <v>338</v>
      </c>
      <c r="AJ127" s="6" t="s">
        <v>499</v>
      </c>
    </row>
    <row r="128" spans="1:36" ht="17" customHeight="1">
      <c r="A128" s="6" t="s">
        <v>328</v>
      </c>
      <c r="B128" s="6" t="s">
        <v>329</v>
      </c>
      <c r="C128" s="6">
        <v>31</v>
      </c>
      <c r="D128" s="6" t="s">
        <v>330</v>
      </c>
      <c r="E128" s="6" t="s">
        <v>331</v>
      </c>
      <c r="F128" s="6">
        <v>1</v>
      </c>
      <c r="G128" s="6" t="s">
        <v>332</v>
      </c>
      <c r="H128" s="6" t="s">
        <v>333</v>
      </c>
      <c r="I128" s="6" t="s">
        <v>3</v>
      </c>
      <c r="J128" s="6" t="s">
        <v>1</v>
      </c>
      <c r="K128" s="6" t="s">
        <v>1</v>
      </c>
      <c r="L128" s="6" t="s">
        <v>2</v>
      </c>
      <c r="M128" s="6" t="s">
        <v>1</v>
      </c>
      <c r="N128" s="6" t="s">
        <v>337</v>
      </c>
      <c r="O128" s="6" t="s">
        <v>2</v>
      </c>
      <c r="P128" s="6" t="s">
        <v>3</v>
      </c>
      <c r="Q128" s="6" t="s">
        <v>2</v>
      </c>
      <c r="R128" s="6" t="s">
        <v>338</v>
      </c>
      <c r="S128" s="6" t="s">
        <v>338</v>
      </c>
      <c r="T128" s="6" t="s">
        <v>337</v>
      </c>
      <c r="U128" s="6" t="s">
        <v>153</v>
      </c>
      <c r="V128" s="6" t="s">
        <v>334</v>
      </c>
      <c r="W128" s="6" t="s">
        <v>335</v>
      </c>
      <c r="X128" s="6" t="s">
        <v>337</v>
      </c>
      <c r="Y128" s="6" t="s">
        <v>338</v>
      </c>
      <c r="Z128" s="6" t="s">
        <v>2</v>
      </c>
      <c r="AA128" s="6" t="s">
        <v>2</v>
      </c>
      <c r="AB128" s="6" t="s">
        <v>338</v>
      </c>
      <c r="AC128" s="6" t="s">
        <v>337</v>
      </c>
      <c r="AD128" s="6" t="s">
        <v>337</v>
      </c>
      <c r="AE128" s="6" t="s">
        <v>338</v>
      </c>
      <c r="AF128" s="6" t="s">
        <v>338</v>
      </c>
      <c r="AG128" s="6" t="s">
        <v>1</v>
      </c>
      <c r="AH128" s="6" t="s">
        <v>1</v>
      </c>
      <c r="AI128" s="6" t="s">
        <v>338</v>
      </c>
      <c r="AJ128" s="6" t="s">
        <v>429</v>
      </c>
    </row>
    <row r="129" spans="1:36" ht="17" customHeight="1">
      <c r="A129" s="6" t="s">
        <v>328</v>
      </c>
      <c r="B129" s="6" t="s">
        <v>385</v>
      </c>
      <c r="C129" s="6">
        <v>29</v>
      </c>
      <c r="D129" s="6" t="s">
        <v>349</v>
      </c>
      <c r="E129" s="6" t="s">
        <v>371</v>
      </c>
      <c r="F129" s="6" t="s">
        <v>348</v>
      </c>
      <c r="G129" s="6" t="s">
        <v>443</v>
      </c>
      <c r="H129" s="6" t="s">
        <v>333</v>
      </c>
      <c r="I129" s="6" t="s">
        <v>2</v>
      </c>
      <c r="J129" s="6" t="s">
        <v>2</v>
      </c>
      <c r="K129" s="6" t="s">
        <v>3</v>
      </c>
      <c r="L129" s="6" t="s">
        <v>2</v>
      </c>
      <c r="M129" s="6" t="s">
        <v>1</v>
      </c>
      <c r="N129" s="6" t="s">
        <v>338</v>
      </c>
      <c r="O129" s="6" t="s">
        <v>3</v>
      </c>
      <c r="P129" s="6" t="s">
        <v>2</v>
      </c>
      <c r="Q129" s="6" t="s">
        <v>2</v>
      </c>
      <c r="R129" s="6" t="s">
        <v>337</v>
      </c>
      <c r="S129" s="6" t="s">
        <v>338</v>
      </c>
      <c r="T129" s="6" t="s">
        <v>3</v>
      </c>
      <c r="U129" s="6" t="s">
        <v>188</v>
      </c>
      <c r="V129" s="6" t="s">
        <v>335</v>
      </c>
      <c r="W129" s="6" t="s">
        <v>335</v>
      </c>
      <c r="X129" s="6" t="s">
        <v>1</v>
      </c>
      <c r="Y129" s="6" t="s">
        <v>338</v>
      </c>
      <c r="Z129" s="6" t="s">
        <v>337</v>
      </c>
      <c r="AA129" s="6" t="s">
        <v>3</v>
      </c>
      <c r="AB129" s="6" t="s">
        <v>338</v>
      </c>
      <c r="AC129" s="6" t="s">
        <v>1</v>
      </c>
      <c r="AD129" s="6" t="s">
        <v>337</v>
      </c>
      <c r="AE129" s="6" t="s">
        <v>3</v>
      </c>
      <c r="AF129" s="6" t="s">
        <v>338</v>
      </c>
      <c r="AG129" s="6" t="s">
        <v>3</v>
      </c>
      <c r="AH129" s="6" t="s">
        <v>3</v>
      </c>
      <c r="AI129" s="6" t="s">
        <v>3</v>
      </c>
      <c r="AJ129" s="6" t="s">
        <v>452</v>
      </c>
    </row>
    <row r="130" spans="1:36" ht="17" customHeight="1">
      <c r="A130" s="6" t="s">
        <v>328</v>
      </c>
      <c r="B130" s="6" t="s">
        <v>329</v>
      </c>
      <c r="C130" s="6">
        <v>26</v>
      </c>
      <c r="D130" s="6" t="s">
        <v>330</v>
      </c>
      <c r="E130" s="6" t="s">
        <v>331</v>
      </c>
      <c r="F130" s="6">
        <v>4</v>
      </c>
      <c r="G130" s="6" t="s">
        <v>347</v>
      </c>
      <c r="H130" s="6" t="s">
        <v>333</v>
      </c>
      <c r="I130" s="6" t="s">
        <v>1</v>
      </c>
      <c r="J130" s="6" t="s">
        <v>2</v>
      </c>
      <c r="K130" s="6" t="s">
        <v>1</v>
      </c>
      <c r="L130" s="6" t="s">
        <v>1</v>
      </c>
      <c r="M130" s="6" t="s">
        <v>1</v>
      </c>
      <c r="N130" s="6" t="s">
        <v>337</v>
      </c>
      <c r="O130" s="6" t="s">
        <v>2</v>
      </c>
      <c r="P130" s="6" t="s">
        <v>2</v>
      </c>
      <c r="Q130" s="6" t="s">
        <v>2</v>
      </c>
      <c r="R130" s="6" t="s">
        <v>337</v>
      </c>
      <c r="S130" s="6" t="s">
        <v>337</v>
      </c>
      <c r="T130" s="6" t="s">
        <v>1</v>
      </c>
      <c r="U130" s="6" t="s">
        <v>94</v>
      </c>
      <c r="V130" s="6" t="s">
        <v>334</v>
      </c>
      <c r="W130" s="6" t="s">
        <v>336</v>
      </c>
      <c r="X130" s="6" t="s">
        <v>2</v>
      </c>
      <c r="Y130" s="6" t="s">
        <v>337</v>
      </c>
      <c r="Z130" s="6" t="s">
        <v>1</v>
      </c>
      <c r="AA130" s="6" t="s">
        <v>338</v>
      </c>
      <c r="AB130" s="6" t="s">
        <v>338</v>
      </c>
      <c r="AC130" s="6" t="s">
        <v>337</v>
      </c>
      <c r="AD130" s="6" t="s">
        <v>1</v>
      </c>
      <c r="AE130" s="6" t="s">
        <v>338</v>
      </c>
      <c r="AF130" s="6" t="s">
        <v>2</v>
      </c>
      <c r="AG130" s="6" t="s">
        <v>1</v>
      </c>
      <c r="AH130" s="6" t="s">
        <v>337</v>
      </c>
      <c r="AI130" s="6" t="s">
        <v>1</v>
      </c>
      <c r="AJ130" s="6" t="s">
        <v>381</v>
      </c>
    </row>
    <row r="131" spans="1:36" ht="17" customHeight="1">
      <c r="A131" s="6" t="s">
        <v>328</v>
      </c>
      <c r="B131" s="6" t="s">
        <v>329</v>
      </c>
      <c r="C131" s="6">
        <v>26</v>
      </c>
      <c r="D131" s="6" t="s">
        <v>330</v>
      </c>
      <c r="E131" s="6" t="s">
        <v>331</v>
      </c>
      <c r="F131" s="6">
        <v>1</v>
      </c>
      <c r="G131" s="6" t="s">
        <v>403</v>
      </c>
      <c r="H131" s="6" t="s">
        <v>333</v>
      </c>
      <c r="I131" s="6" t="s">
        <v>3</v>
      </c>
      <c r="J131" s="6" t="s">
        <v>1</v>
      </c>
      <c r="K131" s="6" t="s">
        <v>337</v>
      </c>
      <c r="L131" s="6" t="s">
        <v>3</v>
      </c>
      <c r="M131" s="6" t="s">
        <v>2</v>
      </c>
      <c r="N131" s="6" t="s">
        <v>1</v>
      </c>
      <c r="O131" s="6" t="s">
        <v>2</v>
      </c>
      <c r="P131" s="6" t="s">
        <v>3</v>
      </c>
      <c r="Q131" s="6" t="s">
        <v>3</v>
      </c>
      <c r="R131" s="6" t="s">
        <v>1</v>
      </c>
      <c r="S131" s="6" t="s">
        <v>337</v>
      </c>
      <c r="T131" s="6" t="s">
        <v>2</v>
      </c>
      <c r="U131" s="6" t="s">
        <v>217</v>
      </c>
      <c r="V131" s="6" t="s">
        <v>335</v>
      </c>
      <c r="W131" s="6" t="s">
        <v>335</v>
      </c>
      <c r="X131" s="6" t="s">
        <v>3</v>
      </c>
      <c r="Y131" s="6" t="s">
        <v>3</v>
      </c>
      <c r="Z131" s="6" t="s">
        <v>2</v>
      </c>
      <c r="AA131" s="6" t="s">
        <v>1</v>
      </c>
      <c r="AB131" s="6" t="s">
        <v>337</v>
      </c>
      <c r="AC131" s="6" t="s">
        <v>1</v>
      </c>
      <c r="AD131" s="6" t="s">
        <v>2</v>
      </c>
      <c r="AE131" s="6" t="s">
        <v>337</v>
      </c>
      <c r="AF131" s="6" t="s">
        <v>3</v>
      </c>
      <c r="AG131" s="6" t="s">
        <v>3</v>
      </c>
      <c r="AH131" s="6" t="s">
        <v>3</v>
      </c>
      <c r="AI131" s="6" t="s">
        <v>2</v>
      </c>
      <c r="AJ131" s="6" t="s">
        <v>473</v>
      </c>
    </row>
    <row r="132" spans="1:36" ht="17" customHeight="1">
      <c r="A132" s="6" t="s">
        <v>328</v>
      </c>
      <c r="B132" s="6" t="s">
        <v>385</v>
      </c>
      <c r="C132" s="6">
        <v>26</v>
      </c>
      <c r="D132" s="6" t="s">
        <v>349</v>
      </c>
      <c r="E132" s="6" t="s">
        <v>331</v>
      </c>
      <c r="F132" s="6">
        <v>3</v>
      </c>
      <c r="G132" s="6" t="s">
        <v>332</v>
      </c>
      <c r="H132" s="6" t="s">
        <v>346</v>
      </c>
      <c r="I132" s="6" t="s">
        <v>1</v>
      </c>
      <c r="J132" s="6" t="s">
        <v>1</v>
      </c>
      <c r="K132" s="6" t="s">
        <v>337</v>
      </c>
      <c r="L132" s="6" t="s">
        <v>337</v>
      </c>
      <c r="M132" s="6" t="s">
        <v>337</v>
      </c>
      <c r="N132" s="6" t="s">
        <v>338</v>
      </c>
      <c r="O132" s="6" t="s">
        <v>338</v>
      </c>
      <c r="P132" s="6" t="s">
        <v>2</v>
      </c>
      <c r="Q132" s="6" t="s">
        <v>1</v>
      </c>
      <c r="R132" s="6" t="s">
        <v>337</v>
      </c>
      <c r="S132" s="6" t="s">
        <v>1</v>
      </c>
      <c r="T132" s="6" t="s">
        <v>2</v>
      </c>
      <c r="U132" s="6" t="s">
        <v>99</v>
      </c>
      <c r="V132" s="6" t="s">
        <v>336</v>
      </c>
      <c r="W132" s="6" t="s">
        <v>334</v>
      </c>
      <c r="X132" s="6" t="s">
        <v>1</v>
      </c>
      <c r="Y132" s="6" t="s">
        <v>2</v>
      </c>
      <c r="Z132" s="6" t="s">
        <v>1</v>
      </c>
      <c r="AA132" s="6" t="s">
        <v>2</v>
      </c>
      <c r="AB132" s="6" t="s">
        <v>1</v>
      </c>
      <c r="AC132" s="6" t="s">
        <v>337</v>
      </c>
      <c r="AD132" s="6" t="s">
        <v>337</v>
      </c>
      <c r="AE132" s="6" t="s">
        <v>2</v>
      </c>
      <c r="AF132" s="6" t="s">
        <v>1</v>
      </c>
      <c r="AG132" s="6" t="s">
        <v>1</v>
      </c>
      <c r="AH132" s="6" t="s">
        <v>1</v>
      </c>
      <c r="AI132" s="6" t="s">
        <v>338</v>
      </c>
      <c r="AJ132" s="6" t="s">
        <v>386</v>
      </c>
    </row>
    <row r="133" spans="1:36" ht="17" customHeight="1">
      <c r="A133" s="6" t="s">
        <v>328</v>
      </c>
      <c r="B133" s="6" t="s">
        <v>385</v>
      </c>
      <c r="C133" s="6">
        <v>22</v>
      </c>
      <c r="D133" s="6" t="s">
        <v>349</v>
      </c>
      <c r="E133" s="6" t="s">
        <v>371</v>
      </c>
      <c r="F133" s="6">
        <v>1</v>
      </c>
      <c r="G133" s="6" t="s">
        <v>403</v>
      </c>
      <c r="H133" s="6" t="s">
        <v>346</v>
      </c>
      <c r="I133" s="6" t="s">
        <v>1</v>
      </c>
      <c r="J133" s="6" t="s">
        <v>337</v>
      </c>
      <c r="K133" s="6" t="s">
        <v>1</v>
      </c>
      <c r="L133" s="6" t="s">
        <v>1</v>
      </c>
      <c r="M133" s="6" t="s">
        <v>338</v>
      </c>
      <c r="N133" s="6" t="s">
        <v>338</v>
      </c>
      <c r="O133" s="6" t="s">
        <v>1</v>
      </c>
      <c r="P133" s="6" t="s">
        <v>337</v>
      </c>
      <c r="Q133" s="6" t="s">
        <v>338</v>
      </c>
      <c r="R133" s="6" t="s">
        <v>338</v>
      </c>
      <c r="S133" s="6" t="s">
        <v>337</v>
      </c>
      <c r="T133" s="6" t="s">
        <v>337</v>
      </c>
      <c r="U133" s="6" t="s">
        <v>186</v>
      </c>
      <c r="V133" s="6" t="s">
        <v>336</v>
      </c>
      <c r="W133" s="6" t="s">
        <v>334</v>
      </c>
      <c r="X133" s="6" t="s">
        <v>3</v>
      </c>
      <c r="Y133" s="6" t="s">
        <v>2</v>
      </c>
      <c r="Z133" s="6" t="s">
        <v>337</v>
      </c>
      <c r="AA133" s="6" t="s">
        <v>1</v>
      </c>
      <c r="AB133" s="6" t="s">
        <v>337</v>
      </c>
      <c r="AC133" s="6" t="s">
        <v>338</v>
      </c>
      <c r="AD133" s="6" t="s">
        <v>1</v>
      </c>
      <c r="AE133" s="6" t="s">
        <v>338</v>
      </c>
      <c r="AF133" s="6" t="s">
        <v>2</v>
      </c>
      <c r="AG133" s="6" t="s">
        <v>1</v>
      </c>
      <c r="AH133" s="6" t="s">
        <v>1</v>
      </c>
      <c r="AI133" s="6" t="s">
        <v>1</v>
      </c>
      <c r="AJ133" s="6" t="s">
        <v>451</v>
      </c>
    </row>
    <row r="134" spans="1:36" ht="17" customHeight="1">
      <c r="A134" s="6" t="s">
        <v>328</v>
      </c>
      <c r="B134" s="6" t="s">
        <v>329</v>
      </c>
      <c r="C134" s="6">
        <v>24</v>
      </c>
      <c r="D134" s="6" t="s">
        <v>330</v>
      </c>
      <c r="E134" s="6" t="s">
        <v>331</v>
      </c>
      <c r="F134" s="6">
        <v>2</v>
      </c>
      <c r="G134" s="6" t="s">
        <v>361</v>
      </c>
      <c r="H134" s="6" t="s">
        <v>333</v>
      </c>
      <c r="I134" s="6" t="s">
        <v>3</v>
      </c>
      <c r="J134" s="6" t="s">
        <v>337</v>
      </c>
      <c r="K134" s="6" t="s">
        <v>3</v>
      </c>
      <c r="L134" s="6" t="s">
        <v>3</v>
      </c>
      <c r="M134" s="6" t="s">
        <v>337</v>
      </c>
      <c r="N134" s="6" t="s">
        <v>1</v>
      </c>
      <c r="O134" s="6" t="s">
        <v>2</v>
      </c>
      <c r="P134" s="6" t="s">
        <v>2</v>
      </c>
      <c r="Q134" s="6" t="s">
        <v>1</v>
      </c>
      <c r="R134" s="6" t="s">
        <v>337</v>
      </c>
      <c r="S134" s="6" t="s">
        <v>1</v>
      </c>
      <c r="T134" s="6" t="s">
        <v>337</v>
      </c>
      <c r="U134" s="6" t="s">
        <v>115</v>
      </c>
      <c r="V134" s="6" t="s">
        <v>336</v>
      </c>
      <c r="W134" s="6" t="s">
        <v>336</v>
      </c>
      <c r="X134" s="6" t="s">
        <v>1</v>
      </c>
      <c r="Y134" s="6" t="s">
        <v>337</v>
      </c>
      <c r="Z134" s="6" t="s">
        <v>1</v>
      </c>
      <c r="AA134" s="6" t="s">
        <v>338</v>
      </c>
      <c r="AB134" s="6" t="s">
        <v>338</v>
      </c>
      <c r="AC134" s="6" t="s">
        <v>338</v>
      </c>
      <c r="AD134" s="6" t="s">
        <v>2</v>
      </c>
      <c r="AE134" s="6" t="s">
        <v>337</v>
      </c>
      <c r="AF134" s="6" t="s">
        <v>1</v>
      </c>
      <c r="AG134" s="6" t="s">
        <v>2</v>
      </c>
      <c r="AH134" s="6" t="s">
        <v>337</v>
      </c>
      <c r="AI134" s="6" t="s">
        <v>338</v>
      </c>
      <c r="AJ134" s="6" t="s">
        <v>400</v>
      </c>
    </row>
    <row r="135" spans="1:36" ht="17" customHeight="1">
      <c r="A135" s="6" t="s">
        <v>328</v>
      </c>
      <c r="B135" s="6" t="s">
        <v>329</v>
      </c>
      <c r="C135" s="6">
        <v>23</v>
      </c>
      <c r="D135" s="6" t="s">
        <v>340</v>
      </c>
      <c r="E135" s="6" t="s">
        <v>371</v>
      </c>
      <c r="F135" s="6">
        <v>1</v>
      </c>
      <c r="G135" s="6" t="s">
        <v>345</v>
      </c>
      <c r="H135" s="6" t="s">
        <v>346</v>
      </c>
      <c r="I135" s="6" t="s">
        <v>2</v>
      </c>
      <c r="J135" s="6" t="s">
        <v>337</v>
      </c>
      <c r="K135" s="6" t="s">
        <v>1</v>
      </c>
      <c r="L135" s="6" t="s">
        <v>2</v>
      </c>
      <c r="M135" s="6" t="s">
        <v>1</v>
      </c>
      <c r="N135" s="6" t="s">
        <v>338</v>
      </c>
      <c r="O135" s="6" t="s">
        <v>1</v>
      </c>
      <c r="P135" s="6" t="s">
        <v>2</v>
      </c>
      <c r="Q135" s="6" t="s">
        <v>1</v>
      </c>
      <c r="R135" s="6" t="s">
        <v>337</v>
      </c>
      <c r="S135" s="6" t="s">
        <v>337</v>
      </c>
      <c r="T135" s="6" t="s">
        <v>337</v>
      </c>
      <c r="U135" s="6" t="s">
        <v>30</v>
      </c>
      <c r="V135" s="6" t="s">
        <v>336</v>
      </c>
      <c r="W135" s="6" t="s">
        <v>334</v>
      </c>
      <c r="X135" s="6" t="s">
        <v>1</v>
      </c>
      <c r="Y135" s="6" t="s">
        <v>2</v>
      </c>
      <c r="Z135" s="6" t="s">
        <v>337</v>
      </c>
      <c r="AA135" s="6" t="s">
        <v>337</v>
      </c>
      <c r="AB135" s="6" t="s">
        <v>1</v>
      </c>
      <c r="AC135" s="6" t="s">
        <v>337</v>
      </c>
      <c r="AD135" s="6" t="s">
        <v>2</v>
      </c>
      <c r="AE135" s="6" t="s">
        <v>2</v>
      </c>
      <c r="AF135" s="6" t="s">
        <v>337</v>
      </c>
      <c r="AG135" s="6" t="s">
        <v>337</v>
      </c>
      <c r="AH135" s="6" t="s">
        <v>337</v>
      </c>
      <c r="AI135" s="6" t="s">
        <v>338</v>
      </c>
      <c r="AJ135" s="6" t="s">
        <v>500</v>
      </c>
    </row>
    <row r="136" spans="1:36" ht="17" customHeight="1">
      <c r="A136" s="6" t="s">
        <v>328</v>
      </c>
      <c r="B136" s="6" t="s">
        <v>329</v>
      </c>
      <c r="C136" s="6">
        <v>26</v>
      </c>
      <c r="D136" s="6" t="s">
        <v>330</v>
      </c>
      <c r="E136" s="6" t="s">
        <v>331</v>
      </c>
      <c r="F136" s="6">
        <v>3</v>
      </c>
      <c r="G136" s="6" t="s">
        <v>332</v>
      </c>
      <c r="H136" s="6" t="s">
        <v>333</v>
      </c>
      <c r="I136" s="6" t="s">
        <v>2</v>
      </c>
      <c r="J136" s="6" t="s">
        <v>2</v>
      </c>
      <c r="K136" s="6" t="s">
        <v>1</v>
      </c>
      <c r="L136" s="6" t="s">
        <v>1</v>
      </c>
      <c r="M136" s="6" t="s">
        <v>337</v>
      </c>
      <c r="N136" s="6" t="s">
        <v>337</v>
      </c>
      <c r="O136" s="6" t="s">
        <v>2</v>
      </c>
      <c r="P136" s="6" t="s">
        <v>3</v>
      </c>
      <c r="Q136" s="6" t="s">
        <v>1</v>
      </c>
      <c r="R136" s="6" t="s">
        <v>338</v>
      </c>
      <c r="S136" s="6" t="s">
        <v>338</v>
      </c>
      <c r="T136" s="6" t="s">
        <v>337</v>
      </c>
      <c r="U136" s="7" t="s">
        <v>125</v>
      </c>
      <c r="V136" s="6" t="s">
        <v>334</v>
      </c>
      <c r="W136" s="6" t="s">
        <v>334</v>
      </c>
      <c r="X136" s="6" t="s">
        <v>2</v>
      </c>
      <c r="Y136" s="6" t="s">
        <v>338</v>
      </c>
      <c r="Z136" s="6" t="s">
        <v>338</v>
      </c>
      <c r="AA136" s="6" t="s">
        <v>2</v>
      </c>
      <c r="AB136" s="6" t="s">
        <v>337</v>
      </c>
      <c r="AC136" s="6" t="s">
        <v>1</v>
      </c>
      <c r="AD136" s="6" t="s">
        <v>337</v>
      </c>
      <c r="AE136" s="6" t="s">
        <v>1</v>
      </c>
      <c r="AF136" s="6" t="s">
        <v>2</v>
      </c>
      <c r="AG136" s="6" t="s">
        <v>2</v>
      </c>
      <c r="AH136" s="6" t="s">
        <v>337</v>
      </c>
      <c r="AI136" s="6" t="s">
        <v>338</v>
      </c>
      <c r="AJ136" s="6" t="s">
        <v>408</v>
      </c>
    </row>
    <row r="137" spans="1:36" ht="17" customHeight="1">
      <c r="A137" s="6" t="s">
        <v>328</v>
      </c>
      <c r="B137" s="6" t="s">
        <v>329</v>
      </c>
      <c r="C137" s="6">
        <v>23</v>
      </c>
      <c r="D137" s="6" t="s">
        <v>340</v>
      </c>
      <c r="E137" s="6" t="s">
        <v>371</v>
      </c>
      <c r="F137" s="6">
        <v>1</v>
      </c>
      <c r="G137" s="6" t="s">
        <v>347</v>
      </c>
      <c r="H137" s="6" t="s">
        <v>350</v>
      </c>
      <c r="I137" s="6" t="s">
        <v>2</v>
      </c>
      <c r="J137" s="6" t="s">
        <v>1</v>
      </c>
      <c r="K137" s="6" t="s">
        <v>1</v>
      </c>
      <c r="L137" s="6" t="s">
        <v>3</v>
      </c>
      <c r="M137" s="6" t="s">
        <v>1</v>
      </c>
      <c r="N137" s="6" t="s">
        <v>338</v>
      </c>
      <c r="O137" s="6" t="s">
        <v>1</v>
      </c>
      <c r="P137" s="6" t="s">
        <v>337</v>
      </c>
      <c r="Q137" s="6" t="s">
        <v>1</v>
      </c>
      <c r="R137" s="6" t="s">
        <v>2</v>
      </c>
      <c r="S137" s="6" t="s">
        <v>2</v>
      </c>
      <c r="T137" s="6" t="s">
        <v>337</v>
      </c>
      <c r="U137" s="7" t="s">
        <v>116</v>
      </c>
      <c r="V137" s="6" t="s">
        <v>335</v>
      </c>
      <c r="W137" s="6" t="s">
        <v>335</v>
      </c>
      <c r="X137" s="6" t="s">
        <v>3</v>
      </c>
      <c r="Y137" s="6" t="s">
        <v>1</v>
      </c>
      <c r="Z137" s="6" t="s">
        <v>337</v>
      </c>
      <c r="AA137" s="6" t="s">
        <v>337</v>
      </c>
      <c r="AB137" s="6" t="s">
        <v>337</v>
      </c>
      <c r="AC137" s="6" t="s">
        <v>1</v>
      </c>
      <c r="AD137" s="6" t="s">
        <v>3</v>
      </c>
      <c r="AE137" s="6" t="s">
        <v>338</v>
      </c>
      <c r="AF137" s="6" t="s">
        <v>338</v>
      </c>
      <c r="AG137" s="6" t="s">
        <v>1</v>
      </c>
      <c r="AH137" s="6" t="s">
        <v>337</v>
      </c>
      <c r="AI137" s="6" t="s">
        <v>338</v>
      </c>
    </row>
    <row r="138" spans="1:36" ht="17" customHeight="1">
      <c r="A138" s="6" t="s">
        <v>328</v>
      </c>
      <c r="B138" s="6" t="s">
        <v>329</v>
      </c>
      <c r="C138" s="6">
        <v>22</v>
      </c>
      <c r="D138" s="6" t="s">
        <v>330</v>
      </c>
      <c r="E138" s="6" t="s">
        <v>371</v>
      </c>
      <c r="F138" s="6">
        <v>1</v>
      </c>
      <c r="G138" s="6" t="s">
        <v>347</v>
      </c>
      <c r="H138" s="6" t="s">
        <v>333</v>
      </c>
      <c r="I138" s="6" t="s">
        <v>2</v>
      </c>
      <c r="J138" s="6" t="s">
        <v>3</v>
      </c>
      <c r="K138" s="6" t="s">
        <v>337</v>
      </c>
      <c r="L138" s="6" t="s">
        <v>3</v>
      </c>
      <c r="M138" s="6" t="s">
        <v>2</v>
      </c>
      <c r="N138" s="6" t="s">
        <v>2</v>
      </c>
      <c r="O138" s="6" t="s">
        <v>2</v>
      </c>
      <c r="P138" s="6" t="s">
        <v>2</v>
      </c>
      <c r="Q138" s="6" t="s">
        <v>2</v>
      </c>
      <c r="R138" s="6" t="s">
        <v>1</v>
      </c>
      <c r="S138" s="6" t="s">
        <v>338</v>
      </c>
      <c r="T138" s="6" t="s">
        <v>1</v>
      </c>
      <c r="U138" s="7" t="s">
        <v>112</v>
      </c>
      <c r="V138" s="6" t="s">
        <v>334</v>
      </c>
      <c r="W138" s="6" t="s">
        <v>336</v>
      </c>
      <c r="X138" s="6" t="s">
        <v>2</v>
      </c>
      <c r="Y138" s="6" t="s">
        <v>1</v>
      </c>
      <c r="Z138" s="6" t="s">
        <v>3</v>
      </c>
      <c r="AA138" s="6" t="s">
        <v>1</v>
      </c>
      <c r="AB138" s="6" t="s">
        <v>2</v>
      </c>
      <c r="AC138" s="6" t="s">
        <v>2</v>
      </c>
      <c r="AD138" s="6" t="s">
        <v>3</v>
      </c>
      <c r="AE138" s="6" t="s">
        <v>3</v>
      </c>
      <c r="AF138" s="6" t="s">
        <v>3</v>
      </c>
      <c r="AG138" s="6" t="s">
        <v>3</v>
      </c>
      <c r="AH138" s="6" t="s">
        <v>3</v>
      </c>
      <c r="AI138" s="6" t="s">
        <v>2</v>
      </c>
      <c r="AJ138" s="6" t="s">
        <v>396</v>
      </c>
    </row>
    <row r="139" spans="1:36" ht="17" customHeight="1">
      <c r="A139" s="6" t="s">
        <v>328</v>
      </c>
      <c r="B139" s="6" t="s">
        <v>329</v>
      </c>
      <c r="C139" s="6">
        <v>26</v>
      </c>
      <c r="D139" s="6" t="s">
        <v>330</v>
      </c>
      <c r="E139" s="6" t="s">
        <v>331</v>
      </c>
      <c r="F139" s="6">
        <v>3</v>
      </c>
      <c r="G139" s="6" t="s">
        <v>332</v>
      </c>
      <c r="H139" s="6" t="s">
        <v>333</v>
      </c>
      <c r="I139" s="6" t="s">
        <v>3</v>
      </c>
      <c r="J139" s="6" t="s">
        <v>1</v>
      </c>
      <c r="K139" s="6" t="s">
        <v>2</v>
      </c>
      <c r="L139" s="6" t="s">
        <v>3</v>
      </c>
      <c r="M139" s="6" t="s">
        <v>2</v>
      </c>
      <c r="N139" s="6" t="s">
        <v>338</v>
      </c>
      <c r="O139" s="6" t="s">
        <v>2</v>
      </c>
      <c r="P139" s="6" t="s">
        <v>337</v>
      </c>
      <c r="Q139" s="6" t="s">
        <v>1</v>
      </c>
      <c r="R139" s="6" t="s">
        <v>1</v>
      </c>
      <c r="S139" s="6" t="s">
        <v>1</v>
      </c>
      <c r="T139" s="6" t="s">
        <v>3</v>
      </c>
      <c r="U139" s="7" t="s">
        <v>92</v>
      </c>
      <c r="V139" s="6" t="s">
        <v>334</v>
      </c>
      <c r="W139" s="6" t="s">
        <v>335</v>
      </c>
      <c r="X139" s="6" t="s">
        <v>3</v>
      </c>
      <c r="Y139" s="6" t="s">
        <v>1</v>
      </c>
      <c r="Z139" s="6" t="s">
        <v>3</v>
      </c>
      <c r="AA139" s="6" t="s">
        <v>337</v>
      </c>
      <c r="AB139" s="6" t="s">
        <v>337</v>
      </c>
      <c r="AC139" s="6" t="s">
        <v>337</v>
      </c>
      <c r="AD139" s="6" t="s">
        <v>1</v>
      </c>
      <c r="AE139" s="6" t="s">
        <v>3</v>
      </c>
      <c r="AF139" s="6" t="s">
        <v>3</v>
      </c>
      <c r="AG139" s="6" t="s">
        <v>3</v>
      </c>
      <c r="AH139" s="6" t="s">
        <v>3</v>
      </c>
      <c r="AI139" s="6" t="s">
        <v>3</v>
      </c>
      <c r="AJ139" s="6" t="s">
        <v>380</v>
      </c>
    </row>
    <row r="140" spans="1:36" ht="17" customHeight="1">
      <c r="A140" s="6" t="s">
        <v>328</v>
      </c>
      <c r="B140" s="6" t="s">
        <v>329</v>
      </c>
      <c r="C140" s="6">
        <v>28</v>
      </c>
      <c r="D140" s="6" t="s">
        <v>330</v>
      </c>
      <c r="E140" s="6" t="s">
        <v>331</v>
      </c>
      <c r="F140" s="6">
        <v>1</v>
      </c>
      <c r="G140" s="6" t="s">
        <v>366</v>
      </c>
      <c r="H140" s="6" t="s">
        <v>333</v>
      </c>
      <c r="I140" s="6" t="s">
        <v>1</v>
      </c>
      <c r="J140" s="6" t="s">
        <v>2</v>
      </c>
      <c r="K140" s="6" t="s">
        <v>2</v>
      </c>
      <c r="L140" s="6" t="s">
        <v>2</v>
      </c>
      <c r="M140" s="6" t="s">
        <v>1</v>
      </c>
      <c r="N140" s="6" t="s">
        <v>1</v>
      </c>
      <c r="O140" s="6" t="s">
        <v>1</v>
      </c>
      <c r="P140" s="6" t="s">
        <v>2</v>
      </c>
      <c r="Q140" s="6" t="s">
        <v>1</v>
      </c>
      <c r="R140" s="6" t="s">
        <v>1</v>
      </c>
      <c r="S140" s="6" t="s">
        <v>1</v>
      </c>
      <c r="T140" s="6" t="s">
        <v>337</v>
      </c>
      <c r="U140" s="6" t="s">
        <v>88</v>
      </c>
      <c r="V140" s="6" t="s">
        <v>336</v>
      </c>
      <c r="W140" s="6" t="s">
        <v>336</v>
      </c>
      <c r="X140" s="6" t="s">
        <v>1</v>
      </c>
      <c r="Y140" s="6" t="s">
        <v>1</v>
      </c>
      <c r="Z140" s="6" t="s">
        <v>338</v>
      </c>
      <c r="AA140" s="6" t="s">
        <v>337</v>
      </c>
      <c r="AB140" s="6" t="s">
        <v>337</v>
      </c>
      <c r="AC140" s="6" t="s">
        <v>337</v>
      </c>
      <c r="AD140" s="6" t="s">
        <v>1</v>
      </c>
      <c r="AE140" s="6" t="s">
        <v>338</v>
      </c>
      <c r="AF140" s="6" t="s">
        <v>1</v>
      </c>
      <c r="AG140" s="6" t="s">
        <v>1</v>
      </c>
      <c r="AH140" s="6" t="s">
        <v>337</v>
      </c>
      <c r="AI140" s="6" t="s">
        <v>338</v>
      </c>
      <c r="AJ140" s="6" t="s">
        <v>377</v>
      </c>
    </row>
    <row r="141" spans="1:36" ht="17" customHeight="1">
      <c r="A141" s="6" t="s">
        <v>328</v>
      </c>
      <c r="B141" s="6" t="s">
        <v>329</v>
      </c>
      <c r="C141" s="6">
        <v>24</v>
      </c>
      <c r="D141" s="6" t="s">
        <v>330</v>
      </c>
      <c r="E141" s="6" t="s">
        <v>331</v>
      </c>
      <c r="F141" s="6">
        <v>3</v>
      </c>
      <c r="G141" s="6" t="s">
        <v>332</v>
      </c>
      <c r="H141" s="6" t="s">
        <v>333</v>
      </c>
      <c r="I141" s="6" t="s">
        <v>2</v>
      </c>
      <c r="J141" s="6" t="s">
        <v>1</v>
      </c>
      <c r="K141" s="6" t="s">
        <v>2</v>
      </c>
      <c r="L141" s="6" t="s">
        <v>2</v>
      </c>
      <c r="M141" s="6" t="s">
        <v>337</v>
      </c>
      <c r="N141" s="6" t="s">
        <v>337</v>
      </c>
      <c r="O141" s="6" t="s">
        <v>1</v>
      </c>
      <c r="P141" s="6" t="s">
        <v>2</v>
      </c>
      <c r="Q141" s="6" t="s">
        <v>1</v>
      </c>
      <c r="R141" s="6" t="s">
        <v>337</v>
      </c>
      <c r="S141" s="6" t="s">
        <v>337</v>
      </c>
      <c r="T141" s="6" t="s">
        <v>337</v>
      </c>
      <c r="U141" s="6" t="s">
        <v>93</v>
      </c>
      <c r="V141" s="6" t="s">
        <v>336</v>
      </c>
      <c r="W141" s="6" t="s">
        <v>335</v>
      </c>
      <c r="X141" s="6" t="s">
        <v>2</v>
      </c>
      <c r="Y141" s="6" t="s">
        <v>2</v>
      </c>
      <c r="Z141" s="6" t="s">
        <v>1</v>
      </c>
      <c r="AA141" s="6" t="s">
        <v>1</v>
      </c>
      <c r="AB141" s="6" t="s">
        <v>2</v>
      </c>
      <c r="AC141" s="6" t="s">
        <v>1</v>
      </c>
      <c r="AD141" s="6" t="s">
        <v>3</v>
      </c>
      <c r="AE141" s="6" t="s">
        <v>338</v>
      </c>
      <c r="AF141" s="6" t="s">
        <v>1</v>
      </c>
      <c r="AG141" s="6" t="s">
        <v>2</v>
      </c>
      <c r="AH141" s="6" t="s">
        <v>2</v>
      </c>
      <c r="AI141" s="6" t="s">
        <v>338</v>
      </c>
    </row>
    <row r="142" spans="1:36" ht="17" customHeight="1">
      <c r="A142" s="6" t="s">
        <v>328</v>
      </c>
      <c r="B142" s="6" t="s">
        <v>329</v>
      </c>
      <c r="C142" s="6">
        <v>63</v>
      </c>
      <c r="D142" s="6" t="s">
        <v>330</v>
      </c>
      <c r="E142" s="6" t="s">
        <v>331</v>
      </c>
      <c r="F142" s="6">
        <v>1</v>
      </c>
      <c r="G142" s="6" t="s">
        <v>347</v>
      </c>
      <c r="H142" s="6" t="s">
        <v>346</v>
      </c>
      <c r="I142" s="6" t="s">
        <v>1</v>
      </c>
      <c r="J142" s="6" t="s">
        <v>338</v>
      </c>
      <c r="K142" s="6" t="s">
        <v>1</v>
      </c>
      <c r="L142" s="6" t="s">
        <v>1</v>
      </c>
      <c r="M142" s="6" t="s">
        <v>1</v>
      </c>
      <c r="N142" s="6" t="s">
        <v>338</v>
      </c>
      <c r="O142" s="6" t="s">
        <v>337</v>
      </c>
      <c r="P142" s="6" t="s">
        <v>1</v>
      </c>
      <c r="Q142" s="6" t="s">
        <v>337</v>
      </c>
      <c r="R142" s="6" t="s">
        <v>1</v>
      </c>
      <c r="S142" s="6" t="s">
        <v>337</v>
      </c>
      <c r="T142" s="6" t="s">
        <v>338</v>
      </c>
      <c r="U142" s="6" t="s">
        <v>201</v>
      </c>
      <c r="V142" s="6" t="s">
        <v>336</v>
      </c>
      <c r="W142" s="6" t="s">
        <v>336</v>
      </c>
      <c r="X142" s="6" t="s">
        <v>337</v>
      </c>
      <c r="Y142" s="6" t="s">
        <v>1</v>
      </c>
      <c r="Z142" s="6" t="s">
        <v>337</v>
      </c>
      <c r="AA142" s="6" t="s">
        <v>338</v>
      </c>
      <c r="AB142" s="6" t="s">
        <v>337</v>
      </c>
      <c r="AC142" s="6" t="s">
        <v>338</v>
      </c>
      <c r="AD142" s="6" t="s">
        <v>1</v>
      </c>
      <c r="AE142" s="6" t="s">
        <v>1</v>
      </c>
      <c r="AF142" s="6" t="s">
        <v>337</v>
      </c>
      <c r="AG142" s="6" t="s">
        <v>1</v>
      </c>
      <c r="AH142" s="6" t="s">
        <v>338</v>
      </c>
      <c r="AI142" s="6" t="s">
        <v>337</v>
      </c>
      <c r="AJ142" s="6" t="s">
        <v>438</v>
      </c>
    </row>
    <row r="143" spans="1:36" ht="17" customHeight="1">
      <c r="A143" s="6" t="s">
        <v>328</v>
      </c>
      <c r="B143" s="6" t="s">
        <v>329</v>
      </c>
      <c r="C143" s="6">
        <v>27</v>
      </c>
      <c r="D143" s="6" t="s">
        <v>340</v>
      </c>
      <c r="E143" s="6" t="s">
        <v>371</v>
      </c>
      <c r="F143" s="6" t="s">
        <v>348</v>
      </c>
      <c r="G143" s="6" t="s">
        <v>443</v>
      </c>
      <c r="H143" s="6" t="s">
        <v>346</v>
      </c>
      <c r="I143" s="6" t="s">
        <v>2</v>
      </c>
      <c r="J143" s="6" t="s">
        <v>337</v>
      </c>
      <c r="K143" s="6" t="s">
        <v>2</v>
      </c>
      <c r="L143" s="6" t="s">
        <v>1</v>
      </c>
      <c r="M143" s="6" t="s">
        <v>337</v>
      </c>
      <c r="N143" s="6" t="s">
        <v>337</v>
      </c>
      <c r="O143" s="6" t="s">
        <v>2</v>
      </c>
      <c r="P143" s="6" t="s">
        <v>2</v>
      </c>
      <c r="Q143" s="6" t="s">
        <v>1</v>
      </c>
      <c r="R143" s="6" t="s">
        <v>337</v>
      </c>
      <c r="S143" s="6" t="s">
        <v>337</v>
      </c>
      <c r="T143" s="6" t="s">
        <v>337</v>
      </c>
      <c r="U143" s="6" t="s">
        <v>236</v>
      </c>
      <c r="V143" s="6" t="s">
        <v>334</v>
      </c>
      <c r="W143" s="6" t="s">
        <v>334</v>
      </c>
      <c r="X143" s="6" t="s">
        <v>1</v>
      </c>
      <c r="Y143" s="6" t="s">
        <v>1</v>
      </c>
      <c r="Z143" s="6" t="s">
        <v>337</v>
      </c>
      <c r="AA143" s="6" t="s">
        <v>337</v>
      </c>
      <c r="AB143" s="6" t="s">
        <v>337</v>
      </c>
      <c r="AC143" s="6" t="s">
        <v>337</v>
      </c>
      <c r="AD143" s="6" t="s">
        <v>1</v>
      </c>
      <c r="AE143" s="6" t="s">
        <v>337</v>
      </c>
      <c r="AF143" s="6" t="s">
        <v>337</v>
      </c>
      <c r="AG143" s="6" t="s">
        <v>337</v>
      </c>
      <c r="AH143" s="6" t="s">
        <v>337</v>
      </c>
      <c r="AI143" s="6" t="s">
        <v>338</v>
      </c>
      <c r="AJ143" s="6" t="s">
        <v>486</v>
      </c>
    </row>
    <row r="144" spans="1:36" ht="17" customHeight="1">
      <c r="A144" s="6" t="s">
        <v>328</v>
      </c>
      <c r="B144" s="6" t="s">
        <v>329</v>
      </c>
      <c r="C144" s="6">
        <v>25</v>
      </c>
      <c r="D144" s="6" t="s">
        <v>330</v>
      </c>
      <c r="E144" s="6" t="s">
        <v>371</v>
      </c>
      <c r="F144" s="6">
        <v>2</v>
      </c>
      <c r="G144" s="6" t="s">
        <v>343</v>
      </c>
      <c r="H144" s="6" t="s">
        <v>333</v>
      </c>
      <c r="I144" s="6" t="s">
        <v>3</v>
      </c>
      <c r="J144" s="6" t="s">
        <v>337</v>
      </c>
      <c r="K144" s="6" t="s">
        <v>337</v>
      </c>
      <c r="L144" s="6" t="s">
        <v>2</v>
      </c>
      <c r="M144" s="6" t="s">
        <v>1</v>
      </c>
      <c r="N144" s="6" t="s">
        <v>337</v>
      </c>
      <c r="O144" s="6" t="s">
        <v>337</v>
      </c>
      <c r="P144" s="6" t="s">
        <v>2</v>
      </c>
      <c r="Q144" s="6" t="s">
        <v>1</v>
      </c>
      <c r="R144" s="6" t="s">
        <v>337</v>
      </c>
      <c r="S144" s="6" t="s">
        <v>337</v>
      </c>
      <c r="T144" s="6" t="s">
        <v>338</v>
      </c>
      <c r="U144" s="7" t="s">
        <v>211</v>
      </c>
      <c r="V144" s="6" t="s">
        <v>336</v>
      </c>
      <c r="W144" s="6" t="s">
        <v>336</v>
      </c>
      <c r="X144" s="6" t="s">
        <v>3</v>
      </c>
      <c r="Y144" s="6" t="s">
        <v>337</v>
      </c>
      <c r="Z144" s="6" t="s">
        <v>337</v>
      </c>
      <c r="AA144" s="6" t="s">
        <v>338</v>
      </c>
      <c r="AB144" s="6" t="s">
        <v>1</v>
      </c>
      <c r="AC144" s="6" t="s">
        <v>338</v>
      </c>
      <c r="AD144" s="6" t="s">
        <v>3</v>
      </c>
      <c r="AE144" s="6" t="s">
        <v>3</v>
      </c>
      <c r="AF144" s="6" t="s">
        <v>3</v>
      </c>
      <c r="AG144" s="6" t="s">
        <v>3</v>
      </c>
      <c r="AH144" s="6" t="s">
        <v>3</v>
      </c>
      <c r="AI144" s="6" t="s">
        <v>3</v>
      </c>
      <c r="AJ144" s="6" t="s">
        <v>467</v>
      </c>
    </row>
    <row r="145" spans="1:36" ht="17" customHeight="1">
      <c r="A145" s="6" t="s">
        <v>328</v>
      </c>
      <c r="B145" s="6" t="s">
        <v>355</v>
      </c>
      <c r="C145" s="6">
        <v>24</v>
      </c>
      <c r="D145" s="6" t="s">
        <v>330</v>
      </c>
      <c r="E145" s="6" t="s">
        <v>371</v>
      </c>
      <c r="F145" s="6">
        <v>1</v>
      </c>
      <c r="G145" s="6" t="s">
        <v>343</v>
      </c>
      <c r="H145" s="6" t="s">
        <v>333</v>
      </c>
      <c r="I145" s="6" t="s">
        <v>2</v>
      </c>
      <c r="J145" s="6" t="s">
        <v>1</v>
      </c>
      <c r="K145" s="6" t="s">
        <v>1</v>
      </c>
      <c r="L145" s="6" t="s">
        <v>3</v>
      </c>
      <c r="M145" s="6" t="s">
        <v>338</v>
      </c>
      <c r="N145" s="6" t="s">
        <v>338</v>
      </c>
      <c r="O145" s="6" t="s">
        <v>3</v>
      </c>
      <c r="P145" s="6" t="s">
        <v>3</v>
      </c>
      <c r="Q145" s="6" t="s">
        <v>3</v>
      </c>
      <c r="R145" s="6" t="s">
        <v>338</v>
      </c>
      <c r="S145" s="6" t="s">
        <v>337</v>
      </c>
      <c r="T145" s="6" t="s">
        <v>2</v>
      </c>
      <c r="U145" s="6" t="s">
        <v>221</v>
      </c>
      <c r="V145" s="6" t="s">
        <v>334</v>
      </c>
      <c r="W145" s="6" t="s">
        <v>335</v>
      </c>
      <c r="X145" s="6" t="s">
        <v>337</v>
      </c>
      <c r="Y145" s="6" t="s">
        <v>337</v>
      </c>
      <c r="Z145" s="6" t="s">
        <v>338</v>
      </c>
      <c r="AA145" s="6" t="s">
        <v>1</v>
      </c>
      <c r="AB145" s="6" t="s">
        <v>2</v>
      </c>
      <c r="AC145" s="6" t="s">
        <v>338</v>
      </c>
      <c r="AD145" s="6" t="s">
        <v>338</v>
      </c>
      <c r="AE145" s="6" t="s">
        <v>338</v>
      </c>
      <c r="AF145" s="6" t="s">
        <v>338</v>
      </c>
      <c r="AG145" s="6" t="s">
        <v>338</v>
      </c>
      <c r="AH145" s="6" t="s">
        <v>338</v>
      </c>
      <c r="AI145" s="6" t="s">
        <v>338</v>
      </c>
      <c r="AJ145" s="6" t="s">
        <v>476</v>
      </c>
    </row>
    <row r="146" spans="1:36" ht="17" customHeight="1">
      <c r="A146" s="6" t="s">
        <v>328</v>
      </c>
      <c r="B146" s="6" t="s">
        <v>329</v>
      </c>
      <c r="C146" s="6">
        <v>22</v>
      </c>
      <c r="D146" s="6" t="s">
        <v>330</v>
      </c>
      <c r="E146" s="6" t="s">
        <v>371</v>
      </c>
      <c r="F146" s="6">
        <v>1</v>
      </c>
      <c r="G146" s="6" t="s">
        <v>332</v>
      </c>
      <c r="H146" s="6" t="s">
        <v>350</v>
      </c>
      <c r="I146" s="6" t="s">
        <v>3</v>
      </c>
      <c r="J146" s="6" t="s">
        <v>1</v>
      </c>
      <c r="K146" s="6" t="s">
        <v>1</v>
      </c>
      <c r="L146" s="6" t="s">
        <v>2</v>
      </c>
      <c r="M146" s="6" t="s">
        <v>2</v>
      </c>
      <c r="N146" s="6" t="s">
        <v>2</v>
      </c>
      <c r="O146" s="6" t="s">
        <v>2</v>
      </c>
      <c r="P146" s="6" t="s">
        <v>3</v>
      </c>
      <c r="Q146" s="6" t="s">
        <v>1</v>
      </c>
      <c r="R146" s="6" t="s">
        <v>337</v>
      </c>
      <c r="S146" s="6" t="s">
        <v>1</v>
      </c>
      <c r="T146" s="6" t="s">
        <v>2</v>
      </c>
      <c r="U146" s="6" t="s">
        <v>507</v>
      </c>
      <c r="V146" s="6" t="s">
        <v>335</v>
      </c>
      <c r="W146" s="6" t="s">
        <v>335</v>
      </c>
      <c r="X146" s="6" t="s">
        <v>3</v>
      </c>
      <c r="Y146" s="6" t="s">
        <v>1</v>
      </c>
      <c r="Z146" s="6" t="s">
        <v>1</v>
      </c>
      <c r="AA146" s="6" t="s">
        <v>337</v>
      </c>
      <c r="AB146" s="6" t="s">
        <v>337</v>
      </c>
      <c r="AC146" s="6" t="s">
        <v>1</v>
      </c>
      <c r="AD146" s="6" t="s">
        <v>2</v>
      </c>
      <c r="AE146" s="6" t="s">
        <v>1</v>
      </c>
      <c r="AF146" s="6" t="s">
        <v>1</v>
      </c>
      <c r="AG146" s="6" t="s">
        <v>3</v>
      </c>
      <c r="AH146" s="6" t="s">
        <v>1</v>
      </c>
      <c r="AI146" s="6" t="s">
        <v>2</v>
      </c>
    </row>
    <row r="147" spans="1:36" ht="17" customHeight="1">
      <c r="A147" s="6" t="s">
        <v>328</v>
      </c>
      <c r="B147" s="6" t="s">
        <v>329</v>
      </c>
      <c r="C147" s="6">
        <v>26</v>
      </c>
      <c r="D147" s="6" t="s">
        <v>330</v>
      </c>
      <c r="E147" s="6" t="s">
        <v>331</v>
      </c>
      <c r="F147" s="6">
        <v>2</v>
      </c>
      <c r="G147" s="6" t="s">
        <v>343</v>
      </c>
      <c r="H147" s="6" t="s">
        <v>346</v>
      </c>
      <c r="I147" s="6" t="s">
        <v>2</v>
      </c>
      <c r="J147" s="6" t="s">
        <v>338</v>
      </c>
      <c r="K147" s="6" t="s">
        <v>1</v>
      </c>
      <c r="L147" s="6" t="s">
        <v>2</v>
      </c>
      <c r="M147" s="6" t="s">
        <v>2</v>
      </c>
      <c r="N147" s="6" t="s">
        <v>337</v>
      </c>
      <c r="O147" s="6" t="s">
        <v>1</v>
      </c>
      <c r="P147" s="6" t="s">
        <v>2</v>
      </c>
      <c r="Q147" s="6" t="s">
        <v>337</v>
      </c>
      <c r="R147" s="6" t="s">
        <v>338</v>
      </c>
      <c r="S147" s="6" t="s">
        <v>338</v>
      </c>
      <c r="T147" s="6" t="s">
        <v>1</v>
      </c>
      <c r="U147" s="6" t="s">
        <v>119</v>
      </c>
      <c r="V147" s="6" t="s">
        <v>336</v>
      </c>
      <c r="W147" s="6" t="s">
        <v>336</v>
      </c>
      <c r="X147" s="6" t="s">
        <v>3</v>
      </c>
      <c r="Y147" s="6" t="s">
        <v>1</v>
      </c>
      <c r="Z147" s="6" t="s">
        <v>2</v>
      </c>
      <c r="AA147" s="6" t="s">
        <v>337</v>
      </c>
      <c r="AB147" s="6" t="s">
        <v>2</v>
      </c>
      <c r="AC147" s="6" t="s">
        <v>337</v>
      </c>
      <c r="AD147" s="6" t="s">
        <v>1</v>
      </c>
      <c r="AE147" s="6" t="s">
        <v>338</v>
      </c>
      <c r="AF147" s="6" t="s">
        <v>337</v>
      </c>
      <c r="AG147" s="6" t="s">
        <v>2</v>
      </c>
      <c r="AH147" s="6" t="s">
        <v>337</v>
      </c>
      <c r="AI147" s="6" t="s">
        <v>338</v>
      </c>
      <c r="AJ147" s="6" t="s">
        <v>402</v>
      </c>
    </row>
    <row r="148" spans="1:36" ht="17" customHeight="1">
      <c r="A148" s="6" t="s">
        <v>328</v>
      </c>
      <c r="B148" s="6" t="s">
        <v>329</v>
      </c>
      <c r="C148" s="6">
        <v>1987</v>
      </c>
      <c r="D148" s="6" t="s">
        <v>349</v>
      </c>
      <c r="E148" s="6" t="s">
        <v>348</v>
      </c>
      <c r="F148" s="6">
        <v>2</v>
      </c>
      <c r="G148" s="6" t="s">
        <v>443</v>
      </c>
      <c r="H148" s="6" t="s">
        <v>333</v>
      </c>
      <c r="I148" s="6" t="s">
        <v>1</v>
      </c>
      <c r="J148" s="6" t="s">
        <v>337</v>
      </c>
      <c r="K148" s="6" t="s">
        <v>337</v>
      </c>
      <c r="L148" s="6" t="s">
        <v>1</v>
      </c>
      <c r="M148" s="6" t="s">
        <v>1</v>
      </c>
      <c r="N148" s="6" t="s">
        <v>337</v>
      </c>
      <c r="O148" s="6" t="s">
        <v>338</v>
      </c>
      <c r="P148" s="6" t="s">
        <v>337</v>
      </c>
      <c r="Q148" s="6" t="s">
        <v>1</v>
      </c>
      <c r="R148" s="6" t="s">
        <v>337</v>
      </c>
      <c r="S148" s="6" t="s">
        <v>337</v>
      </c>
      <c r="T148" s="6" t="s">
        <v>1</v>
      </c>
      <c r="U148" s="6" t="s">
        <v>176</v>
      </c>
      <c r="V148" s="6" t="s">
        <v>336</v>
      </c>
      <c r="W148" s="6" t="s">
        <v>336</v>
      </c>
      <c r="X148" s="6" t="s">
        <v>2</v>
      </c>
      <c r="Y148" s="6" t="s">
        <v>2</v>
      </c>
      <c r="Z148" s="6" t="s">
        <v>1</v>
      </c>
      <c r="AA148" s="6" t="s">
        <v>338</v>
      </c>
      <c r="AB148" s="6" t="s">
        <v>337</v>
      </c>
      <c r="AC148" s="6" t="s">
        <v>337</v>
      </c>
      <c r="AD148" s="6" t="s">
        <v>1</v>
      </c>
      <c r="AE148" s="6" t="s">
        <v>338</v>
      </c>
      <c r="AF148" s="6" t="s">
        <v>1</v>
      </c>
      <c r="AG148" s="6" t="s">
        <v>1</v>
      </c>
      <c r="AH148" s="6" t="s">
        <v>337</v>
      </c>
      <c r="AI148" s="6" t="s">
        <v>337</v>
      </c>
      <c r="AJ148" s="6" t="s">
        <v>444</v>
      </c>
    </row>
    <row r="149" spans="1:36" ht="17" customHeight="1">
      <c r="A149" s="6" t="s">
        <v>328</v>
      </c>
      <c r="B149" s="6" t="s">
        <v>329</v>
      </c>
      <c r="C149" s="6">
        <v>48</v>
      </c>
      <c r="D149" s="6" t="s">
        <v>330</v>
      </c>
      <c r="E149" s="6" t="s">
        <v>331</v>
      </c>
      <c r="F149" s="6">
        <v>4</v>
      </c>
      <c r="G149" s="6" t="s">
        <v>347</v>
      </c>
      <c r="H149" s="6" t="s">
        <v>333</v>
      </c>
      <c r="I149" s="6" t="s">
        <v>2</v>
      </c>
      <c r="J149" s="6" t="s">
        <v>337</v>
      </c>
      <c r="K149" s="6" t="s">
        <v>2</v>
      </c>
      <c r="L149" s="6" t="s">
        <v>3</v>
      </c>
      <c r="M149" s="6" t="s">
        <v>337</v>
      </c>
      <c r="N149" s="6" t="s">
        <v>338</v>
      </c>
      <c r="O149" s="6" t="s">
        <v>3</v>
      </c>
      <c r="P149" s="6" t="s">
        <v>3</v>
      </c>
      <c r="Q149" s="6" t="s">
        <v>2</v>
      </c>
      <c r="R149" s="6" t="s">
        <v>337</v>
      </c>
      <c r="S149" s="6" t="s">
        <v>3</v>
      </c>
      <c r="T149" s="6" t="s">
        <v>337</v>
      </c>
      <c r="U149" s="6" t="s">
        <v>83</v>
      </c>
      <c r="V149" s="6" t="s">
        <v>335</v>
      </c>
      <c r="W149" s="6" t="s">
        <v>334</v>
      </c>
      <c r="X149" s="6" t="s">
        <v>3</v>
      </c>
      <c r="Y149" s="6" t="s">
        <v>338</v>
      </c>
      <c r="Z149" s="6" t="s">
        <v>1</v>
      </c>
      <c r="AA149" s="6" t="s">
        <v>337</v>
      </c>
      <c r="AB149" s="6" t="s">
        <v>338</v>
      </c>
      <c r="AC149" s="6" t="s">
        <v>338</v>
      </c>
      <c r="AD149" s="6" t="s">
        <v>3</v>
      </c>
      <c r="AE149" s="6" t="s">
        <v>337</v>
      </c>
      <c r="AF149" s="6" t="s">
        <v>338</v>
      </c>
      <c r="AG149" s="6" t="s">
        <v>2</v>
      </c>
      <c r="AH149" s="6" t="s">
        <v>337</v>
      </c>
      <c r="AI149" s="6" t="s">
        <v>3</v>
      </c>
      <c r="AJ149" s="6" t="s">
        <v>373</v>
      </c>
    </row>
    <row r="150" spans="1:36" ht="17" customHeight="1">
      <c r="A150" s="6" t="s">
        <v>328</v>
      </c>
      <c r="B150" s="6" t="s">
        <v>329</v>
      </c>
      <c r="C150" s="6">
        <v>28</v>
      </c>
      <c r="D150" s="6" t="s">
        <v>330</v>
      </c>
      <c r="E150" s="6" t="s">
        <v>331</v>
      </c>
      <c r="F150" s="6">
        <v>4</v>
      </c>
      <c r="G150" s="6" t="s">
        <v>343</v>
      </c>
      <c r="H150" s="6" t="s">
        <v>346</v>
      </c>
      <c r="I150" s="6" t="s">
        <v>2</v>
      </c>
      <c r="J150" s="6" t="s">
        <v>1</v>
      </c>
      <c r="K150" s="6" t="s">
        <v>2</v>
      </c>
      <c r="L150" s="6" t="s">
        <v>1</v>
      </c>
      <c r="M150" s="6" t="s">
        <v>1</v>
      </c>
      <c r="N150" s="6" t="s">
        <v>338</v>
      </c>
      <c r="O150" s="6" t="s">
        <v>2</v>
      </c>
      <c r="P150" s="6" t="s">
        <v>2</v>
      </c>
      <c r="Q150" s="6" t="s">
        <v>1</v>
      </c>
      <c r="R150" s="6" t="s">
        <v>1</v>
      </c>
      <c r="S150" s="6" t="s">
        <v>2</v>
      </c>
      <c r="T150" s="6" t="s">
        <v>1</v>
      </c>
      <c r="U150" s="7" t="s">
        <v>118</v>
      </c>
      <c r="V150" s="6" t="s">
        <v>336</v>
      </c>
      <c r="W150" s="6" t="s">
        <v>335</v>
      </c>
      <c r="X150" s="6" t="s">
        <v>1</v>
      </c>
      <c r="Y150" s="6" t="s">
        <v>338</v>
      </c>
      <c r="Z150" s="6" t="s">
        <v>337</v>
      </c>
      <c r="AA150" s="6" t="s">
        <v>2</v>
      </c>
      <c r="AB150" s="6" t="s">
        <v>337</v>
      </c>
      <c r="AC150" s="6" t="s">
        <v>1</v>
      </c>
      <c r="AD150" s="6" t="s">
        <v>1</v>
      </c>
      <c r="AE150" s="6" t="s">
        <v>1</v>
      </c>
      <c r="AF150" s="6" t="s">
        <v>3</v>
      </c>
      <c r="AG150" s="6" t="s">
        <v>1</v>
      </c>
      <c r="AH150" s="6" t="s">
        <v>1</v>
      </c>
      <c r="AI150" s="6" t="s">
        <v>338</v>
      </c>
    </row>
    <row r="151" spans="1:36" ht="17" customHeight="1">
      <c r="A151" s="6" t="s">
        <v>328</v>
      </c>
      <c r="B151" s="6" t="s">
        <v>329</v>
      </c>
      <c r="C151" s="6">
        <v>22</v>
      </c>
      <c r="D151" s="6" t="s">
        <v>330</v>
      </c>
      <c r="E151" s="6" t="s">
        <v>357</v>
      </c>
      <c r="F151" s="6">
        <v>1</v>
      </c>
      <c r="G151" s="6" t="s">
        <v>332</v>
      </c>
      <c r="H151" s="6" t="s">
        <v>333</v>
      </c>
      <c r="I151" s="6" t="s">
        <v>2</v>
      </c>
      <c r="J151" s="6" t="s">
        <v>3</v>
      </c>
      <c r="K151" s="6" t="s">
        <v>1</v>
      </c>
      <c r="L151" s="6" t="s">
        <v>2</v>
      </c>
      <c r="M151" s="6" t="s">
        <v>1</v>
      </c>
      <c r="N151" s="6" t="s">
        <v>2</v>
      </c>
      <c r="O151" s="6" t="s">
        <v>2</v>
      </c>
      <c r="P151" s="6" t="s">
        <v>2</v>
      </c>
      <c r="Q151" s="6" t="s">
        <v>1</v>
      </c>
      <c r="R151" s="6" t="s">
        <v>1</v>
      </c>
      <c r="S151" s="6" t="s">
        <v>1</v>
      </c>
      <c r="T151" s="6" t="s">
        <v>1</v>
      </c>
      <c r="U151" s="6" t="s">
        <v>250</v>
      </c>
      <c r="V151" s="6" t="s">
        <v>334</v>
      </c>
      <c r="W151" s="6" t="s">
        <v>334</v>
      </c>
      <c r="X151" s="6" t="s">
        <v>2</v>
      </c>
      <c r="Y151" s="6" t="s">
        <v>2</v>
      </c>
      <c r="Z151" s="6" t="s">
        <v>338</v>
      </c>
      <c r="AA151" s="6" t="s">
        <v>3</v>
      </c>
      <c r="AB151" s="6" t="s">
        <v>2</v>
      </c>
      <c r="AC151" s="6" t="s">
        <v>2</v>
      </c>
      <c r="AD151" s="6" t="s">
        <v>2</v>
      </c>
      <c r="AE151" s="6" t="s">
        <v>1</v>
      </c>
      <c r="AF151" s="6" t="s">
        <v>337</v>
      </c>
      <c r="AG151" s="6" t="s">
        <v>3</v>
      </c>
      <c r="AH151" s="6" t="s">
        <v>1</v>
      </c>
      <c r="AI151" s="6" t="s">
        <v>1</v>
      </c>
      <c r="AJ151" s="6" t="s">
        <v>496</v>
      </c>
    </row>
    <row r="152" spans="1:36" ht="17" customHeight="1">
      <c r="A152" s="6" t="s">
        <v>328</v>
      </c>
      <c r="B152" s="6" t="s">
        <v>329</v>
      </c>
      <c r="C152" s="6">
        <v>30</v>
      </c>
      <c r="D152" s="6" t="s">
        <v>330</v>
      </c>
      <c r="E152" s="6" t="s">
        <v>331</v>
      </c>
      <c r="F152" s="6">
        <v>4</v>
      </c>
      <c r="G152" s="6" t="s">
        <v>332</v>
      </c>
      <c r="H152" s="6" t="s">
        <v>333</v>
      </c>
      <c r="I152" s="6" t="s">
        <v>1</v>
      </c>
      <c r="J152" s="6" t="s">
        <v>337</v>
      </c>
      <c r="K152" s="6" t="s">
        <v>337</v>
      </c>
      <c r="L152" s="6" t="s">
        <v>2</v>
      </c>
      <c r="M152" s="6" t="s">
        <v>1</v>
      </c>
      <c r="N152" s="6" t="s">
        <v>1</v>
      </c>
      <c r="O152" s="6" t="s">
        <v>1</v>
      </c>
      <c r="P152" s="6" t="s">
        <v>2</v>
      </c>
      <c r="Q152" s="6" t="s">
        <v>1</v>
      </c>
      <c r="R152" s="6" t="s">
        <v>337</v>
      </c>
      <c r="S152" s="6" t="s">
        <v>337</v>
      </c>
      <c r="T152" s="6" t="s">
        <v>1</v>
      </c>
      <c r="U152" s="6" t="s">
        <v>150</v>
      </c>
      <c r="V152" s="6" t="s">
        <v>335</v>
      </c>
      <c r="W152" s="6" t="s">
        <v>335</v>
      </c>
      <c r="X152" s="6" t="s">
        <v>1</v>
      </c>
      <c r="Y152" s="6" t="s">
        <v>2</v>
      </c>
      <c r="Z152" s="6" t="s">
        <v>1</v>
      </c>
      <c r="AA152" s="6" t="s">
        <v>337</v>
      </c>
      <c r="AB152" s="6" t="s">
        <v>1</v>
      </c>
      <c r="AC152" s="6" t="s">
        <v>337</v>
      </c>
      <c r="AD152" s="6" t="s">
        <v>2</v>
      </c>
      <c r="AE152" s="6" t="s">
        <v>1</v>
      </c>
      <c r="AF152" s="6" t="s">
        <v>2</v>
      </c>
      <c r="AG152" s="6" t="s">
        <v>3</v>
      </c>
      <c r="AH152" s="6" t="s">
        <v>1</v>
      </c>
      <c r="AI152" s="6" t="s">
        <v>1</v>
      </c>
      <c r="AJ152" s="6" t="s">
        <v>428</v>
      </c>
    </row>
    <row r="153" spans="1:36" ht="17" customHeight="1">
      <c r="A153" s="6" t="s">
        <v>328</v>
      </c>
      <c r="B153" s="6" t="s">
        <v>329</v>
      </c>
      <c r="C153" s="6">
        <v>24</v>
      </c>
      <c r="D153" s="6" t="s">
        <v>330</v>
      </c>
      <c r="E153" s="6" t="s">
        <v>348</v>
      </c>
      <c r="F153" s="6">
        <v>1</v>
      </c>
      <c r="G153" s="6" t="s">
        <v>343</v>
      </c>
      <c r="H153" s="6" t="s">
        <v>346</v>
      </c>
      <c r="I153" s="6" t="s">
        <v>1</v>
      </c>
      <c r="J153" s="6" t="s">
        <v>338</v>
      </c>
      <c r="K153" s="6" t="s">
        <v>338</v>
      </c>
      <c r="L153" s="6" t="s">
        <v>1</v>
      </c>
      <c r="M153" s="6" t="s">
        <v>1</v>
      </c>
      <c r="N153" s="6" t="s">
        <v>1</v>
      </c>
      <c r="O153" s="6" t="s">
        <v>337</v>
      </c>
      <c r="P153" s="6" t="s">
        <v>2</v>
      </c>
      <c r="Q153" s="6" t="s">
        <v>1</v>
      </c>
      <c r="R153" s="6" t="s">
        <v>337</v>
      </c>
      <c r="S153" s="6" t="s">
        <v>338</v>
      </c>
      <c r="T153" s="6" t="s">
        <v>337</v>
      </c>
      <c r="U153" s="6" t="s">
        <v>219</v>
      </c>
      <c r="V153" s="6" t="s">
        <v>336</v>
      </c>
      <c r="W153" s="6" t="s">
        <v>335</v>
      </c>
      <c r="X153" s="6" t="s">
        <v>2</v>
      </c>
      <c r="Y153" s="6" t="s">
        <v>1</v>
      </c>
      <c r="Z153" s="6" t="s">
        <v>2</v>
      </c>
      <c r="AA153" s="6" t="s">
        <v>337</v>
      </c>
      <c r="AB153" s="6" t="s">
        <v>338</v>
      </c>
      <c r="AC153" s="6" t="s">
        <v>1</v>
      </c>
      <c r="AD153" s="6" t="s">
        <v>2</v>
      </c>
      <c r="AE153" s="6" t="s">
        <v>338</v>
      </c>
      <c r="AF153" s="6" t="s">
        <v>2</v>
      </c>
      <c r="AG153" s="6" t="s">
        <v>3</v>
      </c>
      <c r="AH153" s="6" t="s">
        <v>1</v>
      </c>
      <c r="AI153" s="6" t="s">
        <v>3</v>
      </c>
      <c r="AJ153" s="6" t="s">
        <v>475</v>
      </c>
    </row>
    <row r="154" spans="1:36" ht="17" customHeight="1">
      <c r="A154" s="6" t="s">
        <v>328</v>
      </c>
      <c r="B154" s="6" t="s">
        <v>329</v>
      </c>
      <c r="C154" s="6">
        <v>25</v>
      </c>
      <c r="D154" s="6" t="s">
        <v>330</v>
      </c>
      <c r="E154" s="6" t="s">
        <v>331</v>
      </c>
      <c r="F154" s="6">
        <v>1</v>
      </c>
      <c r="G154" s="6" t="s">
        <v>332</v>
      </c>
      <c r="H154" s="6" t="s">
        <v>333</v>
      </c>
      <c r="I154" s="6" t="s">
        <v>2</v>
      </c>
      <c r="J154" s="6" t="s">
        <v>338</v>
      </c>
      <c r="K154" s="6" t="s">
        <v>338</v>
      </c>
      <c r="L154" s="6" t="s">
        <v>2</v>
      </c>
      <c r="M154" s="6" t="s">
        <v>1</v>
      </c>
      <c r="N154" s="6" t="s">
        <v>338</v>
      </c>
      <c r="O154" s="6" t="s">
        <v>2</v>
      </c>
      <c r="P154" s="6" t="s">
        <v>1</v>
      </c>
      <c r="Q154" s="6" t="s">
        <v>2</v>
      </c>
      <c r="R154" s="6" t="s">
        <v>338</v>
      </c>
      <c r="S154" s="6" t="s">
        <v>338</v>
      </c>
      <c r="T154" s="6" t="s">
        <v>2</v>
      </c>
      <c r="U154" s="7" t="s">
        <v>185</v>
      </c>
      <c r="V154" s="6" t="s">
        <v>336</v>
      </c>
      <c r="W154" s="6" t="s">
        <v>335</v>
      </c>
      <c r="X154" s="6" t="s">
        <v>3</v>
      </c>
      <c r="Y154" s="6" t="s">
        <v>3</v>
      </c>
      <c r="Z154" s="6" t="s">
        <v>3</v>
      </c>
      <c r="AA154" s="6" t="s">
        <v>338</v>
      </c>
      <c r="AB154" s="6" t="s">
        <v>1</v>
      </c>
      <c r="AC154" s="6" t="s">
        <v>1</v>
      </c>
      <c r="AD154" s="6" t="s">
        <v>1</v>
      </c>
      <c r="AE154" s="6" t="s">
        <v>2</v>
      </c>
      <c r="AF154" s="6" t="s">
        <v>337</v>
      </c>
      <c r="AG154" s="6" t="s">
        <v>3</v>
      </c>
      <c r="AH154" s="6" t="s">
        <v>2</v>
      </c>
      <c r="AI154" s="6" t="s">
        <v>1</v>
      </c>
      <c r="AJ154" s="6" t="s">
        <v>450</v>
      </c>
    </row>
    <row r="155" spans="1:36" ht="17" customHeight="1">
      <c r="A155" s="6" t="s">
        <v>328</v>
      </c>
      <c r="B155" s="6" t="s">
        <v>329</v>
      </c>
      <c r="C155" s="6">
        <v>28</v>
      </c>
      <c r="D155" s="6" t="s">
        <v>330</v>
      </c>
      <c r="E155" s="6" t="s">
        <v>331</v>
      </c>
      <c r="F155" s="6">
        <v>4</v>
      </c>
      <c r="G155" s="6" t="s">
        <v>347</v>
      </c>
      <c r="H155" s="6" t="s">
        <v>350</v>
      </c>
      <c r="I155" s="6" t="s">
        <v>2</v>
      </c>
      <c r="J155" s="6" t="s">
        <v>3</v>
      </c>
      <c r="K155" s="6" t="s">
        <v>1</v>
      </c>
      <c r="L155" s="6" t="s">
        <v>3</v>
      </c>
      <c r="M155" s="6" t="s">
        <v>2</v>
      </c>
      <c r="N155" s="6" t="s">
        <v>1</v>
      </c>
      <c r="O155" s="6" t="s">
        <v>3</v>
      </c>
      <c r="P155" s="6" t="s">
        <v>2</v>
      </c>
      <c r="Q155" s="6" t="s">
        <v>2</v>
      </c>
      <c r="R155" s="6" t="s">
        <v>337</v>
      </c>
      <c r="S155" s="6" t="s">
        <v>1</v>
      </c>
      <c r="T155" s="6" t="s">
        <v>2</v>
      </c>
      <c r="U155" s="6" t="s">
        <v>67</v>
      </c>
      <c r="V155" s="6" t="s">
        <v>334</v>
      </c>
      <c r="W155" s="6" t="s">
        <v>334</v>
      </c>
      <c r="X155" s="6" t="s">
        <v>2</v>
      </c>
      <c r="Y155" s="6" t="s">
        <v>1</v>
      </c>
      <c r="Z155" s="6" t="s">
        <v>1</v>
      </c>
      <c r="AA155" s="6" t="s">
        <v>1</v>
      </c>
      <c r="AB155" s="6" t="s">
        <v>1</v>
      </c>
      <c r="AC155" s="6" t="s">
        <v>1</v>
      </c>
      <c r="AD155" s="6" t="s">
        <v>3</v>
      </c>
      <c r="AE155" s="6" t="s">
        <v>3</v>
      </c>
      <c r="AF155" s="6" t="s">
        <v>3</v>
      </c>
      <c r="AG155" s="6" t="s">
        <v>3</v>
      </c>
      <c r="AH155" s="6" t="s">
        <v>2</v>
      </c>
      <c r="AI155" s="6" t="s">
        <v>3</v>
      </c>
      <c r="AJ155" s="6" t="s">
        <v>360</v>
      </c>
    </row>
    <row r="156" spans="1:36" ht="17" customHeight="1">
      <c r="A156" s="6" t="s">
        <v>328</v>
      </c>
      <c r="B156" s="6" t="s">
        <v>329</v>
      </c>
      <c r="C156" s="6">
        <v>26</v>
      </c>
      <c r="D156" s="6" t="s">
        <v>330</v>
      </c>
      <c r="E156" s="6" t="s">
        <v>331</v>
      </c>
      <c r="F156" s="6">
        <v>2</v>
      </c>
      <c r="G156" s="6" t="s">
        <v>366</v>
      </c>
      <c r="H156" s="6" t="s">
        <v>346</v>
      </c>
      <c r="I156" s="6" t="s">
        <v>2</v>
      </c>
      <c r="J156" s="6" t="s">
        <v>2</v>
      </c>
      <c r="K156" s="6" t="s">
        <v>1</v>
      </c>
      <c r="L156" s="6" t="s">
        <v>2</v>
      </c>
      <c r="M156" s="6" t="s">
        <v>2</v>
      </c>
      <c r="N156" s="6" t="s">
        <v>338</v>
      </c>
      <c r="O156" s="6" t="s">
        <v>3</v>
      </c>
      <c r="P156" s="6" t="s">
        <v>2</v>
      </c>
      <c r="Q156" s="6" t="s">
        <v>337</v>
      </c>
      <c r="R156" s="6" t="s">
        <v>337</v>
      </c>
      <c r="S156" s="6" t="s">
        <v>2</v>
      </c>
      <c r="T156" s="6" t="s">
        <v>338</v>
      </c>
      <c r="U156" s="6" t="s">
        <v>147</v>
      </c>
      <c r="V156" s="6" t="s">
        <v>334</v>
      </c>
      <c r="W156" s="6" t="s">
        <v>336</v>
      </c>
      <c r="X156" s="6" t="s">
        <v>2</v>
      </c>
      <c r="Y156" s="6" t="s">
        <v>3</v>
      </c>
      <c r="Z156" s="6" t="s">
        <v>1</v>
      </c>
      <c r="AA156" s="6" t="s">
        <v>1</v>
      </c>
      <c r="AB156" s="6" t="s">
        <v>338</v>
      </c>
      <c r="AC156" s="6" t="s">
        <v>337</v>
      </c>
      <c r="AD156" s="6" t="s">
        <v>3</v>
      </c>
      <c r="AE156" s="6" t="s">
        <v>1</v>
      </c>
      <c r="AF156" s="6" t="s">
        <v>1</v>
      </c>
      <c r="AG156" s="6" t="s">
        <v>3</v>
      </c>
      <c r="AH156" s="6" t="s">
        <v>3</v>
      </c>
      <c r="AI156" s="6" t="s">
        <v>1</v>
      </c>
      <c r="AJ156" s="6" t="s">
        <v>426</v>
      </c>
    </row>
    <row r="157" spans="1:36" ht="17" customHeight="1">
      <c r="A157" s="6" t="s">
        <v>328</v>
      </c>
      <c r="B157" s="6" t="s">
        <v>329</v>
      </c>
      <c r="C157" s="6">
        <v>25</v>
      </c>
      <c r="D157" s="6" t="s">
        <v>340</v>
      </c>
      <c r="E157" s="6" t="s">
        <v>371</v>
      </c>
      <c r="F157" s="6">
        <v>1</v>
      </c>
      <c r="G157" s="6" t="s">
        <v>403</v>
      </c>
      <c r="H157" s="6" t="s">
        <v>333</v>
      </c>
      <c r="I157" s="6" t="s">
        <v>3</v>
      </c>
      <c r="J157" s="6" t="s">
        <v>1</v>
      </c>
      <c r="K157" s="6" t="s">
        <v>337</v>
      </c>
      <c r="L157" s="6" t="s">
        <v>2</v>
      </c>
      <c r="M157" s="6" t="s">
        <v>3</v>
      </c>
      <c r="N157" s="6" t="s">
        <v>1</v>
      </c>
      <c r="O157" s="6" t="s">
        <v>2</v>
      </c>
      <c r="P157" s="6" t="s">
        <v>2</v>
      </c>
      <c r="Q157" s="6" t="s">
        <v>337</v>
      </c>
      <c r="R157" s="6" t="s">
        <v>337</v>
      </c>
      <c r="S157" s="6" t="s">
        <v>2</v>
      </c>
      <c r="T157" s="6" t="s">
        <v>1</v>
      </c>
      <c r="U157" s="6" t="s">
        <v>247</v>
      </c>
      <c r="V157" s="6" t="s">
        <v>336</v>
      </c>
      <c r="W157" s="6" t="s">
        <v>334</v>
      </c>
      <c r="X157" s="6" t="s">
        <v>2</v>
      </c>
      <c r="Y157" s="6" t="s">
        <v>1</v>
      </c>
      <c r="Z157" s="6" t="s">
        <v>3</v>
      </c>
      <c r="AA157" s="6" t="s">
        <v>1</v>
      </c>
      <c r="AB157" s="6" t="s">
        <v>1</v>
      </c>
      <c r="AC157" s="6" t="s">
        <v>1</v>
      </c>
      <c r="AD157" s="6" t="s">
        <v>2</v>
      </c>
      <c r="AE157" s="6" t="s">
        <v>337</v>
      </c>
      <c r="AF157" s="6" t="s">
        <v>337</v>
      </c>
      <c r="AG157" s="6" t="s">
        <v>2</v>
      </c>
      <c r="AH157" s="6" t="s">
        <v>1</v>
      </c>
      <c r="AI157" s="6" t="s">
        <v>338</v>
      </c>
      <c r="AJ157" s="6" t="s">
        <v>494</v>
      </c>
    </row>
    <row r="158" spans="1:36" ht="17" customHeight="1">
      <c r="A158" s="6" t="s">
        <v>328</v>
      </c>
      <c r="B158" s="6" t="s">
        <v>329</v>
      </c>
      <c r="C158" s="6">
        <v>25</v>
      </c>
      <c r="D158" s="6" t="s">
        <v>330</v>
      </c>
      <c r="E158" s="6" t="s">
        <v>331</v>
      </c>
      <c r="F158" s="6">
        <v>1</v>
      </c>
      <c r="G158" s="6" t="s">
        <v>332</v>
      </c>
      <c r="H158" s="6" t="s">
        <v>333</v>
      </c>
      <c r="I158" s="6" t="s">
        <v>3</v>
      </c>
      <c r="J158" s="6" t="s">
        <v>2</v>
      </c>
      <c r="K158" s="6" t="s">
        <v>2</v>
      </c>
      <c r="L158" s="6" t="s">
        <v>2</v>
      </c>
      <c r="M158" s="6" t="s">
        <v>337</v>
      </c>
      <c r="N158" s="6" t="s">
        <v>338</v>
      </c>
      <c r="O158" s="6" t="s">
        <v>337</v>
      </c>
      <c r="P158" s="6" t="s">
        <v>337</v>
      </c>
      <c r="Q158" s="6" t="s">
        <v>2</v>
      </c>
      <c r="R158" s="6" t="s">
        <v>338</v>
      </c>
      <c r="S158" s="6" t="s">
        <v>337</v>
      </c>
      <c r="T158" s="6" t="s">
        <v>1</v>
      </c>
      <c r="U158" s="6" t="s">
        <v>49</v>
      </c>
      <c r="V158" s="6" t="s">
        <v>334</v>
      </c>
      <c r="W158" s="6" t="s">
        <v>336</v>
      </c>
      <c r="X158" s="6" t="s">
        <v>1</v>
      </c>
      <c r="Y158" s="6" t="s">
        <v>2</v>
      </c>
      <c r="Z158" s="6" t="s">
        <v>337</v>
      </c>
      <c r="AA158" s="6" t="s">
        <v>338</v>
      </c>
      <c r="AB158" s="6" t="s">
        <v>338</v>
      </c>
      <c r="AC158" s="6" t="s">
        <v>337</v>
      </c>
      <c r="AD158" s="6" t="s">
        <v>1</v>
      </c>
      <c r="AE158" s="6" t="s">
        <v>338</v>
      </c>
      <c r="AF158" s="6" t="s">
        <v>2</v>
      </c>
      <c r="AG158" s="6" t="s">
        <v>2</v>
      </c>
      <c r="AH158" s="6" t="s">
        <v>1</v>
      </c>
      <c r="AI158" s="6" t="s">
        <v>2</v>
      </c>
    </row>
    <row r="159" spans="1:36" ht="17" customHeight="1">
      <c r="A159" s="6" t="s">
        <v>328</v>
      </c>
      <c r="B159" s="6" t="s">
        <v>348</v>
      </c>
      <c r="C159" s="6">
        <v>29</v>
      </c>
      <c r="D159" s="6" t="s">
        <v>349</v>
      </c>
      <c r="E159" s="6" t="s">
        <v>331</v>
      </c>
      <c r="F159" s="6">
        <v>4</v>
      </c>
      <c r="G159" s="6" t="s">
        <v>347</v>
      </c>
      <c r="H159" s="6" t="s">
        <v>350</v>
      </c>
      <c r="I159" s="6" t="s">
        <v>3</v>
      </c>
      <c r="J159" s="6" t="s">
        <v>3</v>
      </c>
      <c r="K159" s="6" t="s">
        <v>1</v>
      </c>
      <c r="L159" s="6" t="s">
        <v>3</v>
      </c>
      <c r="M159" s="6" t="s">
        <v>2</v>
      </c>
      <c r="N159" s="6" t="s">
        <v>1</v>
      </c>
      <c r="O159" s="6" t="s">
        <v>2</v>
      </c>
      <c r="P159" s="6" t="s">
        <v>1</v>
      </c>
      <c r="Q159" s="6" t="s">
        <v>2</v>
      </c>
      <c r="R159" s="6" t="s">
        <v>1</v>
      </c>
      <c r="S159" s="6" t="s">
        <v>3</v>
      </c>
      <c r="T159" s="6" t="s">
        <v>1</v>
      </c>
      <c r="U159" s="6" t="s">
        <v>55</v>
      </c>
      <c r="V159" s="6" t="s">
        <v>335</v>
      </c>
      <c r="W159" s="6" t="s">
        <v>335</v>
      </c>
      <c r="X159" s="6" t="s">
        <v>3</v>
      </c>
      <c r="Y159" s="6" t="s">
        <v>337</v>
      </c>
      <c r="Z159" s="6" t="s">
        <v>3</v>
      </c>
      <c r="AA159" s="6" t="s">
        <v>337</v>
      </c>
      <c r="AB159" s="6" t="s">
        <v>1</v>
      </c>
      <c r="AC159" s="6" t="s">
        <v>337</v>
      </c>
      <c r="AD159" s="6" t="s">
        <v>3</v>
      </c>
      <c r="AE159" s="6" t="s">
        <v>3</v>
      </c>
      <c r="AF159" s="6" t="s">
        <v>3</v>
      </c>
      <c r="AG159" s="6" t="s">
        <v>3</v>
      </c>
      <c r="AH159" s="6" t="s">
        <v>3</v>
      </c>
      <c r="AI159" s="6" t="s">
        <v>3</v>
      </c>
    </row>
    <row r="160" spans="1:36" ht="17" customHeight="1">
      <c r="A160" s="6" t="s">
        <v>328</v>
      </c>
      <c r="B160" s="6" t="s">
        <v>329</v>
      </c>
      <c r="C160" s="6">
        <v>24</v>
      </c>
      <c r="D160" s="6" t="s">
        <v>330</v>
      </c>
      <c r="E160" s="6" t="s">
        <v>331</v>
      </c>
      <c r="F160" s="6">
        <v>2</v>
      </c>
      <c r="G160" s="6" t="s">
        <v>332</v>
      </c>
      <c r="H160" s="6" t="s">
        <v>333</v>
      </c>
      <c r="I160" s="6" t="s">
        <v>3</v>
      </c>
      <c r="J160" s="6" t="s">
        <v>1</v>
      </c>
      <c r="K160" s="6" t="s">
        <v>1</v>
      </c>
      <c r="L160" s="6" t="s">
        <v>2</v>
      </c>
      <c r="M160" s="6" t="s">
        <v>2</v>
      </c>
      <c r="N160" s="6" t="s">
        <v>337</v>
      </c>
      <c r="O160" s="6" t="s">
        <v>2</v>
      </c>
      <c r="P160" s="6" t="s">
        <v>2</v>
      </c>
      <c r="Q160" s="6" t="s">
        <v>2</v>
      </c>
      <c r="R160" s="6" t="s">
        <v>337</v>
      </c>
      <c r="S160" s="6" t="s">
        <v>337</v>
      </c>
      <c r="T160" s="6" t="s">
        <v>1</v>
      </c>
      <c r="U160" s="6" t="s">
        <v>142</v>
      </c>
      <c r="V160" s="6" t="s">
        <v>334</v>
      </c>
      <c r="W160" s="6" t="s">
        <v>335</v>
      </c>
      <c r="X160" s="6" t="s">
        <v>337</v>
      </c>
      <c r="Y160" s="6" t="s">
        <v>1</v>
      </c>
      <c r="Z160" s="6" t="s">
        <v>2</v>
      </c>
      <c r="AA160" s="6" t="s">
        <v>3</v>
      </c>
      <c r="AB160" s="6" t="s">
        <v>3</v>
      </c>
      <c r="AC160" s="6" t="s">
        <v>2</v>
      </c>
      <c r="AD160" s="6" t="s">
        <v>2</v>
      </c>
      <c r="AE160" s="6" t="s">
        <v>1</v>
      </c>
      <c r="AF160" s="6" t="s">
        <v>3</v>
      </c>
      <c r="AG160" s="6" t="s">
        <v>3</v>
      </c>
      <c r="AH160" s="6" t="s">
        <v>2</v>
      </c>
      <c r="AI160" s="6" t="s">
        <v>338</v>
      </c>
      <c r="AJ160" s="6" t="s">
        <v>422</v>
      </c>
    </row>
    <row r="161" spans="1:36" ht="17" customHeight="1">
      <c r="A161" s="6" t="s">
        <v>328</v>
      </c>
      <c r="B161" s="6" t="s">
        <v>385</v>
      </c>
      <c r="C161" s="6">
        <v>36</v>
      </c>
      <c r="D161" s="6" t="s">
        <v>349</v>
      </c>
      <c r="E161" s="6" t="s">
        <v>331</v>
      </c>
      <c r="F161" s="6">
        <v>1</v>
      </c>
      <c r="G161" s="6" t="s">
        <v>366</v>
      </c>
      <c r="H161" s="6" t="s">
        <v>346</v>
      </c>
      <c r="I161" s="6" t="s">
        <v>2</v>
      </c>
      <c r="J161" s="6" t="s">
        <v>337</v>
      </c>
      <c r="K161" s="6" t="s">
        <v>337</v>
      </c>
      <c r="L161" s="6" t="s">
        <v>1</v>
      </c>
      <c r="M161" s="6" t="s">
        <v>337</v>
      </c>
      <c r="N161" s="6" t="s">
        <v>1</v>
      </c>
      <c r="O161" s="6" t="s">
        <v>2</v>
      </c>
      <c r="P161" s="6" t="s">
        <v>3</v>
      </c>
      <c r="Q161" s="6" t="s">
        <v>1</v>
      </c>
      <c r="R161" s="6" t="s">
        <v>337</v>
      </c>
      <c r="S161" s="6" t="s">
        <v>2</v>
      </c>
      <c r="T161" s="6" t="s">
        <v>2</v>
      </c>
      <c r="U161" s="6" t="s">
        <v>245</v>
      </c>
      <c r="V161" s="6" t="s">
        <v>336</v>
      </c>
      <c r="W161" s="6" t="s">
        <v>334</v>
      </c>
      <c r="X161" s="6" t="s">
        <v>2</v>
      </c>
      <c r="Y161" s="6" t="s">
        <v>3</v>
      </c>
      <c r="Z161" s="6" t="s">
        <v>3</v>
      </c>
      <c r="AA161" s="6" t="s">
        <v>1</v>
      </c>
      <c r="AB161" s="6" t="s">
        <v>1</v>
      </c>
      <c r="AC161" s="6" t="s">
        <v>2</v>
      </c>
      <c r="AD161" s="6" t="s">
        <v>1</v>
      </c>
      <c r="AE161" s="6" t="s">
        <v>2</v>
      </c>
      <c r="AF161" s="6" t="s">
        <v>1</v>
      </c>
      <c r="AG161" s="6" t="s">
        <v>3</v>
      </c>
      <c r="AH161" s="6" t="s">
        <v>2</v>
      </c>
      <c r="AI161" s="6" t="s">
        <v>337</v>
      </c>
      <c r="AJ161" s="6" t="s">
        <v>492</v>
      </c>
    </row>
    <row r="162" spans="1:36" ht="17" customHeight="1">
      <c r="A162" s="6" t="s">
        <v>328</v>
      </c>
      <c r="B162" s="6" t="s">
        <v>329</v>
      </c>
      <c r="C162" s="6">
        <v>24</v>
      </c>
      <c r="D162" s="6" t="s">
        <v>330</v>
      </c>
      <c r="E162" s="6" t="s">
        <v>371</v>
      </c>
      <c r="F162" s="6">
        <v>1</v>
      </c>
      <c r="G162" s="6" t="s">
        <v>347</v>
      </c>
      <c r="H162" s="6" t="s">
        <v>350</v>
      </c>
      <c r="I162" s="6" t="s">
        <v>3</v>
      </c>
      <c r="J162" s="6" t="s">
        <v>2</v>
      </c>
      <c r="K162" s="6" t="s">
        <v>2</v>
      </c>
      <c r="L162" s="6" t="s">
        <v>3</v>
      </c>
      <c r="M162" s="6" t="s">
        <v>3</v>
      </c>
      <c r="N162" s="6" t="s">
        <v>1</v>
      </c>
      <c r="O162" s="6" t="s">
        <v>2</v>
      </c>
      <c r="P162" s="6" t="s">
        <v>2</v>
      </c>
      <c r="Q162" s="6" t="s">
        <v>2</v>
      </c>
      <c r="R162" s="6" t="s">
        <v>1</v>
      </c>
      <c r="S162" s="6" t="s">
        <v>1</v>
      </c>
      <c r="T162" s="6" t="s">
        <v>3</v>
      </c>
      <c r="U162" s="6" t="s">
        <v>110</v>
      </c>
      <c r="V162" s="6" t="s">
        <v>335</v>
      </c>
      <c r="W162" s="6" t="s">
        <v>336</v>
      </c>
      <c r="X162" s="6" t="s">
        <v>2</v>
      </c>
      <c r="Y162" s="6" t="s">
        <v>338</v>
      </c>
      <c r="Z162" s="6" t="s">
        <v>1</v>
      </c>
      <c r="AA162" s="6" t="s">
        <v>1</v>
      </c>
      <c r="AB162" s="6" t="s">
        <v>1</v>
      </c>
      <c r="AC162" s="6" t="s">
        <v>1</v>
      </c>
      <c r="AD162" s="6" t="s">
        <v>1</v>
      </c>
      <c r="AE162" s="6" t="s">
        <v>337</v>
      </c>
      <c r="AF162" s="6" t="s">
        <v>3</v>
      </c>
      <c r="AG162" s="6" t="s">
        <v>2</v>
      </c>
      <c r="AH162" s="6" t="s">
        <v>2</v>
      </c>
      <c r="AI162" s="6" t="s">
        <v>3</v>
      </c>
      <c r="AJ162" s="6" t="s">
        <v>395</v>
      </c>
    </row>
    <row r="163" spans="1:36" ht="17" customHeight="1">
      <c r="A163" s="6" t="s">
        <v>328</v>
      </c>
      <c r="B163" s="6" t="s">
        <v>329</v>
      </c>
      <c r="C163" s="6">
        <v>24</v>
      </c>
      <c r="D163" s="6" t="s">
        <v>330</v>
      </c>
      <c r="E163" s="6" t="s">
        <v>331</v>
      </c>
      <c r="F163" s="6">
        <v>2</v>
      </c>
      <c r="G163" s="6" t="s">
        <v>332</v>
      </c>
      <c r="H163" s="6" t="s">
        <v>333</v>
      </c>
      <c r="I163" s="6" t="s">
        <v>3</v>
      </c>
      <c r="J163" s="6" t="s">
        <v>337</v>
      </c>
      <c r="K163" s="6" t="s">
        <v>1</v>
      </c>
      <c r="L163" s="6" t="s">
        <v>2</v>
      </c>
      <c r="M163" s="6" t="s">
        <v>1</v>
      </c>
      <c r="N163" s="6" t="s">
        <v>1</v>
      </c>
      <c r="O163" s="6" t="s">
        <v>1</v>
      </c>
      <c r="P163" s="6" t="s">
        <v>2</v>
      </c>
      <c r="Q163" s="6" t="s">
        <v>1</v>
      </c>
      <c r="R163" s="6" t="s">
        <v>337</v>
      </c>
      <c r="S163" s="6" t="s">
        <v>1</v>
      </c>
      <c r="T163" s="6" t="s">
        <v>2</v>
      </c>
      <c r="U163" s="6" t="s">
        <v>91</v>
      </c>
      <c r="V163" s="6" t="s">
        <v>334</v>
      </c>
      <c r="W163" s="6" t="s">
        <v>334</v>
      </c>
      <c r="X163" s="6" t="s">
        <v>3</v>
      </c>
      <c r="Y163" s="6" t="s">
        <v>2</v>
      </c>
      <c r="Z163" s="6" t="s">
        <v>2</v>
      </c>
      <c r="AA163" s="6" t="s">
        <v>337</v>
      </c>
      <c r="AB163" s="6" t="s">
        <v>337</v>
      </c>
      <c r="AC163" s="6" t="s">
        <v>1</v>
      </c>
      <c r="AD163" s="6" t="s">
        <v>2</v>
      </c>
      <c r="AE163" s="6" t="s">
        <v>1</v>
      </c>
      <c r="AF163" s="6" t="s">
        <v>337</v>
      </c>
      <c r="AG163" s="6" t="s">
        <v>3</v>
      </c>
      <c r="AH163" s="6" t="s">
        <v>1</v>
      </c>
      <c r="AI163" s="6" t="s">
        <v>337</v>
      </c>
    </row>
    <row r="164" spans="1:36" ht="17" customHeight="1">
      <c r="A164" s="6" t="s">
        <v>328</v>
      </c>
      <c r="B164" s="6" t="s">
        <v>329</v>
      </c>
      <c r="C164" s="6">
        <v>26</v>
      </c>
      <c r="D164" s="6" t="s">
        <v>330</v>
      </c>
      <c r="E164" s="6" t="s">
        <v>371</v>
      </c>
      <c r="F164" s="6">
        <v>1</v>
      </c>
      <c r="G164" s="6" t="s">
        <v>332</v>
      </c>
      <c r="H164" s="6" t="s">
        <v>350</v>
      </c>
      <c r="I164" s="6" t="s">
        <v>3</v>
      </c>
      <c r="J164" s="6" t="s">
        <v>1</v>
      </c>
      <c r="K164" s="6" t="s">
        <v>2</v>
      </c>
      <c r="L164" s="6" t="s">
        <v>3</v>
      </c>
      <c r="M164" s="6" t="s">
        <v>3</v>
      </c>
      <c r="N164" s="6" t="s">
        <v>2</v>
      </c>
      <c r="O164" s="6" t="s">
        <v>2</v>
      </c>
      <c r="P164" s="6" t="s">
        <v>2</v>
      </c>
      <c r="Q164" s="6" t="s">
        <v>3</v>
      </c>
      <c r="R164" s="6" t="s">
        <v>1</v>
      </c>
      <c r="S164" s="6" t="s">
        <v>2</v>
      </c>
      <c r="T164" s="6" t="s">
        <v>2</v>
      </c>
      <c r="U164" s="6" t="s">
        <v>175</v>
      </c>
      <c r="V164" s="6" t="s">
        <v>334</v>
      </c>
      <c r="W164" s="6" t="s">
        <v>334</v>
      </c>
      <c r="X164" s="6" t="s">
        <v>3</v>
      </c>
      <c r="Y164" s="6" t="s">
        <v>3</v>
      </c>
      <c r="Z164" s="6" t="s">
        <v>2</v>
      </c>
      <c r="AA164" s="6" t="s">
        <v>2</v>
      </c>
      <c r="AB164" s="6" t="s">
        <v>2</v>
      </c>
      <c r="AC164" s="6" t="s">
        <v>1</v>
      </c>
      <c r="AD164" s="6" t="s">
        <v>2</v>
      </c>
      <c r="AE164" s="6" t="s">
        <v>1</v>
      </c>
      <c r="AF164" s="6" t="s">
        <v>1</v>
      </c>
      <c r="AG164" s="6" t="s">
        <v>3</v>
      </c>
      <c r="AH164" s="6" t="s">
        <v>1</v>
      </c>
      <c r="AI164" s="6" t="s">
        <v>338</v>
      </c>
    </row>
    <row r="165" spans="1:36" ht="17" customHeight="1">
      <c r="A165" s="6" t="s">
        <v>328</v>
      </c>
      <c r="B165" s="6" t="s">
        <v>329</v>
      </c>
      <c r="C165" s="6">
        <v>30</v>
      </c>
      <c r="D165" s="6" t="s">
        <v>330</v>
      </c>
      <c r="E165" s="6" t="s">
        <v>357</v>
      </c>
      <c r="F165" s="6">
        <v>1</v>
      </c>
      <c r="G165" s="6" t="s">
        <v>403</v>
      </c>
      <c r="H165" s="6" t="s">
        <v>346</v>
      </c>
      <c r="I165" s="6" t="s">
        <v>1</v>
      </c>
      <c r="J165" s="6" t="s">
        <v>338</v>
      </c>
      <c r="K165" s="6" t="s">
        <v>1</v>
      </c>
      <c r="L165" s="6" t="s">
        <v>1</v>
      </c>
      <c r="M165" s="6" t="s">
        <v>1</v>
      </c>
      <c r="N165" s="6" t="s">
        <v>337</v>
      </c>
      <c r="O165" s="6" t="s">
        <v>337</v>
      </c>
      <c r="P165" s="6" t="s">
        <v>1</v>
      </c>
      <c r="Q165" s="6" t="s">
        <v>1</v>
      </c>
      <c r="R165" s="6" t="s">
        <v>337</v>
      </c>
      <c r="S165" s="6" t="s">
        <v>337</v>
      </c>
      <c r="T165" s="6" t="s">
        <v>1</v>
      </c>
      <c r="U165" s="6" t="s">
        <v>248</v>
      </c>
      <c r="V165" s="6" t="s">
        <v>336</v>
      </c>
      <c r="W165" s="6" t="s">
        <v>335</v>
      </c>
      <c r="X165" s="6" t="s">
        <v>2</v>
      </c>
      <c r="Y165" s="6" t="s">
        <v>2</v>
      </c>
      <c r="Z165" s="6" t="s">
        <v>1</v>
      </c>
      <c r="AA165" s="6" t="s">
        <v>1</v>
      </c>
      <c r="AB165" s="6" t="s">
        <v>1</v>
      </c>
      <c r="AC165" s="6" t="s">
        <v>1</v>
      </c>
      <c r="AD165" s="6" t="s">
        <v>2</v>
      </c>
      <c r="AE165" s="6" t="s">
        <v>337</v>
      </c>
      <c r="AF165" s="6" t="s">
        <v>1</v>
      </c>
      <c r="AG165" s="6" t="s">
        <v>2</v>
      </c>
      <c r="AH165" s="6" t="s">
        <v>337</v>
      </c>
      <c r="AI165" s="6" t="s">
        <v>1</v>
      </c>
    </row>
    <row r="166" spans="1:36" ht="17" customHeight="1">
      <c r="A166" s="6" t="s">
        <v>351</v>
      </c>
      <c r="B166" s="6" t="s">
        <v>329</v>
      </c>
      <c r="C166" s="6">
        <v>26</v>
      </c>
      <c r="D166" s="6" t="s">
        <v>330</v>
      </c>
      <c r="E166" s="6" t="s">
        <v>331</v>
      </c>
      <c r="F166" s="6">
        <v>2</v>
      </c>
      <c r="G166" s="6" t="s">
        <v>347</v>
      </c>
      <c r="H166" s="6" t="s">
        <v>333</v>
      </c>
      <c r="I166" s="6" t="s">
        <v>3</v>
      </c>
      <c r="J166" s="6" t="s">
        <v>1</v>
      </c>
      <c r="K166" s="6" t="s">
        <v>2</v>
      </c>
      <c r="L166" s="6" t="s">
        <v>1</v>
      </c>
      <c r="M166" s="6" t="s">
        <v>3</v>
      </c>
      <c r="N166" s="6" t="s">
        <v>337</v>
      </c>
      <c r="O166" s="6" t="s">
        <v>1</v>
      </c>
      <c r="P166" s="6" t="s">
        <v>1</v>
      </c>
      <c r="Q166" s="6" t="s">
        <v>2</v>
      </c>
      <c r="R166" s="6" t="s">
        <v>337</v>
      </c>
      <c r="S166" s="6" t="s">
        <v>1</v>
      </c>
      <c r="T166" s="6" t="s">
        <v>1</v>
      </c>
      <c r="U166" s="6" t="s">
        <v>81</v>
      </c>
      <c r="V166" s="6" t="s">
        <v>334</v>
      </c>
      <c r="W166" s="6" t="s">
        <v>334</v>
      </c>
      <c r="X166" s="6" t="s">
        <v>2</v>
      </c>
      <c r="Y166" s="6" t="s">
        <v>2</v>
      </c>
      <c r="Z166" s="6" t="s">
        <v>337</v>
      </c>
      <c r="AA166" s="6" t="s">
        <v>1</v>
      </c>
      <c r="AB166" s="6" t="s">
        <v>1</v>
      </c>
      <c r="AC166" s="6" t="s">
        <v>1</v>
      </c>
      <c r="AD166" s="6" t="s">
        <v>2</v>
      </c>
      <c r="AE166" s="6" t="s">
        <v>337</v>
      </c>
      <c r="AF166" s="6" t="s">
        <v>1</v>
      </c>
      <c r="AG166" s="6" t="s">
        <v>2</v>
      </c>
      <c r="AH166" s="6" t="s">
        <v>1</v>
      </c>
      <c r="AI166" s="6" t="s">
        <v>2</v>
      </c>
      <c r="AJ166" s="6" t="s">
        <v>370</v>
      </c>
    </row>
    <row r="167" spans="1:36" ht="17" customHeight="1">
      <c r="A167" s="6" t="s">
        <v>351</v>
      </c>
      <c r="B167" s="6" t="s">
        <v>329</v>
      </c>
      <c r="C167" s="6">
        <v>29</v>
      </c>
      <c r="D167" s="6" t="s">
        <v>330</v>
      </c>
      <c r="E167" s="6" t="s">
        <v>331</v>
      </c>
      <c r="F167" s="6">
        <v>2</v>
      </c>
      <c r="G167" s="6" t="s">
        <v>332</v>
      </c>
      <c r="H167" s="6" t="s">
        <v>333</v>
      </c>
      <c r="I167" s="6" t="s">
        <v>1</v>
      </c>
      <c r="J167" s="6" t="s">
        <v>337</v>
      </c>
      <c r="K167" s="6" t="s">
        <v>3</v>
      </c>
      <c r="L167" s="6" t="s">
        <v>1</v>
      </c>
      <c r="M167" s="6" t="s">
        <v>337</v>
      </c>
      <c r="N167" s="6" t="s">
        <v>1</v>
      </c>
      <c r="O167" s="6" t="s">
        <v>3</v>
      </c>
      <c r="P167" s="6" t="s">
        <v>2</v>
      </c>
      <c r="Q167" s="6" t="s">
        <v>337</v>
      </c>
      <c r="R167" s="6" t="s">
        <v>337</v>
      </c>
      <c r="S167" s="6" t="s">
        <v>338</v>
      </c>
      <c r="T167" s="6" t="s">
        <v>338</v>
      </c>
      <c r="U167" s="6" t="s">
        <v>75</v>
      </c>
      <c r="V167" s="6" t="s">
        <v>334</v>
      </c>
      <c r="W167" s="6" t="s">
        <v>336</v>
      </c>
      <c r="X167" s="6" t="s">
        <v>2</v>
      </c>
      <c r="Y167" s="6" t="s">
        <v>1</v>
      </c>
      <c r="Z167" s="6" t="s">
        <v>337</v>
      </c>
      <c r="AA167" s="6" t="s">
        <v>337</v>
      </c>
      <c r="AB167" s="6" t="s">
        <v>1</v>
      </c>
      <c r="AC167" s="6" t="s">
        <v>337</v>
      </c>
      <c r="AD167" s="6" t="s">
        <v>3</v>
      </c>
      <c r="AE167" s="6" t="s">
        <v>337</v>
      </c>
      <c r="AF167" s="6" t="s">
        <v>337</v>
      </c>
      <c r="AG167" s="6" t="s">
        <v>1</v>
      </c>
      <c r="AH167" s="6" t="s">
        <v>338</v>
      </c>
      <c r="AI167" s="6" t="s">
        <v>338</v>
      </c>
      <c r="AJ167" s="6" t="s">
        <v>364</v>
      </c>
    </row>
    <row r="168" spans="1:36" ht="17" customHeight="1">
      <c r="A168" s="6" t="s">
        <v>351</v>
      </c>
      <c r="B168" s="6" t="s">
        <v>329</v>
      </c>
      <c r="C168" s="6">
        <v>26</v>
      </c>
      <c r="D168" s="6" t="s">
        <v>330</v>
      </c>
      <c r="E168" s="6" t="s">
        <v>331</v>
      </c>
      <c r="F168" s="6">
        <v>4</v>
      </c>
      <c r="G168" s="6" t="s">
        <v>332</v>
      </c>
      <c r="H168" s="6" t="s">
        <v>333</v>
      </c>
      <c r="I168" s="6" t="s">
        <v>3</v>
      </c>
      <c r="J168" s="6" t="s">
        <v>1</v>
      </c>
      <c r="K168" s="6" t="s">
        <v>1</v>
      </c>
      <c r="L168" s="6" t="s">
        <v>2</v>
      </c>
      <c r="M168" s="6" t="s">
        <v>2</v>
      </c>
      <c r="N168" s="6" t="s">
        <v>337</v>
      </c>
      <c r="O168" s="6" t="s">
        <v>1</v>
      </c>
      <c r="P168" s="6" t="s">
        <v>2</v>
      </c>
      <c r="Q168" s="6" t="s">
        <v>1</v>
      </c>
      <c r="R168" s="6" t="s">
        <v>2</v>
      </c>
      <c r="S168" s="6" t="s">
        <v>1</v>
      </c>
      <c r="T168" s="6" t="s">
        <v>1</v>
      </c>
      <c r="U168" s="6" t="s">
        <v>205</v>
      </c>
      <c r="V168" s="6" t="s">
        <v>335</v>
      </c>
      <c r="W168" s="6" t="s">
        <v>336</v>
      </c>
      <c r="X168" s="6" t="s">
        <v>3</v>
      </c>
      <c r="Y168" s="6" t="s">
        <v>337</v>
      </c>
      <c r="Z168" s="6" t="s">
        <v>337</v>
      </c>
      <c r="AA168" s="6" t="s">
        <v>337</v>
      </c>
      <c r="AB168" s="6" t="s">
        <v>337</v>
      </c>
      <c r="AC168" s="6" t="s">
        <v>337</v>
      </c>
      <c r="AD168" s="6" t="s">
        <v>1</v>
      </c>
      <c r="AE168" s="6" t="s">
        <v>337</v>
      </c>
      <c r="AF168" s="6" t="s">
        <v>337</v>
      </c>
      <c r="AG168" s="6" t="s">
        <v>3</v>
      </c>
      <c r="AH168" s="6" t="s">
        <v>3</v>
      </c>
      <c r="AI168" s="6" t="s">
        <v>338</v>
      </c>
    </row>
    <row r="169" spans="1:36" ht="17" customHeight="1">
      <c r="A169" s="6" t="s">
        <v>351</v>
      </c>
      <c r="B169" s="6" t="s">
        <v>348</v>
      </c>
      <c r="C169" s="6">
        <v>22</v>
      </c>
      <c r="D169" s="6" t="s">
        <v>330</v>
      </c>
      <c r="E169" s="6" t="s">
        <v>331</v>
      </c>
      <c r="F169" s="6">
        <v>1</v>
      </c>
      <c r="G169" s="6" t="s">
        <v>332</v>
      </c>
      <c r="H169" s="6" t="s">
        <v>350</v>
      </c>
      <c r="I169" s="6" t="s">
        <v>1</v>
      </c>
      <c r="J169" s="6" t="s">
        <v>3</v>
      </c>
      <c r="K169" s="6" t="s">
        <v>2</v>
      </c>
      <c r="L169" s="6" t="s">
        <v>3</v>
      </c>
      <c r="M169" s="6" t="s">
        <v>3</v>
      </c>
      <c r="N169" s="6" t="s">
        <v>1</v>
      </c>
      <c r="O169" s="6" t="s">
        <v>2</v>
      </c>
      <c r="P169" s="6" t="s">
        <v>2</v>
      </c>
      <c r="Q169" s="6" t="s">
        <v>3</v>
      </c>
      <c r="R169" s="6" t="s">
        <v>337</v>
      </c>
      <c r="S169" s="6" t="s">
        <v>1</v>
      </c>
      <c r="T169" s="6" t="s">
        <v>1</v>
      </c>
      <c r="U169" s="6" t="s">
        <v>66</v>
      </c>
      <c r="V169" s="6" t="s">
        <v>336</v>
      </c>
      <c r="W169" s="6" t="s">
        <v>336</v>
      </c>
      <c r="X169" s="6" t="s">
        <v>3</v>
      </c>
      <c r="Y169" s="6" t="s">
        <v>1</v>
      </c>
      <c r="Z169" s="6" t="s">
        <v>1</v>
      </c>
      <c r="AA169" s="6" t="s">
        <v>2</v>
      </c>
      <c r="AB169" s="6" t="s">
        <v>337</v>
      </c>
      <c r="AC169" s="6" t="s">
        <v>1</v>
      </c>
      <c r="AD169" s="6" t="s">
        <v>2</v>
      </c>
      <c r="AE169" s="6" t="s">
        <v>337</v>
      </c>
      <c r="AF169" s="6" t="s">
        <v>1</v>
      </c>
      <c r="AG169" s="6" t="s">
        <v>2</v>
      </c>
      <c r="AH169" s="6" t="s">
        <v>2</v>
      </c>
      <c r="AI169" s="6" t="s">
        <v>338</v>
      </c>
    </row>
    <row r="170" spans="1:36" ht="17" customHeight="1">
      <c r="A170" s="6" t="s">
        <v>351</v>
      </c>
      <c r="B170" s="6" t="s">
        <v>329</v>
      </c>
      <c r="C170" s="6">
        <v>35</v>
      </c>
      <c r="D170" s="6" t="s">
        <v>330</v>
      </c>
      <c r="E170" s="6" t="s">
        <v>371</v>
      </c>
      <c r="F170" s="6">
        <v>2</v>
      </c>
      <c r="G170" s="6" t="s">
        <v>403</v>
      </c>
      <c r="H170" s="6" t="s">
        <v>333</v>
      </c>
      <c r="I170" s="6" t="s">
        <v>1</v>
      </c>
      <c r="J170" s="6" t="s">
        <v>1</v>
      </c>
      <c r="K170" s="6" t="s">
        <v>2</v>
      </c>
      <c r="L170" s="6" t="s">
        <v>2</v>
      </c>
      <c r="M170" s="6" t="s">
        <v>2</v>
      </c>
      <c r="N170" s="6" t="s">
        <v>2</v>
      </c>
      <c r="O170" s="6" t="s">
        <v>1</v>
      </c>
      <c r="P170" s="6" t="s">
        <v>3</v>
      </c>
      <c r="Q170" s="6" t="s">
        <v>2</v>
      </c>
      <c r="R170" s="6" t="s">
        <v>338</v>
      </c>
      <c r="S170" s="6" t="s">
        <v>2</v>
      </c>
      <c r="T170" s="6" t="s">
        <v>338</v>
      </c>
      <c r="U170" s="6" t="s">
        <v>120</v>
      </c>
      <c r="V170" s="6" t="s">
        <v>334</v>
      </c>
      <c r="W170" s="6" t="s">
        <v>336</v>
      </c>
      <c r="X170" s="6" t="s">
        <v>337</v>
      </c>
      <c r="Y170" s="6" t="s">
        <v>337</v>
      </c>
      <c r="Z170" s="6" t="s">
        <v>1</v>
      </c>
      <c r="AA170" s="6" t="s">
        <v>338</v>
      </c>
      <c r="AB170" s="6" t="s">
        <v>338</v>
      </c>
      <c r="AC170" s="6" t="s">
        <v>338</v>
      </c>
      <c r="AD170" s="6" t="s">
        <v>338</v>
      </c>
      <c r="AE170" s="6" t="s">
        <v>3</v>
      </c>
      <c r="AF170" s="6" t="s">
        <v>338</v>
      </c>
      <c r="AG170" s="6" t="s">
        <v>2</v>
      </c>
      <c r="AH170" s="6" t="s">
        <v>338</v>
      </c>
      <c r="AI170" s="6" t="s">
        <v>337</v>
      </c>
      <c r="AJ170" s="6" t="s">
        <v>404</v>
      </c>
    </row>
    <row r="171" spans="1:36" ht="17" customHeight="1">
      <c r="A171" s="6" t="s">
        <v>351</v>
      </c>
      <c r="B171" s="6" t="s">
        <v>329</v>
      </c>
      <c r="C171" s="6">
        <v>26</v>
      </c>
      <c r="D171" s="6" t="s">
        <v>330</v>
      </c>
      <c r="E171" s="6" t="s">
        <v>331</v>
      </c>
      <c r="F171" s="6">
        <v>4</v>
      </c>
      <c r="G171" s="6" t="s">
        <v>366</v>
      </c>
      <c r="H171" s="6" t="s">
        <v>333</v>
      </c>
      <c r="I171" s="6" t="s">
        <v>1</v>
      </c>
      <c r="J171" s="6" t="s">
        <v>1</v>
      </c>
      <c r="K171" s="6" t="s">
        <v>1</v>
      </c>
      <c r="L171" s="6" t="s">
        <v>2</v>
      </c>
      <c r="M171" s="6" t="s">
        <v>338</v>
      </c>
      <c r="N171" s="6" t="s">
        <v>337</v>
      </c>
      <c r="O171" s="6" t="s">
        <v>2</v>
      </c>
      <c r="P171" s="6" t="s">
        <v>2</v>
      </c>
      <c r="Q171" s="6" t="s">
        <v>1</v>
      </c>
      <c r="R171" s="6" t="s">
        <v>337</v>
      </c>
      <c r="S171" s="6" t="s">
        <v>337</v>
      </c>
      <c r="T171" s="6" t="s">
        <v>1</v>
      </c>
      <c r="U171" s="6" t="s">
        <v>121</v>
      </c>
      <c r="V171" s="6" t="s">
        <v>336</v>
      </c>
      <c r="W171" s="6" t="s">
        <v>334</v>
      </c>
      <c r="X171" s="6" t="s">
        <v>3</v>
      </c>
      <c r="Y171" s="6" t="s">
        <v>3</v>
      </c>
      <c r="Z171" s="6" t="s">
        <v>338</v>
      </c>
      <c r="AA171" s="6" t="s">
        <v>338</v>
      </c>
      <c r="AB171" s="6" t="s">
        <v>338</v>
      </c>
      <c r="AC171" s="6" t="s">
        <v>337</v>
      </c>
      <c r="AD171" s="6" t="s">
        <v>3</v>
      </c>
      <c r="AE171" s="6" t="s">
        <v>337</v>
      </c>
      <c r="AF171" s="6" t="s">
        <v>338</v>
      </c>
      <c r="AG171" s="6" t="s">
        <v>1</v>
      </c>
      <c r="AH171" s="6" t="s">
        <v>337</v>
      </c>
      <c r="AI171" s="6" t="s">
        <v>338</v>
      </c>
    </row>
    <row r="172" spans="1:36" ht="17" customHeight="1">
      <c r="A172" s="6" t="s">
        <v>351</v>
      </c>
      <c r="B172" s="6" t="s">
        <v>342</v>
      </c>
      <c r="C172" s="6">
        <v>28</v>
      </c>
      <c r="D172" s="6" t="s">
        <v>330</v>
      </c>
      <c r="E172" s="6" t="s">
        <v>331</v>
      </c>
      <c r="F172" s="6">
        <v>2</v>
      </c>
      <c r="G172" s="6" t="s">
        <v>332</v>
      </c>
      <c r="H172" s="6" t="s">
        <v>350</v>
      </c>
      <c r="I172" s="6" t="s">
        <v>3</v>
      </c>
      <c r="J172" s="6" t="s">
        <v>3</v>
      </c>
      <c r="K172" s="6" t="s">
        <v>3</v>
      </c>
      <c r="L172" s="6" t="s">
        <v>3</v>
      </c>
      <c r="M172" s="6" t="s">
        <v>3</v>
      </c>
      <c r="N172" s="6" t="s">
        <v>337</v>
      </c>
      <c r="O172" s="6" t="s">
        <v>3</v>
      </c>
      <c r="P172" s="6" t="s">
        <v>3</v>
      </c>
      <c r="Q172" s="6" t="s">
        <v>2</v>
      </c>
      <c r="R172" s="6" t="s">
        <v>2</v>
      </c>
      <c r="S172" s="6" t="s">
        <v>1</v>
      </c>
      <c r="T172" s="6" t="s">
        <v>2</v>
      </c>
      <c r="U172" s="7" t="s">
        <v>244</v>
      </c>
      <c r="V172" s="6" t="s">
        <v>334</v>
      </c>
      <c r="W172" s="6" t="s">
        <v>335</v>
      </c>
      <c r="X172" s="6" t="s">
        <v>3</v>
      </c>
      <c r="Y172" s="6" t="s">
        <v>3</v>
      </c>
      <c r="Z172" s="6" t="s">
        <v>1</v>
      </c>
      <c r="AA172" s="6" t="s">
        <v>3</v>
      </c>
      <c r="AB172" s="6" t="s">
        <v>3</v>
      </c>
      <c r="AC172" s="6" t="s">
        <v>3</v>
      </c>
      <c r="AD172" s="6" t="s">
        <v>3</v>
      </c>
      <c r="AE172" s="6" t="s">
        <v>3</v>
      </c>
      <c r="AF172" s="6" t="s">
        <v>1</v>
      </c>
      <c r="AG172" s="6" t="s">
        <v>3</v>
      </c>
      <c r="AH172" s="6" t="s">
        <v>3</v>
      </c>
      <c r="AI172" s="6" t="s">
        <v>3</v>
      </c>
      <c r="AJ172" s="6" t="s">
        <v>491</v>
      </c>
    </row>
    <row r="173" spans="1:36" ht="17" customHeight="1">
      <c r="A173" s="6" t="s">
        <v>351</v>
      </c>
      <c r="B173" s="6" t="s">
        <v>348</v>
      </c>
      <c r="C173" s="6">
        <v>30</v>
      </c>
      <c r="D173" s="6" t="s">
        <v>330</v>
      </c>
      <c r="E173" s="6" t="s">
        <v>331</v>
      </c>
      <c r="F173" s="6">
        <v>1</v>
      </c>
      <c r="G173" s="6" t="s">
        <v>332</v>
      </c>
      <c r="H173" s="6" t="s">
        <v>346</v>
      </c>
      <c r="I173" s="6" t="s">
        <v>2</v>
      </c>
      <c r="J173" s="6" t="s">
        <v>1</v>
      </c>
      <c r="K173" s="6" t="s">
        <v>3</v>
      </c>
      <c r="L173" s="6" t="s">
        <v>337</v>
      </c>
      <c r="M173" s="6" t="s">
        <v>337</v>
      </c>
      <c r="N173" s="6" t="s">
        <v>337</v>
      </c>
      <c r="O173" s="6" t="s">
        <v>337</v>
      </c>
      <c r="P173" s="6" t="s">
        <v>1</v>
      </c>
      <c r="Q173" s="6" t="s">
        <v>337</v>
      </c>
      <c r="R173" s="6" t="s">
        <v>337</v>
      </c>
      <c r="S173" s="6" t="s">
        <v>338</v>
      </c>
      <c r="T173" s="6" t="s">
        <v>1</v>
      </c>
      <c r="U173" s="6" t="s">
        <v>141</v>
      </c>
      <c r="V173" s="6" t="s">
        <v>334</v>
      </c>
      <c r="W173" s="6" t="s">
        <v>334</v>
      </c>
      <c r="X173" s="6" t="s">
        <v>1</v>
      </c>
      <c r="Y173" s="6" t="s">
        <v>337</v>
      </c>
      <c r="Z173" s="6" t="s">
        <v>338</v>
      </c>
      <c r="AA173" s="6" t="s">
        <v>2</v>
      </c>
      <c r="AB173" s="6" t="s">
        <v>1</v>
      </c>
      <c r="AC173" s="6" t="s">
        <v>1</v>
      </c>
      <c r="AD173" s="6" t="s">
        <v>1</v>
      </c>
      <c r="AE173" s="6" t="s">
        <v>338</v>
      </c>
      <c r="AF173" s="6" t="s">
        <v>2</v>
      </c>
      <c r="AG173" s="6" t="s">
        <v>2</v>
      </c>
      <c r="AH173" s="6" t="s">
        <v>337</v>
      </c>
      <c r="AI173" s="6" t="s">
        <v>338</v>
      </c>
      <c r="AJ173" s="6" t="s">
        <v>421</v>
      </c>
    </row>
    <row r="174" spans="1:36" ht="17" customHeight="1">
      <c r="A174" s="6" t="s">
        <v>351</v>
      </c>
      <c r="B174" s="6" t="s">
        <v>329</v>
      </c>
      <c r="C174" s="6">
        <v>25</v>
      </c>
      <c r="D174" s="6" t="s">
        <v>330</v>
      </c>
      <c r="E174" s="6" t="s">
        <v>331</v>
      </c>
      <c r="F174" s="6">
        <v>1</v>
      </c>
      <c r="G174" s="6" t="s">
        <v>332</v>
      </c>
      <c r="H174" s="6" t="s">
        <v>346</v>
      </c>
      <c r="I174" s="6" t="s">
        <v>337</v>
      </c>
      <c r="J174" s="6" t="s">
        <v>338</v>
      </c>
      <c r="K174" s="6" t="s">
        <v>338</v>
      </c>
      <c r="L174" s="6" t="s">
        <v>2</v>
      </c>
      <c r="M174" s="6" t="s">
        <v>1</v>
      </c>
      <c r="N174" s="6" t="s">
        <v>1</v>
      </c>
      <c r="O174" s="6" t="s">
        <v>338</v>
      </c>
      <c r="P174" s="6" t="s">
        <v>1</v>
      </c>
      <c r="Q174" s="6" t="s">
        <v>338</v>
      </c>
      <c r="R174" s="6" t="s">
        <v>338</v>
      </c>
      <c r="S174" s="6" t="s">
        <v>338</v>
      </c>
      <c r="T174" s="6" t="s">
        <v>338</v>
      </c>
      <c r="U174" s="6" t="s">
        <v>77</v>
      </c>
      <c r="V174" s="6" t="s">
        <v>335</v>
      </c>
      <c r="W174" s="6" t="s">
        <v>336</v>
      </c>
      <c r="X174" s="6" t="s">
        <v>337</v>
      </c>
      <c r="Y174" s="6" t="s">
        <v>337</v>
      </c>
      <c r="Z174" s="6" t="s">
        <v>1</v>
      </c>
      <c r="AA174" s="6" t="s">
        <v>337</v>
      </c>
      <c r="AB174" s="6" t="s">
        <v>338</v>
      </c>
      <c r="AC174" s="6" t="s">
        <v>338</v>
      </c>
      <c r="AD174" s="6" t="s">
        <v>337</v>
      </c>
      <c r="AE174" s="6" t="s">
        <v>338</v>
      </c>
      <c r="AF174" s="6" t="s">
        <v>1</v>
      </c>
      <c r="AG174" s="6" t="s">
        <v>337</v>
      </c>
      <c r="AH174" s="6" t="s">
        <v>338</v>
      </c>
      <c r="AI174" s="6" t="s">
        <v>338</v>
      </c>
      <c r="AJ174" s="6" t="s">
        <v>365</v>
      </c>
    </row>
    <row r="175" spans="1:36" ht="17" customHeight="1">
      <c r="A175" s="6" t="s">
        <v>351</v>
      </c>
      <c r="B175" s="6" t="s">
        <v>329</v>
      </c>
      <c r="C175" s="6">
        <v>27</v>
      </c>
      <c r="D175" s="6" t="s">
        <v>340</v>
      </c>
      <c r="E175" s="6" t="s">
        <v>331</v>
      </c>
      <c r="F175" s="6">
        <v>2</v>
      </c>
      <c r="G175" s="6" t="s">
        <v>366</v>
      </c>
      <c r="H175" s="6" t="s">
        <v>333</v>
      </c>
      <c r="I175" s="6" t="s">
        <v>3</v>
      </c>
      <c r="J175" s="6" t="s">
        <v>337</v>
      </c>
      <c r="K175" s="6" t="s">
        <v>338</v>
      </c>
      <c r="L175" s="6" t="s">
        <v>2</v>
      </c>
      <c r="M175" s="6" t="s">
        <v>1</v>
      </c>
      <c r="N175" s="6" t="s">
        <v>337</v>
      </c>
      <c r="O175" s="6" t="s">
        <v>1</v>
      </c>
      <c r="P175" s="6" t="s">
        <v>2</v>
      </c>
      <c r="Q175" s="6" t="s">
        <v>2</v>
      </c>
      <c r="R175" s="6" t="s">
        <v>338</v>
      </c>
      <c r="S175" s="6" t="s">
        <v>1</v>
      </c>
      <c r="T175" s="6" t="s">
        <v>2</v>
      </c>
      <c r="U175" s="6" t="s">
        <v>227</v>
      </c>
      <c r="V175" s="6" t="s">
        <v>334</v>
      </c>
      <c r="W175" s="6" t="s">
        <v>335</v>
      </c>
      <c r="X175" s="6" t="s">
        <v>3</v>
      </c>
      <c r="Y175" s="6" t="s">
        <v>3</v>
      </c>
      <c r="Z175" s="6" t="s">
        <v>1</v>
      </c>
      <c r="AA175" s="6" t="s">
        <v>337</v>
      </c>
      <c r="AB175" s="6" t="s">
        <v>2</v>
      </c>
      <c r="AC175" s="6" t="s">
        <v>337</v>
      </c>
      <c r="AD175" s="6" t="s">
        <v>3</v>
      </c>
      <c r="AE175" s="6" t="s">
        <v>337</v>
      </c>
      <c r="AF175" s="6" t="s">
        <v>338</v>
      </c>
      <c r="AG175" s="6" t="s">
        <v>2</v>
      </c>
      <c r="AH175" s="6" t="s">
        <v>1</v>
      </c>
      <c r="AI175" s="6" t="s">
        <v>338</v>
      </c>
    </row>
    <row r="176" spans="1:36" ht="17" customHeight="1">
      <c r="A176" s="6" t="s">
        <v>351</v>
      </c>
      <c r="B176" s="6" t="s">
        <v>348</v>
      </c>
      <c r="C176" s="6">
        <v>33</v>
      </c>
      <c r="D176" s="6" t="s">
        <v>349</v>
      </c>
      <c r="E176" s="6" t="s">
        <v>331</v>
      </c>
      <c r="F176" s="6">
        <v>4</v>
      </c>
      <c r="G176" s="6" t="s">
        <v>403</v>
      </c>
      <c r="H176" s="6" t="s">
        <v>346</v>
      </c>
      <c r="I176" s="6" t="s">
        <v>1</v>
      </c>
      <c r="J176" s="6" t="s">
        <v>337</v>
      </c>
      <c r="K176" s="6" t="s">
        <v>337</v>
      </c>
      <c r="L176" s="6" t="s">
        <v>1</v>
      </c>
      <c r="M176" s="6" t="s">
        <v>338</v>
      </c>
      <c r="N176" s="6" t="s">
        <v>1</v>
      </c>
      <c r="O176" s="6" t="s">
        <v>1</v>
      </c>
      <c r="P176" s="6" t="s">
        <v>1</v>
      </c>
      <c r="Q176" s="6" t="s">
        <v>1</v>
      </c>
      <c r="R176" s="6" t="s">
        <v>1</v>
      </c>
      <c r="S176" s="6" t="s">
        <v>337</v>
      </c>
      <c r="T176" s="6" t="s">
        <v>337</v>
      </c>
      <c r="U176" s="6" t="s">
        <v>235</v>
      </c>
      <c r="V176" s="6" t="s">
        <v>336</v>
      </c>
      <c r="W176" s="6" t="s">
        <v>335</v>
      </c>
      <c r="X176" s="6" t="s">
        <v>2</v>
      </c>
      <c r="Y176" s="6" t="s">
        <v>1</v>
      </c>
      <c r="Z176" s="6" t="s">
        <v>2</v>
      </c>
      <c r="AA176" s="6" t="s">
        <v>1</v>
      </c>
      <c r="AB176" s="6" t="s">
        <v>1</v>
      </c>
      <c r="AC176" s="6" t="s">
        <v>2</v>
      </c>
      <c r="AD176" s="6" t="s">
        <v>2</v>
      </c>
      <c r="AE176" s="6" t="s">
        <v>1</v>
      </c>
      <c r="AF176" s="6" t="s">
        <v>337</v>
      </c>
      <c r="AG176" s="6" t="s">
        <v>3</v>
      </c>
      <c r="AH176" s="6" t="s">
        <v>3</v>
      </c>
      <c r="AI176" s="6" t="s">
        <v>337</v>
      </c>
      <c r="AJ176" s="6" t="s">
        <v>485</v>
      </c>
    </row>
    <row r="177" spans="1:36" ht="17" customHeight="1">
      <c r="A177" s="6" t="s">
        <v>351</v>
      </c>
      <c r="B177" s="6" t="s">
        <v>329</v>
      </c>
      <c r="C177" s="6">
        <v>26</v>
      </c>
      <c r="D177" s="6" t="s">
        <v>340</v>
      </c>
      <c r="E177" s="6" t="s">
        <v>331</v>
      </c>
      <c r="F177" s="6">
        <v>2</v>
      </c>
      <c r="G177" s="6" t="s">
        <v>409</v>
      </c>
      <c r="H177" s="6" t="s">
        <v>346</v>
      </c>
      <c r="I177" s="6" t="s">
        <v>1</v>
      </c>
      <c r="J177" s="6" t="s">
        <v>337</v>
      </c>
      <c r="K177" s="6" t="s">
        <v>337</v>
      </c>
      <c r="L177" s="6" t="s">
        <v>2</v>
      </c>
      <c r="M177" s="6" t="s">
        <v>337</v>
      </c>
      <c r="N177" s="6" t="s">
        <v>337</v>
      </c>
      <c r="O177" s="6" t="s">
        <v>1</v>
      </c>
      <c r="P177" s="6" t="s">
        <v>1</v>
      </c>
      <c r="Q177" s="6" t="s">
        <v>337</v>
      </c>
      <c r="R177" s="6" t="s">
        <v>337</v>
      </c>
      <c r="S177" s="6" t="s">
        <v>337</v>
      </c>
      <c r="T177" s="6" t="s">
        <v>1</v>
      </c>
      <c r="U177" s="6" t="s">
        <v>204</v>
      </c>
      <c r="V177" s="6" t="s">
        <v>336</v>
      </c>
      <c r="W177" s="6" t="s">
        <v>336</v>
      </c>
      <c r="X177" s="6" t="s">
        <v>1</v>
      </c>
      <c r="Y177" s="6" t="s">
        <v>337</v>
      </c>
      <c r="Z177" s="6" t="s">
        <v>337</v>
      </c>
      <c r="AA177" s="6" t="s">
        <v>1</v>
      </c>
      <c r="AB177" s="6" t="s">
        <v>337</v>
      </c>
      <c r="AC177" s="6" t="s">
        <v>337</v>
      </c>
      <c r="AD177" s="6" t="s">
        <v>337</v>
      </c>
      <c r="AE177" s="6" t="s">
        <v>1</v>
      </c>
      <c r="AF177" s="6" t="s">
        <v>338</v>
      </c>
      <c r="AG177" s="6" t="s">
        <v>1</v>
      </c>
      <c r="AH177" s="6" t="s">
        <v>2</v>
      </c>
      <c r="AI177" s="6" t="s">
        <v>337</v>
      </c>
    </row>
    <row r="178" spans="1:36" ht="17" customHeight="1">
      <c r="A178" s="6" t="s">
        <v>351</v>
      </c>
      <c r="B178" s="6" t="s">
        <v>329</v>
      </c>
      <c r="C178" s="6">
        <v>23</v>
      </c>
      <c r="D178" s="6" t="s">
        <v>340</v>
      </c>
      <c r="E178" s="6" t="s">
        <v>331</v>
      </c>
      <c r="F178" s="6">
        <v>2</v>
      </c>
      <c r="G178" s="6" t="s">
        <v>332</v>
      </c>
      <c r="H178" s="6" t="s">
        <v>346</v>
      </c>
      <c r="I178" s="6" t="s">
        <v>2</v>
      </c>
      <c r="J178" s="6" t="s">
        <v>337</v>
      </c>
      <c r="K178" s="6" t="s">
        <v>1</v>
      </c>
      <c r="L178" s="6" t="s">
        <v>1</v>
      </c>
      <c r="M178" s="6" t="s">
        <v>1</v>
      </c>
      <c r="N178" s="6" t="s">
        <v>338</v>
      </c>
      <c r="O178" s="6" t="s">
        <v>1</v>
      </c>
      <c r="P178" s="6" t="s">
        <v>2</v>
      </c>
      <c r="Q178" s="6" t="s">
        <v>338</v>
      </c>
      <c r="R178" s="6" t="s">
        <v>337</v>
      </c>
      <c r="S178" s="6" t="s">
        <v>337</v>
      </c>
      <c r="T178" s="6" t="s">
        <v>338</v>
      </c>
      <c r="U178" s="7" t="s">
        <v>159</v>
      </c>
      <c r="V178" s="6" t="s">
        <v>336</v>
      </c>
      <c r="W178" s="6" t="s">
        <v>335</v>
      </c>
      <c r="X178" s="6" t="s">
        <v>1</v>
      </c>
      <c r="Y178" s="6" t="s">
        <v>1</v>
      </c>
      <c r="Z178" s="6" t="s">
        <v>337</v>
      </c>
      <c r="AA178" s="6" t="s">
        <v>2</v>
      </c>
      <c r="AB178" s="6" t="s">
        <v>337</v>
      </c>
      <c r="AC178" s="6" t="s">
        <v>338</v>
      </c>
      <c r="AD178" s="6" t="s">
        <v>1</v>
      </c>
      <c r="AE178" s="6" t="s">
        <v>338</v>
      </c>
      <c r="AF178" s="6" t="s">
        <v>337</v>
      </c>
      <c r="AG178" s="6" t="s">
        <v>3</v>
      </c>
      <c r="AH178" s="6" t="s">
        <v>337</v>
      </c>
      <c r="AI178" s="6" t="s">
        <v>338</v>
      </c>
      <c r="AJ178" s="6" t="s">
        <v>434</v>
      </c>
    </row>
    <row r="179" spans="1:36" ht="17" customHeight="1">
      <c r="A179" s="6" t="s">
        <v>351</v>
      </c>
      <c r="B179" s="6" t="s">
        <v>329</v>
      </c>
      <c r="C179" s="6">
        <v>24</v>
      </c>
      <c r="D179" s="6" t="s">
        <v>330</v>
      </c>
      <c r="E179" s="6" t="s">
        <v>331</v>
      </c>
      <c r="F179" s="6">
        <v>1</v>
      </c>
      <c r="G179" s="6" t="s">
        <v>345</v>
      </c>
      <c r="H179" s="6" t="s">
        <v>346</v>
      </c>
      <c r="I179" s="6" t="s">
        <v>2</v>
      </c>
      <c r="J179" s="6" t="s">
        <v>1</v>
      </c>
      <c r="K179" s="6" t="s">
        <v>1</v>
      </c>
      <c r="L179" s="6" t="s">
        <v>337</v>
      </c>
      <c r="M179" s="6" t="s">
        <v>337</v>
      </c>
      <c r="N179" s="6" t="s">
        <v>337</v>
      </c>
      <c r="O179" s="6" t="s">
        <v>1</v>
      </c>
      <c r="P179" s="6" t="s">
        <v>337</v>
      </c>
      <c r="Q179" s="6" t="s">
        <v>337</v>
      </c>
      <c r="R179" s="6" t="s">
        <v>338</v>
      </c>
      <c r="S179" s="6" t="s">
        <v>338</v>
      </c>
      <c r="T179" s="6" t="s">
        <v>338</v>
      </c>
      <c r="U179" s="6" t="s">
        <v>95</v>
      </c>
      <c r="V179" s="6" t="s">
        <v>334</v>
      </c>
      <c r="W179" s="6" t="s">
        <v>336</v>
      </c>
      <c r="X179" s="6" t="s">
        <v>1</v>
      </c>
      <c r="Y179" s="6" t="s">
        <v>1</v>
      </c>
      <c r="Z179" s="6" t="s">
        <v>338</v>
      </c>
      <c r="AA179" s="6" t="s">
        <v>338</v>
      </c>
      <c r="AB179" s="6" t="s">
        <v>338</v>
      </c>
      <c r="AC179" s="6" t="s">
        <v>338</v>
      </c>
      <c r="AD179" s="6" t="s">
        <v>1</v>
      </c>
      <c r="AE179" s="6" t="s">
        <v>338</v>
      </c>
      <c r="AF179" s="6" t="s">
        <v>337</v>
      </c>
      <c r="AG179" s="6" t="s">
        <v>1</v>
      </c>
      <c r="AH179" s="6" t="s">
        <v>337</v>
      </c>
      <c r="AI179" s="6" t="s">
        <v>338</v>
      </c>
      <c r="AJ179" s="6" t="s">
        <v>382</v>
      </c>
    </row>
    <row r="180" spans="1:36" ht="17" customHeight="1">
      <c r="A180" s="6" t="s">
        <v>351</v>
      </c>
      <c r="B180" s="6" t="s">
        <v>329</v>
      </c>
      <c r="C180" s="6">
        <v>25</v>
      </c>
      <c r="D180" s="6" t="s">
        <v>330</v>
      </c>
      <c r="E180" s="6" t="s">
        <v>371</v>
      </c>
      <c r="F180" s="6">
        <v>1</v>
      </c>
      <c r="G180" s="6" t="s">
        <v>343</v>
      </c>
      <c r="H180" s="6" t="s">
        <v>346</v>
      </c>
      <c r="I180" s="6" t="s">
        <v>2</v>
      </c>
      <c r="J180" s="6" t="s">
        <v>2</v>
      </c>
      <c r="K180" s="6" t="s">
        <v>2</v>
      </c>
      <c r="L180" s="6" t="s">
        <v>3</v>
      </c>
      <c r="M180" s="6" t="s">
        <v>2</v>
      </c>
      <c r="N180" s="6" t="s">
        <v>1</v>
      </c>
      <c r="O180" s="6" t="s">
        <v>2</v>
      </c>
      <c r="P180" s="6" t="s">
        <v>2</v>
      </c>
      <c r="Q180" s="6" t="s">
        <v>1</v>
      </c>
      <c r="R180" s="6" t="s">
        <v>337</v>
      </c>
      <c r="S180" s="6" t="s">
        <v>1</v>
      </c>
      <c r="T180" s="6" t="s">
        <v>337</v>
      </c>
      <c r="U180" s="6" t="s">
        <v>187</v>
      </c>
      <c r="V180" s="6" t="s">
        <v>334</v>
      </c>
      <c r="W180" s="6" t="s">
        <v>334</v>
      </c>
      <c r="X180" s="6" t="s">
        <v>2</v>
      </c>
      <c r="Y180" s="6" t="s">
        <v>1</v>
      </c>
      <c r="Z180" s="6" t="s">
        <v>1</v>
      </c>
      <c r="AA180" s="6" t="s">
        <v>338</v>
      </c>
      <c r="AB180" s="6" t="s">
        <v>338</v>
      </c>
      <c r="AC180" s="6" t="s">
        <v>337</v>
      </c>
      <c r="AD180" s="6" t="s">
        <v>1</v>
      </c>
      <c r="AE180" s="6" t="s">
        <v>338</v>
      </c>
      <c r="AF180" s="6" t="s">
        <v>337</v>
      </c>
      <c r="AG180" s="6" t="s">
        <v>337</v>
      </c>
      <c r="AH180" s="6" t="s">
        <v>1</v>
      </c>
      <c r="AI180" s="6" t="s">
        <v>1</v>
      </c>
      <c r="AJ180" s="6" t="s">
        <v>450</v>
      </c>
    </row>
    <row r="181" spans="1:36" ht="17" customHeight="1">
      <c r="A181" s="6" t="s">
        <v>351</v>
      </c>
      <c r="B181" s="6" t="s">
        <v>329</v>
      </c>
      <c r="C181" s="6">
        <v>22</v>
      </c>
      <c r="D181" s="6" t="s">
        <v>330</v>
      </c>
      <c r="E181" s="6" t="s">
        <v>357</v>
      </c>
      <c r="F181" s="6">
        <v>1</v>
      </c>
      <c r="G181" s="6" t="s">
        <v>347</v>
      </c>
      <c r="H181" s="6" t="s">
        <v>333</v>
      </c>
      <c r="I181" s="6" t="s">
        <v>1</v>
      </c>
      <c r="J181" s="6" t="s">
        <v>337</v>
      </c>
      <c r="K181" s="6" t="s">
        <v>338</v>
      </c>
      <c r="L181" s="6" t="s">
        <v>2</v>
      </c>
      <c r="M181" s="6" t="s">
        <v>1</v>
      </c>
      <c r="N181" s="6" t="s">
        <v>337</v>
      </c>
      <c r="O181" s="6" t="s">
        <v>1</v>
      </c>
      <c r="P181" s="6" t="s">
        <v>2</v>
      </c>
      <c r="Q181" s="6" t="s">
        <v>337</v>
      </c>
      <c r="R181" s="6" t="s">
        <v>337</v>
      </c>
      <c r="S181" s="6" t="s">
        <v>1</v>
      </c>
      <c r="T181" s="6" t="s">
        <v>338</v>
      </c>
      <c r="U181" s="7" t="s">
        <v>84</v>
      </c>
      <c r="V181" s="6" t="s">
        <v>334</v>
      </c>
      <c r="W181" s="6" t="s">
        <v>335</v>
      </c>
      <c r="X181" s="6" t="s">
        <v>3</v>
      </c>
      <c r="Y181" s="6" t="s">
        <v>338</v>
      </c>
      <c r="Z181" s="6" t="s">
        <v>338</v>
      </c>
      <c r="AA181" s="6" t="s">
        <v>3</v>
      </c>
      <c r="AB181" s="6" t="s">
        <v>338</v>
      </c>
      <c r="AC181" s="6" t="s">
        <v>1</v>
      </c>
      <c r="AD181" s="6" t="s">
        <v>337</v>
      </c>
      <c r="AE181" s="6" t="s">
        <v>337</v>
      </c>
      <c r="AF181" s="6" t="s">
        <v>338</v>
      </c>
      <c r="AG181" s="6" t="s">
        <v>2</v>
      </c>
      <c r="AH181" s="6" t="s">
        <v>2</v>
      </c>
      <c r="AI181" s="6" t="s">
        <v>338</v>
      </c>
      <c r="AJ181" s="6" t="s">
        <v>374</v>
      </c>
    </row>
    <row r="182" spans="1:36" ht="17" customHeight="1">
      <c r="A182" s="6" t="s">
        <v>351</v>
      </c>
      <c r="B182" s="6" t="s">
        <v>329</v>
      </c>
      <c r="C182" s="6">
        <v>28</v>
      </c>
      <c r="D182" s="6" t="s">
        <v>330</v>
      </c>
      <c r="E182" s="6" t="s">
        <v>357</v>
      </c>
      <c r="F182" s="6">
        <v>1</v>
      </c>
      <c r="G182" s="6" t="s">
        <v>332</v>
      </c>
      <c r="H182" s="6" t="s">
        <v>346</v>
      </c>
      <c r="I182" s="6" t="s">
        <v>1</v>
      </c>
      <c r="J182" s="6" t="s">
        <v>1</v>
      </c>
      <c r="K182" s="6" t="s">
        <v>2</v>
      </c>
      <c r="L182" s="6" t="s">
        <v>1</v>
      </c>
      <c r="M182" s="6" t="s">
        <v>3</v>
      </c>
      <c r="N182" s="6" t="s">
        <v>337</v>
      </c>
      <c r="O182" s="6" t="s">
        <v>1</v>
      </c>
      <c r="P182" s="6" t="s">
        <v>2</v>
      </c>
      <c r="Q182" s="6" t="s">
        <v>2</v>
      </c>
      <c r="R182" s="6" t="s">
        <v>338</v>
      </c>
      <c r="S182" s="6" t="s">
        <v>337</v>
      </c>
      <c r="T182" s="6" t="s">
        <v>2</v>
      </c>
      <c r="U182" s="6" t="s">
        <v>169</v>
      </c>
      <c r="V182" s="6" t="s">
        <v>335</v>
      </c>
      <c r="W182" s="6" t="s">
        <v>336</v>
      </c>
      <c r="X182" s="6" t="s">
        <v>337</v>
      </c>
      <c r="Y182" s="6" t="s">
        <v>338</v>
      </c>
      <c r="Z182" s="6" t="s">
        <v>337</v>
      </c>
      <c r="AA182" s="6" t="s">
        <v>338</v>
      </c>
      <c r="AB182" s="6" t="s">
        <v>338</v>
      </c>
      <c r="AC182" s="6" t="s">
        <v>338</v>
      </c>
      <c r="AD182" s="6" t="s">
        <v>338</v>
      </c>
      <c r="AE182" s="6" t="s">
        <v>338</v>
      </c>
      <c r="AF182" s="6" t="s">
        <v>1</v>
      </c>
      <c r="AG182" s="6" t="s">
        <v>2</v>
      </c>
      <c r="AH182" s="6" t="s">
        <v>3</v>
      </c>
      <c r="AI182" s="6" t="s">
        <v>338</v>
      </c>
    </row>
    <row r="183" spans="1:36" ht="17" customHeight="1">
      <c r="A183" s="6" t="s">
        <v>351</v>
      </c>
      <c r="B183" s="6" t="s">
        <v>329</v>
      </c>
      <c r="C183" s="6">
        <v>28</v>
      </c>
      <c r="D183" s="6" t="s">
        <v>330</v>
      </c>
      <c r="E183" s="6" t="s">
        <v>331</v>
      </c>
      <c r="F183" s="6">
        <v>2</v>
      </c>
      <c r="G183" s="6" t="s">
        <v>347</v>
      </c>
      <c r="H183" s="6" t="s">
        <v>346</v>
      </c>
      <c r="I183" s="6" t="s">
        <v>1</v>
      </c>
      <c r="J183" s="6" t="s">
        <v>337</v>
      </c>
      <c r="K183" s="6" t="s">
        <v>337</v>
      </c>
      <c r="L183" s="6" t="s">
        <v>1</v>
      </c>
      <c r="M183" s="6" t="s">
        <v>337</v>
      </c>
      <c r="N183" s="6" t="s">
        <v>338</v>
      </c>
      <c r="O183" s="6" t="s">
        <v>337</v>
      </c>
      <c r="P183" s="6" t="s">
        <v>1</v>
      </c>
      <c r="Q183" s="6" t="s">
        <v>1</v>
      </c>
      <c r="R183" s="6" t="s">
        <v>337</v>
      </c>
      <c r="S183" s="6" t="s">
        <v>338</v>
      </c>
      <c r="T183" s="6" t="s">
        <v>1</v>
      </c>
      <c r="U183" s="6" t="s">
        <v>179</v>
      </c>
      <c r="V183" s="6" t="s">
        <v>336</v>
      </c>
      <c r="W183" s="6" t="s">
        <v>334</v>
      </c>
      <c r="X183" s="6" t="s">
        <v>337</v>
      </c>
      <c r="Y183" s="6" t="s">
        <v>1</v>
      </c>
      <c r="Z183" s="6" t="s">
        <v>337</v>
      </c>
      <c r="AA183" s="6" t="s">
        <v>338</v>
      </c>
      <c r="AB183" s="6" t="s">
        <v>338</v>
      </c>
      <c r="AC183" s="6" t="s">
        <v>338</v>
      </c>
      <c r="AD183" s="6" t="s">
        <v>337</v>
      </c>
      <c r="AE183" s="6" t="s">
        <v>338</v>
      </c>
      <c r="AF183" s="6" t="s">
        <v>2</v>
      </c>
      <c r="AG183" s="6" t="s">
        <v>1</v>
      </c>
      <c r="AH183" s="6" t="s">
        <v>1</v>
      </c>
      <c r="AI183" s="6" t="s">
        <v>337</v>
      </c>
      <c r="AJ183" s="6" t="s">
        <v>447</v>
      </c>
    </row>
    <row r="184" spans="1:36" ht="17" customHeight="1">
      <c r="A184" s="6" t="s">
        <v>351</v>
      </c>
      <c r="B184" s="6" t="s">
        <v>329</v>
      </c>
      <c r="C184" s="6">
        <v>26</v>
      </c>
      <c r="D184" s="6" t="s">
        <v>330</v>
      </c>
      <c r="E184" s="6" t="s">
        <v>331</v>
      </c>
      <c r="F184" s="6">
        <v>4</v>
      </c>
      <c r="G184" s="6" t="s">
        <v>347</v>
      </c>
      <c r="H184" s="6" t="s">
        <v>333</v>
      </c>
      <c r="I184" s="6" t="s">
        <v>2</v>
      </c>
      <c r="J184" s="6" t="s">
        <v>1</v>
      </c>
      <c r="K184" s="6" t="s">
        <v>1</v>
      </c>
      <c r="L184" s="6" t="s">
        <v>3</v>
      </c>
      <c r="M184" s="6" t="s">
        <v>3</v>
      </c>
      <c r="N184" s="6" t="s">
        <v>337</v>
      </c>
      <c r="O184" s="6" t="s">
        <v>1</v>
      </c>
      <c r="P184" s="6" t="s">
        <v>2</v>
      </c>
      <c r="Q184" s="6" t="s">
        <v>2</v>
      </c>
      <c r="R184" s="6" t="s">
        <v>337</v>
      </c>
      <c r="S184" s="6" t="s">
        <v>2</v>
      </c>
      <c r="T184" s="6" t="s">
        <v>2</v>
      </c>
      <c r="U184" s="6" t="s">
        <v>104</v>
      </c>
      <c r="V184" s="6" t="s">
        <v>335</v>
      </c>
      <c r="W184" s="6" t="s">
        <v>336</v>
      </c>
      <c r="X184" s="6" t="s">
        <v>3</v>
      </c>
      <c r="Y184" s="6" t="s">
        <v>1</v>
      </c>
      <c r="Z184" s="6" t="s">
        <v>2</v>
      </c>
      <c r="AA184" s="6" t="s">
        <v>2</v>
      </c>
      <c r="AB184" s="6" t="s">
        <v>337</v>
      </c>
      <c r="AC184" s="6" t="s">
        <v>2</v>
      </c>
      <c r="AD184" s="6" t="s">
        <v>2</v>
      </c>
      <c r="AE184" s="6" t="s">
        <v>337</v>
      </c>
      <c r="AF184" s="6" t="s">
        <v>2</v>
      </c>
      <c r="AG184" s="6" t="s">
        <v>3</v>
      </c>
      <c r="AH184" s="6" t="s">
        <v>3</v>
      </c>
      <c r="AI184" s="6" t="s">
        <v>3</v>
      </c>
    </row>
    <row r="185" spans="1:36" ht="17" customHeight="1">
      <c r="A185" s="6" t="s">
        <v>351</v>
      </c>
      <c r="B185" s="6" t="s">
        <v>329</v>
      </c>
      <c r="C185" s="6">
        <v>28</v>
      </c>
      <c r="D185" s="6" t="s">
        <v>330</v>
      </c>
      <c r="E185" s="6" t="s">
        <v>331</v>
      </c>
      <c r="F185" s="6" t="s">
        <v>348</v>
      </c>
      <c r="G185" s="6" t="s">
        <v>409</v>
      </c>
      <c r="H185" s="6" t="s">
        <v>333</v>
      </c>
      <c r="I185" s="6" t="s">
        <v>1</v>
      </c>
      <c r="J185" s="6" t="s">
        <v>337</v>
      </c>
      <c r="K185" s="6" t="s">
        <v>2</v>
      </c>
      <c r="L185" s="6" t="s">
        <v>2</v>
      </c>
      <c r="M185" s="6" t="s">
        <v>337</v>
      </c>
      <c r="N185" s="6" t="s">
        <v>337</v>
      </c>
      <c r="O185" s="6" t="s">
        <v>1</v>
      </c>
      <c r="P185" s="6" t="s">
        <v>1</v>
      </c>
      <c r="Q185" s="6" t="s">
        <v>337</v>
      </c>
      <c r="R185" s="6" t="s">
        <v>337</v>
      </c>
      <c r="S185" s="6" t="s">
        <v>338</v>
      </c>
      <c r="T185" s="6" t="s">
        <v>338</v>
      </c>
      <c r="U185" s="7" t="s">
        <v>132</v>
      </c>
      <c r="V185" s="6" t="s">
        <v>336</v>
      </c>
      <c r="W185" s="6" t="s">
        <v>336</v>
      </c>
      <c r="X185" s="6" t="s">
        <v>1</v>
      </c>
      <c r="Y185" s="6" t="s">
        <v>2</v>
      </c>
      <c r="Z185" s="6" t="s">
        <v>2</v>
      </c>
      <c r="AA185" s="6" t="s">
        <v>337</v>
      </c>
      <c r="AB185" s="6" t="s">
        <v>337</v>
      </c>
      <c r="AC185" s="6" t="s">
        <v>2</v>
      </c>
      <c r="AD185" s="6" t="s">
        <v>2</v>
      </c>
      <c r="AE185" s="6" t="s">
        <v>1</v>
      </c>
      <c r="AF185" s="6" t="s">
        <v>2</v>
      </c>
      <c r="AG185" s="6" t="s">
        <v>3</v>
      </c>
      <c r="AH185" s="6" t="s">
        <v>3</v>
      </c>
      <c r="AI185" s="6" t="s">
        <v>338</v>
      </c>
    </row>
    <row r="186" spans="1:36" ht="17" customHeight="1">
      <c r="A186" s="6" t="s">
        <v>351</v>
      </c>
      <c r="B186" s="6" t="s">
        <v>329</v>
      </c>
      <c r="C186" s="6">
        <v>25</v>
      </c>
      <c r="D186" s="6" t="s">
        <v>330</v>
      </c>
      <c r="E186" s="6" t="s">
        <v>331</v>
      </c>
      <c r="F186" s="6">
        <v>1</v>
      </c>
      <c r="G186" s="6" t="s">
        <v>345</v>
      </c>
      <c r="H186" s="6" t="s">
        <v>346</v>
      </c>
      <c r="I186" s="6" t="s">
        <v>3</v>
      </c>
      <c r="J186" s="6" t="s">
        <v>337</v>
      </c>
      <c r="K186" s="6" t="s">
        <v>1</v>
      </c>
      <c r="L186" s="6" t="s">
        <v>337</v>
      </c>
      <c r="M186" s="6" t="s">
        <v>1</v>
      </c>
      <c r="N186" s="6" t="s">
        <v>338</v>
      </c>
      <c r="O186" s="6" t="s">
        <v>337</v>
      </c>
      <c r="P186" s="6" t="s">
        <v>1</v>
      </c>
      <c r="Q186" s="6" t="s">
        <v>338</v>
      </c>
      <c r="R186" s="6" t="s">
        <v>338</v>
      </c>
      <c r="S186" s="6" t="s">
        <v>338</v>
      </c>
      <c r="T186" s="6" t="s">
        <v>338</v>
      </c>
      <c r="U186" s="6" t="s">
        <v>98</v>
      </c>
      <c r="V186" s="6" t="s">
        <v>334</v>
      </c>
      <c r="W186" s="6" t="s">
        <v>336</v>
      </c>
      <c r="X186" s="6" t="s">
        <v>3</v>
      </c>
      <c r="Y186" s="6" t="s">
        <v>2</v>
      </c>
      <c r="Z186" s="6" t="s">
        <v>338</v>
      </c>
      <c r="AA186" s="6" t="s">
        <v>337</v>
      </c>
      <c r="AB186" s="6" t="s">
        <v>1</v>
      </c>
      <c r="AC186" s="6" t="s">
        <v>338</v>
      </c>
      <c r="AD186" s="6" t="s">
        <v>1</v>
      </c>
      <c r="AE186" s="6" t="s">
        <v>338</v>
      </c>
      <c r="AF186" s="6" t="s">
        <v>1</v>
      </c>
      <c r="AG186" s="6" t="s">
        <v>337</v>
      </c>
      <c r="AH186" s="6" t="s">
        <v>337</v>
      </c>
      <c r="AI186" s="6" t="s">
        <v>338</v>
      </c>
      <c r="AJ186" s="6" t="s">
        <v>384</v>
      </c>
    </row>
    <row r="187" spans="1:36" ht="17" customHeight="1">
      <c r="A187" s="6" t="s">
        <v>351</v>
      </c>
      <c r="B187" s="6" t="s">
        <v>385</v>
      </c>
      <c r="C187" s="6">
        <v>30</v>
      </c>
      <c r="D187" s="6" t="s">
        <v>349</v>
      </c>
      <c r="E187" s="6" t="s">
        <v>331</v>
      </c>
      <c r="F187" s="6">
        <v>3</v>
      </c>
      <c r="G187" s="6" t="s">
        <v>409</v>
      </c>
      <c r="H187" s="6" t="s">
        <v>333</v>
      </c>
      <c r="I187" s="6" t="s">
        <v>1</v>
      </c>
      <c r="J187" s="6" t="s">
        <v>2</v>
      </c>
      <c r="K187" s="6" t="s">
        <v>337</v>
      </c>
      <c r="L187" s="6" t="s">
        <v>1</v>
      </c>
      <c r="M187" s="6" t="s">
        <v>2</v>
      </c>
      <c r="N187" s="6" t="s">
        <v>338</v>
      </c>
      <c r="O187" s="6" t="s">
        <v>1</v>
      </c>
      <c r="P187" s="6" t="s">
        <v>3</v>
      </c>
      <c r="Q187" s="6" t="s">
        <v>1</v>
      </c>
      <c r="R187" s="6" t="s">
        <v>1</v>
      </c>
      <c r="S187" s="6" t="s">
        <v>1</v>
      </c>
      <c r="T187" s="6" t="s">
        <v>3</v>
      </c>
      <c r="U187" s="6" t="s">
        <v>127</v>
      </c>
      <c r="V187" s="6" t="s">
        <v>334</v>
      </c>
      <c r="W187" s="6" t="s">
        <v>336</v>
      </c>
      <c r="X187" s="6" t="s">
        <v>1</v>
      </c>
      <c r="Y187" s="6" t="s">
        <v>2</v>
      </c>
      <c r="Z187" s="6" t="s">
        <v>1</v>
      </c>
      <c r="AA187" s="6" t="s">
        <v>337</v>
      </c>
      <c r="AB187" s="6" t="s">
        <v>337</v>
      </c>
      <c r="AC187" s="6" t="s">
        <v>1</v>
      </c>
      <c r="AD187" s="6" t="s">
        <v>1</v>
      </c>
      <c r="AE187" s="6" t="s">
        <v>337</v>
      </c>
      <c r="AF187" s="6" t="s">
        <v>1</v>
      </c>
      <c r="AG187" s="6" t="s">
        <v>1</v>
      </c>
      <c r="AH187" s="6" t="s">
        <v>1</v>
      </c>
      <c r="AI187" s="6" t="s">
        <v>2</v>
      </c>
    </row>
    <row r="188" spans="1:36" ht="17" customHeight="1">
      <c r="A188" s="6" t="s">
        <v>351</v>
      </c>
      <c r="B188" s="6" t="s">
        <v>329</v>
      </c>
      <c r="C188" s="6">
        <v>26</v>
      </c>
      <c r="D188" s="6" t="s">
        <v>330</v>
      </c>
      <c r="E188" s="6" t="s">
        <v>331</v>
      </c>
      <c r="F188" s="6">
        <v>2</v>
      </c>
      <c r="G188" s="6" t="s">
        <v>347</v>
      </c>
      <c r="H188" s="6" t="s">
        <v>333</v>
      </c>
      <c r="I188" s="6" t="s">
        <v>1</v>
      </c>
      <c r="J188" s="6" t="s">
        <v>337</v>
      </c>
      <c r="K188" s="6" t="s">
        <v>337</v>
      </c>
      <c r="L188" s="6" t="s">
        <v>1</v>
      </c>
      <c r="M188" s="6" t="s">
        <v>1</v>
      </c>
      <c r="N188" s="6" t="s">
        <v>337</v>
      </c>
      <c r="O188" s="6" t="s">
        <v>1</v>
      </c>
      <c r="P188" s="6" t="s">
        <v>1</v>
      </c>
      <c r="Q188" s="6" t="s">
        <v>337</v>
      </c>
      <c r="R188" s="6" t="s">
        <v>338</v>
      </c>
      <c r="S188" s="6" t="s">
        <v>337</v>
      </c>
      <c r="T188" s="6" t="s">
        <v>338</v>
      </c>
      <c r="U188" s="6" t="s">
        <v>56</v>
      </c>
      <c r="V188" s="6" t="s">
        <v>336</v>
      </c>
      <c r="W188" s="6" t="s">
        <v>334</v>
      </c>
      <c r="X188" s="6" t="s">
        <v>1</v>
      </c>
      <c r="Y188" s="6" t="s">
        <v>1</v>
      </c>
      <c r="Z188" s="6" t="s">
        <v>337</v>
      </c>
      <c r="AA188" s="6" t="s">
        <v>338</v>
      </c>
      <c r="AB188" s="6" t="s">
        <v>1</v>
      </c>
      <c r="AC188" s="6" t="s">
        <v>337</v>
      </c>
      <c r="AD188" s="6" t="s">
        <v>1</v>
      </c>
      <c r="AE188" s="6" t="s">
        <v>1</v>
      </c>
      <c r="AF188" s="6" t="s">
        <v>1</v>
      </c>
      <c r="AG188" s="6" t="s">
        <v>1</v>
      </c>
      <c r="AH188" s="6" t="s">
        <v>1</v>
      </c>
      <c r="AI188" s="6" t="s">
        <v>1</v>
      </c>
      <c r="AJ188" s="6" t="s">
        <v>352</v>
      </c>
    </row>
    <row r="189" spans="1:36" ht="17" customHeight="1">
      <c r="A189" s="6" t="s">
        <v>351</v>
      </c>
      <c r="B189" s="6" t="s">
        <v>329</v>
      </c>
      <c r="C189" s="6">
        <v>24</v>
      </c>
      <c r="D189" s="6" t="s">
        <v>330</v>
      </c>
      <c r="E189" s="6" t="s">
        <v>331</v>
      </c>
      <c r="F189" s="6">
        <v>1</v>
      </c>
      <c r="G189" s="6" t="s">
        <v>345</v>
      </c>
      <c r="H189" s="6" t="s">
        <v>350</v>
      </c>
      <c r="I189" s="6" t="s">
        <v>2</v>
      </c>
      <c r="J189" s="6" t="s">
        <v>2</v>
      </c>
      <c r="K189" s="6" t="s">
        <v>337</v>
      </c>
      <c r="L189" s="6" t="s">
        <v>2</v>
      </c>
      <c r="M189" s="6" t="s">
        <v>2</v>
      </c>
      <c r="N189" s="6" t="s">
        <v>2</v>
      </c>
      <c r="O189" s="6" t="s">
        <v>2</v>
      </c>
      <c r="P189" s="6" t="s">
        <v>3</v>
      </c>
      <c r="Q189" s="6" t="s">
        <v>1</v>
      </c>
      <c r="R189" s="6" t="s">
        <v>1</v>
      </c>
      <c r="S189" s="6" t="s">
        <v>337</v>
      </c>
      <c r="T189" s="6" t="s">
        <v>2</v>
      </c>
      <c r="U189" s="6" t="s">
        <v>96</v>
      </c>
      <c r="V189" s="6" t="s">
        <v>334</v>
      </c>
      <c r="W189" s="6" t="s">
        <v>334</v>
      </c>
      <c r="X189" s="6" t="s">
        <v>3</v>
      </c>
      <c r="Y189" s="6" t="s">
        <v>3</v>
      </c>
      <c r="Z189" s="6" t="s">
        <v>3</v>
      </c>
      <c r="AA189" s="6" t="s">
        <v>337</v>
      </c>
      <c r="AB189" s="6" t="s">
        <v>1</v>
      </c>
      <c r="AC189" s="6" t="s">
        <v>337</v>
      </c>
      <c r="AD189" s="6" t="s">
        <v>3</v>
      </c>
      <c r="AE189" s="6" t="s">
        <v>3</v>
      </c>
      <c r="AF189" s="6" t="s">
        <v>337</v>
      </c>
      <c r="AG189" s="6" t="s">
        <v>3</v>
      </c>
      <c r="AH189" s="6" t="s">
        <v>3</v>
      </c>
      <c r="AI189" s="6" t="s">
        <v>338</v>
      </c>
      <c r="AJ189" s="6" t="s">
        <v>383</v>
      </c>
    </row>
    <row r="190" spans="1:36" ht="17" customHeight="1">
      <c r="A190" s="6" t="s">
        <v>351</v>
      </c>
      <c r="B190" s="6" t="s">
        <v>329</v>
      </c>
      <c r="C190" s="6">
        <v>23</v>
      </c>
      <c r="D190" s="6" t="s">
        <v>330</v>
      </c>
      <c r="E190" s="6" t="s">
        <v>371</v>
      </c>
      <c r="F190" s="6">
        <v>1</v>
      </c>
      <c r="G190" s="6" t="s">
        <v>343</v>
      </c>
      <c r="H190" s="6" t="s">
        <v>346</v>
      </c>
      <c r="I190" s="6" t="s">
        <v>1</v>
      </c>
      <c r="J190" s="6" t="s">
        <v>1</v>
      </c>
      <c r="K190" s="6" t="s">
        <v>1</v>
      </c>
      <c r="L190" s="6" t="s">
        <v>337</v>
      </c>
      <c r="M190" s="6" t="s">
        <v>338</v>
      </c>
      <c r="N190" s="6" t="s">
        <v>338</v>
      </c>
      <c r="O190" s="6" t="s">
        <v>337</v>
      </c>
      <c r="P190" s="6" t="s">
        <v>2</v>
      </c>
      <c r="Q190" s="6" t="s">
        <v>338</v>
      </c>
      <c r="R190" s="6" t="s">
        <v>337</v>
      </c>
      <c r="S190" s="6" t="s">
        <v>1</v>
      </c>
      <c r="T190" s="6" t="s">
        <v>338</v>
      </c>
      <c r="U190" s="6" t="s">
        <v>124</v>
      </c>
      <c r="V190" s="6" t="s">
        <v>336</v>
      </c>
      <c r="W190" s="6" t="s">
        <v>334</v>
      </c>
      <c r="X190" s="6" t="s">
        <v>1</v>
      </c>
      <c r="Y190" s="6" t="s">
        <v>2</v>
      </c>
      <c r="Z190" s="6" t="s">
        <v>337</v>
      </c>
      <c r="AA190" s="6" t="s">
        <v>3</v>
      </c>
      <c r="AB190" s="6" t="s">
        <v>2</v>
      </c>
      <c r="AC190" s="6" t="s">
        <v>338</v>
      </c>
      <c r="AD190" s="6" t="s">
        <v>337</v>
      </c>
      <c r="AE190" s="6" t="s">
        <v>337</v>
      </c>
      <c r="AF190" s="6" t="s">
        <v>2</v>
      </c>
      <c r="AG190" s="6" t="s">
        <v>338</v>
      </c>
      <c r="AH190" s="6" t="s">
        <v>1</v>
      </c>
      <c r="AI190" s="6" t="s">
        <v>1</v>
      </c>
      <c r="AJ190" s="6" t="s">
        <v>407</v>
      </c>
    </row>
    <row r="191" spans="1:36" ht="17" customHeight="1">
      <c r="A191" s="6" t="s">
        <v>351</v>
      </c>
      <c r="B191" s="6" t="s">
        <v>355</v>
      </c>
      <c r="C191" s="6">
        <v>32</v>
      </c>
      <c r="D191" s="6" t="s">
        <v>349</v>
      </c>
      <c r="E191" s="6" t="s">
        <v>331</v>
      </c>
      <c r="F191" s="6">
        <v>4</v>
      </c>
      <c r="G191" s="6" t="s">
        <v>347</v>
      </c>
      <c r="H191" s="6" t="s">
        <v>333</v>
      </c>
      <c r="I191" s="6" t="s">
        <v>2</v>
      </c>
      <c r="J191" s="6" t="s">
        <v>1</v>
      </c>
      <c r="K191" s="6" t="s">
        <v>1</v>
      </c>
      <c r="L191" s="6" t="s">
        <v>1</v>
      </c>
      <c r="M191" s="6" t="s">
        <v>1</v>
      </c>
      <c r="N191" s="6" t="s">
        <v>337</v>
      </c>
      <c r="O191" s="6" t="s">
        <v>1</v>
      </c>
      <c r="P191" s="6" t="s">
        <v>2</v>
      </c>
      <c r="Q191" s="6" t="s">
        <v>1</v>
      </c>
      <c r="R191" s="6" t="s">
        <v>1</v>
      </c>
      <c r="S191" s="6" t="s">
        <v>337</v>
      </c>
      <c r="T191" s="6" t="s">
        <v>337</v>
      </c>
      <c r="U191" s="6" t="s">
        <v>178</v>
      </c>
      <c r="V191" s="6" t="s">
        <v>336</v>
      </c>
      <c r="W191" s="6" t="s">
        <v>334</v>
      </c>
      <c r="X191" s="6" t="s">
        <v>2</v>
      </c>
      <c r="Y191" s="6" t="s">
        <v>2</v>
      </c>
      <c r="Z191" s="6" t="s">
        <v>337</v>
      </c>
      <c r="AA191" s="6" t="s">
        <v>337</v>
      </c>
      <c r="AB191" s="6" t="s">
        <v>1</v>
      </c>
      <c r="AC191" s="6" t="s">
        <v>337</v>
      </c>
      <c r="AD191" s="6" t="s">
        <v>2</v>
      </c>
      <c r="AE191" s="6" t="s">
        <v>337</v>
      </c>
      <c r="AF191" s="6" t="s">
        <v>337</v>
      </c>
      <c r="AG191" s="6" t="s">
        <v>337</v>
      </c>
      <c r="AH191" s="6" t="s">
        <v>337</v>
      </c>
      <c r="AI191" s="6" t="s">
        <v>337</v>
      </c>
      <c r="AJ191" s="6" t="s">
        <v>446</v>
      </c>
    </row>
    <row r="192" spans="1:36" ht="17" customHeight="1">
      <c r="A192" s="6" t="s">
        <v>351</v>
      </c>
      <c r="B192" s="6" t="s">
        <v>348</v>
      </c>
      <c r="C192" s="6">
        <v>27</v>
      </c>
      <c r="D192" s="6" t="s">
        <v>349</v>
      </c>
      <c r="E192" s="6" t="s">
        <v>331</v>
      </c>
      <c r="F192" s="6">
        <v>1</v>
      </c>
      <c r="G192" s="6" t="s">
        <v>348</v>
      </c>
      <c r="H192" s="6" t="s">
        <v>346</v>
      </c>
      <c r="I192" s="6" t="s">
        <v>1</v>
      </c>
      <c r="J192" s="6" t="s">
        <v>338</v>
      </c>
      <c r="K192" s="6" t="s">
        <v>1</v>
      </c>
      <c r="L192" s="6" t="s">
        <v>2</v>
      </c>
      <c r="M192" s="6" t="s">
        <v>1</v>
      </c>
      <c r="N192" s="6" t="s">
        <v>338</v>
      </c>
      <c r="O192" s="6" t="s">
        <v>1</v>
      </c>
      <c r="P192" s="6" t="s">
        <v>1</v>
      </c>
      <c r="Q192" s="6" t="s">
        <v>1</v>
      </c>
      <c r="R192" s="6" t="s">
        <v>338</v>
      </c>
      <c r="S192" s="6" t="s">
        <v>338</v>
      </c>
      <c r="T192" s="6" t="s">
        <v>1</v>
      </c>
      <c r="U192" s="6" t="s">
        <v>222</v>
      </c>
      <c r="V192" s="6" t="s">
        <v>336</v>
      </c>
      <c r="W192" s="6" t="s">
        <v>334</v>
      </c>
      <c r="X192" s="6" t="s">
        <v>1</v>
      </c>
      <c r="Y192" s="6" t="s">
        <v>1</v>
      </c>
      <c r="Z192" s="6" t="s">
        <v>1</v>
      </c>
      <c r="AA192" s="6" t="s">
        <v>337</v>
      </c>
      <c r="AB192" s="6" t="s">
        <v>337</v>
      </c>
      <c r="AC192" s="6" t="s">
        <v>337</v>
      </c>
      <c r="AD192" s="6" t="s">
        <v>1</v>
      </c>
      <c r="AE192" s="6" t="s">
        <v>338</v>
      </c>
      <c r="AF192" s="6" t="s">
        <v>2</v>
      </c>
      <c r="AG192" s="6" t="s">
        <v>1</v>
      </c>
      <c r="AH192" s="6" t="s">
        <v>337</v>
      </c>
      <c r="AI192" s="6" t="s">
        <v>338</v>
      </c>
    </row>
    <row r="193" spans="1:36" ht="17" customHeight="1">
      <c r="A193" s="6" t="s">
        <v>351</v>
      </c>
      <c r="B193" s="6" t="s">
        <v>329</v>
      </c>
      <c r="C193" s="6">
        <v>34</v>
      </c>
      <c r="D193" s="6" t="s">
        <v>340</v>
      </c>
      <c r="E193" s="6" t="s">
        <v>331</v>
      </c>
      <c r="F193" s="6">
        <v>2</v>
      </c>
      <c r="G193" s="6" t="s">
        <v>347</v>
      </c>
      <c r="H193" s="6" t="s">
        <v>393</v>
      </c>
      <c r="I193" s="6" t="s">
        <v>1</v>
      </c>
      <c r="J193" s="6" t="s">
        <v>1</v>
      </c>
      <c r="K193" s="6" t="s">
        <v>338</v>
      </c>
      <c r="L193" s="6" t="s">
        <v>337</v>
      </c>
      <c r="M193" s="6" t="s">
        <v>1</v>
      </c>
      <c r="N193" s="6" t="s">
        <v>338</v>
      </c>
      <c r="O193" s="6" t="s">
        <v>1</v>
      </c>
      <c r="P193" s="6" t="s">
        <v>2</v>
      </c>
      <c r="Q193" s="6" t="s">
        <v>338</v>
      </c>
      <c r="R193" s="6" t="s">
        <v>338</v>
      </c>
      <c r="S193" s="6" t="s">
        <v>338</v>
      </c>
      <c r="T193" s="6" t="s">
        <v>338</v>
      </c>
      <c r="U193" s="6" t="s">
        <v>32</v>
      </c>
      <c r="V193" s="6" t="s">
        <v>336</v>
      </c>
      <c r="W193" s="6" t="s">
        <v>336</v>
      </c>
      <c r="X193" s="6" t="s">
        <v>1</v>
      </c>
      <c r="Y193" s="6" t="s">
        <v>1</v>
      </c>
      <c r="Z193" s="6" t="s">
        <v>338</v>
      </c>
      <c r="AA193" s="6" t="s">
        <v>338</v>
      </c>
      <c r="AB193" s="6" t="s">
        <v>338</v>
      </c>
      <c r="AC193" s="6" t="s">
        <v>338</v>
      </c>
      <c r="AD193" s="6" t="s">
        <v>1</v>
      </c>
      <c r="AE193" s="6" t="s">
        <v>338</v>
      </c>
      <c r="AF193" s="6" t="s">
        <v>338</v>
      </c>
      <c r="AG193" s="6" t="s">
        <v>2</v>
      </c>
      <c r="AH193" s="6" t="s">
        <v>2</v>
      </c>
      <c r="AI193" s="6" t="s">
        <v>2</v>
      </c>
    </row>
    <row r="194" spans="1:36" ht="17" customHeight="1">
      <c r="A194" s="6" t="s">
        <v>351</v>
      </c>
      <c r="B194" s="6" t="s">
        <v>355</v>
      </c>
      <c r="C194" s="6">
        <v>35</v>
      </c>
      <c r="D194" s="6" t="s">
        <v>349</v>
      </c>
      <c r="E194" s="6" t="s">
        <v>331</v>
      </c>
      <c r="F194" s="6">
        <v>3</v>
      </c>
      <c r="G194" s="6" t="s">
        <v>361</v>
      </c>
      <c r="H194" s="6" t="s">
        <v>346</v>
      </c>
      <c r="I194" s="6" t="s">
        <v>2</v>
      </c>
      <c r="J194" s="6" t="s">
        <v>337</v>
      </c>
      <c r="K194" s="6" t="s">
        <v>1</v>
      </c>
      <c r="L194" s="6" t="s">
        <v>337</v>
      </c>
      <c r="M194" s="6" t="s">
        <v>1</v>
      </c>
      <c r="N194" s="6" t="s">
        <v>337</v>
      </c>
      <c r="O194" s="6" t="s">
        <v>337</v>
      </c>
      <c r="P194" s="6" t="s">
        <v>2</v>
      </c>
      <c r="Q194" s="6" t="s">
        <v>1</v>
      </c>
      <c r="R194" s="6" t="s">
        <v>337</v>
      </c>
      <c r="S194" s="6" t="s">
        <v>337</v>
      </c>
      <c r="T194" s="6" t="s">
        <v>337</v>
      </c>
      <c r="U194" s="6" t="s">
        <v>252</v>
      </c>
      <c r="V194" s="6" t="s">
        <v>334</v>
      </c>
      <c r="W194" s="6" t="s">
        <v>336</v>
      </c>
      <c r="X194" s="6" t="s">
        <v>2</v>
      </c>
      <c r="Y194" s="6" t="s">
        <v>337</v>
      </c>
      <c r="Z194" s="6" t="s">
        <v>337</v>
      </c>
      <c r="AA194" s="6" t="s">
        <v>1</v>
      </c>
      <c r="AB194" s="6" t="s">
        <v>1</v>
      </c>
      <c r="AC194" s="6" t="s">
        <v>1</v>
      </c>
      <c r="AD194" s="6" t="s">
        <v>2</v>
      </c>
      <c r="AE194" s="6" t="s">
        <v>337</v>
      </c>
      <c r="AF194" s="6" t="s">
        <v>1</v>
      </c>
      <c r="AG194" s="6" t="s">
        <v>1</v>
      </c>
      <c r="AH194" s="6" t="s">
        <v>1</v>
      </c>
      <c r="AI194" s="6" t="s">
        <v>1</v>
      </c>
    </row>
    <row r="195" spans="1:36" ht="17" customHeight="1">
      <c r="A195" s="6" t="s">
        <v>351</v>
      </c>
      <c r="B195" s="6" t="s">
        <v>329</v>
      </c>
      <c r="C195" s="6">
        <v>50</v>
      </c>
      <c r="D195" s="6" t="s">
        <v>349</v>
      </c>
      <c r="E195" s="6" t="s">
        <v>331</v>
      </c>
      <c r="F195" s="6">
        <v>1</v>
      </c>
      <c r="G195" s="6" t="s">
        <v>347</v>
      </c>
      <c r="H195" s="6" t="s">
        <v>346</v>
      </c>
      <c r="I195" s="6" t="s">
        <v>1</v>
      </c>
      <c r="J195" s="6" t="s">
        <v>337</v>
      </c>
      <c r="K195" s="6" t="s">
        <v>1</v>
      </c>
      <c r="L195" s="6" t="s">
        <v>2</v>
      </c>
      <c r="M195" s="6" t="s">
        <v>3</v>
      </c>
      <c r="N195" s="6" t="s">
        <v>337</v>
      </c>
      <c r="O195" s="6" t="s">
        <v>1</v>
      </c>
      <c r="P195" s="6" t="s">
        <v>1</v>
      </c>
      <c r="Q195" s="6" t="s">
        <v>337</v>
      </c>
      <c r="R195" s="6" t="s">
        <v>337</v>
      </c>
      <c r="S195" s="6" t="s">
        <v>337</v>
      </c>
      <c r="T195" s="6" t="s">
        <v>1</v>
      </c>
      <c r="U195" s="6" t="s">
        <v>70</v>
      </c>
      <c r="V195" s="6" t="s">
        <v>335</v>
      </c>
      <c r="W195" s="6" t="s">
        <v>336</v>
      </c>
      <c r="X195" s="6" t="s">
        <v>1</v>
      </c>
      <c r="Y195" s="6" t="s">
        <v>337</v>
      </c>
      <c r="Z195" s="6" t="s">
        <v>1</v>
      </c>
      <c r="AA195" s="6" t="s">
        <v>337</v>
      </c>
      <c r="AB195" s="6" t="s">
        <v>337</v>
      </c>
      <c r="AC195" s="6" t="s">
        <v>337</v>
      </c>
      <c r="AD195" s="6" t="s">
        <v>337</v>
      </c>
      <c r="AE195" s="6" t="s">
        <v>1</v>
      </c>
      <c r="AF195" s="6" t="s">
        <v>1</v>
      </c>
      <c r="AG195" s="6" t="s">
        <v>2</v>
      </c>
      <c r="AH195" s="6" t="s">
        <v>337</v>
      </c>
      <c r="AI195" s="6" t="s">
        <v>337</v>
      </c>
    </row>
    <row r="196" spans="1:36" ht="17" customHeight="1">
      <c r="A196" s="6" t="s">
        <v>351</v>
      </c>
      <c r="B196" s="6" t="s">
        <v>329</v>
      </c>
      <c r="C196" s="6">
        <v>26</v>
      </c>
      <c r="D196" s="6" t="s">
        <v>330</v>
      </c>
      <c r="E196" s="6" t="s">
        <v>331</v>
      </c>
      <c r="F196" s="6">
        <v>4</v>
      </c>
      <c r="G196" s="6" t="s">
        <v>332</v>
      </c>
      <c r="H196" s="6" t="s">
        <v>333</v>
      </c>
      <c r="I196" s="6" t="s">
        <v>2</v>
      </c>
      <c r="J196" s="6" t="s">
        <v>1</v>
      </c>
      <c r="K196" s="6" t="s">
        <v>1</v>
      </c>
      <c r="L196" s="6" t="s">
        <v>2</v>
      </c>
      <c r="M196" s="6" t="s">
        <v>1</v>
      </c>
      <c r="N196" s="6" t="s">
        <v>338</v>
      </c>
      <c r="O196" s="6" t="s">
        <v>2</v>
      </c>
      <c r="P196" s="6" t="s">
        <v>1</v>
      </c>
      <c r="Q196" s="6" t="s">
        <v>1</v>
      </c>
      <c r="R196" s="6" t="s">
        <v>1</v>
      </c>
      <c r="S196" s="6" t="s">
        <v>337</v>
      </c>
      <c r="T196" s="6" t="s">
        <v>337</v>
      </c>
      <c r="U196" s="7" t="s">
        <v>160</v>
      </c>
      <c r="V196" s="6" t="s">
        <v>335</v>
      </c>
      <c r="W196" s="6" t="s">
        <v>334</v>
      </c>
      <c r="X196" s="6" t="s">
        <v>2</v>
      </c>
      <c r="Y196" s="6" t="s">
        <v>1</v>
      </c>
      <c r="Z196" s="6" t="s">
        <v>1</v>
      </c>
      <c r="AA196" s="6" t="s">
        <v>1</v>
      </c>
      <c r="AB196" s="6" t="s">
        <v>337</v>
      </c>
      <c r="AC196" s="6" t="s">
        <v>1</v>
      </c>
      <c r="AD196" s="6" t="s">
        <v>1</v>
      </c>
      <c r="AE196" s="6" t="s">
        <v>338</v>
      </c>
      <c r="AF196" s="6" t="s">
        <v>338</v>
      </c>
      <c r="AG196" s="6" t="s">
        <v>2</v>
      </c>
      <c r="AH196" s="6" t="s">
        <v>2</v>
      </c>
      <c r="AI196" s="6" t="s">
        <v>338</v>
      </c>
    </row>
    <row r="197" spans="1:36" ht="17" customHeight="1">
      <c r="A197" s="6" t="s">
        <v>351</v>
      </c>
      <c r="B197" s="6" t="s">
        <v>329</v>
      </c>
      <c r="C197" s="6">
        <v>23</v>
      </c>
      <c r="D197" s="6" t="s">
        <v>330</v>
      </c>
      <c r="E197" s="6" t="s">
        <v>331</v>
      </c>
      <c r="F197" s="6">
        <v>1</v>
      </c>
      <c r="G197" s="6" t="s">
        <v>332</v>
      </c>
      <c r="H197" s="6" t="s">
        <v>346</v>
      </c>
      <c r="I197" s="6" t="s">
        <v>2</v>
      </c>
      <c r="J197" s="6" t="s">
        <v>1</v>
      </c>
      <c r="K197" s="6" t="s">
        <v>337</v>
      </c>
      <c r="L197" s="6" t="s">
        <v>1</v>
      </c>
      <c r="M197" s="6" t="s">
        <v>1</v>
      </c>
      <c r="N197" s="6" t="s">
        <v>337</v>
      </c>
      <c r="O197" s="6" t="s">
        <v>2</v>
      </c>
      <c r="P197" s="6" t="s">
        <v>2</v>
      </c>
      <c r="Q197" s="6" t="s">
        <v>2</v>
      </c>
      <c r="R197" s="6" t="s">
        <v>338</v>
      </c>
      <c r="S197" s="6" t="s">
        <v>2</v>
      </c>
      <c r="T197" s="6" t="s">
        <v>2</v>
      </c>
      <c r="U197" s="6" t="s">
        <v>102</v>
      </c>
      <c r="V197" s="6" t="s">
        <v>336</v>
      </c>
      <c r="W197" s="6" t="s">
        <v>336</v>
      </c>
      <c r="X197" s="6" t="s">
        <v>1</v>
      </c>
      <c r="Y197" s="6" t="s">
        <v>337</v>
      </c>
      <c r="Z197" s="6" t="s">
        <v>337</v>
      </c>
      <c r="AA197" s="6" t="s">
        <v>1</v>
      </c>
      <c r="AB197" s="6" t="s">
        <v>337</v>
      </c>
      <c r="AC197" s="6" t="s">
        <v>1</v>
      </c>
      <c r="AD197" s="6" t="s">
        <v>2</v>
      </c>
      <c r="AE197" s="6" t="s">
        <v>337</v>
      </c>
      <c r="AF197" s="6" t="s">
        <v>338</v>
      </c>
      <c r="AG197" s="6" t="s">
        <v>2</v>
      </c>
      <c r="AH197" s="6" t="s">
        <v>2</v>
      </c>
      <c r="AI197" s="6" t="s">
        <v>338</v>
      </c>
      <c r="AJ197" s="6" t="s">
        <v>388</v>
      </c>
    </row>
    <row r="198" spans="1:36" ht="17" customHeight="1">
      <c r="A198" s="6" t="s">
        <v>351</v>
      </c>
      <c r="B198" s="6" t="s">
        <v>355</v>
      </c>
      <c r="C198" s="6">
        <v>29</v>
      </c>
      <c r="D198" s="6" t="s">
        <v>349</v>
      </c>
      <c r="E198" s="6" t="s">
        <v>331</v>
      </c>
      <c r="F198" s="6">
        <v>2</v>
      </c>
      <c r="G198" s="6" t="s">
        <v>403</v>
      </c>
      <c r="H198" s="6" t="s">
        <v>333</v>
      </c>
      <c r="I198" s="6" t="s">
        <v>2</v>
      </c>
      <c r="J198" s="6" t="s">
        <v>337</v>
      </c>
      <c r="K198" s="6" t="s">
        <v>1</v>
      </c>
      <c r="L198" s="6" t="s">
        <v>3</v>
      </c>
      <c r="M198" s="6" t="s">
        <v>338</v>
      </c>
      <c r="N198" s="6" t="s">
        <v>338</v>
      </c>
      <c r="O198" s="6" t="s">
        <v>3</v>
      </c>
      <c r="P198" s="6" t="s">
        <v>1</v>
      </c>
      <c r="Q198" s="6" t="s">
        <v>2</v>
      </c>
      <c r="R198" s="6" t="s">
        <v>337</v>
      </c>
      <c r="S198" s="6" t="s">
        <v>337</v>
      </c>
      <c r="T198" s="6" t="s">
        <v>3</v>
      </c>
      <c r="U198" s="6" t="s">
        <v>200</v>
      </c>
      <c r="V198" s="6" t="s">
        <v>334</v>
      </c>
      <c r="W198" s="6" t="s">
        <v>335</v>
      </c>
      <c r="X198" s="6" t="s">
        <v>337</v>
      </c>
      <c r="Y198" s="6" t="s">
        <v>338</v>
      </c>
      <c r="Z198" s="6" t="s">
        <v>338</v>
      </c>
      <c r="AA198" s="6" t="s">
        <v>338</v>
      </c>
      <c r="AB198" s="6" t="s">
        <v>338</v>
      </c>
      <c r="AC198" s="6" t="s">
        <v>338</v>
      </c>
      <c r="AD198" s="6" t="s">
        <v>1</v>
      </c>
      <c r="AE198" s="6" t="s">
        <v>1</v>
      </c>
      <c r="AF198" s="6" t="s">
        <v>1</v>
      </c>
      <c r="AG198" s="6" t="s">
        <v>2</v>
      </c>
      <c r="AH198" s="6" t="s">
        <v>1</v>
      </c>
      <c r="AI198" s="6" t="s">
        <v>337</v>
      </c>
    </row>
    <row r="199" spans="1:36" ht="17" customHeight="1">
      <c r="A199" s="6" t="s">
        <v>351</v>
      </c>
      <c r="B199" s="6" t="s">
        <v>329</v>
      </c>
      <c r="C199" s="6">
        <v>24</v>
      </c>
      <c r="D199" s="6" t="s">
        <v>330</v>
      </c>
      <c r="E199" s="6" t="s">
        <v>331</v>
      </c>
      <c r="F199" s="6">
        <v>2</v>
      </c>
      <c r="G199" s="6" t="s">
        <v>332</v>
      </c>
      <c r="H199" s="6" t="s">
        <v>333</v>
      </c>
      <c r="I199" s="6" t="s">
        <v>2</v>
      </c>
      <c r="J199" s="6" t="s">
        <v>1</v>
      </c>
      <c r="K199" s="6" t="s">
        <v>337</v>
      </c>
      <c r="L199" s="6" t="s">
        <v>2</v>
      </c>
      <c r="M199" s="6" t="s">
        <v>338</v>
      </c>
      <c r="N199" s="6" t="s">
        <v>1</v>
      </c>
      <c r="O199" s="6" t="s">
        <v>1</v>
      </c>
      <c r="P199" s="6" t="s">
        <v>2</v>
      </c>
      <c r="Q199" s="6" t="s">
        <v>1</v>
      </c>
      <c r="R199" s="6" t="s">
        <v>337</v>
      </c>
      <c r="S199" s="6" t="s">
        <v>337</v>
      </c>
      <c r="T199" s="6" t="s">
        <v>1</v>
      </c>
      <c r="U199" s="6" t="s">
        <v>190</v>
      </c>
      <c r="V199" s="6" t="s">
        <v>334</v>
      </c>
      <c r="W199" s="6" t="s">
        <v>335</v>
      </c>
      <c r="X199" s="6" t="s">
        <v>337</v>
      </c>
      <c r="Y199" s="6" t="s">
        <v>337</v>
      </c>
      <c r="Z199" s="6" t="s">
        <v>2</v>
      </c>
      <c r="AA199" s="6" t="s">
        <v>1</v>
      </c>
      <c r="AB199" s="6" t="s">
        <v>1</v>
      </c>
      <c r="AC199" s="6" t="s">
        <v>1</v>
      </c>
      <c r="AD199" s="6" t="s">
        <v>2</v>
      </c>
      <c r="AE199" s="6" t="s">
        <v>337</v>
      </c>
      <c r="AF199" s="6" t="s">
        <v>337</v>
      </c>
      <c r="AG199" s="6" t="s">
        <v>2</v>
      </c>
      <c r="AH199" s="6" t="s">
        <v>3</v>
      </c>
      <c r="AI199" s="6" t="s">
        <v>1</v>
      </c>
    </row>
    <row r="200" spans="1:36" ht="17" customHeight="1">
      <c r="A200" s="6" t="s">
        <v>351</v>
      </c>
      <c r="B200" s="6" t="s">
        <v>329</v>
      </c>
      <c r="C200" s="6">
        <v>24</v>
      </c>
      <c r="D200" s="6" t="s">
        <v>330</v>
      </c>
      <c r="E200" s="6" t="s">
        <v>331</v>
      </c>
      <c r="F200" s="6">
        <v>2</v>
      </c>
      <c r="G200" s="6" t="s">
        <v>332</v>
      </c>
      <c r="H200" s="6" t="s">
        <v>333</v>
      </c>
      <c r="I200" s="6" t="s">
        <v>2</v>
      </c>
      <c r="J200" s="6" t="s">
        <v>2</v>
      </c>
      <c r="K200" s="6" t="s">
        <v>337</v>
      </c>
      <c r="L200" s="6" t="s">
        <v>1</v>
      </c>
      <c r="M200" s="6" t="s">
        <v>2</v>
      </c>
      <c r="N200" s="6" t="s">
        <v>338</v>
      </c>
      <c r="O200" s="6" t="s">
        <v>3</v>
      </c>
      <c r="P200" s="6" t="s">
        <v>2</v>
      </c>
      <c r="Q200" s="6" t="s">
        <v>1</v>
      </c>
      <c r="R200" s="6" t="s">
        <v>337</v>
      </c>
      <c r="S200" s="6" t="s">
        <v>1</v>
      </c>
      <c r="T200" s="6" t="s">
        <v>1</v>
      </c>
      <c r="U200" s="6" t="s">
        <v>220</v>
      </c>
      <c r="V200" s="6" t="s">
        <v>335</v>
      </c>
      <c r="W200" s="6" t="s">
        <v>334</v>
      </c>
      <c r="X200" s="6" t="s">
        <v>3</v>
      </c>
      <c r="Y200" s="6" t="s">
        <v>3</v>
      </c>
      <c r="Z200" s="6" t="s">
        <v>337</v>
      </c>
      <c r="AA200" s="6" t="s">
        <v>337</v>
      </c>
      <c r="AB200" s="6" t="s">
        <v>337</v>
      </c>
      <c r="AC200" s="6" t="s">
        <v>337</v>
      </c>
      <c r="AD200" s="6" t="s">
        <v>2</v>
      </c>
      <c r="AE200" s="6" t="s">
        <v>1</v>
      </c>
      <c r="AF200" s="6" t="s">
        <v>3</v>
      </c>
      <c r="AG200" s="6" t="s">
        <v>3</v>
      </c>
      <c r="AH200" s="6" t="s">
        <v>3</v>
      </c>
      <c r="AI200" s="6" t="s">
        <v>338</v>
      </c>
      <c r="AJ200" s="6" t="s">
        <v>438</v>
      </c>
    </row>
    <row r="201" spans="1:36" ht="17" customHeight="1">
      <c r="A201" s="6" t="s">
        <v>351</v>
      </c>
      <c r="B201" s="6" t="s">
        <v>329</v>
      </c>
      <c r="C201" s="6">
        <v>29</v>
      </c>
      <c r="D201" s="6" t="s">
        <v>330</v>
      </c>
      <c r="E201" s="6" t="s">
        <v>371</v>
      </c>
      <c r="F201" s="6">
        <v>1</v>
      </c>
      <c r="G201" s="6" t="s">
        <v>345</v>
      </c>
      <c r="H201" s="6" t="s">
        <v>346</v>
      </c>
      <c r="I201" s="6" t="s">
        <v>1</v>
      </c>
      <c r="J201" s="6" t="s">
        <v>1</v>
      </c>
      <c r="K201" s="6" t="s">
        <v>337</v>
      </c>
      <c r="L201" s="6" t="s">
        <v>337</v>
      </c>
      <c r="M201" s="6" t="s">
        <v>1</v>
      </c>
      <c r="N201" s="6" t="s">
        <v>1</v>
      </c>
      <c r="O201" s="6" t="s">
        <v>1</v>
      </c>
      <c r="P201" s="6" t="s">
        <v>2</v>
      </c>
      <c r="Q201" s="6" t="s">
        <v>337</v>
      </c>
      <c r="R201" s="6" t="s">
        <v>337</v>
      </c>
      <c r="S201" s="6" t="s">
        <v>1</v>
      </c>
      <c r="T201" s="6" t="s">
        <v>337</v>
      </c>
      <c r="U201" s="6" t="s">
        <v>501</v>
      </c>
      <c r="V201" s="6" t="s">
        <v>336</v>
      </c>
      <c r="W201" s="6" t="s">
        <v>336</v>
      </c>
      <c r="X201" s="6" t="s">
        <v>1</v>
      </c>
      <c r="Y201" s="6" t="s">
        <v>337</v>
      </c>
      <c r="Z201" s="6" t="s">
        <v>337</v>
      </c>
      <c r="AA201" s="6" t="s">
        <v>338</v>
      </c>
      <c r="AB201" s="6" t="s">
        <v>337</v>
      </c>
      <c r="AC201" s="6" t="s">
        <v>337</v>
      </c>
      <c r="AD201" s="6" t="s">
        <v>1</v>
      </c>
      <c r="AE201" s="6" t="s">
        <v>337</v>
      </c>
      <c r="AF201" s="6" t="s">
        <v>1</v>
      </c>
      <c r="AG201" s="6" t="s">
        <v>337</v>
      </c>
      <c r="AH201" s="6" t="s">
        <v>337</v>
      </c>
      <c r="AI201" s="6" t="s">
        <v>337</v>
      </c>
      <c r="AJ201" s="6" t="s">
        <v>502</v>
      </c>
    </row>
    <row r="202" spans="1:36" ht="17" customHeight="1">
      <c r="A202" s="6" t="s">
        <v>351</v>
      </c>
      <c r="B202" s="6" t="s">
        <v>329</v>
      </c>
      <c r="C202" s="6">
        <v>23</v>
      </c>
      <c r="D202" s="6" t="s">
        <v>330</v>
      </c>
      <c r="E202" s="6" t="s">
        <v>331</v>
      </c>
      <c r="F202" s="6">
        <v>1</v>
      </c>
      <c r="G202" s="6" t="s">
        <v>332</v>
      </c>
      <c r="H202" s="6" t="s">
        <v>350</v>
      </c>
      <c r="I202" s="6" t="s">
        <v>2</v>
      </c>
      <c r="J202" s="6" t="s">
        <v>2</v>
      </c>
      <c r="K202" s="6" t="s">
        <v>1</v>
      </c>
      <c r="L202" s="6" t="s">
        <v>1</v>
      </c>
      <c r="M202" s="6" t="s">
        <v>2</v>
      </c>
      <c r="N202" s="6" t="s">
        <v>338</v>
      </c>
      <c r="O202" s="6" t="s">
        <v>1</v>
      </c>
      <c r="P202" s="6" t="s">
        <v>1</v>
      </c>
      <c r="Q202" s="6" t="s">
        <v>2</v>
      </c>
      <c r="R202" s="6" t="s">
        <v>337</v>
      </c>
      <c r="S202" s="6" t="s">
        <v>337</v>
      </c>
      <c r="T202" s="6" t="s">
        <v>337</v>
      </c>
      <c r="U202" s="6" t="s">
        <v>136</v>
      </c>
      <c r="V202" s="6" t="s">
        <v>334</v>
      </c>
      <c r="W202" s="6" t="s">
        <v>336</v>
      </c>
      <c r="X202" s="6" t="s">
        <v>3</v>
      </c>
      <c r="Y202" s="6" t="s">
        <v>2</v>
      </c>
      <c r="Z202" s="6" t="s">
        <v>1</v>
      </c>
      <c r="AA202" s="6" t="s">
        <v>337</v>
      </c>
      <c r="AB202" s="6" t="s">
        <v>338</v>
      </c>
      <c r="AC202" s="6" t="s">
        <v>3</v>
      </c>
      <c r="AD202" s="6" t="s">
        <v>2</v>
      </c>
      <c r="AE202" s="6" t="s">
        <v>337</v>
      </c>
      <c r="AF202" s="6" t="s">
        <v>1</v>
      </c>
      <c r="AG202" s="6" t="s">
        <v>1</v>
      </c>
      <c r="AH202" s="6" t="s">
        <v>338</v>
      </c>
      <c r="AI202" s="6" t="s">
        <v>338</v>
      </c>
      <c r="AJ202" s="6" t="s">
        <v>415</v>
      </c>
    </row>
    <row r="203" spans="1:36" ht="17" customHeight="1">
      <c r="A203" s="6" t="s">
        <v>351</v>
      </c>
      <c r="B203" s="6" t="s">
        <v>329</v>
      </c>
      <c r="C203" s="6">
        <v>24</v>
      </c>
      <c r="D203" s="6" t="s">
        <v>340</v>
      </c>
      <c r="E203" s="6" t="s">
        <v>331</v>
      </c>
      <c r="F203" s="6">
        <v>3</v>
      </c>
      <c r="G203" s="6" t="s">
        <v>409</v>
      </c>
      <c r="H203" s="6" t="s">
        <v>333</v>
      </c>
      <c r="I203" s="6" t="s">
        <v>2</v>
      </c>
      <c r="J203" s="6" t="s">
        <v>3</v>
      </c>
      <c r="K203" s="6" t="s">
        <v>338</v>
      </c>
      <c r="L203" s="6" t="s">
        <v>3</v>
      </c>
      <c r="M203" s="6" t="s">
        <v>1</v>
      </c>
      <c r="N203" s="6" t="s">
        <v>1</v>
      </c>
      <c r="O203" s="6" t="s">
        <v>337</v>
      </c>
      <c r="P203" s="6" t="s">
        <v>2</v>
      </c>
      <c r="Q203" s="6" t="s">
        <v>338</v>
      </c>
      <c r="R203" s="6" t="s">
        <v>338</v>
      </c>
      <c r="S203" s="6" t="s">
        <v>338</v>
      </c>
      <c r="T203" s="6" t="s">
        <v>1</v>
      </c>
      <c r="U203" s="6" t="s">
        <v>134</v>
      </c>
      <c r="V203" s="6" t="s">
        <v>336</v>
      </c>
      <c r="W203" s="6" t="s">
        <v>336</v>
      </c>
      <c r="X203" s="6" t="s">
        <v>1</v>
      </c>
      <c r="Y203" s="6" t="s">
        <v>3</v>
      </c>
      <c r="Z203" s="6" t="s">
        <v>3</v>
      </c>
      <c r="AA203" s="6" t="s">
        <v>338</v>
      </c>
      <c r="AB203" s="6" t="s">
        <v>2</v>
      </c>
      <c r="AC203" s="6" t="s">
        <v>337</v>
      </c>
      <c r="AD203" s="6" t="s">
        <v>3</v>
      </c>
      <c r="AE203" s="6" t="s">
        <v>338</v>
      </c>
      <c r="AF203" s="6" t="s">
        <v>338</v>
      </c>
      <c r="AG203" s="6" t="s">
        <v>2</v>
      </c>
      <c r="AH203" s="6" t="s">
        <v>338</v>
      </c>
      <c r="AI203" s="6" t="s">
        <v>338</v>
      </c>
    </row>
    <row r="204" spans="1:36" ht="17" customHeight="1">
      <c r="A204" s="6" t="s">
        <v>351</v>
      </c>
      <c r="B204" s="6" t="s">
        <v>329</v>
      </c>
      <c r="C204" s="6">
        <v>25</v>
      </c>
      <c r="D204" s="6" t="s">
        <v>330</v>
      </c>
      <c r="E204" s="6" t="s">
        <v>331</v>
      </c>
      <c r="F204" s="6">
        <v>1</v>
      </c>
      <c r="G204" s="6" t="s">
        <v>332</v>
      </c>
      <c r="H204" s="6" t="s">
        <v>350</v>
      </c>
      <c r="I204" s="6" t="s">
        <v>3</v>
      </c>
      <c r="J204" s="6" t="s">
        <v>337</v>
      </c>
      <c r="K204" s="6" t="s">
        <v>1</v>
      </c>
      <c r="L204" s="6" t="s">
        <v>3</v>
      </c>
      <c r="M204" s="6" t="s">
        <v>2</v>
      </c>
      <c r="N204" s="6" t="s">
        <v>1</v>
      </c>
      <c r="O204" s="6" t="s">
        <v>1</v>
      </c>
      <c r="P204" s="6" t="s">
        <v>3</v>
      </c>
      <c r="Q204" s="6" t="s">
        <v>1</v>
      </c>
      <c r="R204" s="6" t="s">
        <v>2</v>
      </c>
      <c r="S204" s="6" t="s">
        <v>337</v>
      </c>
      <c r="T204" s="6" t="s">
        <v>2</v>
      </c>
      <c r="U204" s="6" t="s">
        <v>162</v>
      </c>
      <c r="V204" s="6" t="s">
        <v>335</v>
      </c>
      <c r="W204" s="6" t="s">
        <v>336</v>
      </c>
      <c r="X204" s="6" t="s">
        <v>2</v>
      </c>
      <c r="Y204" s="6" t="s">
        <v>1</v>
      </c>
      <c r="Z204" s="6" t="s">
        <v>1</v>
      </c>
      <c r="AA204" s="6" t="s">
        <v>1</v>
      </c>
      <c r="AB204" s="6" t="s">
        <v>2</v>
      </c>
      <c r="AC204" s="6" t="s">
        <v>337</v>
      </c>
      <c r="AD204" s="6" t="s">
        <v>2</v>
      </c>
      <c r="AE204" s="6" t="s">
        <v>3</v>
      </c>
      <c r="AF204" s="6" t="s">
        <v>337</v>
      </c>
      <c r="AG204" s="6" t="s">
        <v>1</v>
      </c>
      <c r="AH204" s="6" t="s">
        <v>1</v>
      </c>
      <c r="AI204" s="6" t="s">
        <v>338</v>
      </c>
      <c r="AJ204" s="6" t="s">
        <v>436</v>
      </c>
    </row>
    <row r="205" spans="1:36" ht="17" customHeight="1">
      <c r="A205" s="6" t="s">
        <v>351</v>
      </c>
      <c r="B205" s="6" t="s">
        <v>329</v>
      </c>
      <c r="C205" s="6">
        <v>25</v>
      </c>
      <c r="D205" s="6" t="s">
        <v>330</v>
      </c>
      <c r="E205" s="6" t="s">
        <v>331</v>
      </c>
      <c r="F205" s="6">
        <v>4</v>
      </c>
      <c r="G205" s="6" t="s">
        <v>332</v>
      </c>
      <c r="H205" s="6" t="s">
        <v>333</v>
      </c>
      <c r="I205" s="6" t="s">
        <v>1</v>
      </c>
      <c r="J205" s="6" t="s">
        <v>1</v>
      </c>
      <c r="K205" s="6" t="s">
        <v>1</v>
      </c>
      <c r="L205" s="6" t="s">
        <v>3</v>
      </c>
      <c r="M205" s="6" t="s">
        <v>2</v>
      </c>
      <c r="N205" s="6" t="s">
        <v>3</v>
      </c>
      <c r="O205" s="6" t="s">
        <v>2</v>
      </c>
      <c r="P205" s="6" t="s">
        <v>2</v>
      </c>
      <c r="Q205" s="6" t="s">
        <v>338</v>
      </c>
      <c r="R205" s="6" t="s">
        <v>338</v>
      </c>
      <c r="S205" s="6" t="s">
        <v>2</v>
      </c>
      <c r="T205" s="6" t="s">
        <v>338</v>
      </c>
      <c r="U205" s="7" t="s">
        <v>152</v>
      </c>
      <c r="V205" s="6" t="s">
        <v>334</v>
      </c>
      <c r="W205" s="6" t="s">
        <v>334</v>
      </c>
      <c r="X205" s="6" t="s">
        <v>3</v>
      </c>
      <c r="Y205" s="6" t="s">
        <v>3</v>
      </c>
      <c r="Z205" s="6" t="s">
        <v>1</v>
      </c>
      <c r="AA205" s="6" t="s">
        <v>337</v>
      </c>
      <c r="AB205" s="6" t="s">
        <v>2</v>
      </c>
      <c r="AC205" s="6" t="s">
        <v>1</v>
      </c>
      <c r="AD205" s="6" t="s">
        <v>3</v>
      </c>
      <c r="AE205" s="6" t="s">
        <v>1</v>
      </c>
      <c r="AF205" s="6" t="s">
        <v>3</v>
      </c>
      <c r="AG205" s="6" t="s">
        <v>337</v>
      </c>
      <c r="AH205" s="6" t="s">
        <v>338</v>
      </c>
      <c r="AI205" s="6" t="s">
        <v>338</v>
      </c>
    </row>
    <row r="206" spans="1:36" ht="17" customHeight="1">
      <c r="A206" s="6" t="s">
        <v>351</v>
      </c>
      <c r="B206" s="6" t="s">
        <v>329</v>
      </c>
      <c r="C206" s="6">
        <v>38</v>
      </c>
      <c r="D206" s="6" t="s">
        <v>330</v>
      </c>
      <c r="E206" s="6" t="s">
        <v>331</v>
      </c>
      <c r="F206" s="6" t="s">
        <v>348</v>
      </c>
      <c r="G206" s="6" t="s">
        <v>332</v>
      </c>
      <c r="H206" s="6" t="s">
        <v>333</v>
      </c>
      <c r="I206" s="6" t="s">
        <v>3</v>
      </c>
      <c r="J206" s="6" t="s">
        <v>2</v>
      </c>
      <c r="K206" s="6" t="s">
        <v>1</v>
      </c>
      <c r="L206" s="6" t="s">
        <v>1</v>
      </c>
      <c r="M206" s="6" t="s">
        <v>3</v>
      </c>
      <c r="N206" s="6" t="s">
        <v>1</v>
      </c>
      <c r="O206" s="6" t="s">
        <v>3</v>
      </c>
      <c r="P206" s="6" t="s">
        <v>2</v>
      </c>
      <c r="Q206" s="6" t="s">
        <v>1</v>
      </c>
      <c r="R206" s="6" t="s">
        <v>338</v>
      </c>
      <c r="S206" s="6" t="s">
        <v>338</v>
      </c>
      <c r="T206" s="6" t="s">
        <v>337</v>
      </c>
      <c r="U206" s="6" t="s">
        <v>105</v>
      </c>
      <c r="V206" s="6" t="s">
        <v>335</v>
      </c>
      <c r="W206" s="6" t="s">
        <v>335</v>
      </c>
      <c r="X206" s="6" t="s">
        <v>1</v>
      </c>
      <c r="Y206" s="6" t="s">
        <v>338</v>
      </c>
      <c r="Z206" s="6" t="s">
        <v>1</v>
      </c>
      <c r="AA206" s="6" t="s">
        <v>1</v>
      </c>
      <c r="AB206" s="6" t="s">
        <v>3</v>
      </c>
      <c r="AC206" s="6" t="s">
        <v>1</v>
      </c>
      <c r="AD206" s="6" t="s">
        <v>1</v>
      </c>
      <c r="AE206" s="6" t="s">
        <v>338</v>
      </c>
      <c r="AF206" s="6" t="s">
        <v>338</v>
      </c>
      <c r="AG206" s="6" t="s">
        <v>2</v>
      </c>
      <c r="AH206" s="6" t="s">
        <v>2</v>
      </c>
      <c r="AI206" s="6" t="s">
        <v>3</v>
      </c>
      <c r="AJ206" s="6" t="s">
        <v>389</v>
      </c>
    </row>
    <row r="207" spans="1:36" ht="17" customHeight="1">
      <c r="A207" s="6" t="s">
        <v>351</v>
      </c>
      <c r="B207" s="6" t="s">
        <v>329</v>
      </c>
      <c r="C207" s="6">
        <v>21</v>
      </c>
      <c r="D207" s="6" t="s">
        <v>330</v>
      </c>
      <c r="E207" s="6" t="s">
        <v>331</v>
      </c>
      <c r="F207" s="6">
        <v>1</v>
      </c>
      <c r="G207" s="6" t="s">
        <v>348</v>
      </c>
      <c r="H207" s="6" t="s">
        <v>333</v>
      </c>
      <c r="I207" s="6" t="s">
        <v>2</v>
      </c>
      <c r="J207" s="6" t="s">
        <v>2</v>
      </c>
      <c r="K207" s="6" t="s">
        <v>337</v>
      </c>
      <c r="L207" s="6" t="s">
        <v>1</v>
      </c>
      <c r="M207" s="6" t="s">
        <v>337</v>
      </c>
      <c r="N207" s="6" t="s">
        <v>337</v>
      </c>
      <c r="O207" s="6" t="s">
        <v>2</v>
      </c>
      <c r="P207" s="6" t="s">
        <v>2</v>
      </c>
      <c r="Q207" s="6" t="s">
        <v>1</v>
      </c>
      <c r="R207" s="6" t="s">
        <v>337</v>
      </c>
      <c r="S207" s="6" t="s">
        <v>2</v>
      </c>
      <c r="T207" s="6" t="s">
        <v>1</v>
      </c>
      <c r="U207" s="6" t="s">
        <v>226</v>
      </c>
      <c r="V207" s="6" t="s">
        <v>335</v>
      </c>
      <c r="W207" s="6" t="s">
        <v>335</v>
      </c>
      <c r="X207" s="6" t="s">
        <v>2</v>
      </c>
      <c r="Y207" s="6" t="s">
        <v>2</v>
      </c>
      <c r="Z207" s="6" t="s">
        <v>2</v>
      </c>
      <c r="AA207" s="6" t="s">
        <v>1</v>
      </c>
      <c r="AB207" s="6" t="s">
        <v>337</v>
      </c>
      <c r="AC207" s="6" t="s">
        <v>1</v>
      </c>
      <c r="AD207" s="6" t="s">
        <v>3</v>
      </c>
      <c r="AE207" s="6" t="s">
        <v>337</v>
      </c>
      <c r="AF207" s="6" t="s">
        <v>1</v>
      </c>
      <c r="AG207" s="6" t="s">
        <v>3</v>
      </c>
      <c r="AH207" s="6" t="s">
        <v>1</v>
      </c>
      <c r="AI207" s="6" t="s">
        <v>1</v>
      </c>
    </row>
    <row r="208" spans="1:36" ht="17" customHeight="1">
      <c r="A208" s="6" t="s">
        <v>351</v>
      </c>
      <c r="B208" s="6" t="s">
        <v>329</v>
      </c>
      <c r="C208" s="6">
        <v>25</v>
      </c>
      <c r="D208" s="6" t="s">
        <v>330</v>
      </c>
      <c r="E208" s="6" t="s">
        <v>331</v>
      </c>
      <c r="F208" s="6">
        <v>1</v>
      </c>
      <c r="G208" s="6" t="s">
        <v>409</v>
      </c>
      <c r="H208" s="6" t="s">
        <v>346</v>
      </c>
      <c r="I208" s="6" t="s">
        <v>337</v>
      </c>
      <c r="J208" s="6" t="s">
        <v>1</v>
      </c>
      <c r="K208" s="6" t="s">
        <v>1</v>
      </c>
      <c r="L208" s="6" t="s">
        <v>337</v>
      </c>
      <c r="M208" s="6" t="s">
        <v>338</v>
      </c>
      <c r="N208" s="6" t="s">
        <v>338</v>
      </c>
      <c r="O208" s="6" t="s">
        <v>338</v>
      </c>
      <c r="P208" s="6" t="s">
        <v>337</v>
      </c>
      <c r="Q208" s="6" t="s">
        <v>338</v>
      </c>
      <c r="R208" s="6" t="s">
        <v>338</v>
      </c>
      <c r="S208" s="6" t="s">
        <v>338</v>
      </c>
      <c r="T208" s="6" t="s">
        <v>338</v>
      </c>
      <c r="U208" s="6" t="s">
        <v>126</v>
      </c>
      <c r="V208" s="6" t="s">
        <v>336</v>
      </c>
      <c r="W208" s="6" t="s">
        <v>336</v>
      </c>
      <c r="X208" s="6" t="s">
        <v>337</v>
      </c>
      <c r="Y208" s="6" t="s">
        <v>338</v>
      </c>
      <c r="Z208" s="6" t="s">
        <v>338</v>
      </c>
      <c r="AA208" s="6" t="s">
        <v>338</v>
      </c>
      <c r="AB208" s="6" t="s">
        <v>337</v>
      </c>
      <c r="AC208" s="6" t="s">
        <v>338</v>
      </c>
      <c r="AD208" s="6" t="s">
        <v>338</v>
      </c>
      <c r="AE208" s="6" t="s">
        <v>338</v>
      </c>
      <c r="AF208" s="6" t="s">
        <v>338</v>
      </c>
      <c r="AG208" s="6" t="s">
        <v>338</v>
      </c>
      <c r="AH208" s="6" t="s">
        <v>338</v>
      </c>
      <c r="AI208" s="6" t="s">
        <v>338</v>
      </c>
      <c r="AJ208" s="6" t="s">
        <v>410</v>
      </c>
    </row>
    <row r="209" spans="1:36" ht="17" customHeight="1">
      <c r="A209" s="6" t="s">
        <v>351</v>
      </c>
      <c r="B209" s="6" t="s">
        <v>329</v>
      </c>
      <c r="C209" s="6">
        <v>40</v>
      </c>
      <c r="D209" s="6" t="s">
        <v>330</v>
      </c>
      <c r="E209" s="6" t="s">
        <v>348</v>
      </c>
      <c r="F209" s="6" t="s">
        <v>348</v>
      </c>
      <c r="G209" s="6" t="s">
        <v>332</v>
      </c>
      <c r="H209" s="6" t="s">
        <v>333</v>
      </c>
      <c r="I209" s="6" t="s">
        <v>3</v>
      </c>
      <c r="J209" s="6" t="s">
        <v>1</v>
      </c>
      <c r="K209" s="6" t="s">
        <v>337</v>
      </c>
      <c r="L209" s="6" t="s">
        <v>3</v>
      </c>
      <c r="M209" s="6" t="s">
        <v>2</v>
      </c>
      <c r="N209" s="6" t="s">
        <v>337</v>
      </c>
      <c r="O209" s="6" t="s">
        <v>3</v>
      </c>
      <c r="P209" s="6" t="s">
        <v>2</v>
      </c>
      <c r="Q209" s="6" t="s">
        <v>2</v>
      </c>
      <c r="R209" s="6" t="s">
        <v>337</v>
      </c>
      <c r="S209" s="6" t="s">
        <v>1</v>
      </c>
      <c r="T209" s="6" t="s">
        <v>338</v>
      </c>
      <c r="U209" s="6" t="s">
        <v>210</v>
      </c>
      <c r="V209" s="6" t="s">
        <v>336</v>
      </c>
      <c r="W209" s="6" t="s">
        <v>334</v>
      </c>
      <c r="X209" s="6" t="s">
        <v>3</v>
      </c>
      <c r="Y209" s="6" t="s">
        <v>3</v>
      </c>
      <c r="Z209" s="6" t="s">
        <v>3</v>
      </c>
      <c r="AA209" s="6" t="s">
        <v>338</v>
      </c>
      <c r="AB209" s="6" t="s">
        <v>337</v>
      </c>
      <c r="AC209" s="6" t="s">
        <v>337</v>
      </c>
      <c r="AD209" s="6" t="s">
        <v>2</v>
      </c>
      <c r="AE209" s="6" t="s">
        <v>1</v>
      </c>
      <c r="AF209" s="6" t="s">
        <v>1</v>
      </c>
      <c r="AG209" s="6" t="s">
        <v>3</v>
      </c>
      <c r="AH209" s="6" t="s">
        <v>3</v>
      </c>
      <c r="AI209" s="6" t="s">
        <v>338</v>
      </c>
    </row>
    <row r="210" spans="1:36" ht="17" customHeight="1">
      <c r="A210" s="6" t="s">
        <v>351</v>
      </c>
      <c r="B210" s="6" t="s">
        <v>329</v>
      </c>
      <c r="C210" s="6">
        <v>21</v>
      </c>
      <c r="D210" s="6" t="s">
        <v>330</v>
      </c>
      <c r="E210" s="6" t="s">
        <v>348</v>
      </c>
      <c r="F210" s="6">
        <v>3</v>
      </c>
      <c r="G210" s="6" t="s">
        <v>366</v>
      </c>
      <c r="H210" s="6" t="s">
        <v>346</v>
      </c>
      <c r="I210" s="6" t="s">
        <v>1</v>
      </c>
      <c r="J210" s="6" t="s">
        <v>1</v>
      </c>
      <c r="K210" s="6" t="s">
        <v>2</v>
      </c>
      <c r="L210" s="6" t="s">
        <v>337</v>
      </c>
      <c r="M210" s="6" t="s">
        <v>337</v>
      </c>
      <c r="N210" s="6" t="s">
        <v>337</v>
      </c>
      <c r="O210" s="6" t="s">
        <v>338</v>
      </c>
      <c r="P210" s="6" t="s">
        <v>338</v>
      </c>
      <c r="Q210" s="6" t="s">
        <v>337</v>
      </c>
      <c r="R210" s="6" t="s">
        <v>1</v>
      </c>
      <c r="S210" s="6" t="s">
        <v>338</v>
      </c>
      <c r="T210" s="6" t="s">
        <v>337</v>
      </c>
      <c r="U210" s="6" t="s">
        <v>506</v>
      </c>
      <c r="V210" s="6" t="s">
        <v>336</v>
      </c>
      <c r="W210" s="6" t="s">
        <v>336</v>
      </c>
      <c r="X210" s="6" t="s">
        <v>2</v>
      </c>
      <c r="Y210" s="6" t="s">
        <v>1</v>
      </c>
      <c r="Z210" s="6" t="s">
        <v>2</v>
      </c>
      <c r="AA210" s="6" t="s">
        <v>338</v>
      </c>
      <c r="AB210" s="6" t="s">
        <v>338</v>
      </c>
      <c r="AC210" s="6" t="s">
        <v>338</v>
      </c>
      <c r="AD210" s="6" t="s">
        <v>1</v>
      </c>
      <c r="AE210" s="6" t="s">
        <v>337</v>
      </c>
      <c r="AF210" s="6" t="s">
        <v>2</v>
      </c>
      <c r="AG210" s="6" t="s">
        <v>338</v>
      </c>
      <c r="AH210" s="6" t="s">
        <v>338</v>
      </c>
      <c r="AI210" s="6" t="s">
        <v>338</v>
      </c>
      <c r="AJ210" s="6" t="s">
        <v>18</v>
      </c>
    </row>
    <row r="211" spans="1:36" ht="17" customHeight="1">
      <c r="A211" s="6" t="s">
        <v>351</v>
      </c>
      <c r="B211" s="6" t="s">
        <v>329</v>
      </c>
      <c r="C211" s="6">
        <v>26</v>
      </c>
      <c r="D211" s="6" t="s">
        <v>330</v>
      </c>
      <c r="E211" s="6" t="s">
        <v>331</v>
      </c>
      <c r="F211" s="6">
        <v>3</v>
      </c>
      <c r="G211" s="6" t="s">
        <v>347</v>
      </c>
      <c r="H211" s="6" t="s">
        <v>393</v>
      </c>
      <c r="I211" s="6" t="s">
        <v>2</v>
      </c>
      <c r="J211" s="6" t="s">
        <v>1</v>
      </c>
      <c r="K211" s="6" t="s">
        <v>2</v>
      </c>
      <c r="L211" s="6" t="s">
        <v>2</v>
      </c>
      <c r="M211" s="6" t="s">
        <v>1</v>
      </c>
      <c r="N211" s="6" t="s">
        <v>338</v>
      </c>
      <c r="O211" s="6" t="s">
        <v>337</v>
      </c>
      <c r="P211" s="6" t="s">
        <v>1</v>
      </c>
      <c r="Q211" s="6" t="s">
        <v>337</v>
      </c>
      <c r="R211" s="6" t="s">
        <v>337</v>
      </c>
      <c r="S211" s="6" t="s">
        <v>338</v>
      </c>
      <c r="T211" s="6" t="s">
        <v>337</v>
      </c>
      <c r="U211" s="6" t="s">
        <v>173</v>
      </c>
      <c r="V211" s="6" t="s">
        <v>336</v>
      </c>
      <c r="W211" s="6" t="s">
        <v>334</v>
      </c>
      <c r="X211" s="6" t="s">
        <v>337</v>
      </c>
      <c r="Y211" s="6" t="s">
        <v>337</v>
      </c>
      <c r="Z211" s="6" t="s">
        <v>1</v>
      </c>
      <c r="AA211" s="6" t="s">
        <v>1</v>
      </c>
      <c r="AB211" s="6" t="s">
        <v>337</v>
      </c>
      <c r="AC211" s="6" t="s">
        <v>1</v>
      </c>
      <c r="AD211" s="6" t="s">
        <v>1</v>
      </c>
      <c r="AE211" s="6" t="s">
        <v>338</v>
      </c>
      <c r="AF211" s="6" t="s">
        <v>1</v>
      </c>
      <c r="AG211" s="6" t="s">
        <v>1</v>
      </c>
      <c r="AH211" s="6" t="s">
        <v>338</v>
      </c>
      <c r="AI211" s="6" t="s">
        <v>337</v>
      </c>
    </row>
    <row r="212" spans="1:36" ht="17" customHeight="1">
      <c r="A212" s="6" t="s">
        <v>351</v>
      </c>
      <c r="B212" s="6" t="s">
        <v>329</v>
      </c>
      <c r="C212" s="6">
        <v>25</v>
      </c>
      <c r="D212" s="6" t="s">
        <v>330</v>
      </c>
      <c r="E212" s="6" t="s">
        <v>331</v>
      </c>
      <c r="F212" s="6">
        <v>2</v>
      </c>
      <c r="G212" s="6" t="s">
        <v>361</v>
      </c>
      <c r="H212" s="6" t="s">
        <v>333</v>
      </c>
      <c r="I212" s="6" t="s">
        <v>1</v>
      </c>
      <c r="J212" s="6" t="s">
        <v>337</v>
      </c>
      <c r="K212" s="6" t="s">
        <v>337</v>
      </c>
      <c r="L212" s="6" t="s">
        <v>3</v>
      </c>
      <c r="M212" s="6" t="s">
        <v>2</v>
      </c>
      <c r="N212" s="6" t="s">
        <v>1</v>
      </c>
      <c r="O212" s="6" t="s">
        <v>2</v>
      </c>
      <c r="P212" s="6" t="s">
        <v>1</v>
      </c>
      <c r="Q212" s="6" t="s">
        <v>3</v>
      </c>
      <c r="R212" s="6" t="s">
        <v>337</v>
      </c>
      <c r="S212" s="6" t="s">
        <v>338</v>
      </c>
      <c r="T212" s="6" t="s">
        <v>3</v>
      </c>
      <c r="U212" s="7" t="s">
        <v>183</v>
      </c>
      <c r="V212" s="6" t="s">
        <v>334</v>
      </c>
      <c r="W212" s="6" t="s">
        <v>336</v>
      </c>
      <c r="X212" s="6" t="s">
        <v>1</v>
      </c>
      <c r="Y212" s="6" t="s">
        <v>1</v>
      </c>
      <c r="Z212" s="6" t="s">
        <v>337</v>
      </c>
      <c r="AA212" s="6" t="s">
        <v>337</v>
      </c>
      <c r="AB212" s="6" t="s">
        <v>338</v>
      </c>
      <c r="AC212" s="6" t="s">
        <v>337</v>
      </c>
      <c r="AD212" s="6" t="s">
        <v>337</v>
      </c>
      <c r="AE212" s="6" t="s">
        <v>2</v>
      </c>
      <c r="AF212" s="6" t="s">
        <v>338</v>
      </c>
      <c r="AG212" s="6" t="s">
        <v>3</v>
      </c>
      <c r="AH212" s="6" t="s">
        <v>337</v>
      </c>
      <c r="AI212" s="6" t="s">
        <v>338</v>
      </c>
      <c r="AJ212" s="6" t="s">
        <v>449</v>
      </c>
    </row>
    <row r="213" spans="1:36" ht="17" customHeight="1">
      <c r="A213" s="6" t="s">
        <v>351</v>
      </c>
      <c r="B213" s="6" t="s">
        <v>329</v>
      </c>
      <c r="C213" s="6">
        <v>27</v>
      </c>
      <c r="D213" s="6" t="s">
        <v>340</v>
      </c>
      <c r="E213" s="6" t="s">
        <v>371</v>
      </c>
      <c r="F213" s="6">
        <v>1</v>
      </c>
      <c r="G213" s="6" t="s">
        <v>347</v>
      </c>
      <c r="H213" s="6" t="s">
        <v>333</v>
      </c>
      <c r="I213" s="6" t="s">
        <v>2</v>
      </c>
      <c r="J213" s="6" t="s">
        <v>1</v>
      </c>
      <c r="K213" s="6" t="s">
        <v>2</v>
      </c>
      <c r="L213" s="6" t="s">
        <v>2</v>
      </c>
      <c r="M213" s="6" t="s">
        <v>2</v>
      </c>
      <c r="N213" s="6" t="s">
        <v>1</v>
      </c>
      <c r="O213" s="6" t="s">
        <v>1</v>
      </c>
      <c r="P213" s="6" t="s">
        <v>2</v>
      </c>
      <c r="Q213" s="6" t="s">
        <v>1</v>
      </c>
      <c r="R213" s="6" t="s">
        <v>1</v>
      </c>
      <c r="S213" s="6" t="s">
        <v>337</v>
      </c>
      <c r="T213" s="6" t="s">
        <v>337</v>
      </c>
      <c r="U213" s="6" t="s">
        <v>234</v>
      </c>
      <c r="V213" s="6" t="s">
        <v>335</v>
      </c>
      <c r="W213" s="6" t="s">
        <v>334</v>
      </c>
      <c r="X213" s="6" t="s">
        <v>2</v>
      </c>
      <c r="Y213" s="6" t="s">
        <v>3</v>
      </c>
      <c r="Z213" s="6" t="s">
        <v>1</v>
      </c>
      <c r="AA213" s="6" t="s">
        <v>337</v>
      </c>
      <c r="AB213" s="6" t="s">
        <v>337</v>
      </c>
      <c r="AC213" s="6" t="s">
        <v>1</v>
      </c>
      <c r="AD213" s="6" t="s">
        <v>2</v>
      </c>
      <c r="AE213" s="6" t="s">
        <v>338</v>
      </c>
      <c r="AF213" s="6" t="s">
        <v>1</v>
      </c>
      <c r="AG213" s="6" t="s">
        <v>2</v>
      </c>
      <c r="AH213" s="6" t="s">
        <v>2</v>
      </c>
      <c r="AI213" s="6" t="s">
        <v>3</v>
      </c>
    </row>
    <row r="214" spans="1:36" ht="17" customHeight="1">
      <c r="A214" s="6" t="s">
        <v>351</v>
      </c>
      <c r="B214" s="6" t="s">
        <v>385</v>
      </c>
      <c r="C214" s="6">
        <v>22</v>
      </c>
      <c r="D214" s="6" t="s">
        <v>330</v>
      </c>
      <c r="E214" s="6" t="s">
        <v>357</v>
      </c>
      <c r="F214" s="6">
        <v>1</v>
      </c>
      <c r="G214" s="6" t="s">
        <v>332</v>
      </c>
      <c r="H214" s="6" t="s">
        <v>333</v>
      </c>
      <c r="I214" s="6" t="s">
        <v>1</v>
      </c>
      <c r="J214" s="6" t="s">
        <v>337</v>
      </c>
      <c r="K214" s="6" t="s">
        <v>337</v>
      </c>
      <c r="L214" s="6" t="s">
        <v>2</v>
      </c>
      <c r="M214" s="6" t="s">
        <v>2</v>
      </c>
      <c r="N214" s="6" t="s">
        <v>338</v>
      </c>
      <c r="O214" s="6" t="s">
        <v>338</v>
      </c>
      <c r="P214" s="6" t="s">
        <v>1</v>
      </c>
      <c r="Q214" s="6" t="s">
        <v>2</v>
      </c>
      <c r="R214" s="6" t="s">
        <v>337</v>
      </c>
      <c r="S214" s="6" t="s">
        <v>338</v>
      </c>
      <c r="T214" s="6" t="s">
        <v>2</v>
      </c>
      <c r="U214" s="6" t="s">
        <v>107</v>
      </c>
      <c r="V214" s="6" t="s">
        <v>335</v>
      </c>
      <c r="W214" s="6" t="s">
        <v>334</v>
      </c>
      <c r="X214" s="6" t="s">
        <v>3</v>
      </c>
      <c r="Y214" s="6" t="s">
        <v>3</v>
      </c>
      <c r="Z214" s="6" t="s">
        <v>338</v>
      </c>
      <c r="AA214" s="6" t="s">
        <v>1</v>
      </c>
      <c r="AB214" s="6" t="s">
        <v>337</v>
      </c>
      <c r="AC214" s="6" t="s">
        <v>2</v>
      </c>
      <c r="AD214" s="6" t="s">
        <v>3</v>
      </c>
      <c r="AE214" s="6" t="s">
        <v>337</v>
      </c>
      <c r="AF214" s="6" t="s">
        <v>3</v>
      </c>
      <c r="AG214" s="6" t="s">
        <v>3</v>
      </c>
      <c r="AH214" s="6" t="s">
        <v>3</v>
      </c>
      <c r="AI214" s="6" t="s">
        <v>1</v>
      </c>
      <c r="AJ214" s="6" t="s">
        <v>391</v>
      </c>
    </row>
    <row r="215" spans="1:36" ht="17" customHeight="1">
      <c r="A215" s="6" t="s">
        <v>351</v>
      </c>
      <c r="B215" s="6" t="s">
        <v>329</v>
      </c>
      <c r="C215" s="6">
        <v>26</v>
      </c>
      <c r="D215" s="6" t="s">
        <v>330</v>
      </c>
      <c r="E215" s="6" t="s">
        <v>371</v>
      </c>
      <c r="F215" s="6">
        <v>1</v>
      </c>
      <c r="G215" s="6" t="s">
        <v>347</v>
      </c>
      <c r="H215" s="6" t="s">
        <v>333</v>
      </c>
      <c r="I215" s="6" t="s">
        <v>1</v>
      </c>
      <c r="J215" s="6" t="s">
        <v>2</v>
      </c>
      <c r="K215" s="6" t="s">
        <v>2</v>
      </c>
      <c r="L215" s="6" t="s">
        <v>1</v>
      </c>
      <c r="M215" s="6" t="s">
        <v>1</v>
      </c>
      <c r="N215" s="6" t="s">
        <v>1</v>
      </c>
      <c r="O215" s="6" t="s">
        <v>1</v>
      </c>
      <c r="P215" s="6" t="s">
        <v>3</v>
      </c>
      <c r="Q215" s="6" t="s">
        <v>2</v>
      </c>
      <c r="R215" s="6" t="s">
        <v>1</v>
      </c>
      <c r="S215" s="6" t="s">
        <v>3</v>
      </c>
      <c r="T215" s="6" t="s">
        <v>1</v>
      </c>
      <c r="U215" s="6" t="s">
        <v>184</v>
      </c>
      <c r="V215" s="6" t="s">
        <v>334</v>
      </c>
      <c r="W215" s="6" t="s">
        <v>334</v>
      </c>
      <c r="X215" s="6" t="s">
        <v>2</v>
      </c>
      <c r="Y215" s="6" t="s">
        <v>1</v>
      </c>
      <c r="Z215" s="6" t="s">
        <v>1</v>
      </c>
      <c r="AA215" s="6" t="s">
        <v>1</v>
      </c>
      <c r="AB215" s="6" t="s">
        <v>2</v>
      </c>
      <c r="AC215" s="6" t="s">
        <v>2</v>
      </c>
      <c r="AD215" s="6" t="s">
        <v>1</v>
      </c>
      <c r="AE215" s="6" t="s">
        <v>2</v>
      </c>
      <c r="AF215" s="6" t="s">
        <v>3</v>
      </c>
      <c r="AG215" s="6" t="s">
        <v>3</v>
      </c>
      <c r="AH215" s="6" t="s">
        <v>3</v>
      </c>
      <c r="AI215" s="6" t="s">
        <v>3</v>
      </c>
    </row>
    <row r="216" spans="1:36" ht="17" customHeight="1">
      <c r="A216" s="6" t="s">
        <v>351</v>
      </c>
      <c r="B216" s="6" t="s">
        <v>329</v>
      </c>
      <c r="C216" s="6">
        <v>28</v>
      </c>
      <c r="D216" s="6" t="s">
        <v>330</v>
      </c>
      <c r="E216" s="6" t="s">
        <v>331</v>
      </c>
      <c r="F216" s="6">
        <v>1</v>
      </c>
      <c r="G216" s="6" t="s">
        <v>332</v>
      </c>
      <c r="H216" s="6" t="s">
        <v>333</v>
      </c>
      <c r="I216" s="6" t="s">
        <v>2</v>
      </c>
      <c r="J216" s="6" t="s">
        <v>3</v>
      </c>
      <c r="K216" s="6" t="s">
        <v>337</v>
      </c>
      <c r="L216" s="6" t="s">
        <v>3</v>
      </c>
      <c r="M216" s="6" t="s">
        <v>2</v>
      </c>
      <c r="N216" s="6" t="s">
        <v>2</v>
      </c>
      <c r="O216" s="6" t="s">
        <v>1</v>
      </c>
      <c r="P216" s="6" t="s">
        <v>1</v>
      </c>
      <c r="Q216" s="6" t="s">
        <v>1</v>
      </c>
      <c r="R216" s="6" t="s">
        <v>337</v>
      </c>
      <c r="S216" s="6" t="s">
        <v>1</v>
      </c>
      <c r="T216" s="6" t="s">
        <v>337</v>
      </c>
      <c r="U216" s="6" t="s">
        <v>109</v>
      </c>
      <c r="V216" s="6" t="s">
        <v>334</v>
      </c>
      <c r="W216" s="6" t="s">
        <v>334</v>
      </c>
      <c r="X216" s="6" t="s">
        <v>1</v>
      </c>
      <c r="Y216" s="6" t="s">
        <v>1</v>
      </c>
      <c r="Z216" s="6" t="s">
        <v>2</v>
      </c>
      <c r="AA216" s="6" t="s">
        <v>2</v>
      </c>
      <c r="AB216" s="6" t="s">
        <v>2</v>
      </c>
      <c r="AC216" s="6" t="s">
        <v>1</v>
      </c>
      <c r="AD216" s="6" t="s">
        <v>337</v>
      </c>
      <c r="AE216" s="6" t="s">
        <v>337</v>
      </c>
      <c r="AF216" s="6" t="s">
        <v>337</v>
      </c>
      <c r="AG216" s="6" t="s">
        <v>3</v>
      </c>
      <c r="AH216" s="6" t="s">
        <v>337</v>
      </c>
      <c r="AI216" s="6" t="s">
        <v>338</v>
      </c>
      <c r="AJ216" s="6" t="s">
        <v>394</v>
      </c>
    </row>
    <row r="217" spans="1:36" ht="17" customHeight="1">
      <c r="A217" s="6" t="s">
        <v>351</v>
      </c>
      <c r="B217" s="6" t="s">
        <v>329</v>
      </c>
      <c r="C217" s="6">
        <v>56</v>
      </c>
      <c r="D217" s="6" t="s">
        <v>330</v>
      </c>
      <c r="E217" s="6" t="s">
        <v>331</v>
      </c>
      <c r="F217" s="6">
        <v>2</v>
      </c>
      <c r="G217" s="6" t="s">
        <v>332</v>
      </c>
      <c r="H217" s="6" t="s">
        <v>393</v>
      </c>
      <c r="I217" s="6" t="s">
        <v>1</v>
      </c>
      <c r="J217" s="6" t="s">
        <v>338</v>
      </c>
      <c r="K217" s="6" t="s">
        <v>338</v>
      </c>
      <c r="L217" s="6" t="s">
        <v>337</v>
      </c>
      <c r="M217" s="6" t="s">
        <v>2</v>
      </c>
      <c r="N217" s="6" t="s">
        <v>338</v>
      </c>
      <c r="O217" s="6" t="s">
        <v>1</v>
      </c>
      <c r="P217" s="6" t="s">
        <v>1</v>
      </c>
      <c r="Q217" s="6" t="s">
        <v>338</v>
      </c>
      <c r="R217" s="6" t="s">
        <v>338</v>
      </c>
      <c r="S217" s="6" t="s">
        <v>338</v>
      </c>
      <c r="T217" s="6" t="s">
        <v>1</v>
      </c>
      <c r="U217" s="6" t="s">
        <v>231</v>
      </c>
      <c r="V217" s="6" t="s">
        <v>334</v>
      </c>
      <c r="W217" s="6" t="s">
        <v>335</v>
      </c>
      <c r="X217" s="6" t="s">
        <v>1</v>
      </c>
      <c r="Y217" s="6" t="s">
        <v>1</v>
      </c>
      <c r="Z217" s="6" t="s">
        <v>337</v>
      </c>
      <c r="AA217" s="6" t="s">
        <v>337</v>
      </c>
      <c r="AB217" s="6" t="s">
        <v>337</v>
      </c>
      <c r="AC217" s="6" t="s">
        <v>337</v>
      </c>
      <c r="AD217" s="6" t="s">
        <v>2</v>
      </c>
      <c r="AE217" s="6" t="s">
        <v>337</v>
      </c>
      <c r="AF217" s="6" t="s">
        <v>1</v>
      </c>
      <c r="AG217" s="6" t="s">
        <v>1</v>
      </c>
      <c r="AH217" s="6" t="s">
        <v>1</v>
      </c>
      <c r="AI217" s="6" t="s">
        <v>2</v>
      </c>
      <c r="AJ217" s="6" t="s">
        <v>482</v>
      </c>
    </row>
    <row r="218" spans="1:36" ht="17" customHeight="1">
      <c r="A218" s="6" t="s">
        <v>351</v>
      </c>
      <c r="B218" s="6" t="s">
        <v>355</v>
      </c>
      <c r="C218" s="6">
        <v>23</v>
      </c>
      <c r="D218" s="6" t="s">
        <v>330</v>
      </c>
      <c r="E218" s="6" t="s">
        <v>357</v>
      </c>
      <c r="F218" s="6">
        <v>1</v>
      </c>
      <c r="G218" s="6" t="s">
        <v>332</v>
      </c>
      <c r="H218" s="6" t="s">
        <v>350</v>
      </c>
      <c r="I218" s="6" t="s">
        <v>2</v>
      </c>
      <c r="J218" s="6" t="s">
        <v>337</v>
      </c>
      <c r="K218" s="6" t="s">
        <v>1</v>
      </c>
      <c r="L218" s="6" t="s">
        <v>3</v>
      </c>
      <c r="M218" s="6" t="s">
        <v>2</v>
      </c>
      <c r="N218" s="6" t="s">
        <v>1</v>
      </c>
      <c r="O218" s="6" t="s">
        <v>2</v>
      </c>
      <c r="P218" s="6" t="s">
        <v>3</v>
      </c>
      <c r="Q218" s="6" t="s">
        <v>2</v>
      </c>
      <c r="R218" s="6" t="s">
        <v>337</v>
      </c>
      <c r="S218" s="6" t="s">
        <v>1</v>
      </c>
      <c r="T218" s="6" t="s">
        <v>2</v>
      </c>
      <c r="U218" s="6" t="s">
        <v>79</v>
      </c>
      <c r="V218" s="6" t="s">
        <v>336</v>
      </c>
      <c r="W218" s="6" t="s">
        <v>336</v>
      </c>
      <c r="X218" s="6" t="s">
        <v>1</v>
      </c>
      <c r="Y218" s="6" t="s">
        <v>2</v>
      </c>
      <c r="Z218" s="6" t="s">
        <v>1</v>
      </c>
      <c r="AA218" s="6" t="s">
        <v>337</v>
      </c>
      <c r="AB218" s="6" t="s">
        <v>1</v>
      </c>
      <c r="AC218" s="6" t="s">
        <v>337</v>
      </c>
      <c r="AD218" s="6" t="s">
        <v>2</v>
      </c>
      <c r="AE218" s="6" t="s">
        <v>3</v>
      </c>
      <c r="AF218" s="6" t="s">
        <v>3</v>
      </c>
      <c r="AG218" s="6" t="s">
        <v>2</v>
      </c>
      <c r="AH218" s="6" t="s">
        <v>2</v>
      </c>
      <c r="AI218" s="6" t="s">
        <v>2</v>
      </c>
      <c r="AJ218" s="6" t="s">
        <v>368</v>
      </c>
    </row>
    <row r="219" spans="1:36" ht="17" customHeight="1">
      <c r="A219" s="6" t="s">
        <v>351</v>
      </c>
      <c r="B219" s="6" t="s">
        <v>329</v>
      </c>
      <c r="C219" s="6">
        <v>25</v>
      </c>
      <c r="D219" s="6" t="s">
        <v>330</v>
      </c>
      <c r="E219" s="6" t="s">
        <v>331</v>
      </c>
      <c r="F219" s="6">
        <v>3</v>
      </c>
      <c r="G219" s="6" t="s">
        <v>403</v>
      </c>
      <c r="H219" s="6" t="s">
        <v>393</v>
      </c>
      <c r="I219" s="6" t="s">
        <v>1</v>
      </c>
      <c r="J219" s="6" t="s">
        <v>337</v>
      </c>
      <c r="K219" s="6" t="s">
        <v>1</v>
      </c>
      <c r="L219" s="6" t="s">
        <v>337</v>
      </c>
      <c r="M219" s="6" t="s">
        <v>1</v>
      </c>
      <c r="N219" s="6" t="s">
        <v>337</v>
      </c>
      <c r="O219" s="6" t="s">
        <v>1</v>
      </c>
      <c r="P219" s="6" t="s">
        <v>1</v>
      </c>
      <c r="Q219" s="6" t="s">
        <v>337</v>
      </c>
      <c r="R219" s="6" t="s">
        <v>337</v>
      </c>
      <c r="S219" s="6" t="s">
        <v>1</v>
      </c>
      <c r="T219" s="6" t="s">
        <v>337</v>
      </c>
      <c r="U219" s="6" t="s">
        <v>170</v>
      </c>
      <c r="V219" s="6" t="s">
        <v>336</v>
      </c>
      <c r="W219" s="6" t="s">
        <v>334</v>
      </c>
      <c r="X219" s="6" t="s">
        <v>1</v>
      </c>
      <c r="Y219" s="6" t="s">
        <v>1</v>
      </c>
      <c r="Z219" s="6" t="s">
        <v>1</v>
      </c>
      <c r="AA219" s="6" t="s">
        <v>1</v>
      </c>
      <c r="AB219" s="6" t="s">
        <v>337</v>
      </c>
      <c r="AC219" s="6" t="s">
        <v>337</v>
      </c>
      <c r="AD219" s="6" t="s">
        <v>337</v>
      </c>
      <c r="AE219" s="6" t="s">
        <v>337</v>
      </c>
      <c r="AF219" s="6" t="s">
        <v>1</v>
      </c>
      <c r="AG219" s="6" t="s">
        <v>337</v>
      </c>
      <c r="AH219" s="6" t="s">
        <v>1</v>
      </c>
      <c r="AI219" s="6" t="s">
        <v>338</v>
      </c>
      <c r="AJ219" s="6" t="s">
        <v>440</v>
      </c>
    </row>
    <row r="220" spans="1:36" ht="17" customHeight="1">
      <c r="A220" s="6" t="s">
        <v>351</v>
      </c>
      <c r="B220" s="6" t="s">
        <v>329</v>
      </c>
      <c r="C220" s="6">
        <v>30</v>
      </c>
      <c r="D220" s="6" t="s">
        <v>349</v>
      </c>
      <c r="E220" s="6" t="s">
        <v>331</v>
      </c>
      <c r="F220" s="6">
        <v>1</v>
      </c>
      <c r="G220" s="6" t="s">
        <v>332</v>
      </c>
      <c r="H220" s="6" t="s">
        <v>346</v>
      </c>
      <c r="I220" s="6" t="s">
        <v>1</v>
      </c>
      <c r="J220" s="6" t="s">
        <v>1</v>
      </c>
      <c r="K220" s="6" t="s">
        <v>337</v>
      </c>
      <c r="L220" s="6" t="s">
        <v>1</v>
      </c>
      <c r="M220" s="6" t="s">
        <v>1</v>
      </c>
      <c r="N220" s="6" t="s">
        <v>338</v>
      </c>
      <c r="O220" s="6" t="s">
        <v>338</v>
      </c>
      <c r="P220" s="6" t="s">
        <v>1</v>
      </c>
      <c r="Q220" s="6" t="s">
        <v>337</v>
      </c>
      <c r="R220" s="6" t="s">
        <v>338</v>
      </c>
      <c r="S220" s="6" t="s">
        <v>338</v>
      </c>
      <c r="T220" s="6" t="s">
        <v>337</v>
      </c>
      <c r="U220" s="6" t="s">
        <v>172</v>
      </c>
      <c r="V220" s="6" t="s">
        <v>336</v>
      </c>
      <c r="W220" s="6" t="s">
        <v>334</v>
      </c>
      <c r="X220" s="6" t="s">
        <v>1</v>
      </c>
      <c r="Y220" s="6" t="s">
        <v>1</v>
      </c>
      <c r="Z220" s="6" t="s">
        <v>338</v>
      </c>
      <c r="AA220" s="6" t="s">
        <v>338</v>
      </c>
      <c r="AB220" s="6" t="s">
        <v>338</v>
      </c>
      <c r="AC220" s="6" t="s">
        <v>337</v>
      </c>
      <c r="AD220" s="6" t="s">
        <v>3</v>
      </c>
      <c r="AE220" s="6" t="s">
        <v>1</v>
      </c>
      <c r="AF220" s="6" t="s">
        <v>2</v>
      </c>
      <c r="AG220" s="6" t="s">
        <v>2</v>
      </c>
      <c r="AH220" s="6" t="s">
        <v>3</v>
      </c>
      <c r="AI220" s="6" t="s">
        <v>338</v>
      </c>
    </row>
    <row r="221" spans="1:36" ht="17" customHeight="1">
      <c r="A221" s="6" t="s">
        <v>454</v>
      </c>
      <c r="B221" s="6" t="s">
        <v>329</v>
      </c>
      <c r="C221" s="6">
        <v>22</v>
      </c>
      <c r="D221" s="6" t="s">
        <v>330</v>
      </c>
      <c r="E221" s="6" t="s">
        <v>371</v>
      </c>
      <c r="F221" s="6">
        <v>2</v>
      </c>
      <c r="G221" s="6" t="s">
        <v>443</v>
      </c>
      <c r="H221" s="6" t="s">
        <v>333</v>
      </c>
      <c r="I221" s="6" t="s">
        <v>3</v>
      </c>
      <c r="J221" s="6" t="s">
        <v>337</v>
      </c>
      <c r="K221" s="6" t="s">
        <v>1</v>
      </c>
      <c r="L221" s="6" t="s">
        <v>2</v>
      </c>
      <c r="M221" s="6" t="s">
        <v>1</v>
      </c>
      <c r="N221" s="6" t="s">
        <v>1</v>
      </c>
      <c r="O221" s="6" t="s">
        <v>1</v>
      </c>
      <c r="P221" s="6" t="s">
        <v>2</v>
      </c>
      <c r="Q221" s="6" t="s">
        <v>2</v>
      </c>
      <c r="R221" s="6" t="s">
        <v>337</v>
      </c>
      <c r="S221" s="6" t="s">
        <v>337</v>
      </c>
      <c r="T221" s="6" t="s">
        <v>1</v>
      </c>
      <c r="U221" s="6" t="s">
        <v>212</v>
      </c>
      <c r="V221" s="6" t="s">
        <v>335</v>
      </c>
      <c r="W221" s="6" t="s">
        <v>336</v>
      </c>
      <c r="X221" s="6" t="s">
        <v>1</v>
      </c>
      <c r="Y221" s="6" t="s">
        <v>1</v>
      </c>
      <c r="Z221" s="6" t="s">
        <v>2</v>
      </c>
      <c r="AA221" s="6" t="s">
        <v>337</v>
      </c>
      <c r="AB221" s="6" t="s">
        <v>337</v>
      </c>
      <c r="AC221" s="6" t="s">
        <v>1</v>
      </c>
      <c r="AD221" s="6" t="s">
        <v>1</v>
      </c>
      <c r="AE221" s="6" t="s">
        <v>338</v>
      </c>
      <c r="AF221" s="6" t="s">
        <v>2</v>
      </c>
      <c r="AG221" s="6" t="s">
        <v>2</v>
      </c>
      <c r="AH221" s="6" t="s">
        <v>3</v>
      </c>
      <c r="AI221" s="6" t="s">
        <v>2</v>
      </c>
      <c r="AJ221" s="6" t="s">
        <v>468</v>
      </c>
    </row>
    <row r="222" spans="1:36" ht="17" customHeight="1">
      <c r="A222" s="6" t="s">
        <v>454</v>
      </c>
      <c r="B222" s="6" t="s">
        <v>329</v>
      </c>
      <c r="C222" s="6">
        <v>22</v>
      </c>
      <c r="D222" s="6" t="s">
        <v>330</v>
      </c>
      <c r="E222" s="6" t="s">
        <v>371</v>
      </c>
      <c r="F222" s="6">
        <v>1</v>
      </c>
      <c r="G222" s="6" t="s">
        <v>347</v>
      </c>
      <c r="H222" s="6" t="s">
        <v>333</v>
      </c>
      <c r="I222" s="6" t="s">
        <v>1</v>
      </c>
      <c r="J222" s="6" t="s">
        <v>1</v>
      </c>
      <c r="K222" s="6" t="s">
        <v>2</v>
      </c>
      <c r="L222" s="6" t="s">
        <v>2</v>
      </c>
      <c r="M222" s="6" t="s">
        <v>337</v>
      </c>
      <c r="N222" s="6" t="s">
        <v>337</v>
      </c>
      <c r="O222" s="6" t="s">
        <v>1</v>
      </c>
      <c r="P222" s="6" t="s">
        <v>2</v>
      </c>
      <c r="Q222" s="6" t="s">
        <v>1</v>
      </c>
      <c r="R222" s="6" t="s">
        <v>1</v>
      </c>
      <c r="S222" s="6" t="s">
        <v>1</v>
      </c>
      <c r="T222" s="6" t="s">
        <v>337</v>
      </c>
      <c r="U222" s="6" t="s">
        <v>191</v>
      </c>
      <c r="V222" s="6" t="s">
        <v>334</v>
      </c>
      <c r="W222" s="6" t="s">
        <v>334</v>
      </c>
      <c r="X222" s="6" t="s">
        <v>2</v>
      </c>
      <c r="Y222" s="6" t="s">
        <v>3</v>
      </c>
      <c r="Z222" s="6" t="s">
        <v>2</v>
      </c>
      <c r="AA222" s="6" t="s">
        <v>1</v>
      </c>
      <c r="AB222" s="6" t="s">
        <v>1</v>
      </c>
      <c r="AC222" s="6" t="s">
        <v>337</v>
      </c>
      <c r="AD222" s="6" t="s">
        <v>3</v>
      </c>
      <c r="AE222" s="6" t="s">
        <v>1</v>
      </c>
      <c r="AF222" s="6" t="s">
        <v>3</v>
      </c>
      <c r="AG222" s="6" t="s">
        <v>1</v>
      </c>
      <c r="AH222" s="6" t="s">
        <v>1</v>
      </c>
      <c r="AI222" s="6" t="s">
        <v>3</v>
      </c>
      <c r="AJ222" s="6" t="s">
        <v>455</v>
      </c>
    </row>
  </sheetData>
  <sortState xmlns:xlrd2="http://schemas.microsoft.com/office/spreadsheetml/2017/richdata2" ref="G226:H239">
    <sortCondition descending="1" ref="H226:H239"/>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topLeftCell="C1" workbookViewId="0">
      <selection activeCell="D32" sqref="D32"/>
    </sheetView>
  </sheetViews>
  <sheetFormatPr baseColWidth="10" defaultRowHeight="15.5"/>
  <cols>
    <col min="2" max="2" width="21.1640625" customWidth="1"/>
    <col min="3" max="3" width="36.83203125" customWidth="1"/>
    <col min="4" max="4" width="14.1640625" customWidth="1"/>
    <col min="5" max="5" width="22" customWidth="1"/>
    <col min="6" max="6" width="30.1640625" customWidth="1"/>
    <col min="7" max="7" width="21.6640625" customWidth="1"/>
    <col min="8" max="8" width="26.5" customWidth="1"/>
    <col min="9" max="9" width="20.6640625" customWidth="1"/>
  </cols>
  <sheetData>
    <row r="1" spans="1:9" ht="21">
      <c r="A1" s="10" t="s">
        <v>528</v>
      </c>
      <c r="B1" s="8"/>
      <c r="C1" s="8"/>
      <c r="D1" s="6"/>
      <c r="E1" s="6"/>
      <c r="F1" s="6"/>
      <c r="G1" s="6"/>
      <c r="H1" s="6"/>
      <c r="I1" s="6"/>
    </row>
    <row r="2" spans="1:9">
      <c r="B2" s="6"/>
      <c r="C2" s="6"/>
      <c r="D2" s="6"/>
      <c r="E2" s="6"/>
      <c r="F2" s="6"/>
      <c r="G2" s="6"/>
      <c r="H2" s="6"/>
      <c r="I2" s="6"/>
    </row>
    <row r="3" spans="1:9">
      <c r="B3" s="25" t="s">
        <v>293</v>
      </c>
      <c r="C3" s="25" t="s">
        <v>294</v>
      </c>
      <c r="D3" s="25" t="s">
        <v>533</v>
      </c>
      <c r="E3" s="25" t="s">
        <v>534</v>
      </c>
      <c r="F3" s="25" t="s">
        <v>535</v>
      </c>
      <c r="G3" s="25" t="s">
        <v>536</v>
      </c>
      <c r="H3" s="26" t="s">
        <v>537</v>
      </c>
      <c r="I3" s="27"/>
    </row>
    <row r="4" spans="1:9">
      <c r="B4" s="17" t="s">
        <v>328</v>
      </c>
      <c r="C4" s="17" t="s">
        <v>329</v>
      </c>
      <c r="D4" s="17" t="s">
        <v>527</v>
      </c>
      <c r="E4" s="17" t="s">
        <v>330</v>
      </c>
      <c r="F4" s="17" t="s">
        <v>357</v>
      </c>
      <c r="G4" s="17">
        <v>1</v>
      </c>
      <c r="H4" s="19" t="s">
        <v>332</v>
      </c>
      <c r="I4" s="20">
        <v>80</v>
      </c>
    </row>
    <row r="5" spans="1:9">
      <c r="B5" s="17" t="s">
        <v>351</v>
      </c>
      <c r="C5" s="17" t="s">
        <v>355</v>
      </c>
      <c r="D5" s="17">
        <f>AVERAGE(Data!C5:C222)</f>
        <v>36.550458715596328</v>
      </c>
      <c r="E5" s="17" t="s">
        <v>340</v>
      </c>
      <c r="F5" s="17" t="s">
        <v>371</v>
      </c>
      <c r="G5" s="17">
        <v>2</v>
      </c>
      <c r="H5" s="19" t="s">
        <v>347</v>
      </c>
      <c r="I5" s="20">
        <v>42</v>
      </c>
    </row>
    <row r="6" spans="1:9">
      <c r="B6" s="17" t="s">
        <v>520</v>
      </c>
      <c r="C6" s="17" t="s">
        <v>385</v>
      </c>
      <c r="D6" s="17"/>
      <c r="E6" s="17" t="s">
        <v>349</v>
      </c>
      <c r="F6" s="17" t="s">
        <v>331</v>
      </c>
      <c r="G6" s="17">
        <v>3</v>
      </c>
      <c r="H6" s="19" t="s">
        <v>343</v>
      </c>
      <c r="I6" s="20">
        <v>17</v>
      </c>
    </row>
    <row r="7" spans="1:9">
      <c r="B7" s="17"/>
      <c r="C7" s="17" t="s">
        <v>342</v>
      </c>
      <c r="D7" s="17"/>
      <c r="E7" s="17"/>
      <c r="F7" s="17" t="s">
        <v>348</v>
      </c>
      <c r="G7" s="17">
        <v>4</v>
      </c>
      <c r="H7" s="19" t="s">
        <v>348</v>
      </c>
      <c r="I7" s="20">
        <v>15</v>
      </c>
    </row>
    <row r="8" spans="1:9">
      <c r="B8" s="17"/>
      <c r="C8" s="17" t="s">
        <v>348</v>
      </c>
      <c r="D8" s="17"/>
      <c r="E8" s="17"/>
      <c r="F8" s="17"/>
      <c r="G8" s="17" t="s">
        <v>529</v>
      </c>
      <c r="H8" s="19" t="s">
        <v>403</v>
      </c>
      <c r="I8" s="20">
        <v>15</v>
      </c>
    </row>
    <row r="9" spans="1:9">
      <c r="B9" s="17"/>
      <c r="C9" s="17"/>
      <c r="D9" s="17"/>
      <c r="E9" s="17"/>
      <c r="F9" s="17"/>
      <c r="G9" s="17"/>
      <c r="H9" s="19" t="s">
        <v>366</v>
      </c>
      <c r="I9" s="20">
        <v>13</v>
      </c>
    </row>
    <row r="10" spans="1:9">
      <c r="B10" s="17" t="s">
        <v>538</v>
      </c>
      <c r="C10" s="17" t="s">
        <v>538</v>
      </c>
      <c r="D10" s="17"/>
      <c r="E10" s="17" t="s">
        <v>538</v>
      </c>
      <c r="F10" s="17" t="s">
        <v>538</v>
      </c>
      <c r="G10" s="17" t="s">
        <v>538</v>
      </c>
      <c r="H10" s="19" t="s">
        <v>345</v>
      </c>
      <c r="I10" s="20">
        <v>11</v>
      </c>
    </row>
    <row r="11" spans="1:9">
      <c r="B11" s="17">
        <f>COUNTIF(Data!A5:A222, "Female")</f>
        <v>161</v>
      </c>
      <c r="C11" s="17">
        <f>COUNTIF(Data!B5:B222, "White")</f>
        <v>174</v>
      </c>
      <c r="D11" s="17"/>
      <c r="E11" s="17">
        <f>COUNTIF(Data!D5:D222, "UK")</f>
        <v>158</v>
      </c>
      <c r="F11" s="17">
        <f>COUNTIF(Data!E5:E222, "Research master's degree")</f>
        <v>12</v>
      </c>
      <c r="G11" s="17">
        <f>COUNTIF(Data!F5:F222, "1")</f>
        <v>100</v>
      </c>
      <c r="H11" s="19" t="s">
        <v>409</v>
      </c>
      <c r="I11" s="20">
        <v>7</v>
      </c>
    </row>
    <row r="12" spans="1:9">
      <c r="B12" s="17">
        <f>COUNTIF(Data!A5:A222, "Male")</f>
        <v>55</v>
      </c>
      <c r="C12" s="17">
        <f>COUNTIF(Data!B5:B222, "Mixed / Multiple Ethnic Groups")</f>
        <v>15</v>
      </c>
      <c r="D12" s="17"/>
      <c r="E12" s="17">
        <f>COUNTIF(Data!D5:D222, "EU")</f>
        <v>27</v>
      </c>
      <c r="F12" s="17">
        <f>COUNTIF(Data!E5:E222, "Taught master's degree")</f>
        <v>41</v>
      </c>
      <c r="G12" s="17">
        <f>COUNTIF(Data!F5:F222, "2")</f>
        <v>44</v>
      </c>
      <c r="H12" s="19" t="s">
        <v>443</v>
      </c>
      <c r="I12" s="20">
        <v>7</v>
      </c>
    </row>
    <row r="13" spans="1:9">
      <c r="B13" s="17">
        <f>COUNTIF(Data!A5:A222, "Prefer not to say")</f>
        <v>2</v>
      </c>
      <c r="C13" s="17">
        <f>COUNTIF(Data!B5:B222, "Asian / Asian British")</f>
        <v>14</v>
      </c>
      <c r="D13" s="17"/>
      <c r="E13" s="17">
        <f>COUNTIF(Data!D5:D222, "International")</f>
        <v>33</v>
      </c>
      <c r="F13" s="17">
        <f>COUNTIF(Data!E5:E222, "PhD")</f>
        <v>160</v>
      </c>
      <c r="G13" s="17">
        <f>COUNTIF(Data!F5:F222, "3")</f>
        <v>38</v>
      </c>
      <c r="H13" s="19" t="s">
        <v>361</v>
      </c>
      <c r="I13" s="20">
        <v>6</v>
      </c>
    </row>
    <row r="14" spans="1:9">
      <c r="B14" s="17"/>
      <c r="C14" s="17">
        <f>COUNTIF(Data!B5:B222, "Black / African / Caribbean / Black British")</f>
        <v>4</v>
      </c>
      <c r="D14" s="17"/>
      <c r="E14" s="17"/>
      <c r="F14" s="17">
        <f>COUNTIF(Data!E5:E222, "Other")</f>
        <v>5</v>
      </c>
      <c r="G14" s="17">
        <f>COUNTIF(Data!F5:F222, "4")</f>
        <v>28</v>
      </c>
      <c r="H14" s="19" t="s">
        <v>416</v>
      </c>
      <c r="I14" s="20">
        <v>5</v>
      </c>
    </row>
    <row r="15" spans="1:9">
      <c r="B15" s="17"/>
      <c r="C15" s="17">
        <f>COUNTIF(Data!B5:B222, "Other")</f>
        <v>11</v>
      </c>
      <c r="D15" s="17"/>
      <c r="E15" s="17"/>
      <c r="F15" s="17"/>
      <c r="G15" s="17">
        <f>COUNTIF(Data!F5:F222, "other")</f>
        <v>8</v>
      </c>
      <c r="H15" s="21"/>
      <c r="I15" s="20"/>
    </row>
    <row r="16" spans="1:9">
      <c r="B16" s="17"/>
      <c r="C16" s="17"/>
      <c r="D16" s="17"/>
      <c r="E16" s="17"/>
      <c r="F16" s="17"/>
      <c r="G16" s="17"/>
      <c r="H16" s="21"/>
      <c r="I16" s="20"/>
    </row>
    <row r="17" spans="2:9">
      <c r="B17" s="17" t="s">
        <v>539</v>
      </c>
      <c r="C17" s="17" t="s">
        <v>539</v>
      </c>
      <c r="D17" s="17"/>
      <c r="E17" s="17" t="s">
        <v>539</v>
      </c>
      <c r="F17" s="17" t="s">
        <v>539</v>
      </c>
      <c r="G17" s="17" t="s">
        <v>539</v>
      </c>
      <c r="H17" s="19"/>
      <c r="I17" s="22" t="s">
        <v>539</v>
      </c>
    </row>
    <row r="18" spans="2:9">
      <c r="B18" s="17">
        <f>SUM(B11:B15)</f>
        <v>218</v>
      </c>
      <c r="C18" s="17">
        <f>SUM(C11:C15)</f>
        <v>218</v>
      </c>
      <c r="D18" s="17"/>
      <c r="E18" s="17">
        <f>SUM(E11:E15)</f>
        <v>218</v>
      </c>
      <c r="F18" s="17">
        <f>SUM(F11:F15)</f>
        <v>218</v>
      </c>
      <c r="G18" s="17">
        <f>SUM(G11:G15)</f>
        <v>218</v>
      </c>
      <c r="H18" s="19"/>
      <c r="I18" s="22">
        <f>SUM(I4:I17)</f>
        <v>218</v>
      </c>
    </row>
    <row r="19" spans="2:9">
      <c r="B19" s="17"/>
      <c r="C19" s="17"/>
      <c r="D19" s="17"/>
      <c r="E19" s="17"/>
      <c r="F19" s="17"/>
      <c r="G19" s="17"/>
      <c r="H19" s="19"/>
      <c r="I19" s="22"/>
    </row>
    <row r="20" spans="2:9">
      <c r="B20" s="17" t="s">
        <v>525</v>
      </c>
      <c r="C20" s="17" t="s">
        <v>525</v>
      </c>
      <c r="D20" s="17"/>
      <c r="E20" s="17" t="s">
        <v>525</v>
      </c>
      <c r="F20" s="17" t="s">
        <v>525</v>
      </c>
      <c r="G20" s="17" t="s">
        <v>525</v>
      </c>
      <c r="H20" s="21"/>
      <c r="I20" s="22"/>
    </row>
    <row r="21" spans="2:9">
      <c r="B21" s="28">
        <f>(161/218)*100</f>
        <v>73.853211009174316</v>
      </c>
      <c r="C21" s="28">
        <f>(174/218)*100</f>
        <v>79.816513761467888</v>
      </c>
      <c r="D21" s="28"/>
      <c r="E21" s="28">
        <f>(158/218)*100</f>
        <v>72.477064220183479</v>
      </c>
      <c r="F21" s="28">
        <f>(12/218)*100</f>
        <v>5.5045871559633035</v>
      </c>
      <c r="G21" s="28">
        <f>(100/218)*100</f>
        <v>45.871559633027523</v>
      </c>
      <c r="H21" s="21"/>
      <c r="I21" s="20"/>
    </row>
    <row r="22" spans="2:9">
      <c r="B22" s="28">
        <f>(55/218)*100</f>
        <v>25.229357798165136</v>
      </c>
      <c r="C22" s="28">
        <f>(15/218)*100</f>
        <v>6.8807339449541285</v>
      </c>
      <c r="D22" s="28"/>
      <c r="E22" s="28">
        <f>(27/218)*100</f>
        <v>12.385321100917432</v>
      </c>
      <c r="F22" s="28">
        <f>(41/218)*100</f>
        <v>18.807339449541285</v>
      </c>
      <c r="G22" s="28">
        <f>(44/218)*100</f>
        <v>20.183486238532112</v>
      </c>
      <c r="H22" s="19"/>
      <c r="I22" s="22"/>
    </row>
    <row r="23" spans="2:9">
      <c r="B23" s="28">
        <f>(2/218)*100</f>
        <v>0.91743119266055051</v>
      </c>
      <c r="C23" s="28">
        <f>(14/218)*100</f>
        <v>6.4220183486238538</v>
      </c>
      <c r="D23" s="28"/>
      <c r="E23" s="28">
        <f>(33/218)*100</f>
        <v>15.137614678899084</v>
      </c>
      <c r="F23" s="28">
        <f>(160/218)*100</f>
        <v>73.394495412844037</v>
      </c>
      <c r="G23" s="28">
        <f>(38/218)*100</f>
        <v>17.431192660550458</v>
      </c>
      <c r="H23" s="19"/>
      <c r="I23" s="22"/>
    </row>
    <row r="24" spans="2:9">
      <c r="B24" s="28"/>
      <c r="C24" s="28">
        <f>(4/218)*100</f>
        <v>1.834862385321101</v>
      </c>
      <c r="D24" s="28"/>
      <c r="E24" s="28"/>
      <c r="F24" s="28">
        <f>(5/218)*100</f>
        <v>2.2935779816513762</v>
      </c>
      <c r="G24" s="28">
        <f>(28/218)*100</f>
        <v>12.844036697247708</v>
      </c>
      <c r="H24" s="19"/>
      <c r="I24" s="22"/>
    </row>
    <row r="25" spans="2:9">
      <c r="B25" s="28"/>
      <c r="C25" s="28">
        <f>(11/218)*100</f>
        <v>5.0458715596330279</v>
      </c>
      <c r="D25" s="28"/>
      <c r="E25" s="28"/>
      <c r="F25" s="28"/>
      <c r="G25" s="28">
        <f>(8/218)*100</f>
        <v>3.669724770642202</v>
      </c>
      <c r="H25" s="19"/>
      <c r="I25" s="22"/>
    </row>
    <row r="26" spans="2:9">
      <c r="B26" s="18">
        <f>SUM(B21:B24)</f>
        <v>100</v>
      </c>
      <c r="C26" s="18">
        <f>SUM(C21:C25)</f>
        <v>100</v>
      </c>
      <c r="D26" s="18"/>
      <c r="E26" s="18">
        <f>SUM(E21:E24)</f>
        <v>100</v>
      </c>
      <c r="F26" s="18">
        <f>SUM(F21:F24)</f>
        <v>100.00000000000001</v>
      </c>
      <c r="G26" s="18">
        <f>SUM(G21:G25)</f>
        <v>100</v>
      </c>
      <c r="H26" s="23"/>
      <c r="I26" s="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0"/>
  <sheetViews>
    <sheetView topLeftCell="A3" workbookViewId="0">
      <selection activeCell="C5" sqref="C5:C9"/>
    </sheetView>
  </sheetViews>
  <sheetFormatPr baseColWidth="10" defaultRowHeight="15.5"/>
  <cols>
    <col min="1" max="1" width="28.33203125" customWidth="1"/>
    <col min="2" max="2" width="15" customWidth="1"/>
    <col min="3" max="3" width="15.5" customWidth="1"/>
  </cols>
  <sheetData>
    <row r="1" spans="1:5" ht="21">
      <c r="A1" s="44" t="s">
        <v>540</v>
      </c>
      <c r="B1" s="5"/>
    </row>
    <row r="3" spans="1:5" ht="31">
      <c r="A3" s="85" t="s">
        <v>300</v>
      </c>
      <c r="B3" s="4"/>
    </row>
    <row r="4" spans="1:5">
      <c r="A4" t="s">
        <v>350</v>
      </c>
      <c r="C4" s="37"/>
      <c r="D4" s="42" t="s">
        <v>538</v>
      </c>
      <c r="E4" s="43" t="s">
        <v>525</v>
      </c>
    </row>
    <row r="5" spans="1:5">
      <c r="A5" t="s">
        <v>333</v>
      </c>
      <c r="C5" s="21" t="s">
        <v>0</v>
      </c>
      <c r="D5" s="2">
        <v>0</v>
      </c>
      <c r="E5" s="38">
        <v>0</v>
      </c>
    </row>
    <row r="6" spans="1:5">
      <c r="A6" t="s">
        <v>346</v>
      </c>
      <c r="C6" s="21" t="s">
        <v>393</v>
      </c>
      <c r="D6" s="2">
        <v>4</v>
      </c>
      <c r="E6" s="39">
        <v>0.03</v>
      </c>
    </row>
    <row r="7" spans="1:5">
      <c r="A7" t="s">
        <v>333</v>
      </c>
      <c r="C7" s="21" t="s">
        <v>346</v>
      </c>
      <c r="D7" s="2">
        <v>42</v>
      </c>
      <c r="E7" s="39">
        <v>0.33</v>
      </c>
    </row>
    <row r="8" spans="1:5">
      <c r="A8" t="s">
        <v>333</v>
      </c>
      <c r="C8" s="21" t="s">
        <v>333</v>
      </c>
      <c r="D8" s="2">
        <v>68</v>
      </c>
      <c r="E8" s="39">
        <v>0.53</v>
      </c>
    </row>
    <row r="9" spans="1:5">
      <c r="A9" t="s">
        <v>346</v>
      </c>
      <c r="C9" s="33" t="s">
        <v>350</v>
      </c>
      <c r="D9" s="40">
        <v>15</v>
      </c>
      <c r="E9" s="41">
        <v>0.12</v>
      </c>
    </row>
    <row r="10" spans="1:5">
      <c r="A10" t="s">
        <v>333</v>
      </c>
    </row>
    <row r="11" spans="1:5">
      <c r="A11" t="s">
        <v>346</v>
      </c>
    </row>
    <row r="12" spans="1:5">
      <c r="A12" t="s">
        <v>346</v>
      </c>
    </row>
    <row r="13" spans="1:5">
      <c r="A13" t="s">
        <v>333</v>
      </c>
      <c r="D13" s="34"/>
    </row>
    <row r="14" spans="1:5">
      <c r="A14" t="s">
        <v>333</v>
      </c>
    </row>
    <row r="15" spans="1:5">
      <c r="A15" t="s">
        <v>333</v>
      </c>
    </row>
    <row r="16" spans="1:5">
      <c r="A16" t="s">
        <v>333</v>
      </c>
    </row>
    <row r="17" spans="1:1">
      <c r="A17" t="s">
        <v>346</v>
      </c>
    </row>
    <row r="18" spans="1:1">
      <c r="A18" t="s">
        <v>333</v>
      </c>
    </row>
    <row r="19" spans="1:1">
      <c r="A19" t="s">
        <v>346</v>
      </c>
    </row>
    <row r="20" spans="1:1">
      <c r="A20" t="s">
        <v>333</v>
      </c>
    </row>
    <row r="21" spans="1:1">
      <c r="A21" t="s">
        <v>346</v>
      </c>
    </row>
    <row r="22" spans="1:1">
      <c r="A22" t="s">
        <v>333</v>
      </c>
    </row>
    <row r="23" spans="1:1">
      <c r="A23" t="s">
        <v>346</v>
      </c>
    </row>
    <row r="24" spans="1:1">
      <c r="A24" t="s">
        <v>346</v>
      </c>
    </row>
    <row r="25" spans="1:1">
      <c r="A25" t="s">
        <v>333</v>
      </c>
    </row>
    <row r="26" spans="1:1">
      <c r="A26" t="s">
        <v>333</v>
      </c>
    </row>
    <row r="27" spans="1:1">
      <c r="A27" t="s">
        <v>350</v>
      </c>
    </row>
    <row r="28" spans="1:1">
      <c r="A28" t="s">
        <v>333</v>
      </c>
    </row>
    <row r="29" spans="1:1">
      <c r="A29" t="s">
        <v>346</v>
      </c>
    </row>
    <row r="30" spans="1:1">
      <c r="A30" t="s">
        <v>346</v>
      </c>
    </row>
    <row r="31" spans="1:1">
      <c r="A31" t="s">
        <v>333</v>
      </c>
    </row>
    <row r="32" spans="1:1">
      <c r="A32" t="s">
        <v>346</v>
      </c>
    </row>
    <row r="33" spans="1:1">
      <c r="A33" t="s">
        <v>346</v>
      </c>
    </row>
    <row r="34" spans="1:1">
      <c r="A34" t="s">
        <v>346</v>
      </c>
    </row>
    <row r="35" spans="1:1">
      <c r="A35" t="s">
        <v>346</v>
      </c>
    </row>
    <row r="36" spans="1:1">
      <c r="A36" t="s">
        <v>333</v>
      </c>
    </row>
    <row r="37" spans="1:1">
      <c r="A37" t="s">
        <v>333</v>
      </c>
    </row>
    <row r="38" spans="1:1">
      <c r="A38" t="s">
        <v>350</v>
      </c>
    </row>
    <row r="39" spans="1:1">
      <c r="A39" t="s">
        <v>333</v>
      </c>
    </row>
    <row r="40" spans="1:1">
      <c r="A40" t="s">
        <v>350</v>
      </c>
    </row>
    <row r="41" spans="1:1">
      <c r="A41" t="s">
        <v>393</v>
      </c>
    </row>
    <row r="42" spans="1:1">
      <c r="A42" t="s">
        <v>346</v>
      </c>
    </row>
    <row r="43" spans="1:1">
      <c r="A43" t="s">
        <v>333</v>
      </c>
    </row>
    <row r="44" spans="1:1">
      <c r="A44" t="s">
        <v>333</v>
      </c>
    </row>
    <row r="45" spans="1:1">
      <c r="A45" t="s">
        <v>333</v>
      </c>
    </row>
    <row r="46" spans="1:1">
      <c r="A46" t="s">
        <v>333</v>
      </c>
    </row>
    <row r="47" spans="1:1">
      <c r="A47" t="s">
        <v>346</v>
      </c>
    </row>
    <row r="48" spans="1:1">
      <c r="A48" t="s">
        <v>333</v>
      </c>
    </row>
    <row r="49" spans="1:1">
      <c r="A49" t="s">
        <v>346</v>
      </c>
    </row>
    <row r="50" spans="1:1">
      <c r="A50" t="s">
        <v>346</v>
      </c>
    </row>
    <row r="51" spans="1:1">
      <c r="A51" t="s">
        <v>346</v>
      </c>
    </row>
    <row r="52" spans="1:1">
      <c r="A52" t="s">
        <v>346</v>
      </c>
    </row>
    <row r="53" spans="1:1">
      <c r="A53" t="s">
        <v>333</v>
      </c>
    </row>
    <row r="54" spans="1:1">
      <c r="A54" t="s">
        <v>333</v>
      </c>
    </row>
    <row r="55" spans="1:1">
      <c r="A55" t="s">
        <v>333</v>
      </c>
    </row>
    <row r="56" spans="1:1">
      <c r="A56" t="s">
        <v>333</v>
      </c>
    </row>
    <row r="57" spans="1:1">
      <c r="A57" t="s">
        <v>333</v>
      </c>
    </row>
    <row r="58" spans="1:1">
      <c r="A58" t="s">
        <v>346</v>
      </c>
    </row>
    <row r="59" spans="1:1">
      <c r="A59" t="s">
        <v>393</v>
      </c>
    </row>
    <row r="60" spans="1:1">
      <c r="A60" t="s">
        <v>350</v>
      </c>
    </row>
    <row r="61" spans="1:1">
      <c r="A61" t="s">
        <v>346</v>
      </c>
    </row>
    <row r="62" spans="1:1">
      <c r="A62" t="s">
        <v>350</v>
      </c>
    </row>
    <row r="63" spans="1:1">
      <c r="A63" t="s">
        <v>333</v>
      </c>
    </row>
    <row r="64" spans="1:1">
      <c r="A64" t="s">
        <v>346</v>
      </c>
    </row>
    <row r="65" spans="1:1">
      <c r="A65" t="s">
        <v>346</v>
      </c>
    </row>
    <row r="66" spans="1:1">
      <c r="A66" t="s">
        <v>333</v>
      </c>
    </row>
    <row r="67" spans="1:1">
      <c r="A67" t="s">
        <v>333</v>
      </c>
    </row>
    <row r="68" spans="1:1">
      <c r="A68" t="s">
        <v>333</v>
      </c>
    </row>
    <row r="69" spans="1:1">
      <c r="A69" t="s">
        <v>346</v>
      </c>
    </row>
    <row r="70" spans="1:1">
      <c r="A70" t="s">
        <v>333</v>
      </c>
    </row>
    <row r="71" spans="1:1">
      <c r="A71" t="s">
        <v>333</v>
      </c>
    </row>
    <row r="72" spans="1:1">
      <c r="A72" t="s">
        <v>350</v>
      </c>
    </row>
    <row r="73" spans="1:1">
      <c r="A73" t="s">
        <v>346</v>
      </c>
    </row>
    <row r="74" spans="1:1">
      <c r="A74" t="s">
        <v>333</v>
      </c>
    </row>
    <row r="75" spans="1:1">
      <c r="A75" t="s">
        <v>333</v>
      </c>
    </row>
    <row r="76" spans="1:1">
      <c r="A76" t="s">
        <v>333</v>
      </c>
    </row>
    <row r="77" spans="1:1">
      <c r="A77" t="s">
        <v>350</v>
      </c>
    </row>
    <row r="78" spans="1:1">
      <c r="A78" t="s">
        <v>346</v>
      </c>
    </row>
    <row r="79" spans="1:1">
      <c r="A79" t="s">
        <v>350</v>
      </c>
    </row>
    <row r="80" spans="1:1">
      <c r="A80" t="s">
        <v>333</v>
      </c>
    </row>
    <row r="81" spans="1:1">
      <c r="A81" t="s">
        <v>333</v>
      </c>
    </row>
    <row r="82" spans="1:1">
      <c r="A82" t="s">
        <v>346</v>
      </c>
    </row>
    <row r="83" spans="1:1">
      <c r="A83" t="s">
        <v>333</v>
      </c>
    </row>
    <row r="84" spans="1:1">
      <c r="A84" t="s">
        <v>346</v>
      </c>
    </row>
    <row r="85" spans="1:1">
      <c r="A85" t="s">
        <v>333</v>
      </c>
    </row>
    <row r="86" spans="1:1">
      <c r="A86" t="s">
        <v>333</v>
      </c>
    </row>
    <row r="87" spans="1:1">
      <c r="A87" t="s">
        <v>333</v>
      </c>
    </row>
    <row r="88" spans="1:1">
      <c r="A88" t="s">
        <v>333</v>
      </c>
    </row>
    <row r="89" spans="1:1">
      <c r="A89" t="s">
        <v>333</v>
      </c>
    </row>
    <row r="90" spans="1:1">
      <c r="A90" t="s">
        <v>333</v>
      </c>
    </row>
    <row r="91" spans="1:1">
      <c r="A91" t="s">
        <v>333</v>
      </c>
    </row>
    <row r="92" spans="1:1">
      <c r="A92" t="s">
        <v>350</v>
      </c>
    </row>
    <row r="93" spans="1:1">
      <c r="A93" t="s">
        <v>346</v>
      </c>
    </row>
    <row r="94" spans="1:1">
      <c r="A94" t="s">
        <v>333</v>
      </c>
    </row>
    <row r="95" spans="1:1">
      <c r="A95" t="s">
        <v>333</v>
      </c>
    </row>
    <row r="96" spans="1:1">
      <c r="A96" t="s">
        <v>350</v>
      </c>
    </row>
    <row r="97" spans="1:1">
      <c r="A97" t="s">
        <v>350</v>
      </c>
    </row>
    <row r="98" spans="1:1">
      <c r="A98" t="s">
        <v>333</v>
      </c>
    </row>
    <row r="99" spans="1:1">
      <c r="A99" t="s">
        <v>346</v>
      </c>
    </row>
    <row r="100" spans="1:1">
      <c r="A100" t="s">
        <v>346</v>
      </c>
    </row>
    <row r="101" spans="1:1">
      <c r="A101" t="s">
        <v>346</v>
      </c>
    </row>
    <row r="102" spans="1:1">
      <c r="A102" t="s">
        <v>333</v>
      </c>
    </row>
    <row r="103" spans="1:1">
      <c r="A103" t="s">
        <v>333</v>
      </c>
    </row>
    <row r="104" spans="1:1">
      <c r="A104" t="s">
        <v>333</v>
      </c>
    </row>
    <row r="105" spans="1:1">
      <c r="A105" t="s">
        <v>333</v>
      </c>
    </row>
    <row r="106" spans="1:1">
      <c r="A106" t="s">
        <v>393</v>
      </c>
    </row>
    <row r="107" spans="1:1">
      <c r="A107" t="s">
        <v>333</v>
      </c>
    </row>
    <row r="108" spans="1:1">
      <c r="A108" t="s">
        <v>333</v>
      </c>
    </row>
    <row r="109" spans="1:1">
      <c r="A109" t="s">
        <v>333</v>
      </c>
    </row>
    <row r="110" spans="1:1">
      <c r="A110" t="s">
        <v>333</v>
      </c>
    </row>
    <row r="111" spans="1:1">
      <c r="A111" t="s">
        <v>333</v>
      </c>
    </row>
    <row r="112" spans="1:1">
      <c r="A112" t="s">
        <v>333</v>
      </c>
    </row>
    <row r="113" spans="1:1">
      <c r="A113" t="s">
        <v>346</v>
      </c>
    </row>
    <row r="114" spans="1:1">
      <c r="A114" t="s">
        <v>333</v>
      </c>
    </row>
    <row r="115" spans="1:1">
      <c r="A115" t="s">
        <v>346</v>
      </c>
    </row>
    <row r="116" spans="1:1">
      <c r="A116" t="s">
        <v>333</v>
      </c>
    </row>
    <row r="117" spans="1:1">
      <c r="A117" t="s">
        <v>333</v>
      </c>
    </row>
    <row r="118" spans="1:1">
      <c r="A118" t="s">
        <v>333</v>
      </c>
    </row>
    <row r="119" spans="1:1">
      <c r="A119" t="s">
        <v>346</v>
      </c>
    </row>
    <row r="120" spans="1:1">
      <c r="A120" t="s">
        <v>333</v>
      </c>
    </row>
    <row r="121" spans="1:1">
      <c r="A121" t="s">
        <v>346</v>
      </c>
    </row>
    <row r="122" spans="1:1">
      <c r="A122" t="s">
        <v>346</v>
      </c>
    </row>
    <row r="123" spans="1:1">
      <c r="A123" t="s">
        <v>350</v>
      </c>
    </row>
    <row r="124" spans="1:1">
      <c r="A124" t="s">
        <v>333</v>
      </c>
    </row>
    <row r="125" spans="1:1">
      <c r="A125" t="s">
        <v>333</v>
      </c>
    </row>
    <row r="126" spans="1:1">
      <c r="A126" t="s">
        <v>333</v>
      </c>
    </row>
    <row r="127" spans="1:1">
      <c r="A127" t="s">
        <v>350</v>
      </c>
    </row>
    <row r="128" spans="1:1">
      <c r="A128" t="s">
        <v>393</v>
      </c>
    </row>
    <row r="129" spans="1:1">
      <c r="A129" t="s">
        <v>346</v>
      </c>
    </row>
    <row r="130" spans="1:1">
      <c r="A130" t="s">
        <v>350</v>
      </c>
    </row>
    <row r="131" spans="1:1">
      <c r="A131" t="s">
        <v>346</v>
      </c>
    </row>
    <row r="132" spans="1:1">
      <c r="A132" t="s">
        <v>346</v>
      </c>
    </row>
    <row r="135" spans="1:1">
      <c r="A135" s="16" t="s">
        <v>538</v>
      </c>
    </row>
    <row r="136" spans="1:1">
      <c r="A136" s="17">
        <f>COUNTIF(A4:A132, "Not at all")</f>
        <v>0</v>
      </c>
    </row>
    <row r="137" spans="1:1">
      <c r="A137" s="17">
        <f>COUNTIF(A4:A132, "To a small extent")</f>
        <v>4</v>
      </c>
    </row>
    <row r="138" spans="1:1">
      <c r="A138" s="17">
        <f>COUNTIF(A4:A132, "Somewhat")</f>
        <v>42</v>
      </c>
    </row>
    <row r="139" spans="1:1">
      <c r="A139" s="17">
        <f>COUNTIF(A4:A132, "To a large extent")</f>
        <v>68</v>
      </c>
    </row>
    <row r="140" spans="1:1">
      <c r="A140" s="18">
        <f>COUNTIF(A4:A132, "Completely")</f>
        <v>15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226"/>
  <sheetViews>
    <sheetView topLeftCell="B1" workbookViewId="0">
      <selection activeCell="A3" sqref="A3"/>
    </sheetView>
  </sheetViews>
  <sheetFormatPr baseColWidth="10" defaultRowHeight="15.5"/>
  <cols>
    <col min="1" max="1" width="55.5" customWidth="1"/>
    <col min="2" max="7" width="10.6640625" customWidth="1"/>
  </cols>
  <sheetData>
    <row r="1" spans="1:51" ht="21">
      <c r="A1" s="10" t="s">
        <v>541</v>
      </c>
    </row>
    <row r="2" spans="1:51">
      <c r="A2" s="86" t="s">
        <v>548</v>
      </c>
      <c r="B2" s="91" t="s">
        <v>5</v>
      </c>
      <c r="C2" s="91"/>
      <c r="D2" s="91"/>
      <c r="E2" s="91"/>
      <c r="F2" s="91"/>
      <c r="G2" s="91"/>
      <c r="H2" s="91"/>
      <c r="I2" s="91"/>
      <c r="J2" s="91"/>
      <c r="K2" s="91"/>
      <c r="L2" s="91"/>
      <c r="M2" s="91"/>
      <c r="N2" s="91"/>
      <c r="O2" s="91"/>
      <c r="P2" s="91"/>
      <c r="Q2" s="91"/>
      <c r="R2" s="92" t="s">
        <v>6</v>
      </c>
      <c r="S2" s="92"/>
      <c r="T2" s="92"/>
      <c r="U2" s="92"/>
      <c r="V2" s="92"/>
      <c r="W2" s="92"/>
      <c r="X2" s="92"/>
      <c r="Y2" s="92"/>
      <c r="Z2" s="92"/>
      <c r="AA2" s="92"/>
      <c r="AB2" s="93" t="s">
        <v>7</v>
      </c>
      <c r="AC2" s="93"/>
      <c r="AD2" s="93"/>
      <c r="AE2" s="93"/>
      <c r="AF2" s="93"/>
      <c r="AG2" s="93"/>
      <c r="AH2" s="93"/>
      <c r="AI2" s="93"/>
      <c r="AJ2" s="93"/>
      <c r="AK2" s="93"/>
      <c r="AL2" s="93"/>
      <c r="AM2" s="93"/>
      <c r="AN2" s="93"/>
      <c r="AO2" s="93"/>
      <c r="AR2" s="1" t="s">
        <v>8</v>
      </c>
      <c r="AS2" s="1" t="s">
        <v>9</v>
      </c>
      <c r="AT2" s="1"/>
      <c r="AU2" s="1"/>
      <c r="AV2" s="1"/>
      <c r="AW2" s="1"/>
      <c r="AX2" s="1"/>
      <c r="AY2" s="1"/>
    </row>
    <row r="3" spans="1:51" ht="15" customHeight="1">
      <c r="B3" s="90" t="s">
        <v>11</v>
      </c>
      <c r="C3" s="90"/>
      <c r="D3" s="90"/>
      <c r="E3" s="90" t="s">
        <v>12</v>
      </c>
      <c r="F3" s="90"/>
      <c r="G3" s="90"/>
      <c r="H3" s="90"/>
      <c r="I3" s="90" t="s">
        <v>13</v>
      </c>
      <c r="J3" s="90"/>
      <c r="K3" s="90"/>
      <c r="L3" s="90"/>
      <c r="M3" s="90"/>
      <c r="N3" s="90"/>
      <c r="O3" t="s">
        <v>14</v>
      </c>
      <c r="P3" t="s">
        <v>15</v>
      </c>
      <c r="Q3" t="s">
        <v>16</v>
      </c>
      <c r="R3" s="90" t="s">
        <v>11</v>
      </c>
      <c r="S3" s="90"/>
      <c r="T3" s="90"/>
      <c r="U3" s="90" t="s">
        <v>13</v>
      </c>
      <c r="V3" s="90"/>
      <c r="W3" s="90"/>
      <c r="X3" s="90"/>
      <c r="Y3" s="90"/>
      <c r="Z3" s="90"/>
      <c r="AA3" t="s">
        <v>16</v>
      </c>
      <c r="AB3" s="90" t="s">
        <v>11</v>
      </c>
      <c r="AC3" s="90"/>
      <c r="AD3" s="90"/>
      <c r="AE3" s="90" t="s">
        <v>12</v>
      </c>
      <c r="AF3" s="90"/>
      <c r="AG3" s="90" t="s">
        <v>17</v>
      </c>
      <c r="AH3" s="90"/>
      <c r="AI3" s="90"/>
      <c r="AJ3" s="90"/>
      <c r="AK3" s="90"/>
      <c r="AL3" s="90" t="s">
        <v>14</v>
      </c>
      <c r="AM3" s="90"/>
      <c r="AN3" s="2" t="s">
        <v>16</v>
      </c>
      <c r="AO3" t="s">
        <v>18</v>
      </c>
      <c r="AR3" s="1">
        <v>22</v>
      </c>
      <c r="AS3" s="1">
        <v>15</v>
      </c>
      <c r="AT3" s="1"/>
      <c r="AU3" s="1"/>
      <c r="AV3" s="1"/>
      <c r="AW3" s="1"/>
      <c r="AX3" s="1"/>
      <c r="AY3" s="1"/>
    </row>
    <row r="4" spans="1:51" ht="24" customHeight="1">
      <c r="B4" t="s">
        <v>19</v>
      </c>
      <c r="C4" t="s">
        <v>20</v>
      </c>
      <c r="D4" t="s">
        <v>21</v>
      </c>
      <c r="E4" t="s">
        <v>22</v>
      </c>
      <c r="F4" t="s">
        <v>23</v>
      </c>
      <c r="G4" t="s">
        <v>24</v>
      </c>
      <c r="H4" t="s">
        <v>25</v>
      </c>
      <c r="I4" t="s">
        <v>22</v>
      </c>
      <c r="J4" t="s">
        <v>26</v>
      </c>
      <c r="K4" t="s">
        <v>27</v>
      </c>
      <c r="L4" t="s">
        <v>28</v>
      </c>
      <c r="M4" t="s">
        <v>29</v>
      </c>
      <c r="N4" t="s">
        <v>30</v>
      </c>
      <c r="O4" t="s">
        <v>31</v>
      </c>
      <c r="P4" t="s">
        <v>32</v>
      </c>
      <c r="Q4" t="s">
        <v>33</v>
      </c>
      <c r="R4" t="s">
        <v>19</v>
      </c>
      <c r="S4" t="s">
        <v>20</v>
      </c>
      <c r="T4" t="s">
        <v>21</v>
      </c>
      <c r="U4" t="s">
        <v>22</v>
      </c>
      <c r="V4" t="s">
        <v>26</v>
      </c>
      <c r="W4" t="s">
        <v>27</v>
      </c>
      <c r="X4" t="s">
        <v>28</v>
      </c>
      <c r="Y4" t="s">
        <v>29</v>
      </c>
      <c r="Z4" t="s">
        <v>30</v>
      </c>
      <c r="AA4" t="s">
        <v>33</v>
      </c>
      <c r="AB4" t="s">
        <v>34</v>
      </c>
      <c r="AC4" t="s">
        <v>35</v>
      </c>
      <c r="AD4" t="s">
        <v>36</v>
      </c>
      <c r="AE4" t="s">
        <v>37</v>
      </c>
      <c r="AF4" t="s">
        <v>38</v>
      </c>
      <c r="AG4" t="s">
        <v>39</v>
      </c>
      <c r="AH4" t="s">
        <v>40</v>
      </c>
      <c r="AI4" t="s">
        <v>41</v>
      </c>
      <c r="AJ4" t="s">
        <v>42</v>
      </c>
      <c r="AK4" t="s">
        <v>43</v>
      </c>
      <c r="AL4" t="s">
        <v>44</v>
      </c>
      <c r="AM4" t="s">
        <v>45</v>
      </c>
      <c r="AN4" t="s">
        <v>46</v>
      </c>
      <c r="AO4" t="s">
        <v>18</v>
      </c>
      <c r="AR4" s="3">
        <v>0.1</v>
      </c>
      <c r="AS4" s="3">
        <v>7.0000000000000007E-2</v>
      </c>
      <c r="AT4" s="1"/>
      <c r="AU4" s="1"/>
      <c r="AV4" s="1"/>
      <c r="AW4" s="1"/>
      <c r="AX4" s="1"/>
      <c r="AY4" s="1"/>
    </row>
    <row r="5" spans="1:51" ht="31">
      <c r="A5" s="4" t="s">
        <v>47</v>
      </c>
      <c r="J5">
        <v>1</v>
      </c>
      <c r="AG5">
        <v>1</v>
      </c>
      <c r="AI5">
        <v>1</v>
      </c>
      <c r="AR5" s="1"/>
      <c r="AS5" s="1"/>
      <c r="AT5" s="1"/>
      <c r="AU5" s="1"/>
      <c r="AV5" s="1"/>
      <c r="AW5" s="1"/>
      <c r="AX5" s="1"/>
      <c r="AY5" s="1"/>
    </row>
    <row r="6" spans="1:51" ht="31">
      <c r="A6" s="4" t="s">
        <v>48</v>
      </c>
      <c r="J6">
        <v>1</v>
      </c>
      <c r="K6">
        <v>1</v>
      </c>
      <c r="AR6" s="1"/>
      <c r="AS6" s="1"/>
      <c r="AT6" s="1"/>
      <c r="AU6" s="1"/>
      <c r="AV6" s="1"/>
      <c r="AW6" s="1"/>
      <c r="AX6" s="1"/>
      <c r="AY6" s="1"/>
    </row>
    <row r="7" spans="1:51">
      <c r="A7" s="4" t="s">
        <v>49</v>
      </c>
      <c r="J7">
        <v>1</v>
      </c>
      <c r="K7">
        <v>1</v>
      </c>
      <c r="AR7" s="1"/>
      <c r="AS7" s="1"/>
      <c r="AT7" s="1"/>
      <c r="AU7" s="1"/>
      <c r="AV7" s="1"/>
      <c r="AW7" s="1"/>
      <c r="AX7" s="1"/>
      <c r="AY7" s="1"/>
    </row>
    <row r="8" spans="1:51">
      <c r="A8" s="4" t="s">
        <v>50</v>
      </c>
      <c r="J8">
        <v>1</v>
      </c>
      <c r="K8">
        <v>1</v>
      </c>
      <c r="M8">
        <v>1</v>
      </c>
      <c r="AR8" s="1"/>
      <c r="AS8" s="1"/>
      <c r="AT8" s="1"/>
      <c r="AU8" s="1"/>
      <c r="AV8" s="1"/>
      <c r="AW8" s="1"/>
      <c r="AX8" s="1"/>
      <c r="AY8" s="1"/>
    </row>
    <row r="9" spans="1:51" ht="31">
      <c r="A9" s="4" t="s">
        <v>51</v>
      </c>
      <c r="H9">
        <v>1</v>
      </c>
      <c r="J9">
        <v>1</v>
      </c>
      <c r="K9">
        <v>1</v>
      </c>
      <c r="L9">
        <v>1</v>
      </c>
      <c r="AR9" s="1"/>
      <c r="AS9" s="1"/>
      <c r="AT9" s="1"/>
      <c r="AU9" s="1"/>
      <c r="AV9" s="1"/>
      <c r="AW9" s="1"/>
      <c r="AX9" s="1"/>
      <c r="AY9" s="1"/>
    </row>
    <row r="10" spans="1:51" ht="31">
      <c r="A10" s="4" t="s">
        <v>52</v>
      </c>
      <c r="B10">
        <v>1</v>
      </c>
      <c r="G10">
        <v>1</v>
      </c>
      <c r="O10">
        <v>1</v>
      </c>
      <c r="AR10" s="1"/>
      <c r="AS10" s="1"/>
      <c r="AT10" s="1"/>
      <c r="AU10" s="1"/>
      <c r="AV10" s="1"/>
      <c r="AW10" s="1"/>
      <c r="AX10" s="1"/>
      <c r="AY10" s="1"/>
    </row>
    <row r="11" spans="1:51" ht="31">
      <c r="A11" s="4" t="s">
        <v>53</v>
      </c>
      <c r="B11">
        <v>1</v>
      </c>
      <c r="D11">
        <v>1</v>
      </c>
      <c r="AR11" s="1"/>
      <c r="AS11" s="1"/>
      <c r="AT11" s="1"/>
      <c r="AU11" s="1"/>
      <c r="AV11" s="1"/>
      <c r="AW11" s="1"/>
      <c r="AX11" s="1"/>
      <c r="AY11" s="1"/>
    </row>
    <row r="12" spans="1:51">
      <c r="A12" s="4" t="s">
        <v>54</v>
      </c>
      <c r="H12">
        <v>1</v>
      </c>
      <c r="I12">
        <v>1</v>
      </c>
      <c r="J12">
        <v>1</v>
      </c>
      <c r="L12">
        <v>1</v>
      </c>
      <c r="AR12" s="1"/>
      <c r="AS12" s="1"/>
      <c r="AT12" s="1"/>
      <c r="AU12" s="1"/>
      <c r="AV12" s="1"/>
      <c r="AW12" s="1"/>
      <c r="AX12" s="1"/>
      <c r="AY12" s="1"/>
    </row>
    <row r="13" spans="1:51">
      <c r="A13" s="4" t="s">
        <v>55</v>
      </c>
      <c r="AE13">
        <v>1</v>
      </c>
      <c r="AR13" s="1"/>
      <c r="AS13" s="1"/>
      <c r="AT13" s="1"/>
      <c r="AU13" s="1"/>
      <c r="AV13" s="1"/>
      <c r="AW13" s="1"/>
      <c r="AX13" s="1"/>
      <c r="AY13" s="1"/>
    </row>
    <row r="14" spans="1:51" ht="31">
      <c r="A14" s="4" t="s">
        <v>56</v>
      </c>
      <c r="J14">
        <v>1</v>
      </c>
      <c r="AR14" s="1"/>
      <c r="AS14" s="1"/>
      <c r="AT14" s="1"/>
      <c r="AU14" s="1"/>
      <c r="AV14" s="1"/>
      <c r="AW14" s="1"/>
      <c r="AX14" s="1"/>
      <c r="AY14" s="1"/>
    </row>
    <row r="15" spans="1:51" ht="19" customHeight="1">
      <c r="A15" s="4" t="s">
        <v>57</v>
      </c>
      <c r="J15">
        <v>1</v>
      </c>
      <c r="K15">
        <v>1</v>
      </c>
      <c r="L15">
        <v>1</v>
      </c>
      <c r="AR15" s="1"/>
      <c r="AS15" s="1"/>
      <c r="AT15" s="1"/>
      <c r="AU15" s="1"/>
      <c r="AV15" s="1"/>
      <c r="AW15" s="1"/>
      <c r="AX15" s="1"/>
      <c r="AY15" s="1"/>
    </row>
    <row r="16" spans="1:51" ht="46.5">
      <c r="A16" s="4" t="s">
        <v>58</v>
      </c>
      <c r="H16">
        <v>1</v>
      </c>
      <c r="J16">
        <v>1</v>
      </c>
      <c r="L16">
        <v>1</v>
      </c>
      <c r="M16">
        <v>1</v>
      </c>
      <c r="O16">
        <v>1</v>
      </c>
      <c r="AG16">
        <v>1</v>
      </c>
      <c r="AR16" s="1"/>
      <c r="AS16" s="1"/>
      <c r="AT16" s="1"/>
      <c r="AU16" s="1"/>
      <c r="AV16" s="1"/>
      <c r="AW16" s="1"/>
      <c r="AX16" s="1"/>
      <c r="AY16" s="1"/>
    </row>
    <row r="17" spans="1:51" ht="15" customHeight="1">
      <c r="A17" s="4" t="s">
        <v>59</v>
      </c>
      <c r="I17">
        <v>1</v>
      </c>
      <c r="J17">
        <v>1</v>
      </c>
      <c r="L17">
        <v>1</v>
      </c>
      <c r="N17">
        <v>1</v>
      </c>
      <c r="AG17">
        <v>1</v>
      </c>
      <c r="AR17" s="1"/>
      <c r="AS17" s="1"/>
      <c r="AT17" s="1"/>
      <c r="AU17" s="1"/>
      <c r="AV17" s="1"/>
      <c r="AW17" s="1"/>
      <c r="AX17" s="1"/>
      <c r="AY17" s="1"/>
    </row>
    <row r="18" spans="1:51">
      <c r="A18" s="4" t="s">
        <v>60</v>
      </c>
      <c r="K18">
        <v>1</v>
      </c>
      <c r="L18">
        <v>1</v>
      </c>
      <c r="M18">
        <v>1</v>
      </c>
      <c r="AH18">
        <v>1</v>
      </c>
      <c r="AR18" s="1"/>
      <c r="AS18" s="1"/>
      <c r="AT18" s="1"/>
      <c r="AU18" s="1"/>
      <c r="AV18" s="1"/>
      <c r="AW18" s="1"/>
      <c r="AX18" s="1"/>
      <c r="AY18" s="1"/>
    </row>
    <row r="19" spans="1:51" ht="19" customHeight="1">
      <c r="A19" s="4" t="s">
        <v>61</v>
      </c>
      <c r="J19">
        <v>1</v>
      </c>
      <c r="AG19">
        <v>1</v>
      </c>
      <c r="AR19" s="1"/>
      <c r="AS19" s="1"/>
      <c r="AT19" s="1"/>
      <c r="AU19" s="1"/>
      <c r="AV19" s="1"/>
      <c r="AW19" s="1"/>
      <c r="AX19" s="1"/>
      <c r="AY19" s="1"/>
    </row>
    <row r="20" spans="1:51" ht="22" customHeight="1">
      <c r="A20" s="4" t="s">
        <v>62</v>
      </c>
      <c r="I20">
        <v>1</v>
      </c>
      <c r="J20">
        <v>1</v>
      </c>
      <c r="O20">
        <v>1</v>
      </c>
      <c r="AR20" s="1"/>
      <c r="AS20" s="1"/>
      <c r="AT20" s="1"/>
      <c r="AU20" s="1"/>
      <c r="AV20" s="1"/>
      <c r="AW20" s="1"/>
      <c r="AX20" s="1"/>
      <c r="AY20" s="1"/>
    </row>
    <row r="21" spans="1:51" ht="31">
      <c r="A21" s="4" t="s">
        <v>63</v>
      </c>
      <c r="J21">
        <v>1</v>
      </c>
      <c r="K21">
        <v>1</v>
      </c>
      <c r="L21">
        <v>1</v>
      </c>
      <c r="N21">
        <v>1</v>
      </c>
    </row>
    <row r="22" spans="1:51">
      <c r="A22" s="4" t="s">
        <v>64</v>
      </c>
      <c r="J22">
        <v>1</v>
      </c>
      <c r="AI22">
        <v>1</v>
      </c>
    </row>
    <row r="23" spans="1:51">
      <c r="A23" s="4" t="s">
        <v>65</v>
      </c>
      <c r="H23">
        <v>1</v>
      </c>
      <c r="I23">
        <v>1</v>
      </c>
      <c r="J23">
        <v>1</v>
      </c>
      <c r="K23">
        <v>1</v>
      </c>
    </row>
    <row r="24" spans="1:51">
      <c r="A24" s="4" t="s">
        <v>66</v>
      </c>
      <c r="F24">
        <v>1</v>
      </c>
      <c r="I24">
        <v>1</v>
      </c>
    </row>
    <row r="25" spans="1:51" ht="31">
      <c r="A25" s="4" t="s">
        <v>67</v>
      </c>
      <c r="F25">
        <v>1</v>
      </c>
      <c r="I25">
        <v>1</v>
      </c>
      <c r="J25">
        <v>1</v>
      </c>
      <c r="N25">
        <v>1</v>
      </c>
      <c r="AE25">
        <v>1</v>
      </c>
    </row>
    <row r="26" spans="1:51">
      <c r="A26" s="4" t="s">
        <v>68</v>
      </c>
      <c r="J26">
        <v>1</v>
      </c>
      <c r="AI26">
        <v>1</v>
      </c>
    </row>
    <row r="27" spans="1:51">
      <c r="A27" s="4" t="s">
        <v>69</v>
      </c>
      <c r="J27">
        <v>1</v>
      </c>
    </row>
    <row r="28" spans="1:51">
      <c r="A28" s="4" t="s">
        <v>70</v>
      </c>
      <c r="J28">
        <v>1</v>
      </c>
      <c r="K28">
        <v>1</v>
      </c>
    </row>
    <row r="29" spans="1:51">
      <c r="A29" s="4" t="s">
        <v>71</v>
      </c>
      <c r="F29">
        <v>1</v>
      </c>
      <c r="J29">
        <v>1</v>
      </c>
    </row>
    <row r="30" spans="1:51" ht="62">
      <c r="A30" s="4" t="s">
        <v>72</v>
      </c>
      <c r="J30">
        <v>1</v>
      </c>
      <c r="L30">
        <v>1</v>
      </c>
    </row>
    <row r="31" spans="1:51">
      <c r="A31" s="4" t="s">
        <v>73</v>
      </c>
      <c r="E31">
        <v>1</v>
      </c>
      <c r="H31">
        <v>1</v>
      </c>
      <c r="I31">
        <v>1</v>
      </c>
      <c r="J31">
        <v>1</v>
      </c>
      <c r="AH31">
        <v>1</v>
      </c>
    </row>
    <row r="32" spans="1:51">
      <c r="A32" s="4" t="s">
        <v>74</v>
      </c>
      <c r="E32">
        <v>1</v>
      </c>
      <c r="H32">
        <v>1</v>
      </c>
      <c r="I32">
        <v>1</v>
      </c>
      <c r="J32">
        <v>1</v>
      </c>
      <c r="L32">
        <v>1</v>
      </c>
      <c r="N32">
        <v>1</v>
      </c>
    </row>
    <row r="33" spans="1:41">
      <c r="A33" s="4" t="s">
        <v>75</v>
      </c>
      <c r="J33">
        <v>1</v>
      </c>
    </row>
    <row r="34" spans="1:41">
      <c r="A34" s="4" t="s">
        <v>76</v>
      </c>
      <c r="K34">
        <v>1</v>
      </c>
      <c r="L34">
        <v>1</v>
      </c>
    </row>
    <row r="35" spans="1:41">
      <c r="A35" s="4" t="s">
        <v>77</v>
      </c>
      <c r="AB35">
        <v>1</v>
      </c>
      <c r="AE35">
        <v>1</v>
      </c>
    </row>
    <row r="36" spans="1:41" ht="31">
      <c r="A36" s="4" t="s">
        <v>78</v>
      </c>
      <c r="B36">
        <v>1</v>
      </c>
      <c r="F36">
        <v>1</v>
      </c>
    </row>
    <row r="37" spans="1:41">
      <c r="A37" s="4" t="s">
        <v>79</v>
      </c>
      <c r="J37">
        <v>1</v>
      </c>
      <c r="K37">
        <v>1</v>
      </c>
    </row>
    <row r="38" spans="1:41">
      <c r="A38" s="4" t="s">
        <v>80</v>
      </c>
      <c r="J38">
        <v>1</v>
      </c>
    </row>
    <row r="39" spans="1:41">
      <c r="A39" s="4" t="s">
        <v>81</v>
      </c>
      <c r="J39">
        <v>1</v>
      </c>
      <c r="Q39">
        <v>1</v>
      </c>
    </row>
    <row r="40" spans="1:41" ht="62">
      <c r="A40" s="4" t="s">
        <v>82</v>
      </c>
      <c r="AE40">
        <v>1</v>
      </c>
      <c r="AO40">
        <v>1</v>
      </c>
    </row>
    <row r="41" spans="1:41" ht="31">
      <c r="A41" s="4" t="s">
        <v>83</v>
      </c>
      <c r="E41">
        <v>1</v>
      </c>
      <c r="AL41">
        <v>1</v>
      </c>
      <c r="AM41">
        <v>1</v>
      </c>
    </row>
    <row r="42" spans="1:41" ht="21" customHeight="1">
      <c r="A42" s="4" t="s">
        <v>84</v>
      </c>
      <c r="B42" s="4"/>
      <c r="C42" s="4"/>
      <c r="D42" s="4"/>
      <c r="E42" s="4"/>
      <c r="F42" s="4"/>
      <c r="G42" s="4"/>
      <c r="O42">
        <v>1</v>
      </c>
    </row>
    <row r="43" spans="1:41">
      <c r="A43" s="4" t="s">
        <v>85</v>
      </c>
      <c r="AO43">
        <v>1</v>
      </c>
    </row>
    <row r="44" spans="1:41">
      <c r="A44" s="4" t="s">
        <v>86</v>
      </c>
      <c r="F44">
        <v>1</v>
      </c>
      <c r="J44">
        <v>1</v>
      </c>
    </row>
    <row r="45" spans="1:41" ht="31">
      <c r="A45" s="4" t="s">
        <v>87</v>
      </c>
      <c r="H45">
        <v>1</v>
      </c>
      <c r="J45">
        <v>1</v>
      </c>
      <c r="O45">
        <v>1</v>
      </c>
    </row>
    <row r="46" spans="1:41">
      <c r="A46" s="4" t="s">
        <v>88</v>
      </c>
      <c r="I46">
        <v>1</v>
      </c>
      <c r="J46">
        <v>1</v>
      </c>
      <c r="O46">
        <v>1</v>
      </c>
    </row>
    <row r="47" spans="1:41" ht="77.5">
      <c r="A47" s="4" t="s">
        <v>89</v>
      </c>
      <c r="J47">
        <v>1</v>
      </c>
      <c r="N47">
        <v>1</v>
      </c>
    </row>
    <row r="48" spans="1:41">
      <c r="A48" s="4" t="s">
        <v>90</v>
      </c>
      <c r="B48">
        <v>1</v>
      </c>
      <c r="F48">
        <v>1</v>
      </c>
    </row>
    <row r="49" spans="1:38" ht="31">
      <c r="A49" s="4" t="s">
        <v>91</v>
      </c>
      <c r="B49">
        <v>1</v>
      </c>
      <c r="I49">
        <v>1</v>
      </c>
      <c r="M49">
        <v>1</v>
      </c>
      <c r="N49">
        <v>1</v>
      </c>
    </row>
    <row r="50" spans="1:38" ht="15" customHeight="1">
      <c r="A50" s="4" t="s">
        <v>92</v>
      </c>
      <c r="B50" s="4"/>
      <c r="C50" s="4"/>
      <c r="D50" s="4"/>
      <c r="E50" s="4"/>
      <c r="F50" s="4"/>
      <c r="G50" s="4"/>
      <c r="K50">
        <v>1</v>
      </c>
      <c r="O50">
        <v>1</v>
      </c>
      <c r="AL50">
        <v>1</v>
      </c>
    </row>
    <row r="51" spans="1:38" ht="31">
      <c r="A51" s="4" t="s">
        <v>93</v>
      </c>
      <c r="I51">
        <v>1</v>
      </c>
      <c r="J51">
        <v>1</v>
      </c>
      <c r="K51">
        <v>1</v>
      </c>
      <c r="L51">
        <v>1</v>
      </c>
    </row>
    <row r="52" spans="1:38" ht="31">
      <c r="A52" s="4" t="s">
        <v>94</v>
      </c>
      <c r="I52">
        <v>1</v>
      </c>
      <c r="J52">
        <v>1</v>
      </c>
      <c r="K52">
        <v>1</v>
      </c>
    </row>
    <row r="53" spans="1:38" ht="31">
      <c r="A53" s="4" t="s">
        <v>95</v>
      </c>
      <c r="B53">
        <v>1</v>
      </c>
      <c r="E53">
        <v>1</v>
      </c>
      <c r="K53">
        <v>1</v>
      </c>
    </row>
    <row r="54" spans="1:38">
      <c r="A54" s="4" t="s">
        <v>96</v>
      </c>
      <c r="I54">
        <v>1</v>
      </c>
      <c r="J54">
        <v>1</v>
      </c>
      <c r="M54">
        <v>1</v>
      </c>
      <c r="O54">
        <v>1</v>
      </c>
    </row>
    <row r="55" spans="1:38" ht="46.5">
      <c r="A55" s="4" t="s">
        <v>97</v>
      </c>
      <c r="C55">
        <v>1</v>
      </c>
    </row>
    <row r="56" spans="1:38" ht="46.5">
      <c r="A56" s="4" t="s">
        <v>98</v>
      </c>
      <c r="K56">
        <v>1</v>
      </c>
    </row>
    <row r="57" spans="1:38" ht="46.5">
      <c r="A57" s="4" t="s">
        <v>99</v>
      </c>
      <c r="H57">
        <v>1</v>
      </c>
      <c r="J57">
        <v>1</v>
      </c>
      <c r="N57">
        <v>1</v>
      </c>
      <c r="O57">
        <v>1</v>
      </c>
      <c r="AI57">
        <v>1</v>
      </c>
    </row>
    <row r="58" spans="1:38" ht="31">
      <c r="A58" s="4" t="s">
        <v>100</v>
      </c>
      <c r="B58">
        <v>1</v>
      </c>
    </row>
    <row r="59" spans="1:38" ht="31">
      <c r="A59" s="4" t="s">
        <v>101</v>
      </c>
      <c r="I59">
        <v>1</v>
      </c>
      <c r="J59">
        <v>1</v>
      </c>
      <c r="K59">
        <v>1</v>
      </c>
      <c r="L59">
        <v>1</v>
      </c>
      <c r="M59">
        <v>1</v>
      </c>
      <c r="AI59">
        <v>1</v>
      </c>
    </row>
    <row r="60" spans="1:38">
      <c r="A60" s="4" t="s">
        <v>102</v>
      </c>
      <c r="K60">
        <v>1</v>
      </c>
      <c r="O60">
        <v>1</v>
      </c>
    </row>
    <row r="61" spans="1:38">
      <c r="A61" s="4" t="s">
        <v>103</v>
      </c>
      <c r="AE61">
        <v>1</v>
      </c>
    </row>
    <row r="62" spans="1:38">
      <c r="A62" s="4" t="s">
        <v>104</v>
      </c>
      <c r="J62">
        <v>1</v>
      </c>
      <c r="K62">
        <v>1</v>
      </c>
      <c r="N62">
        <v>1</v>
      </c>
    </row>
    <row r="63" spans="1:38">
      <c r="A63" s="4" t="s">
        <v>105</v>
      </c>
      <c r="J63">
        <v>1</v>
      </c>
    </row>
    <row r="64" spans="1:38">
      <c r="A64" s="4" t="s">
        <v>106</v>
      </c>
      <c r="O64">
        <v>1</v>
      </c>
      <c r="AL64">
        <v>1</v>
      </c>
    </row>
    <row r="65" spans="1:37">
      <c r="A65" s="4" t="s">
        <v>107</v>
      </c>
      <c r="K65">
        <v>1</v>
      </c>
    </row>
    <row r="66" spans="1:37" ht="62">
      <c r="A66" s="4" t="s">
        <v>108</v>
      </c>
      <c r="D66">
        <v>1</v>
      </c>
      <c r="K66">
        <v>1</v>
      </c>
      <c r="L66">
        <v>1</v>
      </c>
    </row>
    <row r="67" spans="1:37">
      <c r="A67" s="4" t="s">
        <v>32</v>
      </c>
      <c r="P67">
        <v>1</v>
      </c>
    </row>
    <row r="68" spans="1:37">
      <c r="A68" s="4" t="s">
        <v>109</v>
      </c>
      <c r="J68">
        <v>1</v>
      </c>
      <c r="L68">
        <v>1</v>
      </c>
    </row>
    <row r="69" spans="1:37">
      <c r="A69" s="4" t="s">
        <v>110</v>
      </c>
      <c r="J69">
        <v>1</v>
      </c>
      <c r="K69">
        <v>1</v>
      </c>
      <c r="Y69">
        <v>1</v>
      </c>
    </row>
    <row r="70" spans="1:37" ht="31">
      <c r="A70" s="4" t="s">
        <v>111</v>
      </c>
      <c r="J70">
        <v>1</v>
      </c>
      <c r="K70">
        <v>1</v>
      </c>
      <c r="O70">
        <v>1</v>
      </c>
    </row>
    <row r="71" spans="1:37" ht="22" customHeight="1">
      <c r="A71" s="4" t="s">
        <v>112</v>
      </c>
      <c r="B71" s="4"/>
      <c r="C71" s="4"/>
      <c r="D71" s="4">
        <v>1</v>
      </c>
      <c r="E71" s="4"/>
      <c r="F71" s="4"/>
      <c r="G71" s="4"/>
      <c r="J71">
        <v>1</v>
      </c>
      <c r="K71">
        <v>1</v>
      </c>
      <c r="O71">
        <v>1</v>
      </c>
    </row>
    <row r="72" spans="1:37" ht="13" customHeight="1">
      <c r="A72" s="4" t="s">
        <v>113</v>
      </c>
      <c r="B72" s="4"/>
      <c r="C72" s="4"/>
      <c r="D72" s="4"/>
      <c r="E72" s="4"/>
      <c r="F72" s="4"/>
      <c r="G72" s="4"/>
      <c r="J72">
        <v>1</v>
      </c>
      <c r="AI72">
        <v>1</v>
      </c>
    </row>
    <row r="73" spans="1:37">
      <c r="A73" s="4" t="s">
        <v>26</v>
      </c>
      <c r="J73">
        <v>1</v>
      </c>
    </row>
    <row r="74" spans="1:37">
      <c r="A74" s="4" t="s">
        <v>114</v>
      </c>
      <c r="G74">
        <v>1</v>
      </c>
      <c r="J74">
        <v>1</v>
      </c>
    </row>
    <row r="75" spans="1:37" ht="46.5">
      <c r="A75" s="4" t="s">
        <v>115</v>
      </c>
      <c r="F75">
        <v>1</v>
      </c>
      <c r="J75">
        <v>1</v>
      </c>
    </row>
    <row r="76" spans="1:37" ht="12" customHeight="1">
      <c r="A76" s="4" t="s">
        <v>116</v>
      </c>
      <c r="B76" s="4"/>
      <c r="C76" s="4"/>
      <c r="D76" s="4"/>
      <c r="E76" s="4"/>
      <c r="F76" s="4"/>
      <c r="G76" s="4"/>
      <c r="K76">
        <v>1</v>
      </c>
    </row>
    <row r="77" spans="1:37" ht="46.5">
      <c r="A77" s="4" t="s">
        <v>117</v>
      </c>
      <c r="J77">
        <v>1</v>
      </c>
      <c r="M77">
        <v>1</v>
      </c>
      <c r="AK77">
        <v>1</v>
      </c>
    </row>
    <row r="78" spans="1:37" ht="17" customHeight="1">
      <c r="A78" s="4" t="s">
        <v>118</v>
      </c>
      <c r="B78" s="4"/>
      <c r="C78" s="4"/>
      <c r="D78" s="4"/>
      <c r="E78" s="4"/>
      <c r="F78" s="4"/>
      <c r="G78" s="4"/>
      <c r="J78">
        <v>1</v>
      </c>
      <c r="L78">
        <v>1</v>
      </c>
    </row>
    <row r="79" spans="1:37" ht="31">
      <c r="A79" s="4" t="s">
        <v>119</v>
      </c>
      <c r="C79">
        <v>1</v>
      </c>
      <c r="L79">
        <v>1</v>
      </c>
    </row>
    <row r="80" spans="1:37">
      <c r="A80" s="4" t="s">
        <v>120</v>
      </c>
      <c r="J80">
        <v>1</v>
      </c>
      <c r="K80">
        <v>1</v>
      </c>
    </row>
    <row r="81" spans="1:37" ht="46.5">
      <c r="A81" s="4" t="s">
        <v>121</v>
      </c>
      <c r="D81">
        <v>1</v>
      </c>
      <c r="J81">
        <v>1</v>
      </c>
    </row>
    <row r="82" spans="1:37" ht="62">
      <c r="A82" s="4" t="s">
        <v>122</v>
      </c>
      <c r="E82">
        <v>1</v>
      </c>
      <c r="F82">
        <v>1</v>
      </c>
      <c r="G82">
        <v>1</v>
      </c>
      <c r="J82">
        <v>1</v>
      </c>
      <c r="O82">
        <v>1</v>
      </c>
      <c r="AK82">
        <v>1</v>
      </c>
    </row>
    <row r="83" spans="1:37" ht="23" customHeight="1">
      <c r="A83" s="4" t="s">
        <v>123</v>
      </c>
      <c r="B83" s="4"/>
      <c r="C83" s="4"/>
      <c r="D83" s="4"/>
      <c r="E83" s="4"/>
      <c r="F83" s="4"/>
      <c r="G83" s="4"/>
      <c r="AD83">
        <v>1</v>
      </c>
    </row>
    <row r="84" spans="1:37" ht="31">
      <c r="A84" s="4" t="s">
        <v>124</v>
      </c>
      <c r="C84">
        <v>1</v>
      </c>
    </row>
    <row r="85" spans="1:37" ht="24" customHeight="1">
      <c r="A85" s="4" t="s">
        <v>125</v>
      </c>
      <c r="B85" s="4"/>
      <c r="C85" s="4"/>
      <c r="D85" s="4"/>
      <c r="E85" s="4"/>
      <c r="F85" s="4"/>
      <c r="G85" s="4"/>
      <c r="J85">
        <v>1</v>
      </c>
      <c r="O85">
        <v>1</v>
      </c>
    </row>
    <row r="86" spans="1:37" ht="27" customHeight="1">
      <c r="A86" s="4" t="s">
        <v>126</v>
      </c>
      <c r="B86">
        <v>1</v>
      </c>
      <c r="F86">
        <v>1</v>
      </c>
      <c r="G86">
        <v>1</v>
      </c>
      <c r="M86">
        <v>1</v>
      </c>
    </row>
    <row r="87" spans="1:37">
      <c r="A87" s="4" t="s">
        <v>127</v>
      </c>
      <c r="J87">
        <v>1</v>
      </c>
    </row>
    <row r="88" spans="1:37" ht="31">
      <c r="A88" s="4" t="s">
        <v>128</v>
      </c>
      <c r="I88">
        <v>1</v>
      </c>
      <c r="J88">
        <v>1</v>
      </c>
    </row>
    <row r="89" spans="1:37">
      <c r="A89" s="4" t="s">
        <v>129</v>
      </c>
      <c r="J89">
        <v>1</v>
      </c>
      <c r="K89">
        <v>1</v>
      </c>
    </row>
    <row r="90" spans="1:37">
      <c r="A90" s="4" t="s">
        <v>130</v>
      </c>
      <c r="H90">
        <v>1</v>
      </c>
      <c r="J90">
        <v>1</v>
      </c>
      <c r="L90">
        <v>1</v>
      </c>
    </row>
    <row r="91" spans="1:37" ht="31">
      <c r="A91" s="4" t="s">
        <v>131</v>
      </c>
      <c r="J91">
        <v>1</v>
      </c>
      <c r="O91">
        <v>1</v>
      </c>
    </row>
    <row r="92" spans="1:37" ht="13" customHeight="1">
      <c r="A92" s="4" t="s">
        <v>132</v>
      </c>
      <c r="B92" s="4"/>
      <c r="C92" s="4"/>
      <c r="D92" s="4"/>
      <c r="E92" s="4"/>
      <c r="F92" s="4">
        <v>1</v>
      </c>
      <c r="G92" s="4"/>
      <c r="I92">
        <v>1</v>
      </c>
      <c r="J92">
        <v>1</v>
      </c>
    </row>
    <row r="93" spans="1:37">
      <c r="A93" s="4" t="s">
        <v>133</v>
      </c>
      <c r="D93">
        <v>1</v>
      </c>
      <c r="H93">
        <v>1</v>
      </c>
      <c r="J93">
        <v>1</v>
      </c>
    </row>
    <row r="94" spans="1:37" ht="31">
      <c r="A94" s="4" t="s">
        <v>134</v>
      </c>
      <c r="C94">
        <v>1</v>
      </c>
      <c r="K94">
        <v>1</v>
      </c>
      <c r="O94">
        <v>1</v>
      </c>
    </row>
    <row r="95" spans="1:37" ht="31">
      <c r="A95" s="4" t="s">
        <v>135</v>
      </c>
      <c r="J95">
        <v>1</v>
      </c>
      <c r="O95">
        <v>1</v>
      </c>
      <c r="AI95">
        <v>1</v>
      </c>
    </row>
    <row r="96" spans="1:37">
      <c r="A96" s="4" t="s">
        <v>136</v>
      </c>
      <c r="I96">
        <v>1</v>
      </c>
      <c r="J96">
        <v>1</v>
      </c>
      <c r="L96">
        <v>1</v>
      </c>
    </row>
    <row r="97" spans="1:41">
      <c r="A97" s="4" t="s">
        <v>137</v>
      </c>
      <c r="J97">
        <v>1</v>
      </c>
      <c r="O97">
        <v>1</v>
      </c>
      <c r="Y97">
        <v>1</v>
      </c>
    </row>
    <row r="98" spans="1:41" ht="31">
      <c r="A98" s="4" t="s">
        <v>138</v>
      </c>
      <c r="E98">
        <v>1</v>
      </c>
      <c r="O98">
        <v>1</v>
      </c>
    </row>
    <row r="99" spans="1:41">
      <c r="A99" s="4" t="s">
        <v>139</v>
      </c>
      <c r="AB99">
        <v>1</v>
      </c>
      <c r="AE99">
        <v>1</v>
      </c>
    </row>
    <row r="100" spans="1:41">
      <c r="A100" s="4" t="s">
        <v>140</v>
      </c>
      <c r="F100">
        <v>1</v>
      </c>
      <c r="J100">
        <v>1</v>
      </c>
    </row>
    <row r="101" spans="1:41">
      <c r="A101" s="4" t="s">
        <v>141</v>
      </c>
      <c r="J101">
        <v>1</v>
      </c>
    </row>
    <row r="102" spans="1:41" ht="46.5">
      <c r="A102" s="4" t="s">
        <v>142</v>
      </c>
      <c r="F102">
        <v>1</v>
      </c>
      <c r="J102">
        <v>1</v>
      </c>
      <c r="O102">
        <v>1</v>
      </c>
    </row>
    <row r="103" spans="1:41">
      <c r="A103" s="4" t="s">
        <v>143</v>
      </c>
      <c r="O103">
        <v>1</v>
      </c>
    </row>
    <row r="104" spans="1:41">
      <c r="A104" s="4" t="s">
        <v>144</v>
      </c>
      <c r="F104">
        <v>1</v>
      </c>
      <c r="J104">
        <v>1</v>
      </c>
    </row>
    <row r="105" spans="1:41">
      <c r="A105" s="4" t="s">
        <v>145</v>
      </c>
      <c r="J105">
        <v>1</v>
      </c>
      <c r="AB105">
        <v>1</v>
      </c>
      <c r="AE105">
        <v>1</v>
      </c>
    </row>
    <row r="106" spans="1:41">
      <c r="A106" s="4" t="s">
        <v>146</v>
      </c>
      <c r="K106">
        <v>1</v>
      </c>
      <c r="L106">
        <v>1</v>
      </c>
      <c r="O106">
        <v>1</v>
      </c>
    </row>
    <row r="107" spans="1:41" ht="31">
      <c r="A107" s="4" t="s">
        <v>147</v>
      </c>
      <c r="D107">
        <v>1</v>
      </c>
      <c r="J107">
        <v>1</v>
      </c>
      <c r="K107">
        <v>1</v>
      </c>
    </row>
    <row r="108" spans="1:41">
      <c r="A108" s="4" t="s">
        <v>148</v>
      </c>
      <c r="J108">
        <v>1</v>
      </c>
    </row>
    <row r="109" spans="1:41">
      <c r="A109" s="4" t="s">
        <v>149</v>
      </c>
      <c r="K109">
        <v>1</v>
      </c>
      <c r="Y109">
        <v>1</v>
      </c>
    </row>
    <row r="110" spans="1:41">
      <c r="A110" s="4" t="s">
        <v>150</v>
      </c>
      <c r="K110">
        <v>1</v>
      </c>
    </row>
    <row r="111" spans="1:41">
      <c r="A111" s="4" t="s">
        <v>151</v>
      </c>
      <c r="AO111">
        <v>1</v>
      </c>
    </row>
    <row r="112" spans="1:41" ht="14" customHeight="1">
      <c r="A112" s="4" t="s">
        <v>152</v>
      </c>
      <c r="B112" s="4"/>
      <c r="C112" s="4"/>
      <c r="D112" s="4"/>
      <c r="E112" s="4"/>
      <c r="F112" s="4"/>
      <c r="G112" s="4"/>
      <c r="AD112">
        <v>1</v>
      </c>
    </row>
    <row r="113" spans="1:35">
      <c r="A113" s="4" t="s">
        <v>153</v>
      </c>
      <c r="J113">
        <v>1</v>
      </c>
      <c r="O113">
        <v>1</v>
      </c>
    </row>
    <row r="114" spans="1:35">
      <c r="A114" s="4" t="s">
        <v>154</v>
      </c>
      <c r="J114">
        <v>1</v>
      </c>
      <c r="AG114">
        <v>1</v>
      </c>
    </row>
    <row r="115" spans="1:35" ht="31">
      <c r="A115" s="4" t="s">
        <v>155</v>
      </c>
      <c r="J115">
        <v>1</v>
      </c>
      <c r="K115">
        <v>1</v>
      </c>
      <c r="O115">
        <v>1</v>
      </c>
      <c r="AG115">
        <v>1</v>
      </c>
    </row>
    <row r="116" spans="1:35" ht="31">
      <c r="A116" s="4" t="s">
        <v>156</v>
      </c>
      <c r="I116">
        <v>1</v>
      </c>
      <c r="AE116">
        <v>1</v>
      </c>
    </row>
    <row r="117" spans="1:35">
      <c r="A117" s="4" t="s">
        <v>157</v>
      </c>
      <c r="K117">
        <v>1</v>
      </c>
      <c r="AE117">
        <v>1</v>
      </c>
    </row>
    <row r="118" spans="1:35">
      <c r="A118" s="4" t="s">
        <v>158</v>
      </c>
      <c r="F118">
        <v>1</v>
      </c>
      <c r="J118">
        <v>1</v>
      </c>
    </row>
    <row r="119" spans="1:35" ht="31">
      <c r="A119" s="4" t="s">
        <v>159</v>
      </c>
      <c r="B119" s="4"/>
      <c r="C119" s="4"/>
      <c r="D119" s="4"/>
      <c r="E119" s="4"/>
      <c r="F119" s="4"/>
      <c r="G119" s="4"/>
      <c r="J119">
        <v>1</v>
      </c>
      <c r="Y119">
        <v>1</v>
      </c>
    </row>
    <row r="120" spans="1:35" ht="25" customHeight="1">
      <c r="A120" s="4" t="s">
        <v>160</v>
      </c>
      <c r="B120" s="4"/>
      <c r="C120" s="4"/>
      <c r="D120" s="4">
        <v>1</v>
      </c>
      <c r="E120" s="4"/>
      <c r="F120" s="4"/>
      <c r="G120" s="4"/>
      <c r="J120">
        <v>1</v>
      </c>
      <c r="L120">
        <v>1</v>
      </c>
      <c r="Y120">
        <v>1</v>
      </c>
    </row>
    <row r="121" spans="1:35" ht="20" customHeight="1">
      <c r="A121" s="4" t="s">
        <v>161</v>
      </c>
      <c r="B121" s="4"/>
      <c r="C121" s="4"/>
      <c r="D121" s="4"/>
      <c r="E121" s="4"/>
      <c r="F121" s="4"/>
      <c r="G121" s="4"/>
      <c r="J121">
        <v>1</v>
      </c>
      <c r="Y121">
        <v>1</v>
      </c>
    </row>
    <row r="122" spans="1:35" ht="31">
      <c r="A122" s="4" t="s">
        <v>162</v>
      </c>
      <c r="AE122">
        <v>1</v>
      </c>
    </row>
    <row r="123" spans="1:35" ht="21" customHeight="1">
      <c r="A123" s="4" t="s">
        <v>163</v>
      </c>
      <c r="B123" s="4"/>
      <c r="C123" s="4"/>
      <c r="D123" s="4"/>
      <c r="E123" s="4"/>
      <c r="F123" s="4">
        <v>1</v>
      </c>
      <c r="G123" s="4"/>
      <c r="J123">
        <v>1</v>
      </c>
      <c r="M123">
        <v>1</v>
      </c>
      <c r="Y123">
        <v>1</v>
      </c>
      <c r="AI123">
        <v>1</v>
      </c>
    </row>
    <row r="124" spans="1:35">
      <c r="A124" s="4" t="s">
        <v>164</v>
      </c>
      <c r="D124">
        <v>1</v>
      </c>
      <c r="E124">
        <v>1</v>
      </c>
      <c r="I124">
        <v>1</v>
      </c>
      <c r="Y124">
        <v>1</v>
      </c>
    </row>
    <row r="125" spans="1:35" ht="20" customHeight="1">
      <c r="A125" s="4" t="s">
        <v>165</v>
      </c>
      <c r="B125" s="4">
        <v>1</v>
      </c>
      <c r="C125" s="4"/>
      <c r="D125" s="4">
        <v>1</v>
      </c>
      <c r="E125" s="4"/>
      <c r="F125" s="4">
        <v>1</v>
      </c>
      <c r="G125" s="4"/>
      <c r="H125">
        <v>1</v>
      </c>
    </row>
    <row r="126" spans="1:35" ht="20" customHeight="1">
      <c r="A126" s="4" t="s">
        <v>166</v>
      </c>
      <c r="B126" s="4"/>
      <c r="C126" s="4"/>
      <c r="D126" s="4">
        <v>1</v>
      </c>
      <c r="E126" s="4"/>
      <c r="F126" s="4"/>
      <c r="G126" s="4"/>
      <c r="J126">
        <v>1</v>
      </c>
      <c r="K126">
        <v>1</v>
      </c>
    </row>
    <row r="127" spans="1:35">
      <c r="A127" s="4" t="s">
        <v>167</v>
      </c>
      <c r="J127">
        <v>1</v>
      </c>
      <c r="Y127">
        <v>1</v>
      </c>
    </row>
    <row r="128" spans="1:35">
      <c r="A128" s="4" t="s">
        <v>168</v>
      </c>
      <c r="K128">
        <v>1</v>
      </c>
    </row>
    <row r="129" spans="1:33">
      <c r="A129" s="4" t="s">
        <v>169</v>
      </c>
      <c r="J129">
        <v>1</v>
      </c>
      <c r="AA129">
        <v>1</v>
      </c>
    </row>
    <row r="130" spans="1:33">
      <c r="A130" s="4" t="s">
        <v>170</v>
      </c>
      <c r="J130">
        <v>1</v>
      </c>
    </row>
    <row r="131" spans="1:33" ht="77.5">
      <c r="A131" s="4" t="s">
        <v>171</v>
      </c>
      <c r="E131">
        <v>1</v>
      </c>
      <c r="I131">
        <v>1</v>
      </c>
      <c r="K131">
        <v>1</v>
      </c>
      <c r="S131">
        <v>1</v>
      </c>
      <c r="AG131">
        <v>1</v>
      </c>
    </row>
    <row r="132" spans="1:33">
      <c r="A132" s="4" t="s">
        <v>172</v>
      </c>
    </row>
    <row r="133" spans="1:33" ht="62">
      <c r="A133" s="4" t="s">
        <v>173</v>
      </c>
      <c r="E133">
        <v>1</v>
      </c>
      <c r="N133">
        <v>1</v>
      </c>
    </row>
    <row r="134" spans="1:33">
      <c r="A134" s="4" t="s">
        <v>174</v>
      </c>
      <c r="J134">
        <v>1</v>
      </c>
      <c r="O134">
        <v>1</v>
      </c>
    </row>
    <row r="135" spans="1:33">
      <c r="A135" s="4" t="s">
        <v>30</v>
      </c>
      <c r="N135">
        <v>1</v>
      </c>
    </row>
    <row r="136" spans="1:33" ht="31">
      <c r="A136" s="4" t="s">
        <v>175</v>
      </c>
      <c r="B136">
        <v>1</v>
      </c>
      <c r="K136">
        <v>1</v>
      </c>
      <c r="Y136">
        <v>1</v>
      </c>
    </row>
    <row r="137" spans="1:33">
      <c r="A137" s="4" t="s">
        <v>176</v>
      </c>
      <c r="F137">
        <v>1</v>
      </c>
      <c r="J137">
        <v>1</v>
      </c>
    </row>
    <row r="138" spans="1:33" ht="31">
      <c r="A138" s="4" t="s">
        <v>177</v>
      </c>
      <c r="G138">
        <v>1</v>
      </c>
      <c r="I138">
        <v>1</v>
      </c>
      <c r="J138">
        <v>1</v>
      </c>
    </row>
    <row r="139" spans="1:33">
      <c r="A139" s="4" t="s">
        <v>178</v>
      </c>
      <c r="F139">
        <v>1</v>
      </c>
      <c r="J139">
        <v>1</v>
      </c>
      <c r="L139">
        <v>1</v>
      </c>
    </row>
    <row r="140" spans="1:33" ht="31">
      <c r="A140" s="4" t="s">
        <v>179</v>
      </c>
      <c r="F140">
        <v>1</v>
      </c>
      <c r="J140">
        <v>1</v>
      </c>
      <c r="M140">
        <v>1</v>
      </c>
    </row>
    <row r="141" spans="1:33">
      <c r="A141" s="4" t="s">
        <v>180</v>
      </c>
      <c r="F141">
        <v>1</v>
      </c>
    </row>
    <row r="142" spans="1:33" ht="31">
      <c r="A142" s="4" t="s">
        <v>181</v>
      </c>
      <c r="B142">
        <v>1</v>
      </c>
      <c r="D142">
        <v>1</v>
      </c>
      <c r="E142">
        <v>1</v>
      </c>
      <c r="K142">
        <v>1</v>
      </c>
      <c r="Y142">
        <v>1</v>
      </c>
    </row>
    <row r="143" spans="1:33" ht="16" customHeight="1">
      <c r="A143" s="4" t="s">
        <v>182</v>
      </c>
      <c r="B143" s="4"/>
      <c r="C143" s="4"/>
      <c r="D143" s="4">
        <v>1</v>
      </c>
      <c r="E143" s="4"/>
      <c r="F143" s="4"/>
      <c r="G143" s="4"/>
      <c r="K143">
        <v>1</v>
      </c>
    </row>
    <row r="144" spans="1:33" ht="18" customHeight="1">
      <c r="A144" s="4" t="s">
        <v>183</v>
      </c>
      <c r="B144" s="4">
        <v>1</v>
      </c>
      <c r="C144" s="4"/>
      <c r="D144" s="4"/>
      <c r="E144" s="4"/>
      <c r="F144" s="4"/>
      <c r="G144" s="4"/>
      <c r="K144">
        <v>1</v>
      </c>
    </row>
    <row r="145" spans="1:35" ht="31">
      <c r="A145" s="4" t="s">
        <v>184</v>
      </c>
      <c r="F145">
        <v>1</v>
      </c>
      <c r="J145">
        <v>1</v>
      </c>
      <c r="K145">
        <v>1</v>
      </c>
      <c r="AB145">
        <v>1</v>
      </c>
      <c r="AE145">
        <v>1</v>
      </c>
    </row>
    <row r="146" spans="1:35" ht="16" customHeight="1">
      <c r="A146" s="4" t="s">
        <v>185</v>
      </c>
      <c r="B146" s="4"/>
      <c r="C146" s="4"/>
      <c r="D146" s="4"/>
      <c r="E146" s="4"/>
      <c r="F146" s="4"/>
      <c r="G146" s="4"/>
      <c r="L146">
        <v>1</v>
      </c>
    </row>
    <row r="147" spans="1:35">
      <c r="A147" s="4" t="s">
        <v>186</v>
      </c>
      <c r="N147">
        <v>1</v>
      </c>
      <c r="Y147">
        <v>1</v>
      </c>
    </row>
    <row r="148" spans="1:35">
      <c r="A148" s="4" t="s">
        <v>187</v>
      </c>
      <c r="D148">
        <v>1</v>
      </c>
      <c r="E148">
        <v>1</v>
      </c>
      <c r="J148">
        <v>1</v>
      </c>
      <c r="K148">
        <v>1</v>
      </c>
    </row>
    <row r="149" spans="1:35">
      <c r="A149" s="4" t="s">
        <v>188</v>
      </c>
      <c r="J149">
        <v>1</v>
      </c>
      <c r="K149">
        <v>1</v>
      </c>
      <c r="Y149">
        <v>1</v>
      </c>
    </row>
    <row r="150" spans="1:35">
      <c r="A150" s="4" t="s">
        <v>189</v>
      </c>
      <c r="K150">
        <v>1</v>
      </c>
    </row>
    <row r="151" spans="1:35">
      <c r="A151" s="4" t="s">
        <v>190</v>
      </c>
      <c r="J151">
        <v>1</v>
      </c>
      <c r="L151">
        <v>1</v>
      </c>
    </row>
    <row r="152" spans="1:35">
      <c r="A152" s="4" t="s">
        <v>191</v>
      </c>
      <c r="B152">
        <v>1</v>
      </c>
      <c r="I152">
        <v>1</v>
      </c>
      <c r="Y152">
        <v>1</v>
      </c>
    </row>
    <row r="153" spans="1:35" ht="31">
      <c r="A153" s="4" t="s">
        <v>192</v>
      </c>
      <c r="J153">
        <v>1</v>
      </c>
      <c r="K153">
        <v>1</v>
      </c>
      <c r="N153">
        <v>1</v>
      </c>
      <c r="O153">
        <v>1</v>
      </c>
    </row>
    <row r="154" spans="1:35" ht="16" customHeight="1">
      <c r="A154" s="4" t="s">
        <v>193</v>
      </c>
      <c r="B154" s="4"/>
      <c r="C154" s="4"/>
      <c r="D154" s="4"/>
      <c r="E154" s="4"/>
      <c r="F154" s="4"/>
      <c r="G154" s="4"/>
      <c r="K154">
        <v>1</v>
      </c>
      <c r="L154">
        <v>1</v>
      </c>
      <c r="O154">
        <v>1</v>
      </c>
    </row>
    <row r="155" spans="1:35" ht="31">
      <c r="A155" s="4" t="s">
        <v>194</v>
      </c>
      <c r="B155">
        <v>1</v>
      </c>
      <c r="K155">
        <v>1</v>
      </c>
      <c r="L155">
        <v>1</v>
      </c>
      <c r="AE155">
        <v>1</v>
      </c>
    </row>
    <row r="156" spans="1:35">
      <c r="A156" s="4" t="s">
        <v>195</v>
      </c>
      <c r="F156">
        <v>1</v>
      </c>
      <c r="J156">
        <v>1</v>
      </c>
    </row>
    <row r="157" spans="1:35">
      <c r="A157" s="4" t="s">
        <v>196</v>
      </c>
      <c r="J157">
        <v>1</v>
      </c>
      <c r="M157">
        <v>1</v>
      </c>
      <c r="N157">
        <v>1</v>
      </c>
    </row>
    <row r="158" spans="1:35" ht="20" customHeight="1">
      <c r="A158" s="4" t="s">
        <v>197</v>
      </c>
      <c r="B158" s="4">
        <v>1</v>
      </c>
      <c r="C158" s="4"/>
      <c r="D158" s="4"/>
      <c r="E158" s="4"/>
      <c r="F158" s="4"/>
      <c r="G158" s="4"/>
      <c r="J158">
        <v>1</v>
      </c>
      <c r="L158">
        <v>1</v>
      </c>
    </row>
    <row r="159" spans="1:35" ht="31">
      <c r="A159" s="4" t="s">
        <v>198</v>
      </c>
      <c r="J159">
        <v>1</v>
      </c>
    </row>
    <row r="160" spans="1:35" ht="20" customHeight="1">
      <c r="A160" s="4" t="s">
        <v>199</v>
      </c>
      <c r="B160" s="4"/>
      <c r="C160" s="4"/>
      <c r="D160" s="4"/>
      <c r="E160" s="4"/>
      <c r="F160" s="4"/>
      <c r="G160" s="4"/>
      <c r="J160">
        <v>1</v>
      </c>
      <c r="L160">
        <v>1</v>
      </c>
      <c r="AG160">
        <v>1</v>
      </c>
      <c r="AI160">
        <v>1</v>
      </c>
    </row>
    <row r="161" spans="1:35" ht="31">
      <c r="A161" s="4" t="s">
        <v>200</v>
      </c>
      <c r="D161">
        <v>1</v>
      </c>
      <c r="E161">
        <v>1</v>
      </c>
      <c r="K161">
        <v>1</v>
      </c>
    </row>
    <row r="162" spans="1:35" ht="31">
      <c r="A162" s="4" t="s">
        <v>201</v>
      </c>
      <c r="K162">
        <v>1</v>
      </c>
      <c r="Y162">
        <v>1</v>
      </c>
    </row>
    <row r="163" spans="1:35">
      <c r="A163" s="4" t="s">
        <v>202</v>
      </c>
      <c r="L163">
        <v>1</v>
      </c>
      <c r="O163">
        <v>1</v>
      </c>
    </row>
    <row r="164" spans="1:35">
      <c r="A164" s="4" t="s">
        <v>203</v>
      </c>
      <c r="J164">
        <v>1</v>
      </c>
    </row>
    <row r="165" spans="1:35" ht="31">
      <c r="A165" s="4" t="s">
        <v>204</v>
      </c>
      <c r="F165">
        <v>1</v>
      </c>
      <c r="J165">
        <v>1</v>
      </c>
      <c r="K165">
        <v>1</v>
      </c>
    </row>
    <row r="166" spans="1:35" ht="46.5">
      <c r="A166" s="4" t="s">
        <v>205</v>
      </c>
      <c r="AE166">
        <v>1</v>
      </c>
    </row>
    <row r="167" spans="1:35" ht="17" customHeight="1">
      <c r="A167" s="4" t="s">
        <v>206</v>
      </c>
      <c r="B167" s="4"/>
      <c r="C167" s="4"/>
      <c r="D167" s="4"/>
      <c r="E167" s="4"/>
      <c r="F167" s="4"/>
      <c r="G167" s="4"/>
      <c r="O167">
        <v>1</v>
      </c>
      <c r="Y167">
        <v>1</v>
      </c>
      <c r="AI167">
        <v>1</v>
      </c>
    </row>
    <row r="168" spans="1:35" ht="31">
      <c r="A168" s="4" t="s">
        <v>207</v>
      </c>
      <c r="J168">
        <v>1</v>
      </c>
      <c r="L168">
        <v>1</v>
      </c>
      <c r="AB168">
        <v>1</v>
      </c>
      <c r="AE168">
        <v>1</v>
      </c>
    </row>
    <row r="169" spans="1:35" ht="21" customHeight="1">
      <c r="A169" s="4" t="s">
        <v>208</v>
      </c>
      <c r="B169" s="4"/>
      <c r="C169" s="4"/>
      <c r="D169" s="4">
        <v>1</v>
      </c>
      <c r="E169" s="4"/>
      <c r="F169" s="4">
        <v>1</v>
      </c>
      <c r="G169" s="4"/>
    </row>
    <row r="170" spans="1:35" ht="16" customHeight="1">
      <c r="A170" s="4" t="s">
        <v>209</v>
      </c>
      <c r="B170" s="4">
        <v>1</v>
      </c>
      <c r="C170" s="4"/>
      <c r="D170" s="4"/>
      <c r="E170" s="4"/>
      <c r="F170" s="4"/>
      <c r="G170" s="4"/>
      <c r="M170">
        <v>1</v>
      </c>
      <c r="N170">
        <v>1</v>
      </c>
      <c r="Y170">
        <v>1</v>
      </c>
    </row>
    <row r="171" spans="1:35">
      <c r="A171" s="4" t="s">
        <v>210</v>
      </c>
      <c r="K171">
        <v>1</v>
      </c>
    </row>
    <row r="172" spans="1:35" ht="17" customHeight="1">
      <c r="A172" s="4" t="s">
        <v>211</v>
      </c>
      <c r="B172" s="4"/>
      <c r="C172" s="4"/>
      <c r="D172" s="4"/>
      <c r="E172" s="4"/>
      <c r="F172" s="4"/>
      <c r="G172" s="4"/>
      <c r="K172">
        <v>1</v>
      </c>
      <c r="L172">
        <v>1</v>
      </c>
      <c r="AB172">
        <v>1</v>
      </c>
      <c r="AE172">
        <v>1</v>
      </c>
    </row>
    <row r="173" spans="1:35" ht="31">
      <c r="A173" s="4" t="s">
        <v>212</v>
      </c>
      <c r="F173">
        <v>1</v>
      </c>
      <c r="L173">
        <v>1</v>
      </c>
      <c r="N173">
        <v>1</v>
      </c>
      <c r="Y173">
        <v>1</v>
      </c>
    </row>
    <row r="174" spans="1:35">
      <c r="A174" s="4" t="s">
        <v>213</v>
      </c>
      <c r="J174">
        <v>1</v>
      </c>
      <c r="L174">
        <v>1</v>
      </c>
    </row>
    <row r="175" spans="1:35" ht="18" customHeight="1">
      <c r="A175" s="4" t="s">
        <v>214</v>
      </c>
      <c r="B175" s="4">
        <v>1</v>
      </c>
      <c r="C175" s="4"/>
      <c r="D175" s="4"/>
      <c r="E175" s="4"/>
      <c r="F175" s="4">
        <v>1</v>
      </c>
      <c r="G175" s="4"/>
      <c r="O175">
        <v>1</v>
      </c>
    </row>
    <row r="176" spans="1:35" ht="31">
      <c r="A176" s="4" t="s">
        <v>215</v>
      </c>
      <c r="J176">
        <v>1</v>
      </c>
      <c r="K176">
        <v>1</v>
      </c>
      <c r="O176">
        <v>1</v>
      </c>
    </row>
    <row r="177" spans="1:35" ht="46.5">
      <c r="A177" s="4" t="s">
        <v>216</v>
      </c>
      <c r="D177">
        <v>1</v>
      </c>
      <c r="E177">
        <v>1</v>
      </c>
      <c r="J177">
        <v>1</v>
      </c>
      <c r="K177">
        <v>1</v>
      </c>
      <c r="N177">
        <v>1</v>
      </c>
      <c r="Q177">
        <v>1</v>
      </c>
    </row>
    <row r="178" spans="1:35">
      <c r="A178" s="4" t="s">
        <v>217</v>
      </c>
      <c r="J178">
        <v>1</v>
      </c>
      <c r="K178">
        <v>1</v>
      </c>
      <c r="AG178">
        <v>1</v>
      </c>
      <c r="AI178">
        <v>1</v>
      </c>
    </row>
    <row r="179" spans="1:35">
      <c r="A179" s="4" t="s">
        <v>218</v>
      </c>
      <c r="N179">
        <v>1</v>
      </c>
      <c r="AG179">
        <v>1</v>
      </c>
    </row>
    <row r="180" spans="1:35">
      <c r="A180" s="4" t="s">
        <v>219</v>
      </c>
      <c r="F180">
        <v>1</v>
      </c>
      <c r="J180">
        <v>1</v>
      </c>
    </row>
    <row r="181" spans="1:35">
      <c r="A181" s="4" t="s">
        <v>220</v>
      </c>
      <c r="K181">
        <v>1</v>
      </c>
      <c r="AB181">
        <v>1</v>
      </c>
      <c r="AE181">
        <v>1</v>
      </c>
    </row>
    <row r="182" spans="1:35">
      <c r="A182" s="4" t="s">
        <v>221</v>
      </c>
      <c r="B182">
        <v>1</v>
      </c>
      <c r="J182">
        <v>1</v>
      </c>
      <c r="Y182">
        <v>1</v>
      </c>
    </row>
    <row r="183" spans="1:35">
      <c r="A183" s="4" t="s">
        <v>222</v>
      </c>
      <c r="K183">
        <v>1</v>
      </c>
    </row>
    <row r="184" spans="1:35">
      <c r="A184" s="4" t="s">
        <v>223</v>
      </c>
      <c r="F184">
        <v>1</v>
      </c>
      <c r="J184">
        <v>1</v>
      </c>
      <c r="K184">
        <v>1</v>
      </c>
    </row>
    <row r="185" spans="1:35">
      <c r="A185" s="4" t="s">
        <v>224</v>
      </c>
      <c r="F185">
        <v>1</v>
      </c>
      <c r="J185">
        <v>1</v>
      </c>
      <c r="L185">
        <v>1</v>
      </c>
    </row>
    <row r="186" spans="1:35">
      <c r="A186" s="4" t="s">
        <v>225</v>
      </c>
      <c r="J186">
        <v>1</v>
      </c>
      <c r="AG186">
        <v>1</v>
      </c>
    </row>
    <row r="187" spans="1:35">
      <c r="A187" s="4" t="s">
        <v>23</v>
      </c>
      <c r="F187">
        <v>1</v>
      </c>
    </row>
    <row r="188" spans="1:35">
      <c r="A188" s="4" t="s">
        <v>226</v>
      </c>
      <c r="R188">
        <v>1</v>
      </c>
      <c r="S188">
        <v>1</v>
      </c>
    </row>
    <row r="189" spans="1:35" ht="77.5">
      <c r="A189" s="4" t="s">
        <v>227</v>
      </c>
      <c r="I189">
        <v>1</v>
      </c>
      <c r="O189">
        <v>1</v>
      </c>
      <c r="Y189">
        <v>1</v>
      </c>
    </row>
    <row r="190" spans="1:35" ht="46.5">
      <c r="A190" s="4" t="s">
        <v>228</v>
      </c>
      <c r="E190">
        <v>1</v>
      </c>
      <c r="I190">
        <v>1</v>
      </c>
      <c r="J190">
        <v>1</v>
      </c>
      <c r="M190">
        <v>1</v>
      </c>
    </row>
    <row r="191" spans="1:35" ht="31">
      <c r="A191" s="4" t="s">
        <v>229</v>
      </c>
      <c r="L191">
        <v>1</v>
      </c>
      <c r="O191">
        <v>1</v>
      </c>
    </row>
    <row r="192" spans="1:35">
      <c r="A192" s="4" t="s">
        <v>230</v>
      </c>
      <c r="F192">
        <v>1</v>
      </c>
    </row>
    <row r="193" spans="1:33">
      <c r="A193" s="4" t="s">
        <v>231</v>
      </c>
      <c r="J193">
        <v>1</v>
      </c>
    </row>
    <row r="194" spans="1:33">
      <c r="A194" s="4" t="s">
        <v>232</v>
      </c>
      <c r="J194">
        <v>1</v>
      </c>
      <c r="AG194">
        <v>1</v>
      </c>
    </row>
    <row r="195" spans="1:33" ht="17" customHeight="1">
      <c r="A195" s="4" t="s">
        <v>233</v>
      </c>
      <c r="B195" s="4"/>
      <c r="C195" s="4"/>
      <c r="D195" s="4"/>
      <c r="E195" s="4">
        <v>1</v>
      </c>
      <c r="F195" s="4">
        <v>1</v>
      </c>
      <c r="G195" s="4"/>
      <c r="K195">
        <v>1</v>
      </c>
      <c r="L195">
        <v>1</v>
      </c>
      <c r="O195">
        <v>1</v>
      </c>
    </row>
    <row r="196" spans="1:33" ht="31">
      <c r="A196" s="4" t="s">
        <v>234</v>
      </c>
      <c r="J196">
        <v>1</v>
      </c>
      <c r="Y196">
        <v>1</v>
      </c>
      <c r="AB196">
        <v>1</v>
      </c>
    </row>
    <row r="197" spans="1:33" ht="31">
      <c r="A197" s="4" t="s">
        <v>235</v>
      </c>
      <c r="K197">
        <v>1</v>
      </c>
    </row>
    <row r="198" spans="1:33">
      <c r="A198" s="4" t="s">
        <v>236</v>
      </c>
      <c r="J198">
        <v>1</v>
      </c>
      <c r="Y198">
        <v>1</v>
      </c>
    </row>
    <row r="199" spans="1:33" ht="20" customHeight="1">
      <c r="A199" s="4" t="s">
        <v>237</v>
      </c>
      <c r="B199" s="4"/>
      <c r="C199" s="4"/>
      <c r="D199" s="4"/>
      <c r="E199" s="4">
        <v>1</v>
      </c>
      <c r="F199" s="4"/>
      <c r="G199" s="4"/>
      <c r="I199">
        <v>1</v>
      </c>
      <c r="J199">
        <v>1</v>
      </c>
      <c r="K199">
        <v>1</v>
      </c>
    </row>
    <row r="200" spans="1:33" ht="17" customHeight="1">
      <c r="A200" s="4" t="s">
        <v>238</v>
      </c>
      <c r="B200" s="4"/>
      <c r="C200" s="4"/>
      <c r="D200" s="4"/>
      <c r="E200" s="4">
        <v>1</v>
      </c>
      <c r="F200" s="4"/>
      <c r="G200" s="4"/>
      <c r="J200">
        <v>1</v>
      </c>
      <c r="K200">
        <v>1</v>
      </c>
      <c r="L200">
        <v>1</v>
      </c>
      <c r="O200">
        <v>1</v>
      </c>
    </row>
    <row r="201" spans="1:33">
      <c r="A201" s="4" t="s">
        <v>26</v>
      </c>
      <c r="J201">
        <v>1</v>
      </c>
    </row>
    <row r="202" spans="1:33">
      <c r="A202" s="4" t="s">
        <v>239</v>
      </c>
      <c r="J202">
        <v>1</v>
      </c>
      <c r="Q202">
        <v>1</v>
      </c>
    </row>
    <row r="203" spans="1:33">
      <c r="A203" s="4" t="s">
        <v>240</v>
      </c>
      <c r="S203">
        <v>1</v>
      </c>
    </row>
    <row r="204" spans="1:33" ht="46.5">
      <c r="A204" s="4" t="s">
        <v>241</v>
      </c>
      <c r="B204">
        <v>1</v>
      </c>
      <c r="H204">
        <v>1</v>
      </c>
      <c r="J204">
        <v>1</v>
      </c>
      <c r="K204">
        <v>1</v>
      </c>
      <c r="AC204">
        <v>1</v>
      </c>
    </row>
    <row r="205" spans="1:33" ht="31">
      <c r="A205" s="4" t="s">
        <v>242</v>
      </c>
      <c r="D205">
        <v>1</v>
      </c>
      <c r="J205">
        <v>1</v>
      </c>
      <c r="L205">
        <v>1</v>
      </c>
      <c r="AC205">
        <v>1</v>
      </c>
    </row>
    <row r="206" spans="1:33">
      <c r="A206" s="4" t="s">
        <v>243</v>
      </c>
      <c r="O206">
        <v>1</v>
      </c>
    </row>
    <row r="207" spans="1:33" ht="10" customHeight="1">
      <c r="A207" s="4" t="s">
        <v>244</v>
      </c>
      <c r="B207" s="4"/>
      <c r="C207" s="4"/>
      <c r="D207" s="4"/>
      <c r="E207" s="4"/>
      <c r="F207" s="4">
        <v>1</v>
      </c>
      <c r="G207" s="4"/>
      <c r="K207">
        <v>1</v>
      </c>
      <c r="Q207">
        <v>1</v>
      </c>
      <c r="AA207">
        <v>1</v>
      </c>
    </row>
    <row r="208" spans="1:33" ht="31">
      <c r="A208" s="4" t="s">
        <v>245</v>
      </c>
      <c r="E208">
        <v>1</v>
      </c>
      <c r="O208">
        <v>1</v>
      </c>
    </row>
    <row r="209" spans="1:41" ht="16" customHeight="1">
      <c r="A209" s="4" t="s">
        <v>246</v>
      </c>
      <c r="B209" s="4"/>
      <c r="C209" s="4"/>
      <c r="D209" s="4"/>
      <c r="E209" s="4"/>
      <c r="F209" s="4">
        <v>1</v>
      </c>
      <c r="G209" s="4"/>
      <c r="N209">
        <v>1</v>
      </c>
      <c r="Y209">
        <v>1</v>
      </c>
    </row>
    <row r="210" spans="1:41" ht="31">
      <c r="A210" s="4" t="s">
        <v>247</v>
      </c>
      <c r="K210">
        <v>1</v>
      </c>
      <c r="Y210">
        <v>1</v>
      </c>
      <c r="AE210">
        <v>1</v>
      </c>
    </row>
    <row r="211" spans="1:41" ht="62">
      <c r="A211" s="4" t="s">
        <v>248</v>
      </c>
      <c r="D211">
        <v>1</v>
      </c>
      <c r="E211">
        <v>1</v>
      </c>
      <c r="F211">
        <v>1</v>
      </c>
      <c r="J211">
        <v>1</v>
      </c>
      <c r="L211">
        <v>1</v>
      </c>
      <c r="N211">
        <v>1</v>
      </c>
      <c r="O211">
        <v>1</v>
      </c>
    </row>
    <row r="212" spans="1:41" ht="18" customHeight="1">
      <c r="A212" s="4" t="s">
        <v>249</v>
      </c>
      <c r="B212" s="4"/>
      <c r="C212" s="4"/>
      <c r="D212" s="4"/>
      <c r="E212" s="4"/>
      <c r="F212" s="4"/>
      <c r="G212" s="4"/>
      <c r="J212">
        <v>1</v>
      </c>
      <c r="K212">
        <v>1</v>
      </c>
      <c r="Y212">
        <v>1</v>
      </c>
    </row>
    <row r="213" spans="1:41" ht="31">
      <c r="A213" s="4" t="s">
        <v>250</v>
      </c>
      <c r="H213">
        <v>1</v>
      </c>
      <c r="K213">
        <v>1</v>
      </c>
    </row>
    <row r="214" spans="1:41">
      <c r="A214" s="4" t="s">
        <v>251</v>
      </c>
      <c r="F214">
        <v>1</v>
      </c>
      <c r="J214">
        <v>1</v>
      </c>
      <c r="M214">
        <v>1</v>
      </c>
      <c r="O214">
        <v>1</v>
      </c>
    </row>
    <row r="215" spans="1:41">
      <c r="A215" s="4" t="s">
        <v>252</v>
      </c>
      <c r="J215">
        <v>1</v>
      </c>
      <c r="K215">
        <v>1</v>
      </c>
      <c r="L215">
        <v>1</v>
      </c>
      <c r="AG215">
        <v>1</v>
      </c>
    </row>
    <row r="216" spans="1:41">
      <c r="A216" s="4" t="s">
        <v>253</v>
      </c>
      <c r="E216">
        <v>1</v>
      </c>
      <c r="J216">
        <v>1</v>
      </c>
      <c r="O216">
        <v>1</v>
      </c>
    </row>
    <row r="217" spans="1:41" ht="31">
      <c r="A217" s="4" t="s">
        <v>254</v>
      </c>
      <c r="D217">
        <v>1</v>
      </c>
      <c r="J217">
        <v>1</v>
      </c>
      <c r="L217">
        <v>1</v>
      </c>
      <c r="T217">
        <v>1</v>
      </c>
    </row>
    <row r="218" spans="1:41">
      <c r="A218" s="4" t="s">
        <v>30</v>
      </c>
      <c r="N218">
        <v>1</v>
      </c>
    </row>
    <row r="219" spans="1:41">
      <c r="A219" s="4"/>
    </row>
    <row r="220" spans="1:41">
      <c r="A220" t="s">
        <v>255</v>
      </c>
      <c r="B220">
        <f t="shared" ref="B220:AO220" si="0">SUM(B5:B218)</f>
        <v>19</v>
      </c>
      <c r="C220">
        <f t="shared" si="0"/>
        <v>4</v>
      </c>
      <c r="D220">
        <f t="shared" si="0"/>
        <v>19</v>
      </c>
      <c r="E220">
        <f t="shared" si="0"/>
        <v>20</v>
      </c>
      <c r="F220">
        <f t="shared" si="0"/>
        <v>36</v>
      </c>
      <c r="G220">
        <f t="shared" si="0"/>
        <v>5</v>
      </c>
      <c r="H220">
        <f t="shared" si="0"/>
        <v>13</v>
      </c>
      <c r="I220">
        <f t="shared" si="0"/>
        <v>25</v>
      </c>
      <c r="J220">
        <f t="shared" si="0"/>
        <v>125</v>
      </c>
      <c r="K220">
        <f t="shared" si="0"/>
        <v>69</v>
      </c>
      <c r="L220">
        <f t="shared" si="0"/>
        <v>40</v>
      </c>
      <c r="M220">
        <f t="shared" si="0"/>
        <v>14</v>
      </c>
      <c r="N220">
        <f t="shared" si="0"/>
        <v>20</v>
      </c>
      <c r="O220">
        <f t="shared" si="0"/>
        <v>41</v>
      </c>
      <c r="P220">
        <f t="shared" si="0"/>
        <v>1</v>
      </c>
      <c r="Q220">
        <f t="shared" si="0"/>
        <v>4</v>
      </c>
      <c r="R220">
        <f t="shared" si="0"/>
        <v>1</v>
      </c>
      <c r="S220">
        <f t="shared" si="0"/>
        <v>3</v>
      </c>
      <c r="T220">
        <f t="shared" si="0"/>
        <v>1</v>
      </c>
      <c r="U220">
        <f t="shared" si="0"/>
        <v>0</v>
      </c>
      <c r="V220">
        <f t="shared" si="0"/>
        <v>0</v>
      </c>
      <c r="W220">
        <f t="shared" si="0"/>
        <v>0</v>
      </c>
      <c r="X220">
        <f t="shared" si="0"/>
        <v>0</v>
      </c>
      <c r="Y220">
        <f t="shared" si="0"/>
        <v>25</v>
      </c>
      <c r="Z220">
        <f t="shared" si="0"/>
        <v>0</v>
      </c>
      <c r="AA220">
        <f t="shared" si="0"/>
        <v>2</v>
      </c>
      <c r="AB220">
        <f t="shared" si="0"/>
        <v>8</v>
      </c>
      <c r="AC220">
        <f t="shared" si="0"/>
        <v>2</v>
      </c>
      <c r="AD220">
        <f t="shared" si="0"/>
        <v>2</v>
      </c>
      <c r="AE220">
        <f t="shared" si="0"/>
        <v>17</v>
      </c>
      <c r="AF220">
        <f t="shared" si="0"/>
        <v>0</v>
      </c>
      <c r="AG220">
        <f t="shared" si="0"/>
        <v>13</v>
      </c>
      <c r="AH220">
        <f t="shared" si="0"/>
        <v>2</v>
      </c>
      <c r="AI220">
        <f t="shared" si="0"/>
        <v>11</v>
      </c>
      <c r="AJ220">
        <f t="shared" si="0"/>
        <v>0</v>
      </c>
      <c r="AK220">
        <f t="shared" si="0"/>
        <v>2</v>
      </c>
      <c r="AL220">
        <f t="shared" si="0"/>
        <v>3</v>
      </c>
      <c r="AM220">
        <f t="shared" si="0"/>
        <v>1</v>
      </c>
      <c r="AN220">
        <f t="shared" si="0"/>
        <v>0</v>
      </c>
      <c r="AO220">
        <f t="shared" si="0"/>
        <v>3</v>
      </c>
    </row>
    <row r="221" spans="1:41">
      <c r="A221" t="s">
        <v>256</v>
      </c>
      <c r="B221">
        <v>9</v>
      </c>
      <c r="C221">
        <v>2</v>
      </c>
      <c r="D221">
        <v>9</v>
      </c>
      <c r="E221">
        <v>9</v>
      </c>
      <c r="F221">
        <v>17</v>
      </c>
      <c r="G221">
        <v>2</v>
      </c>
      <c r="H221">
        <v>6</v>
      </c>
      <c r="I221">
        <v>12</v>
      </c>
      <c r="J221">
        <v>59</v>
      </c>
      <c r="K221">
        <v>32</v>
      </c>
      <c r="L221">
        <v>19</v>
      </c>
      <c r="M221">
        <v>7</v>
      </c>
      <c r="N221">
        <v>9</v>
      </c>
      <c r="O221">
        <v>19</v>
      </c>
      <c r="P221">
        <v>0.5</v>
      </c>
      <c r="Q221">
        <v>2</v>
      </c>
      <c r="R221">
        <v>0.5</v>
      </c>
      <c r="S221">
        <v>1</v>
      </c>
      <c r="T221">
        <v>0.5</v>
      </c>
      <c r="U221">
        <v>0</v>
      </c>
      <c r="V221">
        <v>0</v>
      </c>
      <c r="W221">
        <v>0</v>
      </c>
      <c r="X221">
        <v>0</v>
      </c>
      <c r="Y221">
        <v>12</v>
      </c>
      <c r="Z221">
        <v>0</v>
      </c>
      <c r="AA221">
        <v>1</v>
      </c>
      <c r="AB221">
        <v>4</v>
      </c>
      <c r="AC221">
        <v>1</v>
      </c>
      <c r="AD221">
        <v>1</v>
      </c>
      <c r="AE221">
        <v>8</v>
      </c>
      <c r="AF221">
        <v>0</v>
      </c>
      <c r="AG221">
        <v>6</v>
      </c>
      <c r="AH221">
        <v>1</v>
      </c>
      <c r="AI221">
        <v>5</v>
      </c>
      <c r="AJ221">
        <v>0</v>
      </c>
      <c r="AK221">
        <v>1</v>
      </c>
      <c r="AL221">
        <v>1</v>
      </c>
      <c r="AM221">
        <v>0.5</v>
      </c>
      <c r="AN221">
        <v>0</v>
      </c>
      <c r="AO221">
        <v>1</v>
      </c>
    </row>
    <row r="223" spans="1:41">
      <c r="A223" s="31" t="s">
        <v>4</v>
      </c>
      <c r="B223" s="88" t="s">
        <v>5</v>
      </c>
      <c r="C223" s="88"/>
      <c r="D223" s="88"/>
      <c r="E223" s="88"/>
      <c r="F223" s="88"/>
      <c r="G223" s="88"/>
      <c r="H223" s="88"/>
      <c r="I223" s="88"/>
      <c r="J223" s="88"/>
      <c r="K223" s="88"/>
      <c r="L223" s="88"/>
      <c r="M223" s="88"/>
      <c r="N223" s="88"/>
      <c r="O223" s="88"/>
      <c r="P223" s="88"/>
      <c r="Q223" s="88"/>
      <c r="R223" s="88" t="s">
        <v>6</v>
      </c>
      <c r="S223" s="88"/>
      <c r="T223" s="88"/>
      <c r="U223" s="88"/>
      <c r="V223" s="88"/>
      <c r="W223" s="88"/>
      <c r="X223" s="88"/>
      <c r="Y223" s="88"/>
      <c r="Z223" s="88"/>
      <c r="AA223" s="88"/>
      <c r="AB223" s="88" t="s">
        <v>7</v>
      </c>
      <c r="AC223" s="88"/>
      <c r="AD223" s="88"/>
      <c r="AE223" s="88"/>
      <c r="AF223" s="88"/>
      <c r="AG223" s="88"/>
      <c r="AH223" s="88"/>
      <c r="AI223" s="88"/>
      <c r="AJ223" s="88"/>
      <c r="AK223" s="88"/>
      <c r="AL223" s="88"/>
      <c r="AM223" s="88"/>
      <c r="AN223" s="88"/>
      <c r="AO223" s="89"/>
    </row>
    <row r="224" spans="1:41">
      <c r="A224" s="21" t="s">
        <v>10</v>
      </c>
      <c r="B224" s="90" t="s">
        <v>11</v>
      </c>
      <c r="C224" s="90"/>
      <c r="D224" s="90"/>
      <c r="E224" s="90" t="s">
        <v>12</v>
      </c>
      <c r="F224" s="90"/>
      <c r="G224" s="90"/>
      <c r="H224" s="90"/>
      <c r="I224" s="90" t="s">
        <v>13</v>
      </c>
      <c r="J224" s="90"/>
      <c r="K224" s="90"/>
      <c r="L224" s="90"/>
      <c r="M224" s="90"/>
      <c r="N224" s="90"/>
      <c r="O224" t="s">
        <v>14</v>
      </c>
      <c r="P224" t="s">
        <v>15</v>
      </c>
      <c r="Q224" t="s">
        <v>16</v>
      </c>
      <c r="R224" s="90" t="s">
        <v>11</v>
      </c>
      <c r="S224" s="90"/>
      <c r="T224" s="90"/>
      <c r="U224" s="90" t="s">
        <v>13</v>
      </c>
      <c r="V224" s="90"/>
      <c r="W224" s="90"/>
      <c r="X224" s="90"/>
      <c r="Y224" s="90"/>
      <c r="Z224" s="90"/>
      <c r="AA224" t="s">
        <v>16</v>
      </c>
      <c r="AB224" s="90" t="s">
        <v>11</v>
      </c>
      <c r="AC224" s="90"/>
      <c r="AD224" s="90"/>
      <c r="AE224" s="90" t="s">
        <v>12</v>
      </c>
      <c r="AF224" s="90"/>
      <c r="AG224" s="90" t="s">
        <v>17</v>
      </c>
      <c r="AH224" s="90"/>
      <c r="AI224" s="90"/>
      <c r="AJ224" s="90"/>
      <c r="AK224" s="90"/>
      <c r="AL224" s="90" t="s">
        <v>14</v>
      </c>
      <c r="AM224" s="90"/>
      <c r="AN224" s="2" t="s">
        <v>16</v>
      </c>
      <c r="AO224" s="20" t="s">
        <v>18</v>
      </c>
    </row>
    <row r="225" spans="1:41">
      <c r="A225" s="21"/>
      <c r="B225" t="s">
        <v>19</v>
      </c>
      <c r="C225" t="s">
        <v>20</v>
      </c>
      <c r="D225" t="s">
        <v>21</v>
      </c>
      <c r="E225" t="s">
        <v>22</v>
      </c>
      <c r="F225" t="s">
        <v>23</v>
      </c>
      <c r="G225" t="s">
        <v>24</v>
      </c>
      <c r="H225" t="s">
        <v>25</v>
      </c>
      <c r="I225" t="s">
        <v>22</v>
      </c>
      <c r="J225" t="s">
        <v>26</v>
      </c>
      <c r="K225" t="s">
        <v>27</v>
      </c>
      <c r="L225" t="s">
        <v>28</v>
      </c>
      <c r="M225" t="s">
        <v>29</v>
      </c>
      <c r="N225" t="s">
        <v>30</v>
      </c>
      <c r="O225" t="s">
        <v>31</v>
      </c>
      <c r="P225" t="s">
        <v>32</v>
      </c>
      <c r="Q225" t="s">
        <v>33</v>
      </c>
      <c r="R225" t="s">
        <v>19</v>
      </c>
      <c r="S225" t="s">
        <v>20</v>
      </c>
      <c r="T225" t="s">
        <v>21</v>
      </c>
      <c r="U225" t="s">
        <v>22</v>
      </c>
      <c r="V225" t="s">
        <v>26</v>
      </c>
      <c r="W225" t="s">
        <v>27</v>
      </c>
      <c r="X225" t="s">
        <v>28</v>
      </c>
      <c r="Y225" t="s">
        <v>29</v>
      </c>
      <c r="Z225" t="s">
        <v>30</v>
      </c>
      <c r="AA225" t="s">
        <v>33</v>
      </c>
      <c r="AB225" t="s">
        <v>34</v>
      </c>
      <c r="AC225" t="s">
        <v>35</v>
      </c>
      <c r="AD225" t="s">
        <v>36</v>
      </c>
      <c r="AE225" t="s">
        <v>37</v>
      </c>
      <c r="AF225" t="s">
        <v>38</v>
      </c>
      <c r="AG225" t="s">
        <v>39</v>
      </c>
      <c r="AH225" t="s">
        <v>40</v>
      </c>
      <c r="AI225" t="s">
        <v>41</v>
      </c>
      <c r="AJ225" t="s">
        <v>42</v>
      </c>
      <c r="AK225" t="s">
        <v>43</v>
      </c>
      <c r="AL225" t="s">
        <v>44</v>
      </c>
      <c r="AM225" t="s">
        <v>45</v>
      </c>
      <c r="AN225" t="s">
        <v>46</v>
      </c>
      <c r="AO225" s="20" t="s">
        <v>18</v>
      </c>
    </row>
    <row r="226" spans="1:41">
      <c r="A226" s="33" t="s">
        <v>256</v>
      </c>
      <c r="B226" s="35">
        <v>9</v>
      </c>
      <c r="C226" s="35">
        <v>2</v>
      </c>
      <c r="D226" s="35">
        <v>9</v>
      </c>
      <c r="E226" s="35">
        <v>9</v>
      </c>
      <c r="F226" s="35">
        <v>17</v>
      </c>
      <c r="G226" s="35">
        <v>2</v>
      </c>
      <c r="H226" s="35">
        <v>6</v>
      </c>
      <c r="I226" s="35">
        <v>12</v>
      </c>
      <c r="J226" s="35">
        <v>59</v>
      </c>
      <c r="K226" s="35">
        <v>32</v>
      </c>
      <c r="L226" s="35">
        <v>19</v>
      </c>
      <c r="M226" s="35">
        <v>7</v>
      </c>
      <c r="N226" s="35">
        <v>9</v>
      </c>
      <c r="O226" s="35">
        <v>19</v>
      </c>
      <c r="P226" s="35">
        <v>0.5</v>
      </c>
      <c r="Q226" s="35">
        <v>2</v>
      </c>
      <c r="R226" s="35">
        <v>0.5</v>
      </c>
      <c r="S226" s="35">
        <v>1</v>
      </c>
      <c r="T226" s="35">
        <v>0.5</v>
      </c>
      <c r="U226" s="35">
        <v>0</v>
      </c>
      <c r="V226" s="35">
        <v>0</v>
      </c>
      <c r="W226" s="35">
        <v>0</v>
      </c>
      <c r="X226" s="35">
        <v>0</v>
      </c>
      <c r="Y226" s="35">
        <v>12</v>
      </c>
      <c r="Z226" s="35">
        <v>0</v>
      </c>
      <c r="AA226" s="35">
        <v>1</v>
      </c>
      <c r="AB226" s="35">
        <v>4</v>
      </c>
      <c r="AC226" s="35">
        <v>1</v>
      </c>
      <c r="AD226" s="35">
        <v>1</v>
      </c>
      <c r="AE226" s="35">
        <v>8</v>
      </c>
      <c r="AF226" s="35">
        <v>0</v>
      </c>
      <c r="AG226" s="35">
        <v>6</v>
      </c>
      <c r="AH226" s="35">
        <v>1</v>
      </c>
      <c r="AI226" s="35">
        <v>5</v>
      </c>
      <c r="AJ226" s="35">
        <v>0</v>
      </c>
      <c r="AK226" s="35">
        <v>1</v>
      </c>
      <c r="AL226" s="35">
        <v>1</v>
      </c>
      <c r="AM226" s="35">
        <v>0.5</v>
      </c>
      <c r="AN226" s="35">
        <v>0</v>
      </c>
      <c r="AO226" s="36">
        <v>1</v>
      </c>
    </row>
  </sheetData>
  <mergeCells count="24">
    <mergeCell ref="B2:Q2"/>
    <mergeCell ref="R2:AA2"/>
    <mergeCell ref="AB2:AO2"/>
    <mergeCell ref="B3:D3"/>
    <mergeCell ref="E3:H3"/>
    <mergeCell ref="I3:N3"/>
    <mergeCell ref="R3:T3"/>
    <mergeCell ref="U3:Z3"/>
    <mergeCell ref="AB3:AD3"/>
    <mergeCell ref="AE3:AF3"/>
    <mergeCell ref="AG3:AK3"/>
    <mergeCell ref="AL3:AM3"/>
    <mergeCell ref="B223:Q223"/>
    <mergeCell ref="R223:AA223"/>
    <mergeCell ref="AB223:AO223"/>
    <mergeCell ref="B224:D224"/>
    <mergeCell ref="E224:H224"/>
    <mergeCell ref="I224:N224"/>
    <mergeCell ref="R224:T224"/>
    <mergeCell ref="U224:Z224"/>
    <mergeCell ref="AB224:AD224"/>
    <mergeCell ref="AE224:AF224"/>
    <mergeCell ref="AG224:AK224"/>
    <mergeCell ref="AL224:AM224"/>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96"/>
  <sheetViews>
    <sheetView workbookViewId="0">
      <selection activeCell="S238" sqref="S238"/>
    </sheetView>
  </sheetViews>
  <sheetFormatPr baseColWidth="10" defaultRowHeight="15.5"/>
  <cols>
    <col min="5" max="5" width="20.5" customWidth="1"/>
    <col min="7" max="7" width="19.33203125" customWidth="1"/>
    <col min="8" max="8" width="25" customWidth="1"/>
    <col min="9" max="9" width="23.83203125" customWidth="1"/>
    <col min="21" max="21" width="12.83203125" customWidth="1"/>
  </cols>
  <sheetData>
    <row r="1" spans="1:9" ht="21">
      <c r="A1" s="10" t="s">
        <v>544</v>
      </c>
      <c r="B1" s="5"/>
      <c r="C1" s="5"/>
      <c r="D1" s="5"/>
      <c r="E1" s="5"/>
    </row>
    <row r="3" spans="1:9">
      <c r="A3" s="29" t="s">
        <v>257</v>
      </c>
      <c r="B3" s="29" t="s">
        <v>258</v>
      </c>
      <c r="C3" s="29" t="s">
        <v>259</v>
      </c>
      <c r="D3" s="29" t="s">
        <v>261</v>
      </c>
      <c r="E3" s="29" t="s">
        <v>262</v>
      </c>
      <c r="F3" s="29" t="s">
        <v>263</v>
      </c>
      <c r="G3" s="29" t="s">
        <v>264</v>
      </c>
      <c r="H3" s="29" t="s">
        <v>278</v>
      </c>
      <c r="I3" s="29" t="s">
        <v>279</v>
      </c>
    </row>
    <row r="4" spans="1:9" ht="54" customHeight="1">
      <c r="A4" s="30" t="s">
        <v>293</v>
      </c>
      <c r="B4" s="30" t="s">
        <v>294</v>
      </c>
      <c r="C4" s="30" t="s">
        <v>295</v>
      </c>
      <c r="D4" s="30" t="s">
        <v>296</v>
      </c>
      <c r="E4" s="30" t="s">
        <v>297</v>
      </c>
      <c r="F4" s="30" t="s">
        <v>298</v>
      </c>
      <c r="G4" s="30" t="s">
        <v>299</v>
      </c>
      <c r="H4" s="30" t="s">
        <v>313</v>
      </c>
      <c r="I4" s="30" t="s">
        <v>314</v>
      </c>
    </row>
    <row r="5" spans="1:9">
      <c r="A5" s="6" t="s">
        <v>328</v>
      </c>
      <c r="B5" s="6" t="s">
        <v>385</v>
      </c>
      <c r="C5" s="6">
        <v>26</v>
      </c>
      <c r="D5" s="6" t="s">
        <v>340</v>
      </c>
      <c r="E5" s="6" t="s">
        <v>331</v>
      </c>
      <c r="F5" s="6">
        <v>4</v>
      </c>
      <c r="G5" s="6" t="s">
        <v>332</v>
      </c>
      <c r="H5" s="6" t="s">
        <v>336</v>
      </c>
      <c r="I5" s="6" t="s">
        <v>334</v>
      </c>
    </row>
    <row r="6" spans="1:9">
      <c r="A6" s="6" t="s">
        <v>328</v>
      </c>
      <c r="B6" s="6" t="s">
        <v>329</v>
      </c>
      <c r="C6" s="6">
        <v>26</v>
      </c>
      <c r="D6" s="6" t="s">
        <v>340</v>
      </c>
      <c r="E6" s="6" t="s">
        <v>331</v>
      </c>
      <c r="F6" s="6">
        <v>2</v>
      </c>
      <c r="G6" s="6" t="s">
        <v>409</v>
      </c>
      <c r="H6" s="6" t="s">
        <v>336</v>
      </c>
      <c r="I6" s="6" t="s">
        <v>336</v>
      </c>
    </row>
    <row r="7" spans="1:9">
      <c r="A7" s="6" t="s">
        <v>328</v>
      </c>
      <c r="B7" s="6" t="s">
        <v>329</v>
      </c>
      <c r="C7" s="6">
        <v>22</v>
      </c>
      <c r="D7" s="6" t="s">
        <v>340</v>
      </c>
      <c r="E7" s="6" t="s">
        <v>371</v>
      </c>
      <c r="F7" s="6">
        <v>3</v>
      </c>
      <c r="G7" s="6" t="s">
        <v>347</v>
      </c>
      <c r="H7" s="6" t="s">
        <v>336</v>
      </c>
      <c r="I7" s="6" t="s">
        <v>335</v>
      </c>
    </row>
    <row r="8" spans="1:9">
      <c r="A8" s="6" t="s">
        <v>328</v>
      </c>
      <c r="B8" s="6" t="s">
        <v>329</v>
      </c>
      <c r="C8" s="6">
        <v>29</v>
      </c>
      <c r="D8" s="6" t="s">
        <v>340</v>
      </c>
      <c r="E8" s="6" t="s">
        <v>331</v>
      </c>
      <c r="F8" s="6">
        <v>3</v>
      </c>
      <c r="G8" s="6" t="s">
        <v>332</v>
      </c>
      <c r="H8" s="6" t="s">
        <v>334</v>
      </c>
      <c r="I8" s="6" t="s">
        <v>335</v>
      </c>
    </row>
    <row r="9" spans="1:9">
      <c r="A9" s="6" t="s">
        <v>328</v>
      </c>
      <c r="B9" s="6" t="s">
        <v>329</v>
      </c>
      <c r="C9" s="6">
        <v>29</v>
      </c>
      <c r="D9" s="6" t="s">
        <v>340</v>
      </c>
      <c r="E9" s="6" t="s">
        <v>371</v>
      </c>
      <c r="F9" s="6">
        <v>1</v>
      </c>
      <c r="G9" s="6" t="s">
        <v>443</v>
      </c>
      <c r="H9" s="6" t="s">
        <v>336</v>
      </c>
      <c r="I9" s="6" t="s">
        <v>334</v>
      </c>
    </row>
    <row r="10" spans="1:9">
      <c r="A10" s="6" t="s">
        <v>328</v>
      </c>
      <c r="B10" s="6" t="s">
        <v>329</v>
      </c>
      <c r="C10" s="6">
        <v>27</v>
      </c>
      <c r="D10" s="6" t="s">
        <v>340</v>
      </c>
      <c r="E10" s="6" t="s">
        <v>331</v>
      </c>
      <c r="F10" s="6">
        <v>4</v>
      </c>
      <c r="G10" s="6" t="s">
        <v>332</v>
      </c>
      <c r="H10" s="6" t="s">
        <v>334</v>
      </c>
      <c r="I10" s="6" t="s">
        <v>336</v>
      </c>
    </row>
    <row r="11" spans="1:9">
      <c r="A11" s="6" t="s">
        <v>328</v>
      </c>
      <c r="B11" s="6" t="s">
        <v>329</v>
      </c>
      <c r="C11" s="6">
        <v>26</v>
      </c>
      <c r="D11" s="6" t="s">
        <v>340</v>
      </c>
      <c r="E11" s="6" t="s">
        <v>331</v>
      </c>
      <c r="F11" s="6">
        <v>2</v>
      </c>
      <c r="G11" s="6" t="s">
        <v>343</v>
      </c>
      <c r="H11" s="6" t="s">
        <v>336</v>
      </c>
      <c r="I11" s="6" t="s">
        <v>335</v>
      </c>
    </row>
    <row r="12" spans="1:9">
      <c r="A12" s="6" t="s">
        <v>328</v>
      </c>
      <c r="B12" s="6" t="s">
        <v>329</v>
      </c>
      <c r="C12" s="6">
        <v>31</v>
      </c>
      <c r="D12" s="6" t="s">
        <v>340</v>
      </c>
      <c r="E12" s="6" t="s">
        <v>331</v>
      </c>
      <c r="F12" s="6">
        <v>3</v>
      </c>
      <c r="G12" s="6" t="s">
        <v>347</v>
      </c>
      <c r="H12" s="6" t="s">
        <v>336</v>
      </c>
      <c r="I12" s="6" t="s">
        <v>335</v>
      </c>
    </row>
    <row r="13" spans="1:9">
      <c r="A13" s="6" t="s">
        <v>328</v>
      </c>
      <c r="B13" s="6" t="s">
        <v>329</v>
      </c>
      <c r="C13" s="6">
        <v>24</v>
      </c>
      <c r="D13" s="6" t="s">
        <v>340</v>
      </c>
      <c r="E13" s="6" t="s">
        <v>331</v>
      </c>
      <c r="F13" s="6">
        <v>1</v>
      </c>
      <c r="G13" s="6" t="s">
        <v>347</v>
      </c>
      <c r="H13" s="6" t="s">
        <v>336</v>
      </c>
      <c r="I13" s="6" t="s">
        <v>336</v>
      </c>
    </row>
    <row r="14" spans="1:9">
      <c r="A14" s="6" t="s">
        <v>328</v>
      </c>
      <c r="B14" s="6" t="s">
        <v>329</v>
      </c>
      <c r="C14" s="6">
        <v>39</v>
      </c>
      <c r="D14" s="6" t="s">
        <v>340</v>
      </c>
      <c r="E14" s="6" t="s">
        <v>331</v>
      </c>
      <c r="F14" s="6">
        <v>3</v>
      </c>
      <c r="G14" s="6" t="s">
        <v>332</v>
      </c>
      <c r="H14" s="6" t="s">
        <v>334</v>
      </c>
      <c r="I14" s="6" t="s">
        <v>336</v>
      </c>
    </row>
    <row r="15" spans="1:9">
      <c r="A15" s="6" t="s">
        <v>328</v>
      </c>
      <c r="B15" s="6" t="s">
        <v>329</v>
      </c>
      <c r="C15" s="6">
        <v>25</v>
      </c>
      <c r="D15" s="6" t="s">
        <v>340</v>
      </c>
      <c r="E15" s="6" t="s">
        <v>331</v>
      </c>
      <c r="F15" s="6">
        <v>3</v>
      </c>
      <c r="G15" s="6" t="s">
        <v>347</v>
      </c>
      <c r="H15" s="6" t="s">
        <v>334</v>
      </c>
      <c r="I15" s="6" t="s">
        <v>334</v>
      </c>
    </row>
    <row r="16" spans="1:9">
      <c r="A16" s="6" t="s">
        <v>328</v>
      </c>
      <c r="B16" s="6" t="s">
        <v>329</v>
      </c>
      <c r="C16" s="6">
        <v>25</v>
      </c>
      <c r="D16" s="6" t="s">
        <v>340</v>
      </c>
      <c r="E16" s="6" t="s">
        <v>331</v>
      </c>
      <c r="F16" s="6">
        <v>1</v>
      </c>
      <c r="G16" s="6" t="s">
        <v>332</v>
      </c>
      <c r="H16" s="6" t="s">
        <v>334</v>
      </c>
      <c r="I16" s="6" t="s">
        <v>334</v>
      </c>
    </row>
    <row r="17" spans="1:9">
      <c r="A17" s="6" t="s">
        <v>328</v>
      </c>
      <c r="B17" s="6" t="s">
        <v>329</v>
      </c>
      <c r="C17" s="6">
        <v>26</v>
      </c>
      <c r="D17" s="6" t="s">
        <v>340</v>
      </c>
      <c r="E17" s="6" t="s">
        <v>331</v>
      </c>
      <c r="F17" s="6">
        <v>1</v>
      </c>
      <c r="G17" s="6" t="s">
        <v>332</v>
      </c>
      <c r="H17" s="6" t="s">
        <v>336</v>
      </c>
      <c r="I17" s="6" t="s">
        <v>336</v>
      </c>
    </row>
    <row r="18" spans="1:9">
      <c r="A18" s="6" t="s">
        <v>328</v>
      </c>
      <c r="B18" s="6" t="s">
        <v>329</v>
      </c>
      <c r="C18" s="6">
        <v>29</v>
      </c>
      <c r="D18" s="6" t="s">
        <v>340</v>
      </c>
      <c r="E18" s="6" t="s">
        <v>331</v>
      </c>
      <c r="F18" s="6">
        <v>1</v>
      </c>
      <c r="G18" s="6" t="s">
        <v>348</v>
      </c>
      <c r="H18" s="6" t="s">
        <v>336</v>
      </c>
      <c r="I18" s="6" t="s">
        <v>334</v>
      </c>
    </row>
    <row r="19" spans="1:9">
      <c r="A19" s="6" t="s">
        <v>328</v>
      </c>
      <c r="B19" s="6" t="s">
        <v>329</v>
      </c>
      <c r="C19" s="6">
        <v>26</v>
      </c>
      <c r="D19" s="6" t="s">
        <v>340</v>
      </c>
      <c r="E19" s="6" t="s">
        <v>331</v>
      </c>
      <c r="F19" s="6">
        <v>3</v>
      </c>
      <c r="G19" s="6" t="s">
        <v>332</v>
      </c>
      <c r="H19" s="6" t="s">
        <v>336</v>
      </c>
      <c r="I19" s="6" t="s">
        <v>335</v>
      </c>
    </row>
    <row r="20" spans="1:9">
      <c r="A20" s="6" t="s">
        <v>328</v>
      </c>
      <c r="B20" s="6" t="s">
        <v>329</v>
      </c>
      <c r="C20" s="6">
        <v>25</v>
      </c>
      <c r="D20" s="6" t="s">
        <v>340</v>
      </c>
      <c r="E20" s="6" t="s">
        <v>331</v>
      </c>
      <c r="F20" s="6">
        <v>3</v>
      </c>
      <c r="G20" s="6" t="s">
        <v>332</v>
      </c>
      <c r="H20" s="6" t="s">
        <v>336</v>
      </c>
      <c r="I20" s="6" t="s">
        <v>336</v>
      </c>
    </row>
    <row r="21" spans="1:9">
      <c r="A21" s="6" t="s">
        <v>328</v>
      </c>
      <c r="B21" s="6" t="s">
        <v>329</v>
      </c>
      <c r="C21" s="6">
        <v>25</v>
      </c>
      <c r="D21" s="6" t="s">
        <v>340</v>
      </c>
      <c r="E21" s="6" t="s">
        <v>331</v>
      </c>
      <c r="F21" s="6">
        <v>1</v>
      </c>
      <c r="G21" s="6" t="s">
        <v>366</v>
      </c>
      <c r="H21" s="6" t="s">
        <v>334</v>
      </c>
      <c r="I21" s="6" t="s">
        <v>334</v>
      </c>
    </row>
    <row r="22" spans="1:9">
      <c r="A22" s="6" t="s">
        <v>328</v>
      </c>
      <c r="B22" s="6" t="s">
        <v>329</v>
      </c>
      <c r="C22" s="6">
        <v>23</v>
      </c>
      <c r="D22" s="6" t="s">
        <v>340</v>
      </c>
      <c r="E22" s="6" t="s">
        <v>371</v>
      </c>
      <c r="F22" s="6">
        <v>1</v>
      </c>
      <c r="G22" s="6" t="s">
        <v>345</v>
      </c>
      <c r="H22" s="6" t="s">
        <v>336</v>
      </c>
      <c r="I22" s="6" t="s">
        <v>334</v>
      </c>
    </row>
    <row r="23" spans="1:9">
      <c r="A23" s="6" t="s">
        <v>328</v>
      </c>
      <c r="B23" s="6" t="s">
        <v>329</v>
      </c>
      <c r="C23" s="6">
        <v>23</v>
      </c>
      <c r="D23" s="6" t="s">
        <v>340</v>
      </c>
      <c r="E23" s="6" t="s">
        <v>371</v>
      </c>
      <c r="F23" s="6">
        <v>1</v>
      </c>
      <c r="G23" s="6" t="s">
        <v>347</v>
      </c>
      <c r="H23" s="6" t="s">
        <v>335</v>
      </c>
      <c r="I23" s="6" t="s">
        <v>335</v>
      </c>
    </row>
    <row r="24" spans="1:9">
      <c r="A24" s="6" t="s">
        <v>328</v>
      </c>
      <c r="B24" s="6" t="s">
        <v>329</v>
      </c>
      <c r="C24" s="6">
        <v>27</v>
      </c>
      <c r="D24" s="6" t="s">
        <v>340</v>
      </c>
      <c r="E24" s="6" t="s">
        <v>371</v>
      </c>
      <c r="F24" s="6" t="s">
        <v>348</v>
      </c>
      <c r="G24" s="6" t="s">
        <v>443</v>
      </c>
      <c r="H24" s="6" t="s">
        <v>334</v>
      </c>
      <c r="I24" s="6" t="s">
        <v>334</v>
      </c>
    </row>
    <row r="25" spans="1:9">
      <c r="A25" s="6" t="s">
        <v>328</v>
      </c>
      <c r="B25" s="6" t="s">
        <v>329</v>
      </c>
      <c r="C25" s="6">
        <v>25</v>
      </c>
      <c r="D25" s="6" t="s">
        <v>340</v>
      </c>
      <c r="E25" s="6" t="s">
        <v>371</v>
      </c>
      <c r="F25" s="6">
        <v>1</v>
      </c>
      <c r="G25" s="6" t="s">
        <v>403</v>
      </c>
      <c r="H25" s="6" t="s">
        <v>336</v>
      </c>
      <c r="I25" s="6" t="s">
        <v>334</v>
      </c>
    </row>
    <row r="26" spans="1:9">
      <c r="A26" s="6" t="s">
        <v>351</v>
      </c>
      <c r="B26" s="6" t="s">
        <v>329</v>
      </c>
      <c r="C26" s="6">
        <v>27</v>
      </c>
      <c r="D26" s="6" t="s">
        <v>340</v>
      </c>
      <c r="E26" s="6" t="s">
        <v>331</v>
      </c>
      <c r="F26" s="6">
        <v>2</v>
      </c>
      <c r="G26" s="6" t="s">
        <v>366</v>
      </c>
      <c r="H26" s="6" t="s">
        <v>334</v>
      </c>
      <c r="I26" s="6" t="s">
        <v>335</v>
      </c>
    </row>
    <row r="27" spans="1:9">
      <c r="A27" s="6" t="s">
        <v>351</v>
      </c>
      <c r="B27" s="6" t="s">
        <v>329</v>
      </c>
      <c r="C27" s="6">
        <v>26</v>
      </c>
      <c r="D27" s="6" t="s">
        <v>340</v>
      </c>
      <c r="E27" s="6" t="s">
        <v>331</v>
      </c>
      <c r="F27" s="6">
        <v>2</v>
      </c>
      <c r="G27" s="6" t="s">
        <v>409</v>
      </c>
      <c r="H27" s="6" t="s">
        <v>336</v>
      </c>
      <c r="I27" s="6" t="s">
        <v>336</v>
      </c>
    </row>
    <row r="28" spans="1:9">
      <c r="A28" s="6" t="s">
        <v>351</v>
      </c>
      <c r="B28" s="6" t="s">
        <v>329</v>
      </c>
      <c r="C28" s="6">
        <v>23</v>
      </c>
      <c r="D28" s="6" t="s">
        <v>340</v>
      </c>
      <c r="E28" s="6" t="s">
        <v>331</v>
      </c>
      <c r="F28" s="6">
        <v>2</v>
      </c>
      <c r="G28" s="6" t="s">
        <v>332</v>
      </c>
      <c r="H28" s="6" t="s">
        <v>336</v>
      </c>
      <c r="I28" s="6" t="s">
        <v>335</v>
      </c>
    </row>
    <row r="29" spans="1:9">
      <c r="A29" s="6" t="s">
        <v>351</v>
      </c>
      <c r="B29" s="6" t="s">
        <v>329</v>
      </c>
      <c r="C29" s="6">
        <v>34</v>
      </c>
      <c r="D29" s="6" t="s">
        <v>340</v>
      </c>
      <c r="E29" s="6" t="s">
        <v>331</v>
      </c>
      <c r="F29" s="6">
        <v>2</v>
      </c>
      <c r="G29" s="6" t="s">
        <v>347</v>
      </c>
      <c r="H29" s="6" t="s">
        <v>336</v>
      </c>
      <c r="I29" s="6" t="s">
        <v>336</v>
      </c>
    </row>
    <row r="30" spans="1:9">
      <c r="A30" s="6" t="s">
        <v>351</v>
      </c>
      <c r="B30" s="6" t="s">
        <v>329</v>
      </c>
      <c r="C30" s="6">
        <v>24</v>
      </c>
      <c r="D30" s="6" t="s">
        <v>340</v>
      </c>
      <c r="E30" s="6" t="s">
        <v>331</v>
      </c>
      <c r="F30" s="6">
        <v>3</v>
      </c>
      <c r="G30" s="6" t="s">
        <v>409</v>
      </c>
      <c r="H30" s="6" t="s">
        <v>336</v>
      </c>
      <c r="I30" s="6" t="s">
        <v>336</v>
      </c>
    </row>
    <row r="31" spans="1:9">
      <c r="A31" s="6" t="s">
        <v>351</v>
      </c>
      <c r="B31" s="6" t="s">
        <v>329</v>
      </c>
      <c r="C31" s="6">
        <v>27</v>
      </c>
      <c r="D31" s="6" t="s">
        <v>340</v>
      </c>
      <c r="E31" s="6" t="s">
        <v>371</v>
      </c>
      <c r="F31" s="6">
        <v>1</v>
      </c>
      <c r="G31" s="6" t="s">
        <v>347</v>
      </c>
      <c r="H31" s="6" t="s">
        <v>335</v>
      </c>
      <c r="I31" s="6" t="s">
        <v>334</v>
      </c>
    </row>
    <row r="32" spans="1:9">
      <c r="A32" s="6" t="s">
        <v>328</v>
      </c>
      <c r="B32" s="6" t="s">
        <v>385</v>
      </c>
      <c r="C32" s="6">
        <v>39</v>
      </c>
      <c r="D32" s="6" t="s">
        <v>349</v>
      </c>
      <c r="E32" s="6" t="s">
        <v>331</v>
      </c>
      <c r="F32" s="6">
        <v>3</v>
      </c>
      <c r="G32" s="6" t="s">
        <v>403</v>
      </c>
      <c r="H32" s="6" t="s">
        <v>334</v>
      </c>
      <c r="I32" s="6" t="s">
        <v>335</v>
      </c>
    </row>
    <row r="33" spans="1:9">
      <c r="A33" s="6" t="s">
        <v>328</v>
      </c>
      <c r="B33" s="6" t="s">
        <v>385</v>
      </c>
      <c r="C33" s="6">
        <v>31</v>
      </c>
      <c r="D33" s="6" t="s">
        <v>349</v>
      </c>
      <c r="E33" s="6" t="s">
        <v>331</v>
      </c>
      <c r="F33" s="6">
        <v>2</v>
      </c>
      <c r="G33" s="6" t="s">
        <v>409</v>
      </c>
      <c r="H33" s="6" t="s">
        <v>334</v>
      </c>
      <c r="I33" s="6" t="s">
        <v>334</v>
      </c>
    </row>
    <row r="34" spans="1:9">
      <c r="A34" s="6" t="s">
        <v>328</v>
      </c>
      <c r="B34" s="6" t="s">
        <v>385</v>
      </c>
      <c r="C34" s="6">
        <v>27</v>
      </c>
      <c r="D34" s="6" t="s">
        <v>349</v>
      </c>
      <c r="E34" s="6" t="s">
        <v>331</v>
      </c>
      <c r="F34" s="6">
        <v>1</v>
      </c>
      <c r="G34" s="6" t="s">
        <v>332</v>
      </c>
      <c r="H34" s="6" t="s">
        <v>336</v>
      </c>
      <c r="I34" s="6" t="s">
        <v>336</v>
      </c>
    </row>
    <row r="35" spans="1:9">
      <c r="A35" s="6" t="s">
        <v>328</v>
      </c>
      <c r="B35" s="6" t="s">
        <v>385</v>
      </c>
      <c r="C35" s="6">
        <v>29</v>
      </c>
      <c r="D35" s="6" t="s">
        <v>349</v>
      </c>
      <c r="E35" s="6" t="s">
        <v>371</v>
      </c>
      <c r="F35" s="6" t="s">
        <v>348</v>
      </c>
      <c r="G35" s="6" t="s">
        <v>443</v>
      </c>
      <c r="H35" s="6" t="s">
        <v>335</v>
      </c>
      <c r="I35" s="6" t="s">
        <v>335</v>
      </c>
    </row>
    <row r="36" spans="1:9">
      <c r="A36" s="6" t="s">
        <v>328</v>
      </c>
      <c r="B36" s="6" t="s">
        <v>385</v>
      </c>
      <c r="C36" s="6">
        <v>26</v>
      </c>
      <c r="D36" s="6" t="s">
        <v>349</v>
      </c>
      <c r="E36" s="6" t="s">
        <v>331</v>
      </c>
      <c r="F36" s="6">
        <v>3</v>
      </c>
      <c r="G36" s="6" t="s">
        <v>332</v>
      </c>
      <c r="H36" s="6" t="s">
        <v>336</v>
      </c>
      <c r="I36" s="6" t="s">
        <v>334</v>
      </c>
    </row>
    <row r="37" spans="1:9">
      <c r="A37" s="6" t="s">
        <v>328</v>
      </c>
      <c r="B37" s="6" t="s">
        <v>385</v>
      </c>
      <c r="C37" s="6">
        <v>22</v>
      </c>
      <c r="D37" s="6" t="s">
        <v>349</v>
      </c>
      <c r="E37" s="6" t="s">
        <v>371</v>
      </c>
      <c r="F37" s="6">
        <v>1</v>
      </c>
      <c r="G37" s="6" t="s">
        <v>403</v>
      </c>
      <c r="H37" s="6" t="s">
        <v>336</v>
      </c>
      <c r="I37" s="6" t="s">
        <v>334</v>
      </c>
    </row>
    <row r="38" spans="1:9">
      <c r="A38" s="6" t="s">
        <v>328</v>
      </c>
      <c r="B38" s="6" t="s">
        <v>385</v>
      </c>
      <c r="C38" s="6">
        <v>36</v>
      </c>
      <c r="D38" s="6" t="s">
        <v>349</v>
      </c>
      <c r="E38" s="6" t="s">
        <v>331</v>
      </c>
      <c r="F38" s="6">
        <v>1</v>
      </c>
      <c r="G38" s="6" t="s">
        <v>366</v>
      </c>
      <c r="H38" s="6" t="s">
        <v>336</v>
      </c>
      <c r="I38" s="6" t="s">
        <v>334</v>
      </c>
    </row>
    <row r="39" spans="1:9">
      <c r="A39" s="6" t="s">
        <v>351</v>
      </c>
      <c r="B39" s="6" t="s">
        <v>385</v>
      </c>
      <c r="C39" s="6">
        <v>30</v>
      </c>
      <c r="D39" s="6" t="s">
        <v>349</v>
      </c>
      <c r="E39" s="6" t="s">
        <v>331</v>
      </c>
      <c r="F39" s="6">
        <v>3</v>
      </c>
      <c r="G39" s="6" t="s">
        <v>409</v>
      </c>
      <c r="H39" s="6" t="s">
        <v>334</v>
      </c>
      <c r="I39" s="6" t="s">
        <v>336</v>
      </c>
    </row>
    <row r="40" spans="1:9">
      <c r="A40" s="6" t="s">
        <v>328</v>
      </c>
      <c r="B40" s="6" t="s">
        <v>342</v>
      </c>
      <c r="C40" s="6">
        <v>43</v>
      </c>
      <c r="D40" s="6" t="s">
        <v>349</v>
      </c>
      <c r="E40" s="6" t="s">
        <v>371</v>
      </c>
      <c r="F40" s="6" t="s">
        <v>348</v>
      </c>
      <c r="G40" s="6" t="s">
        <v>348</v>
      </c>
      <c r="H40" s="6" t="s">
        <v>336</v>
      </c>
      <c r="I40" s="6" t="s">
        <v>336</v>
      </c>
    </row>
    <row r="41" spans="1:9">
      <c r="A41" s="6" t="s">
        <v>328</v>
      </c>
      <c r="B41" s="6" t="s">
        <v>355</v>
      </c>
      <c r="C41" s="6">
        <v>34</v>
      </c>
      <c r="D41" s="6" t="s">
        <v>349</v>
      </c>
      <c r="E41" s="6" t="s">
        <v>331</v>
      </c>
      <c r="F41" s="6">
        <v>4</v>
      </c>
      <c r="G41" s="6" t="s">
        <v>332</v>
      </c>
      <c r="H41" s="6" t="s">
        <v>334</v>
      </c>
      <c r="I41" s="6" t="s">
        <v>334</v>
      </c>
    </row>
    <row r="42" spans="1:9">
      <c r="A42" s="6" t="s">
        <v>328</v>
      </c>
      <c r="B42" s="6" t="s">
        <v>355</v>
      </c>
      <c r="C42" s="6">
        <v>33</v>
      </c>
      <c r="D42" s="6" t="s">
        <v>349</v>
      </c>
      <c r="E42" s="6" t="s">
        <v>331</v>
      </c>
      <c r="F42" s="6">
        <v>2</v>
      </c>
      <c r="G42" s="6" t="s">
        <v>416</v>
      </c>
      <c r="H42" s="6" t="s">
        <v>334</v>
      </c>
      <c r="I42" s="6" t="s">
        <v>334</v>
      </c>
    </row>
    <row r="43" spans="1:9">
      <c r="A43" s="6" t="s">
        <v>328</v>
      </c>
      <c r="B43" s="6" t="s">
        <v>355</v>
      </c>
      <c r="C43" s="6">
        <v>24</v>
      </c>
      <c r="D43" s="6" t="s">
        <v>349</v>
      </c>
      <c r="E43" s="6" t="s">
        <v>331</v>
      </c>
      <c r="F43" s="6">
        <v>1</v>
      </c>
      <c r="G43" s="6" t="s">
        <v>345</v>
      </c>
      <c r="H43" s="6" t="s">
        <v>334</v>
      </c>
      <c r="I43" s="6" t="s">
        <v>334</v>
      </c>
    </row>
    <row r="44" spans="1:9">
      <c r="A44" s="6" t="s">
        <v>328</v>
      </c>
      <c r="B44" s="6" t="s">
        <v>355</v>
      </c>
      <c r="C44" s="6">
        <v>29</v>
      </c>
      <c r="D44" s="6" t="s">
        <v>349</v>
      </c>
      <c r="E44" s="6" t="s">
        <v>331</v>
      </c>
      <c r="F44" s="6">
        <v>3</v>
      </c>
      <c r="G44" s="6" t="s">
        <v>332</v>
      </c>
      <c r="H44" s="6" t="s">
        <v>334</v>
      </c>
      <c r="I44" s="6" t="s">
        <v>335</v>
      </c>
    </row>
    <row r="45" spans="1:9">
      <c r="A45" s="6" t="s">
        <v>328</v>
      </c>
      <c r="B45" s="6" t="s">
        <v>355</v>
      </c>
      <c r="C45" s="6">
        <v>31</v>
      </c>
      <c r="D45" s="6" t="s">
        <v>349</v>
      </c>
      <c r="E45" s="6" t="s">
        <v>331</v>
      </c>
      <c r="F45" s="6">
        <v>3</v>
      </c>
      <c r="G45" s="6" t="s">
        <v>416</v>
      </c>
      <c r="H45" s="6" t="s">
        <v>334</v>
      </c>
      <c r="I45" s="6" t="s">
        <v>334</v>
      </c>
    </row>
    <row r="46" spans="1:9">
      <c r="A46" s="6" t="s">
        <v>351</v>
      </c>
      <c r="B46" s="6" t="s">
        <v>355</v>
      </c>
      <c r="C46" s="6">
        <v>32</v>
      </c>
      <c r="D46" s="6" t="s">
        <v>349</v>
      </c>
      <c r="E46" s="6" t="s">
        <v>331</v>
      </c>
      <c r="F46" s="6">
        <v>4</v>
      </c>
      <c r="G46" s="6" t="s">
        <v>347</v>
      </c>
      <c r="H46" s="6" t="s">
        <v>336</v>
      </c>
      <c r="I46" s="6" t="s">
        <v>334</v>
      </c>
    </row>
    <row r="47" spans="1:9">
      <c r="A47" s="6" t="s">
        <v>351</v>
      </c>
      <c r="B47" s="6" t="s">
        <v>355</v>
      </c>
      <c r="C47" s="6">
        <v>35</v>
      </c>
      <c r="D47" s="6" t="s">
        <v>349</v>
      </c>
      <c r="E47" s="6" t="s">
        <v>331</v>
      </c>
      <c r="F47" s="6">
        <v>3</v>
      </c>
      <c r="G47" s="6" t="s">
        <v>361</v>
      </c>
      <c r="H47" s="6" t="s">
        <v>334</v>
      </c>
      <c r="I47" s="6" t="s">
        <v>336</v>
      </c>
    </row>
    <row r="48" spans="1:9">
      <c r="A48" s="6" t="s">
        <v>351</v>
      </c>
      <c r="B48" s="6" t="s">
        <v>355</v>
      </c>
      <c r="C48" s="6">
        <v>29</v>
      </c>
      <c r="D48" s="6" t="s">
        <v>349</v>
      </c>
      <c r="E48" s="6" t="s">
        <v>331</v>
      </c>
      <c r="F48" s="6">
        <v>2</v>
      </c>
      <c r="G48" s="6" t="s">
        <v>403</v>
      </c>
      <c r="H48" s="6" t="s">
        <v>334</v>
      </c>
      <c r="I48" s="6" t="s">
        <v>335</v>
      </c>
    </row>
    <row r="49" spans="1:9">
      <c r="A49" s="6" t="s">
        <v>328</v>
      </c>
      <c r="B49" s="6" t="s">
        <v>348</v>
      </c>
      <c r="C49" s="6">
        <v>30</v>
      </c>
      <c r="D49" s="6" t="s">
        <v>349</v>
      </c>
      <c r="E49" s="6" t="s">
        <v>331</v>
      </c>
      <c r="F49" s="6">
        <v>3</v>
      </c>
      <c r="G49" s="6" t="s">
        <v>416</v>
      </c>
      <c r="H49" s="6" t="s">
        <v>336</v>
      </c>
      <c r="I49" s="6" t="s">
        <v>334</v>
      </c>
    </row>
    <row r="50" spans="1:9">
      <c r="A50" s="6" t="s">
        <v>328</v>
      </c>
      <c r="B50" s="6" t="s">
        <v>348</v>
      </c>
      <c r="C50" s="6">
        <v>48</v>
      </c>
      <c r="D50" s="6" t="s">
        <v>349</v>
      </c>
      <c r="E50" s="6" t="s">
        <v>331</v>
      </c>
      <c r="F50" s="6">
        <v>4</v>
      </c>
      <c r="G50" s="6" t="s">
        <v>343</v>
      </c>
      <c r="H50" s="6" t="s">
        <v>334</v>
      </c>
      <c r="I50" s="6" t="s">
        <v>334</v>
      </c>
    </row>
    <row r="51" spans="1:9">
      <c r="A51" s="6" t="s">
        <v>328</v>
      </c>
      <c r="B51" s="6" t="s">
        <v>348</v>
      </c>
      <c r="C51" s="6">
        <v>31</v>
      </c>
      <c r="D51" s="6" t="s">
        <v>349</v>
      </c>
      <c r="E51" s="6" t="s">
        <v>331</v>
      </c>
      <c r="F51" s="6">
        <v>1</v>
      </c>
      <c r="G51" s="6" t="s">
        <v>403</v>
      </c>
      <c r="H51" s="6" t="s">
        <v>336</v>
      </c>
      <c r="I51" s="6" t="s">
        <v>334</v>
      </c>
    </row>
    <row r="52" spans="1:9">
      <c r="A52" s="6" t="s">
        <v>328</v>
      </c>
      <c r="B52" s="6" t="s">
        <v>348</v>
      </c>
      <c r="C52" s="6">
        <v>36</v>
      </c>
      <c r="D52" s="6" t="s">
        <v>349</v>
      </c>
      <c r="E52" s="6" t="s">
        <v>331</v>
      </c>
      <c r="F52" s="6">
        <v>1</v>
      </c>
      <c r="G52" s="6" t="s">
        <v>403</v>
      </c>
      <c r="H52" s="6" t="s">
        <v>334</v>
      </c>
      <c r="I52" s="6" t="s">
        <v>334</v>
      </c>
    </row>
    <row r="53" spans="1:9">
      <c r="A53" s="6" t="s">
        <v>328</v>
      </c>
      <c r="B53" s="6" t="s">
        <v>348</v>
      </c>
      <c r="C53" s="6">
        <v>29</v>
      </c>
      <c r="D53" s="6" t="s">
        <v>349</v>
      </c>
      <c r="E53" s="6" t="s">
        <v>331</v>
      </c>
      <c r="F53" s="6">
        <v>3</v>
      </c>
      <c r="G53" s="6" t="s">
        <v>416</v>
      </c>
      <c r="H53" s="6" t="s">
        <v>334</v>
      </c>
      <c r="I53" s="6" t="s">
        <v>335</v>
      </c>
    </row>
    <row r="54" spans="1:9">
      <c r="A54" s="6" t="s">
        <v>328</v>
      </c>
      <c r="B54" s="6" t="s">
        <v>348</v>
      </c>
      <c r="C54" s="6">
        <v>35</v>
      </c>
      <c r="D54" s="6" t="s">
        <v>349</v>
      </c>
      <c r="E54" s="6" t="s">
        <v>331</v>
      </c>
      <c r="F54" s="6" t="s">
        <v>348</v>
      </c>
      <c r="G54" s="6" t="s">
        <v>416</v>
      </c>
      <c r="H54" s="6" t="s">
        <v>334</v>
      </c>
      <c r="I54" s="6" t="s">
        <v>336</v>
      </c>
    </row>
    <row r="55" spans="1:9">
      <c r="A55" s="6" t="s">
        <v>328</v>
      </c>
      <c r="B55" s="6" t="s">
        <v>348</v>
      </c>
      <c r="C55" s="6">
        <v>29</v>
      </c>
      <c r="D55" s="6" t="s">
        <v>349</v>
      </c>
      <c r="E55" s="6" t="s">
        <v>331</v>
      </c>
      <c r="F55" s="6">
        <v>4</v>
      </c>
      <c r="G55" s="6" t="s">
        <v>347</v>
      </c>
      <c r="H55" s="6" t="s">
        <v>335</v>
      </c>
      <c r="I55" s="6" t="s">
        <v>335</v>
      </c>
    </row>
    <row r="56" spans="1:9">
      <c r="A56" s="6" t="s">
        <v>351</v>
      </c>
      <c r="B56" s="6" t="s">
        <v>348</v>
      </c>
      <c r="C56" s="6">
        <v>33</v>
      </c>
      <c r="D56" s="6" t="s">
        <v>349</v>
      </c>
      <c r="E56" s="6" t="s">
        <v>331</v>
      </c>
      <c r="F56" s="6">
        <v>4</v>
      </c>
      <c r="G56" s="6" t="s">
        <v>403</v>
      </c>
      <c r="H56" s="6" t="s">
        <v>336</v>
      </c>
      <c r="I56" s="6" t="s">
        <v>335</v>
      </c>
    </row>
    <row r="57" spans="1:9">
      <c r="A57" s="6" t="s">
        <v>351</v>
      </c>
      <c r="B57" s="6" t="s">
        <v>348</v>
      </c>
      <c r="C57" s="6">
        <v>27</v>
      </c>
      <c r="D57" s="6" t="s">
        <v>349</v>
      </c>
      <c r="E57" s="6" t="s">
        <v>331</v>
      </c>
      <c r="F57" s="6">
        <v>1</v>
      </c>
      <c r="G57" s="6" t="s">
        <v>348</v>
      </c>
      <c r="H57" s="6" t="s">
        <v>336</v>
      </c>
      <c r="I57" s="6" t="s">
        <v>334</v>
      </c>
    </row>
    <row r="58" spans="1:9">
      <c r="A58" s="6" t="s">
        <v>328</v>
      </c>
      <c r="B58" s="6" t="s">
        <v>329</v>
      </c>
      <c r="C58" s="6">
        <v>27</v>
      </c>
      <c r="D58" s="6" t="s">
        <v>349</v>
      </c>
      <c r="E58" s="6" t="s">
        <v>331</v>
      </c>
      <c r="F58" s="6">
        <v>1</v>
      </c>
      <c r="G58" s="6" t="s">
        <v>347</v>
      </c>
      <c r="H58" s="6" t="s">
        <v>336</v>
      </c>
      <c r="I58" s="6" t="s">
        <v>336</v>
      </c>
    </row>
    <row r="59" spans="1:9">
      <c r="A59" s="6" t="s">
        <v>328</v>
      </c>
      <c r="B59" s="6" t="s">
        <v>329</v>
      </c>
      <c r="C59" s="6">
        <v>33</v>
      </c>
      <c r="D59" s="6" t="s">
        <v>349</v>
      </c>
      <c r="E59" s="6" t="s">
        <v>331</v>
      </c>
      <c r="F59" s="6">
        <v>2</v>
      </c>
      <c r="G59" s="6" t="s">
        <v>347</v>
      </c>
      <c r="H59" s="6" t="s">
        <v>336</v>
      </c>
      <c r="I59" s="6" t="s">
        <v>336</v>
      </c>
    </row>
    <row r="60" spans="1:9">
      <c r="A60" s="6" t="s">
        <v>328</v>
      </c>
      <c r="B60" s="6" t="s">
        <v>329</v>
      </c>
      <c r="C60" s="6">
        <v>28</v>
      </c>
      <c r="D60" s="6" t="s">
        <v>349</v>
      </c>
      <c r="E60" s="6" t="s">
        <v>331</v>
      </c>
      <c r="F60" s="6">
        <v>1</v>
      </c>
      <c r="G60" s="6" t="s">
        <v>348</v>
      </c>
      <c r="H60" s="6" t="s">
        <v>334</v>
      </c>
      <c r="I60" s="6" t="s">
        <v>334</v>
      </c>
    </row>
    <row r="61" spans="1:9">
      <c r="A61" s="6" t="s">
        <v>328</v>
      </c>
      <c r="B61" s="6" t="s">
        <v>329</v>
      </c>
      <c r="C61" s="6">
        <v>24</v>
      </c>
      <c r="D61" s="6" t="s">
        <v>349</v>
      </c>
      <c r="E61" s="6" t="s">
        <v>331</v>
      </c>
      <c r="F61" s="6">
        <v>3</v>
      </c>
      <c r="G61" s="6" t="s">
        <v>343</v>
      </c>
      <c r="H61" s="6" t="s">
        <v>334</v>
      </c>
      <c r="I61" s="6" t="s">
        <v>335</v>
      </c>
    </row>
    <row r="62" spans="1:9">
      <c r="A62" s="6" t="s">
        <v>328</v>
      </c>
      <c r="B62" s="6" t="s">
        <v>329</v>
      </c>
      <c r="C62" s="6">
        <v>1987</v>
      </c>
      <c r="D62" s="6" t="s">
        <v>349</v>
      </c>
      <c r="E62" s="6" t="s">
        <v>348</v>
      </c>
      <c r="F62" s="6">
        <v>2</v>
      </c>
      <c r="G62" s="6" t="s">
        <v>443</v>
      </c>
      <c r="H62" s="6" t="s">
        <v>336</v>
      </c>
      <c r="I62" s="6" t="s">
        <v>336</v>
      </c>
    </row>
    <row r="63" spans="1:9">
      <c r="A63" s="6" t="s">
        <v>351</v>
      </c>
      <c r="B63" s="6" t="s">
        <v>329</v>
      </c>
      <c r="C63" s="6">
        <v>50</v>
      </c>
      <c r="D63" s="6" t="s">
        <v>349</v>
      </c>
      <c r="E63" s="6" t="s">
        <v>331</v>
      </c>
      <c r="F63" s="6">
        <v>1</v>
      </c>
      <c r="G63" s="6" t="s">
        <v>347</v>
      </c>
      <c r="H63" s="6" t="s">
        <v>335</v>
      </c>
      <c r="I63" s="6" t="s">
        <v>336</v>
      </c>
    </row>
    <row r="64" spans="1:9">
      <c r="A64" s="6" t="s">
        <v>351</v>
      </c>
      <c r="B64" s="6" t="s">
        <v>329</v>
      </c>
      <c r="C64" s="6">
        <v>30</v>
      </c>
      <c r="D64" s="6" t="s">
        <v>349</v>
      </c>
      <c r="E64" s="6" t="s">
        <v>331</v>
      </c>
      <c r="F64" s="6">
        <v>1</v>
      </c>
      <c r="G64" s="6" t="s">
        <v>332</v>
      </c>
      <c r="H64" s="6" t="s">
        <v>336</v>
      </c>
      <c r="I64" s="6" t="s">
        <v>334</v>
      </c>
    </row>
    <row r="65" spans="1:9">
      <c r="A65" s="6" t="s">
        <v>328</v>
      </c>
      <c r="B65" s="6" t="s">
        <v>385</v>
      </c>
      <c r="C65" s="6">
        <v>25</v>
      </c>
      <c r="D65" s="6" t="s">
        <v>330</v>
      </c>
      <c r="E65" s="6" t="s">
        <v>331</v>
      </c>
      <c r="F65" s="6">
        <v>2</v>
      </c>
      <c r="G65" s="6" t="s">
        <v>332</v>
      </c>
      <c r="H65" s="6" t="s">
        <v>334</v>
      </c>
      <c r="I65" s="6" t="s">
        <v>334</v>
      </c>
    </row>
    <row r="66" spans="1:9">
      <c r="A66" s="6" t="s">
        <v>328</v>
      </c>
      <c r="B66" s="6" t="s">
        <v>385</v>
      </c>
      <c r="C66" s="6">
        <v>29</v>
      </c>
      <c r="D66" s="6" t="s">
        <v>330</v>
      </c>
      <c r="E66" s="6" t="s">
        <v>331</v>
      </c>
      <c r="F66" s="6">
        <v>4</v>
      </c>
      <c r="G66" s="6" t="s">
        <v>366</v>
      </c>
      <c r="H66" s="6" t="s">
        <v>334</v>
      </c>
      <c r="I66" s="6" t="s">
        <v>335</v>
      </c>
    </row>
    <row r="67" spans="1:9">
      <c r="A67" s="6" t="s">
        <v>328</v>
      </c>
      <c r="B67" s="6" t="s">
        <v>385</v>
      </c>
      <c r="C67" s="6">
        <v>22</v>
      </c>
      <c r="D67" s="6" t="s">
        <v>330</v>
      </c>
      <c r="E67" s="6" t="s">
        <v>331</v>
      </c>
      <c r="F67" s="6">
        <v>2</v>
      </c>
      <c r="G67" s="6" t="s">
        <v>343</v>
      </c>
      <c r="H67" s="6" t="s">
        <v>336</v>
      </c>
      <c r="I67" s="6" t="s">
        <v>335</v>
      </c>
    </row>
    <row r="68" spans="1:9">
      <c r="A68" s="6" t="s">
        <v>328</v>
      </c>
      <c r="B68" s="6" t="s">
        <v>385</v>
      </c>
      <c r="C68" s="6">
        <v>26</v>
      </c>
      <c r="D68" s="6" t="s">
        <v>330</v>
      </c>
      <c r="E68" s="6" t="s">
        <v>331</v>
      </c>
      <c r="F68" s="6">
        <v>3</v>
      </c>
      <c r="G68" s="6" t="s">
        <v>348</v>
      </c>
      <c r="H68" s="6" t="s">
        <v>334</v>
      </c>
      <c r="I68" s="6" t="s">
        <v>336</v>
      </c>
    </row>
    <row r="69" spans="1:9">
      <c r="A69" s="6" t="s">
        <v>351</v>
      </c>
      <c r="B69" s="6" t="s">
        <v>385</v>
      </c>
      <c r="C69" s="6">
        <v>22</v>
      </c>
      <c r="D69" s="6" t="s">
        <v>330</v>
      </c>
      <c r="E69" s="6" t="s">
        <v>357</v>
      </c>
      <c r="F69" s="6">
        <v>1</v>
      </c>
      <c r="G69" s="6" t="s">
        <v>332</v>
      </c>
      <c r="H69" s="6" t="s">
        <v>335</v>
      </c>
      <c r="I69" s="6" t="s">
        <v>334</v>
      </c>
    </row>
    <row r="70" spans="1:9">
      <c r="A70" s="6" t="s">
        <v>328</v>
      </c>
      <c r="B70" s="6" t="s">
        <v>342</v>
      </c>
      <c r="C70" s="6">
        <v>26</v>
      </c>
      <c r="D70" s="6" t="s">
        <v>330</v>
      </c>
      <c r="E70" s="6" t="s">
        <v>331</v>
      </c>
      <c r="F70" s="6">
        <v>1</v>
      </c>
      <c r="G70" s="6" t="s">
        <v>332</v>
      </c>
      <c r="H70" s="6" t="s">
        <v>335</v>
      </c>
      <c r="I70" s="6" t="s">
        <v>335</v>
      </c>
    </row>
    <row r="71" spans="1:9">
      <c r="A71" s="6" t="s">
        <v>328</v>
      </c>
      <c r="B71" s="6" t="s">
        <v>342</v>
      </c>
      <c r="C71" s="6">
        <v>27</v>
      </c>
      <c r="D71" s="6" t="s">
        <v>330</v>
      </c>
      <c r="E71" s="6" t="s">
        <v>331</v>
      </c>
      <c r="F71" s="6">
        <v>3</v>
      </c>
      <c r="G71" s="6" t="s">
        <v>343</v>
      </c>
      <c r="H71" s="6" t="s">
        <v>334</v>
      </c>
      <c r="I71" s="6" t="s">
        <v>334</v>
      </c>
    </row>
    <row r="72" spans="1:9">
      <c r="A72" s="6" t="s">
        <v>351</v>
      </c>
      <c r="B72" s="6" t="s">
        <v>342</v>
      </c>
      <c r="C72" s="6">
        <v>28</v>
      </c>
      <c r="D72" s="6" t="s">
        <v>330</v>
      </c>
      <c r="E72" s="6" t="s">
        <v>331</v>
      </c>
      <c r="F72" s="6">
        <v>2</v>
      </c>
      <c r="G72" s="6" t="s">
        <v>332</v>
      </c>
      <c r="H72" s="6" t="s">
        <v>334</v>
      </c>
      <c r="I72" s="6" t="s">
        <v>335</v>
      </c>
    </row>
    <row r="73" spans="1:9">
      <c r="A73" s="6" t="s">
        <v>328</v>
      </c>
      <c r="B73" s="6" t="s">
        <v>355</v>
      </c>
      <c r="C73" s="6">
        <v>29</v>
      </c>
      <c r="D73" s="6" t="s">
        <v>330</v>
      </c>
      <c r="E73" s="6" t="s">
        <v>331</v>
      </c>
      <c r="F73" s="6">
        <v>4</v>
      </c>
      <c r="G73" s="6" t="s">
        <v>347</v>
      </c>
      <c r="H73" s="6" t="s">
        <v>336</v>
      </c>
      <c r="I73" s="6" t="s">
        <v>334</v>
      </c>
    </row>
    <row r="74" spans="1:9">
      <c r="A74" s="6" t="s">
        <v>328</v>
      </c>
      <c r="B74" s="6" t="s">
        <v>355</v>
      </c>
      <c r="C74" s="6">
        <v>23</v>
      </c>
      <c r="D74" s="6" t="s">
        <v>330</v>
      </c>
      <c r="E74" s="6" t="s">
        <v>331</v>
      </c>
      <c r="F74" s="6">
        <v>1</v>
      </c>
      <c r="G74" s="6" t="s">
        <v>332</v>
      </c>
      <c r="H74" s="6" t="s">
        <v>334</v>
      </c>
      <c r="I74" s="6" t="s">
        <v>335</v>
      </c>
    </row>
    <row r="75" spans="1:9">
      <c r="A75" s="6" t="s">
        <v>328</v>
      </c>
      <c r="B75" s="6" t="s">
        <v>355</v>
      </c>
      <c r="C75" s="6">
        <v>25</v>
      </c>
      <c r="D75" s="6" t="s">
        <v>330</v>
      </c>
      <c r="E75" s="6" t="s">
        <v>371</v>
      </c>
      <c r="F75" s="6">
        <v>1</v>
      </c>
      <c r="G75" s="6" t="s">
        <v>347</v>
      </c>
      <c r="H75" s="6" t="s">
        <v>336</v>
      </c>
      <c r="I75" s="6" t="s">
        <v>334</v>
      </c>
    </row>
    <row r="76" spans="1:9">
      <c r="A76" s="6" t="s">
        <v>328</v>
      </c>
      <c r="B76" s="6" t="s">
        <v>355</v>
      </c>
      <c r="C76" s="6">
        <v>23</v>
      </c>
      <c r="D76" s="6" t="s">
        <v>330</v>
      </c>
      <c r="E76" s="6" t="s">
        <v>371</v>
      </c>
      <c r="F76" s="6">
        <v>1</v>
      </c>
      <c r="G76" s="6" t="s">
        <v>347</v>
      </c>
      <c r="H76" s="6" t="s">
        <v>335</v>
      </c>
      <c r="I76" s="6" t="s">
        <v>334</v>
      </c>
    </row>
    <row r="77" spans="1:9">
      <c r="A77" s="6" t="s">
        <v>328</v>
      </c>
      <c r="B77" s="6" t="s">
        <v>355</v>
      </c>
      <c r="C77" s="6">
        <v>30</v>
      </c>
      <c r="D77" s="6" t="s">
        <v>330</v>
      </c>
      <c r="E77" s="6" t="s">
        <v>331</v>
      </c>
      <c r="F77" s="6">
        <v>1</v>
      </c>
      <c r="G77" s="6" t="s">
        <v>443</v>
      </c>
      <c r="H77" s="6" t="s">
        <v>334</v>
      </c>
      <c r="I77" s="6" t="s">
        <v>335</v>
      </c>
    </row>
    <row r="78" spans="1:9">
      <c r="A78" s="6" t="s">
        <v>328</v>
      </c>
      <c r="B78" s="6" t="s">
        <v>355</v>
      </c>
      <c r="C78" s="6">
        <v>24</v>
      </c>
      <c r="D78" s="6" t="s">
        <v>330</v>
      </c>
      <c r="E78" s="6" t="s">
        <v>371</v>
      </c>
      <c r="F78" s="6">
        <v>1</v>
      </c>
      <c r="G78" s="6" t="s">
        <v>343</v>
      </c>
      <c r="H78" s="6" t="s">
        <v>334</v>
      </c>
      <c r="I78" s="6" t="s">
        <v>335</v>
      </c>
    </row>
    <row r="79" spans="1:9">
      <c r="A79" s="6" t="s">
        <v>351</v>
      </c>
      <c r="B79" s="6" t="s">
        <v>355</v>
      </c>
      <c r="C79" s="6">
        <v>23</v>
      </c>
      <c r="D79" s="6" t="s">
        <v>330</v>
      </c>
      <c r="E79" s="6" t="s">
        <v>357</v>
      </c>
      <c r="F79" s="6">
        <v>1</v>
      </c>
      <c r="G79" s="6" t="s">
        <v>332</v>
      </c>
      <c r="H79" s="6" t="s">
        <v>336</v>
      </c>
      <c r="I79" s="6" t="s">
        <v>336</v>
      </c>
    </row>
    <row r="80" spans="1:9">
      <c r="A80" s="6" t="s">
        <v>351</v>
      </c>
      <c r="B80" s="6" t="s">
        <v>348</v>
      </c>
      <c r="C80" s="6">
        <v>22</v>
      </c>
      <c r="D80" s="6" t="s">
        <v>330</v>
      </c>
      <c r="E80" s="6" t="s">
        <v>331</v>
      </c>
      <c r="F80" s="6">
        <v>1</v>
      </c>
      <c r="G80" s="6" t="s">
        <v>332</v>
      </c>
      <c r="H80" s="6" t="s">
        <v>336</v>
      </c>
      <c r="I80" s="6" t="s">
        <v>336</v>
      </c>
    </row>
    <row r="81" spans="1:9">
      <c r="A81" s="6" t="s">
        <v>351</v>
      </c>
      <c r="B81" s="6" t="s">
        <v>348</v>
      </c>
      <c r="C81" s="6">
        <v>30</v>
      </c>
      <c r="D81" s="6" t="s">
        <v>330</v>
      </c>
      <c r="E81" s="6" t="s">
        <v>331</v>
      </c>
      <c r="F81" s="6">
        <v>1</v>
      </c>
      <c r="G81" s="6" t="s">
        <v>332</v>
      </c>
      <c r="H81" s="6" t="s">
        <v>334</v>
      </c>
      <c r="I81" s="6" t="s">
        <v>334</v>
      </c>
    </row>
    <row r="82" spans="1:9">
      <c r="A82" s="6" t="s">
        <v>328</v>
      </c>
      <c r="B82" s="6" t="s">
        <v>329</v>
      </c>
      <c r="C82" s="6">
        <v>53</v>
      </c>
      <c r="D82" s="6" t="s">
        <v>330</v>
      </c>
      <c r="E82" s="6" t="s">
        <v>331</v>
      </c>
      <c r="F82" s="6">
        <v>4</v>
      </c>
      <c r="G82" s="6" t="s">
        <v>347</v>
      </c>
      <c r="H82" s="6" t="s">
        <v>336</v>
      </c>
      <c r="I82" s="6" t="s">
        <v>336</v>
      </c>
    </row>
    <row r="83" spans="1:9">
      <c r="A83" s="6" t="s">
        <v>328</v>
      </c>
      <c r="B83" s="6" t="s">
        <v>329</v>
      </c>
      <c r="C83" s="6">
        <v>22</v>
      </c>
      <c r="D83" s="6" t="s">
        <v>330</v>
      </c>
      <c r="E83" s="6" t="s">
        <v>357</v>
      </c>
      <c r="F83" s="6">
        <v>1</v>
      </c>
      <c r="G83" s="6" t="s">
        <v>332</v>
      </c>
      <c r="H83" s="6" t="s">
        <v>336</v>
      </c>
      <c r="I83" s="6" t="s">
        <v>334</v>
      </c>
    </row>
    <row r="84" spans="1:9">
      <c r="A84" s="6" t="s">
        <v>328</v>
      </c>
      <c r="B84" s="6" t="s">
        <v>329</v>
      </c>
      <c r="C84" s="6">
        <v>22</v>
      </c>
      <c r="D84" s="6" t="s">
        <v>330</v>
      </c>
      <c r="E84" s="6" t="s">
        <v>371</v>
      </c>
      <c r="F84" s="6">
        <v>1</v>
      </c>
      <c r="G84" s="6" t="s">
        <v>345</v>
      </c>
      <c r="H84" s="6" t="s">
        <v>336</v>
      </c>
      <c r="I84" s="6" t="s">
        <v>336</v>
      </c>
    </row>
    <row r="85" spans="1:9">
      <c r="A85" s="6" t="s">
        <v>328</v>
      </c>
      <c r="B85" s="6" t="s">
        <v>329</v>
      </c>
      <c r="C85" s="6">
        <v>24</v>
      </c>
      <c r="D85" s="6" t="s">
        <v>330</v>
      </c>
      <c r="E85" s="6" t="s">
        <v>331</v>
      </c>
      <c r="F85" s="6">
        <v>2</v>
      </c>
      <c r="G85" s="6" t="s">
        <v>332</v>
      </c>
      <c r="H85" s="6" t="s">
        <v>336</v>
      </c>
      <c r="I85" s="6" t="s">
        <v>336</v>
      </c>
    </row>
    <row r="86" spans="1:9">
      <c r="A86" s="6" t="s">
        <v>328</v>
      </c>
      <c r="B86" s="6" t="s">
        <v>329</v>
      </c>
      <c r="C86" s="6">
        <v>26</v>
      </c>
      <c r="D86" s="6" t="s">
        <v>330</v>
      </c>
      <c r="E86" s="6" t="s">
        <v>331</v>
      </c>
      <c r="F86" s="6">
        <v>3</v>
      </c>
      <c r="G86" s="6" t="s">
        <v>347</v>
      </c>
      <c r="H86" s="6" t="s">
        <v>336</v>
      </c>
      <c r="I86" s="6" t="s">
        <v>336</v>
      </c>
    </row>
    <row r="87" spans="1:9">
      <c r="A87" s="6" t="s">
        <v>328</v>
      </c>
      <c r="B87" s="6" t="s">
        <v>329</v>
      </c>
      <c r="C87" s="6">
        <v>24</v>
      </c>
      <c r="D87" s="6" t="s">
        <v>330</v>
      </c>
      <c r="E87" s="6" t="s">
        <v>331</v>
      </c>
      <c r="F87" s="6">
        <v>1</v>
      </c>
      <c r="G87" s="6" t="s">
        <v>347</v>
      </c>
      <c r="H87" s="6" t="s">
        <v>336</v>
      </c>
      <c r="I87" s="6" t="s">
        <v>336</v>
      </c>
    </row>
    <row r="88" spans="1:9">
      <c r="A88" s="6" t="s">
        <v>328</v>
      </c>
      <c r="B88" s="6" t="s">
        <v>329</v>
      </c>
      <c r="C88" s="6">
        <v>25</v>
      </c>
      <c r="D88" s="6" t="s">
        <v>330</v>
      </c>
      <c r="E88" s="6" t="s">
        <v>331</v>
      </c>
      <c r="F88" s="6">
        <v>2</v>
      </c>
      <c r="G88" s="6" t="s">
        <v>361</v>
      </c>
      <c r="H88" s="6" t="s">
        <v>334</v>
      </c>
      <c r="I88" s="6" t="s">
        <v>335</v>
      </c>
    </row>
    <row r="89" spans="1:9">
      <c r="A89" s="6" t="s">
        <v>328</v>
      </c>
      <c r="B89" s="6" t="s">
        <v>329</v>
      </c>
      <c r="C89" s="6">
        <v>22</v>
      </c>
      <c r="D89" s="6" t="s">
        <v>330</v>
      </c>
      <c r="E89" s="6" t="s">
        <v>331</v>
      </c>
      <c r="F89" s="6">
        <v>1</v>
      </c>
      <c r="G89" s="6" t="s">
        <v>366</v>
      </c>
      <c r="H89" s="6" t="s">
        <v>334</v>
      </c>
      <c r="I89" s="6" t="s">
        <v>335</v>
      </c>
    </row>
    <row r="90" spans="1:9">
      <c r="A90" s="6" t="s">
        <v>328</v>
      </c>
      <c r="B90" s="6" t="s">
        <v>329</v>
      </c>
      <c r="C90" s="6">
        <v>29</v>
      </c>
      <c r="D90" s="6" t="s">
        <v>330</v>
      </c>
      <c r="E90" s="6" t="s">
        <v>371</v>
      </c>
      <c r="F90" s="6">
        <v>1</v>
      </c>
      <c r="G90" s="6" t="s">
        <v>366</v>
      </c>
      <c r="H90" s="6" t="s">
        <v>336</v>
      </c>
      <c r="I90" s="6" t="s">
        <v>336</v>
      </c>
    </row>
    <row r="91" spans="1:9">
      <c r="A91" s="6" t="s">
        <v>328</v>
      </c>
      <c r="B91" s="6" t="s">
        <v>329</v>
      </c>
      <c r="C91" s="6">
        <v>24</v>
      </c>
      <c r="D91" s="6" t="s">
        <v>330</v>
      </c>
      <c r="E91" s="6" t="s">
        <v>331</v>
      </c>
      <c r="F91" s="6">
        <v>3</v>
      </c>
      <c r="G91" s="6" t="s">
        <v>361</v>
      </c>
      <c r="H91" s="6" t="s">
        <v>336</v>
      </c>
      <c r="I91" s="6" t="s">
        <v>334</v>
      </c>
    </row>
    <row r="92" spans="1:9">
      <c r="A92" s="6" t="s">
        <v>328</v>
      </c>
      <c r="B92" s="6" t="s">
        <v>329</v>
      </c>
      <c r="C92" s="6">
        <v>24</v>
      </c>
      <c r="D92" s="6" t="s">
        <v>330</v>
      </c>
      <c r="E92" s="6" t="s">
        <v>331</v>
      </c>
      <c r="F92" s="6">
        <v>3</v>
      </c>
      <c r="G92" s="6" t="s">
        <v>332</v>
      </c>
      <c r="H92" s="6" t="s">
        <v>335</v>
      </c>
      <c r="I92" s="6" t="s">
        <v>335</v>
      </c>
    </row>
    <row r="93" spans="1:9">
      <c r="A93" s="6" t="s">
        <v>328</v>
      </c>
      <c r="B93" s="6" t="s">
        <v>329</v>
      </c>
      <c r="C93" s="6">
        <v>27</v>
      </c>
      <c r="D93" s="6" t="s">
        <v>330</v>
      </c>
      <c r="E93" s="6" t="s">
        <v>331</v>
      </c>
      <c r="F93" s="6">
        <v>3</v>
      </c>
      <c r="G93" s="6" t="s">
        <v>345</v>
      </c>
      <c r="H93" s="6" t="s">
        <v>334</v>
      </c>
      <c r="I93" s="6" t="s">
        <v>334</v>
      </c>
    </row>
    <row r="94" spans="1:9">
      <c r="A94" s="6" t="s">
        <v>328</v>
      </c>
      <c r="B94" s="6" t="s">
        <v>329</v>
      </c>
      <c r="C94" s="6">
        <v>24</v>
      </c>
      <c r="D94" s="6" t="s">
        <v>330</v>
      </c>
      <c r="E94" s="6" t="s">
        <v>371</v>
      </c>
      <c r="F94" s="6">
        <v>1</v>
      </c>
      <c r="G94" s="6" t="s">
        <v>348</v>
      </c>
      <c r="H94" s="6" t="s">
        <v>335</v>
      </c>
      <c r="I94" s="6" t="s">
        <v>336</v>
      </c>
    </row>
    <row r="95" spans="1:9">
      <c r="A95" s="6" t="s">
        <v>328</v>
      </c>
      <c r="B95" s="6" t="s">
        <v>329</v>
      </c>
      <c r="C95" s="6">
        <v>32</v>
      </c>
      <c r="D95" s="6" t="s">
        <v>330</v>
      </c>
      <c r="E95" s="6" t="s">
        <v>331</v>
      </c>
      <c r="F95" s="6">
        <v>2</v>
      </c>
      <c r="G95" s="6" t="s">
        <v>332</v>
      </c>
      <c r="H95" s="6" t="s">
        <v>334</v>
      </c>
      <c r="I95" s="6" t="s">
        <v>334</v>
      </c>
    </row>
    <row r="96" spans="1:9">
      <c r="A96" s="6" t="s">
        <v>328</v>
      </c>
      <c r="B96" s="6" t="s">
        <v>329</v>
      </c>
      <c r="C96" s="6">
        <v>29</v>
      </c>
      <c r="D96" s="6" t="s">
        <v>330</v>
      </c>
      <c r="E96" s="6" t="s">
        <v>331</v>
      </c>
      <c r="F96" s="6">
        <v>1</v>
      </c>
      <c r="G96" s="6" t="s">
        <v>332</v>
      </c>
      <c r="H96" s="6" t="s">
        <v>334</v>
      </c>
      <c r="I96" s="6" t="s">
        <v>334</v>
      </c>
    </row>
    <row r="97" spans="1:9">
      <c r="A97" s="6" t="s">
        <v>328</v>
      </c>
      <c r="B97" s="6" t="s">
        <v>329</v>
      </c>
      <c r="C97" s="6">
        <v>26</v>
      </c>
      <c r="D97" s="6" t="s">
        <v>330</v>
      </c>
      <c r="E97" s="6" t="s">
        <v>331</v>
      </c>
      <c r="F97" s="6">
        <v>1</v>
      </c>
      <c r="G97" s="6" t="s">
        <v>403</v>
      </c>
      <c r="H97" s="6" t="s">
        <v>335</v>
      </c>
      <c r="I97" s="6" t="s">
        <v>335</v>
      </c>
    </row>
    <row r="98" spans="1:9">
      <c r="A98" s="6" t="s">
        <v>328</v>
      </c>
      <c r="B98" s="6" t="s">
        <v>329</v>
      </c>
      <c r="C98" s="6">
        <v>22</v>
      </c>
      <c r="D98" s="6" t="s">
        <v>330</v>
      </c>
      <c r="E98" s="6" t="s">
        <v>371</v>
      </c>
      <c r="F98" s="6">
        <v>1</v>
      </c>
      <c r="G98" s="6" t="s">
        <v>348</v>
      </c>
      <c r="H98" s="6" t="s">
        <v>335</v>
      </c>
      <c r="I98" s="6" t="s">
        <v>335</v>
      </c>
    </row>
    <row r="99" spans="1:9">
      <c r="A99" s="6" t="s">
        <v>328</v>
      </c>
      <c r="B99" s="6" t="s">
        <v>329</v>
      </c>
      <c r="C99" s="6">
        <v>26</v>
      </c>
      <c r="D99" s="6" t="s">
        <v>330</v>
      </c>
      <c r="E99" s="6" t="s">
        <v>371</v>
      </c>
      <c r="F99" s="6">
        <v>2</v>
      </c>
      <c r="G99" s="6" t="s">
        <v>403</v>
      </c>
      <c r="H99" s="6" t="s">
        <v>336</v>
      </c>
      <c r="I99" s="6" t="s">
        <v>334</v>
      </c>
    </row>
    <row r="100" spans="1:9">
      <c r="A100" s="6" t="s">
        <v>328</v>
      </c>
      <c r="B100" s="6" t="s">
        <v>329</v>
      </c>
      <c r="C100" s="6">
        <v>31</v>
      </c>
      <c r="D100" s="6" t="s">
        <v>330</v>
      </c>
      <c r="E100" s="6" t="s">
        <v>331</v>
      </c>
      <c r="F100" s="6">
        <v>4</v>
      </c>
      <c r="G100" s="6" t="s">
        <v>332</v>
      </c>
      <c r="H100" s="6" t="s">
        <v>334</v>
      </c>
      <c r="I100" s="6" t="s">
        <v>336</v>
      </c>
    </row>
    <row r="101" spans="1:9">
      <c r="A101" s="6" t="s">
        <v>328</v>
      </c>
      <c r="B101" s="6" t="s">
        <v>329</v>
      </c>
      <c r="C101" s="6">
        <v>24</v>
      </c>
      <c r="D101" s="6" t="s">
        <v>330</v>
      </c>
      <c r="E101" s="6" t="s">
        <v>331</v>
      </c>
      <c r="F101" s="6">
        <v>2</v>
      </c>
      <c r="G101" s="6" t="s">
        <v>332</v>
      </c>
      <c r="H101" s="6" t="s">
        <v>334</v>
      </c>
      <c r="I101" s="6" t="s">
        <v>336</v>
      </c>
    </row>
    <row r="102" spans="1:9">
      <c r="A102" s="6" t="s">
        <v>328</v>
      </c>
      <c r="B102" s="6" t="s">
        <v>329</v>
      </c>
      <c r="C102" s="6">
        <v>22</v>
      </c>
      <c r="D102" s="6" t="s">
        <v>330</v>
      </c>
      <c r="E102" s="6" t="s">
        <v>371</v>
      </c>
      <c r="F102" s="6">
        <v>1</v>
      </c>
      <c r="G102" s="6" t="s">
        <v>332</v>
      </c>
      <c r="H102" s="6" t="s">
        <v>336</v>
      </c>
      <c r="I102" s="6" t="s">
        <v>336</v>
      </c>
    </row>
    <row r="103" spans="1:9">
      <c r="A103" s="6" t="s">
        <v>328</v>
      </c>
      <c r="B103" s="6" t="s">
        <v>329</v>
      </c>
      <c r="C103" s="6">
        <v>23</v>
      </c>
      <c r="D103" s="6" t="s">
        <v>330</v>
      </c>
      <c r="E103" s="6" t="s">
        <v>357</v>
      </c>
      <c r="F103" s="6">
        <v>1</v>
      </c>
      <c r="G103" s="6" t="s">
        <v>332</v>
      </c>
      <c r="H103" s="6" t="s">
        <v>336</v>
      </c>
      <c r="I103" s="6" t="s">
        <v>336</v>
      </c>
    </row>
    <row r="104" spans="1:9">
      <c r="A104" s="6" t="s">
        <v>328</v>
      </c>
      <c r="B104" s="6" t="s">
        <v>329</v>
      </c>
      <c r="C104" s="6">
        <v>32</v>
      </c>
      <c r="D104" s="6" t="s">
        <v>330</v>
      </c>
      <c r="E104" s="6" t="s">
        <v>331</v>
      </c>
      <c r="F104" s="6">
        <v>2</v>
      </c>
      <c r="G104" s="6" t="s">
        <v>332</v>
      </c>
      <c r="H104" s="6" t="s">
        <v>335</v>
      </c>
      <c r="I104" s="6" t="s">
        <v>335</v>
      </c>
    </row>
    <row r="105" spans="1:9">
      <c r="A105" s="6" t="s">
        <v>328</v>
      </c>
      <c r="B105" s="6" t="s">
        <v>329</v>
      </c>
      <c r="C105" s="6">
        <v>26</v>
      </c>
      <c r="D105" s="6" t="s">
        <v>330</v>
      </c>
      <c r="E105" s="6" t="s">
        <v>357</v>
      </c>
      <c r="F105" s="6">
        <v>1</v>
      </c>
      <c r="G105" s="6" t="s">
        <v>366</v>
      </c>
      <c r="H105" s="6" t="s">
        <v>336</v>
      </c>
      <c r="I105" s="6" t="s">
        <v>336</v>
      </c>
    </row>
    <row r="106" spans="1:9">
      <c r="A106" s="6" t="s">
        <v>328</v>
      </c>
      <c r="B106" s="6" t="s">
        <v>329</v>
      </c>
      <c r="C106" s="6">
        <v>27</v>
      </c>
      <c r="D106" s="6" t="s">
        <v>330</v>
      </c>
      <c r="E106" s="6" t="s">
        <v>371</v>
      </c>
      <c r="F106" s="6">
        <v>1</v>
      </c>
      <c r="G106" s="6" t="s">
        <v>343</v>
      </c>
      <c r="H106" s="6" t="s">
        <v>334</v>
      </c>
      <c r="I106" s="6" t="s">
        <v>336</v>
      </c>
    </row>
    <row r="107" spans="1:9">
      <c r="A107" s="6" t="s">
        <v>328</v>
      </c>
      <c r="B107" s="6" t="s">
        <v>329</v>
      </c>
      <c r="C107" s="6">
        <v>43</v>
      </c>
      <c r="D107" s="6" t="s">
        <v>330</v>
      </c>
      <c r="E107" s="6" t="s">
        <v>331</v>
      </c>
      <c r="F107" s="6">
        <v>4</v>
      </c>
      <c r="G107" s="6" t="s">
        <v>347</v>
      </c>
      <c r="H107" s="6" t="s">
        <v>336</v>
      </c>
      <c r="I107" s="6" t="s">
        <v>334</v>
      </c>
    </row>
    <row r="108" spans="1:9">
      <c r="A108" s="6" t="s">
        <v>328</v>
      </c>
      <c r="B108" s="6" t="s">
        <v>329</v>
      </c>
      <c r="C108" s="6">
        <v>29</v>
      </c>
      <c r="D108" s="6" t="s">
        <v>330</v>
      </c>
      <c r="E108" s="6" t="s">
        <v>331</v>
      </c>
      <c r="F108" s="6">
        <v>2</v>
      </c>
      <c r="G108" s="6" t="s">
        <v>347</v>
      </c>
      <c r="H108" s="6" t="s">
        <v>334</v>
      </c>
      <c r="I108" s="6" t="s">
        <v>334</v>
      </c>
    </row>
    <row r="109" spans="1:9">
      <c r="A109" s="6" t="s">
        <v>328</v>
      </c>
      <c r="B109" s="6" t="s">
        <v>329</v>
      </c>
      <c r="C109" s="6">
        <v>24</v>
      </c>
      <c r="D109" s="6" t="s">
        <v>330</v>
      </c>
      <c r="E109" s="6" t="s">
        <v>331</v>
      </c>
      <c r="F109" s="6">
        <v>3</v>
      </c>
      <c r="G109" s="6" t="s">
        <v>332</v>
      </c>
      <c r="H109" s="6" t="s">
        <v>334</v>
      </c>
      <c r="I109" s="6" t="s">
        <v>336</v>
      </c>
    </row>
    <row r="110" spans="1:9">
      <c r="A110" s="6" t="s">
        <v>328</v>
      </c>
      <c r="B110" s="6" t="s">
        <v>329</v>
      </c>
      <c r="C110" s="6">
        <v>24</v>
      </c>
      <c r="D110" s="6" t="s">
        <v>330</v>
      </c>
      <c r="E110" s="6" t="s">
        <v>357</v>
      </c>
      <c r="F110" s="6">
        <v>1</v>
      </c>
      <c r="G110" s="6" t="s">
        <v>347</v>
      </c>
      <c r="H110" s="6" t="s">
        <v>334</v>
      </c>
      <c r="I110" s="6" t="s">
        <v>334</v>
      </c>
    </row>
    <row r="111" spans="1:9">
      <c r="A111" s="6" t="s">
        <v>328</v>
      </c>
      <c r="B111" s="6" t="s">
        <v>329</v>
      </c>
      <c r="C111" s="6">
        <v>22</v>
      </c>
      <c r="D111" s="6" t="s">
        <v>330</v>
      </c>
      <c r="E111" s="6" t="s">
        <v>371</v>
      </c>
      <c r="F111" s="6">
        <v>1</v>
      </c>
      <c r="G111" s="6" t="s">
        <v>347</v>
      </c>
      <c r="H111" s="6" t="s">
        <v>335</v>
      </c>
      <c r="I111" s="6" t="s">
        <v>335</v>
      </c>
    </row>
    <row r="112" spans="1:9">
      <c r="A112" s="6" t="s">
        <v>328</v>
      </c>
      <c r="B112" s="6" t="s">
        <v>329</v>
      </c>
      <c r="C112" s="6">
        <v>58</v>
      </c>
      <c r="D112" s="6" t="s">
        <v>330</v>
      </c>
      <c r="E112" s="6" t="s">
        <v>331</v>
      </c>
      <c r="F112" s="6" t="s">
        <v>348</v>
      </c>
      <c r="G112" s="6" t="s">
        <v>347</v>
      </c>
      <c r="H112" s="6" t="s">
        <v>334</v>
      </c>
      <c r="I112" s="6" t="s">
        <v>334</v>
      </c>
    </row>
    <row r="113" spans="1:9">
      <c r="A113" s="6" t="s">
        <v>328</v>
      </c>
      <c r="B113" s="6" t="s">
        <v>329</v>
      </c>
      <c r="C113" s="6">
        <v>22</v>
      </c>
      <c r="D113" s="6" t="s">
        <v>330</v>
      </c>
      <c r="E113" s="6" t="s">
        <v>331</v>
      </c>
      <c r="F113" s="6">
        <v>1</v>
      </c>
      <c r="G113" s="6" t="s">
        <v>345</v>
      </c>
      <c r="H113" s="6" t="s">
        <v>336</v>
      </c>
      <c r="I113" s="6" t="s">
        <v>336</v>
      </c>
    </row>
    <row r="114" spans="1:9">
      <c r="A114" s="6" t="s">
        <v>328</v>
      </c>
      <c r="B114" s="6" t="s">
        <v>329</v>
      </c>
      <c r="C114" s="6">
        <v>24</v>
      </c>
      <c r="D114" s="6" t="s">
        <v>330</v>
      </c>
      <c r="E114" s="6" t="s">
        <v>371</v>
      </c>
      <c r="F114" s="6">
        <v>1</v>
      </c>
      <c r="G114" s="6" t="s">
        <v>403</v>
      </c>
      <c r="H114" s="6" t="s">
        <v>336</v>
      </c>
      <c r="I114" s="6" t="s">
        <v>335</v>
      </c>
    </row>
    <row r="115" spans="1:9">
      <c r="A115" s="6" t="s">
        <v>328</v>
      </c>
      <c r="B115" s="6" t="s">
        <v>329</v>
      </c>
      <c r="C115" s="6">
        <v>24</v>
      </c>
      <c r="D115" s="6" t="s">
        <v>330</v>
      </c>
      <c r="E115" s="6" t="s">
        <v>371</v>
      </c>
      <c r="F115" s="6">
        <v>4</v>
      </c>
      <c r="G115" s="6" t="s">
        <v>348</v>
      </c>
      <c r="H115" s="6" t="s">
        <v>334</v>
      </c>
      <c r="I115" s="6" t="s">
        <v>336</v>
      </c>
    </row>
    <row r="116" spans="1:9">
      <c r="A116" s="6" t="s">
        <v>328</v>
      </c>
      <c r="B116" s="6" t="s">
        <v>329</v>
      </c>
      <c r="C116" s="6">
        <v>29</v>
      </c>
      <c r="D116" s="6" t="s">
        <v>330</v>
      </c>
      <c r="E116" s="6" t="s">
        <v>331</v>
      </c>
      <c r="F116" s="6">
        <v>1</v>
      </c>
      <c r="G116" s="6" t="s">
        <v>332</v>
      </c>
      <c r="H116" s="6" t="s">
        <v>335</v>
      </c>
      <c r="I116" s="6" t="s">
        <v>334</v>
      </c>
    </row>
    <row r="117" spans="1:9">
      <c r="A117" s="6" t="s">
        <v>328</v>
      </c>
      <c r="B117" s="6" t="s">
        <v>329</v>
      </c>
      <c r="C117" s="6">
        <v>25</v>
      </c>
      <c r="D117" s="6" t="s">
        <v>330</v>
      </c>
      <c r="E117" s="6" t="s">
        <v>331</v>
      </c>
      <c r="F117" s="6">
        <v>2</v>
      </c>
      <c r="G117" s="6" t="s">
        <v>332</v>
      </c>
      <c r="H117" s="6" t="s">
        <v>336</v>
      </c>
      <c r="I117" s="6" t="s">
        <v>336</v>
      </c>
    </row>
    <row r="118" spans="1:9">
      <c r="A118" s="6" t="s">
        <v>328</v>
      </c>
      <c r="B118" s="6" t="s">
        <v>329</v>
      </c>
      <c r="C118" s="6">
        <v>26</v>
      </c>
      <c r="D118" s="6" t="s">
        <v>330</v>
      </c>
      <c r="E118" s="6" t="s">
        <v>331</v>
      </c>
      <c r="F118" s="6">
        <v>1</v>
      </c>
      <c r="G118" s="6" t="s">
        <v>332</v>
      </c>
      <c r="H118" s="6" t="s">
        <v>336</v>
      </c>
      <c r="I118" s="6" t="s">
        <v>334</v>
      </c>
    </row>
    <row r="119" spans="1:9">
      <c r="A119" s="6" t="s">
        <v>328</v>
      </c>
      <c r="B119" s="6" t="s">
        <v>329</v>
      </c>
      <c r="C119" s="6">
        <v>28</v>
      </c>
      <c r="D119" s="6" t="s">
        <v>330</v>
      </c>
      <c r="E119" s="6" t="s">
        <v>331</v>
      </c>
      <c r="F119" s="6">
        <v>2</v>
      </c>
      <c r="G119" s="6" t="s">
        <v>366</v>
      </c>
      <c r="H119" s="6" t="s">
        <v>335</v>
      </c>
      <c r="I119" s="6" t="s">
        <v>336</v>
      </c>
    </row>
    <row r="120" spans="1:9">
      <c r="A120" s="6" t="s">
        <v>328</v>
      </c>
      <c r="B120" s="6" t="s">
        <v>329</v>
      </c>
      <c r="C120" s="6">
        <v>25</v>
      </c>
      <c r="D120" s="6" t="s">
        <v>330</v>
      </c>
      <c r="E120" s="6" t="s">
        <v>331</v>
      </c>
      <c r="F120" s="6">
        <v>1</v>
      </c>
      <c r="G120" s="6" t="s">
        <v>345</v>
      </c>
      <c r="H120" s="6" t="s">
        <v>336</v>
      </c>
      <c r="I120" s="6" t="s">
        <v>334</v>
      </c>
    </row>
    <row r="121" spans="1:9">
      <c r="A121" s="6" t="s">
        <v>328</v>
      </c>
      <c r="B121" s="6" t="s">
        <v>329</v>
      </c>
      <c r="C121" s="6">
        <v>24</v>
      </c>
      <c r="D121" s="6" t="s">
        <v>330</v>
      </c>
      <c r="E121" s="6" t="s">
        <v>331</v>
      </c>
      <c r="F121" s="6">
        <v>1</v>
      </c>
      <c r="G121" s="6" t="s">
        <v>332</v>
      </c>
      <c r="H121" s="6" t="s">
        <v>334</v>
      </c>
      <c r="I121" s="6" t="s">
        <v>336</v>
      </c>
    </row>
    <row r="122" spans="1:9">
      <c r="A122" s="6" t="s">
        <v>328</v>
      </c>
      <c r="B122" s="6" t="s">
        <v>329</v>
      </c>
      <c r="C122" s="6">
        <v>27</v>
      </c>
      <c r="D122" s="6" t="s">
        <v>330</v>
      </c>
      <c r="E122" s="6" t="s">
        <v>331</v>
      </c>
      <c r="F122" s="6">
        <v>2</v>
      </c>
      <c r="G122" s="6" t="s">
        <v>332</v>
      </c>
      <c r="H122" s="6" t="s">
        <v>334</v>
      </c>
      <c r="I122" s="6" t="s">
        <v>335</v>
      </c>
    </row>
    <row r="123" spans="1:9">
      <c r="A123" s="6" t="s">
        <v>328</v>
      </c>
      <c r="B123" s="6" t="s">
        <v>329</v>
      </c>
      <c r="C123" s="6">
        <v>22</v>
      </c>
      <c r="D123" s="6" t="s">
        <v>330</v>
      </c>
      <c r="E123" s="6" t="s">
        <v>371</v>
      </c>
      <c r="F123" s="6">
        <v>1</v>
      </c>
      <c r="G123" s="6" t="s">
        <v>348</v>
      </c>
      <c r="H123" s="6" t="s">
        <v>336</v>
      </c>
      <c r="I123" s="6" t="s">
        <v>336</v>
      </c>
    </row>
    <row r="124" spans="1:9">
      <c r="A124" s="6" t="s">
        <v>328</v>
      </c>
      <c r="B124" s="6" t="s">
        <v>329</v>
      </c>
      <c r="C124" s="6">
        <v>24</v>
      </c>
      <c r="D124" s="6" t="s">
        <v>330</v>
      </c>
      <c r="E124" s="6" t="s">
        <v>331</v>
      </c>
      <c r="F124" s="6">
        <v>1</v>
      </c>
      <c r="G124" s="6" t="s">
        <v>347</v>
      </c>
      <c r="H124" s="6" t="s">
        <v>334</v>
      </c>
      <c r="I124" s="6" t="s">
        <v>334</v>
      </c>
    </row>
    <row r="125" spans="1:9">
      <c r="A125" s="6" t="s">
        <v>328</v>
      </c>
      <c r="B125" s="6" t="s">
        <v>329</v>
      </c>
      <c r="C125" s="6">
        <v>27</v>
      </c>
      <c r="D125" s="6" t="s">
        <v>330</v>
      </c>
      <c r="E125" s="6" t="s">
        <v>331</v>
      </c>
      <c r="F125" s="6">
        <v>3</v>
      </c>
      <c r="G125" s="6" t="s">
        <v>348</v>
      </c>
      <c r="H125" s="6" t="s">
        <v>335</v>
      </c>
      <c r="I125" s="6" t="s">
        <v>335</v>
      </c>
    </row>
    <row r="126" spans="1:9">
      <c r="A126" s="6" t="s">
        <v>328</v>
      </c>
      <c r="B126" s="6" t="s">
        <v>329</v>
      </c>
      <c r="C126" s="6">
        <v>29</v>
      </c>
      <c r="D126" s="6" t="s">
        <v>330</v>
      </c>
      <c r="E126" s="6" t="s">
        <v>331</v>
      </c>
      <c r="F126" s="6">
        <v>1</v>
      </c>
      <c r="G126" s="6" t="s">
        <v>332</v>
      </c>
      <c r="H126" s="6" t="s">
        <v>336</v>
      </c>
      <c r="I126" s="6" t="s">
        <v>336</v>
      </c>
    </row>
    <row r="127" spans="1:9">
      <c r="A127" s="6" t="s">
        <v>328</v>
      </c>
      <c r="B127" s="6" t="s">
        <v>329</v>
      </c>
      <c r="C127" s="6">
        <v>22</v>
      </c>
      <c r="D127" s="6" t="s">
        <v>330</v>
      </c>
      <c r="E127" s="6" t="s">
        <v>331</v>
      </c>
      <c r="F127" s="6">
        <v>3</v>
      </c>
      <c r="G127" s="6" t="s">
        <v>361</v>
      </c>
      <c r="H127" s="6" t="s">
        <v>334</v>
      </c>
      <c r="I127" s="6" t="s">
        <v>334</v>
      </c>
    </row>
    <row r="128" spans="1:9">
      <c r="A128" s="6" t="s">
        <v>328</v>
      </c>
      <c r="B128" s="6" t="s">
        <v>329</v>
      </c>
      <c r="C128" s="6">
        <v>34</v>
      </c>
      <c r="D128" s="6" t="s">
        <v>330</v>
      </c>
      <c r="E128" s="6" t="s">
        <v>331</v>
      </c>
      <c r="F128" s="6">
        <v>3</v>
      </c>
      <c r="G128" s="6" t="s">
        <v>343</v>
      </c>
      <c r="H128" s="6" t="s">
        <v>336</v>
      </c>
      <c r="I128" s="6" t="s">
        <v>336</v>
      </c>
    </row>
    <row r="129" spans="1:9">
      <c r="A129" s="6" t="s">
        <v>328</v>
      </c>
      <c r="B129" s="6" t="s">
        <v>329</v>
      </c>
      <c r="C129" s="6">
        <v>24</v>
      </c>
      <c r="D129" s="6" t="s">
        <v>330</v>
      </c>
      <c r="E129" s="6" t="s">
        <v>331</v>
      </c>
      <c r="F129" s="6">
        <v>3</v>
      </c>
      <c r="G129" s="6" t="s">
        <v>348</v>
      </c>
      <c r="H129" s="6" t="s">
        <v>336</v>
      </c>
      <c r="I129" s="6" t="s">
        <v>334</v>
      </c>
    </row>
    <row r="130" spans="1:9">
      <c r="A130" s="6" t="s">
        <v>328</v>
      </c>
      <c r="B130" s="6" t="s">
        <v>329</v>
      </c>
      <c r="C130" s="6">
        <v>24</v>
      </c>
      <c r="D130" s="6" t="s">
        <v>330</v>
      </c>
      <c r="E130" s="6" t="s">
        <v>357</v>
      </c>
      <c r="F130" s="6">
        <v>1</v>
      </c>
      <c r="G130" s="6" t="s">
        <v>348</v>
      </c>
      <c r="H130" s="6" t="s">
        <v>335</v>
      </c>
      <c r="I130" s="6" t="s">
        <v>336</v>
      </c>
    </row>
    <row r="131" spans="1:9">
      <c r="A131" s="6" t="s">
        <v>328</v>
      </c>
      <c r="B131" s="6" t="s">
        <v>329</v>
      </c>
      <c r="C131" s="6">
        <v>29</v>
      </c>
      <c r="D131" s="6" t="s">
        <v>330</v>
      </c>
      <c r="E131" s="6" t="s">
        <v>331</v>
      </c>
      <c r="F131" s="6">
        <v>2</v>
      </c>
      <c r="G131" s="6" t="s">
        <v>348</v>
      </c>
      <c r="H131" s="6" t="s">
        <v>334</v>
      </c>
      <c r="I131" s="6" t="s">
        <v>336</v>
      </c>
    </row>
    <row r="132" spans="1:9">
      <c r="A132" s="6" t="s">
        <v>328</v>
      </c>
      <c r="B132" s="6" t="s">
        <v>329</v>
      </c>
      <c r="C132" s="6">
        <v>39</v>
      </c>
      <c r="D132" s="6" t="s">
        <v>330</v>
      </c>
      <c r="E132" s="6" t="s">
        <v>331</v>
      </c>
      <c r="F132" s="6">
        <v>2</v>
      </c>
      <c r="G132" s="6" t="s">
        <v>332</v>
      </c>
      <c r="H132" s="6" t="s">
        <v>334</v>
      </c>
      <c r="I132" s="6" t="s">
        <v>336</v>
      </c>
    </row>
    <row r="133" spans="1:9">
      <c r="A133" s="6" t="s">
        <v>328</v>
      </c>
      <c r="B133" s="6" t="s">
        <v>329</v>
      </c>
      <c r="C133" s="6">
        <v>25</v>
      </c>
      <c r="D133" s="6" t="s">
        <v>330</v>
      </c>
      <c r="E133" s="6" t="s">
        <v>331</v>
      </c>
      <c r="F133" s="6">
        <v>2</v>
      </c>
      <c r="G133" s="6" t="s">
        <v>332</v>
      </c>
      <c r="H133" s="6" t="s">
        <v>336</v>
      </c>
      <c r="I133" s="6" t="s">
        <v>335</v>
      </c>
    </row>
    <row r="134" spans="1:9">
      <c r="A134" s="6" t="s">
        <v>328</v>
      </c>
      <c r="B134" s="6" t="s">
        <v>329</v>
      </c>
      <c r="C134" s="6">
        <v>26</v>
      </c>
      <c r="D134" s="6" t="s">
        <v>330</v>
      </c>
      <c r="E134" s="6" t="s">
        <v>331</v>
      </c>
      <c r="F134" s="6">
        <v>4</v>
      </c>
      <c r="G134" s="6" t="s">
        <v>332</v>
      </c>
      <c r="H134" s="6" t="s">
        <v>334</v>
      </c>
      <c r="I134" s="6" t="s">
        <v>334</v>
      </c>
    </row>
    <row r="135" spans="1:9">
      <c r="A135" s="6" t="s">
        <v>328</v>
      </c>
      <c r="B135" s="6" t="s">
        <v>329</v>
      </c>
      <c r="C135" s="6">
        <v>25</v>
      </c>
      <c r="D135" s="6" t="s">
        <v>330</v>
      </c>
      <c r="E135" s="6" t="s">
        <v>331</v>
      </c>
      <c r="F135" s="6">
        <v>1</v>
      </c>
      <c r="G135" s="6" t="s">
        <v>403</v>
      </c>
      <c r="H135" s="6" t="s">
        <v>336</v>
      </c>
      <c r="I135" s="6" t="s">
        <v>334</v>
      </c>
    </row>
    <row r="136" spans="1:9">
      <c r="A136" s="6" t="s">
        <v>328</v>
      </c>
      <c r="B136" s="6" t="s">
        <v>329</v>
      </c>
      <c r="C136" s="6">
        <v>25</v>
      </c>
      <c r="D136" s="6" t="s">
        <v>330</v>
      </c>
      <c r="E136" s="6" t="s">
        <v>331</v>
      </c>
      <c r="F136" s="6">
        <v>2</v>
      </c>
      <c r="G136" s="6" t="s">
        <v>345</v>
      </c>
      <c r="H136" s="6" t="s">
        <v>336</v>
      </c>
      <c r="I136" s="6" t="s">
        <v>336</v>
      </c>
    </row>
    <row r="137" spans="1:9">
      <c r="A137" s="6" t="s">
        <v>328</v>
      </c>
      <c r="B137" s="6" t="s">
        <v>329</v>
      </c>
      <c r="C137" s="6">
        <v>23</v>
      </c>
      <c r="D137" s="6" t="s">
        <v>330</v>
      </c>
      <c r="E137" s="6" t="s">
        <v>371</v>
      </c>
      <c r="F137" s="6">
        <v>1</v>
      </c>
      <c r="G137" s="6" t="s">
        <v>343</v>
      </c>
      <c r="H137" s="6" t="s">
        <v>336</v>
      </c>
      <c r="I137" s="6" t="s">
        <v>334</v>
      </c>
    </row>
    <row r="138" spans="1:9">
      <c r="A138" s="6" t="s">
        <v>328</v>
      </c>
      <c r="B138" s="6" t="s">
        <v>329</v>
      </c>
      <c r="C138" s="6">
        <v>22</v>
      </c>
      <c r="D138" s="6" t="s">
        <v>330</v>
      </c>
      <c r="E138" s="6" t="s">
        <v>357</v>
      </c>
      <c r="F138" s="6">
        <v>1</v>
      </c>
      <c r="G138" s="6" t="s">
        <v>332</v>
      </c>
      <c r="H138" s="6" t="s">
        <v>336</v>
      </c>
      <c r="I138" s="6" t="s">
        <v>336</v>
      </c>
    </row>
    <row r="139" spans="1:9">
      <c r="A139" s="6" t="s">
        <v>328</v>
      </c>
      <c r="B139" s="6" t="s">
        <v>329</v>
      </c>
      <c r="C139" s="6">
        <v>26</v>
      </c>
      <c r="D139" s="6" t="s">
        <v>330</v>
      </c>
      <c r="E139" s="6" t="s">
        <v>331</v>
      </c>
      <c r="F139" s="6">
        <v>3</v>
      </c>
      <c r="G139" s="6" t="s">
        <v>348</v>
      </c>
      <c r="H139" s="6" t="s">
        <v>336</v>
      </c>
      <c r="I139" s="6" t="s">
        <v>336</v>
      </c>
    </row>
    <row r="140" spans="1:9">
      <c r="A140" s="6" t="s">
        <v>328</v>
      </c>
      <c r="B140" s="6" t="s">
        <v>329</v>
      </c>
      <c r="C140" s="6">
        <v>31</v>
      </c>
      <c r="D140" s="6" t="s">
        <v>330</v>
      </c>
      <c r="E140" s="6" t="s">
        <v>331</v>
      </c>
      <c r="F140" s="6">
        <v>4</v>
      </c>
      <c r="G140" s="6" t="s">
        <v>347</v>
      </c>
      <c r="H140" s="6" t="s">
        <v>334</v>
      </c>
      <c r="I140" s="6" t="s">
        <v>334</v>
      </c>
    </row>
    <row r="141" spans="1:9">
      <c r="A141" s="6" t="s">
        <v>328</v>
      </c>
      <c r="B141" s="6" t="s">
        <v>329</v>
      </c>
      <c r="C141" s="6">
        <v>26</v>
      </c>
      <c r="D141" s="6" t="s">
        <v>330</v>
      </c>
      <c r="E141" s="6" t="s">
        <v>331</v>
      </c>
      <c r="F141" s="6">
        <v>3</v>
      </c>
      <c r="G141" s="6" t="s">
        <v>332</v>
      </c>
      <c r="H141" s="6" t="s">
        <v>335</v>
      </c>
      <c r="I141" s="6" t="s">
        <v>336</v>
      </c>
    </row>
    <row r="142" spans="1:9">
      <c r="A142" s="6" t="s">
        <v>328</v>
      </c>
      <c r="B142" s="6" t="s">
        <v>329</v>
      </c>
      <c r="C142" s="6">
        <v>36</v>
      </c>
      <c r="D142" s="6" t="s">
        <v>330</v>
      </c>
      <c r="E142" s="6" t="s">
        <v>331</v>
      </c>
      <c r="F142" s="6">
        <v>4</v>
      </c>
      <c r="G142" s="6" t="s">
        <v>332</v>
      </c>
      <c r="H142" s="6" t="s">
        <v>336</v>
      </c>
      <c r="I142" s="6" t="s">
        <v>334</v>
      </c>
    </row>
    <row r="143" spans="1:9">
      <c r="A143" s="6" t="s">
        <v>328</v>
      </c>
      <c r="B143" s="6" t="s">
        <v>329</v>
      </c>
      <c r="C143" s="6">
        <v>23</v>
      </c>
      <c r="D143" s="6" t="s">
        <v>330</v>
      </c>
      <c r="E143" s="6" t="s">
        <v>331</v>
      </c>
      <c r="F143" s="6">
        <v>1</v>
      </c>
      <c r="G143" s="6" t="s">
        <v>332</v>
      </c>
      <c r="H143" s="6" t="s">
        <v>335</v>
      </c>
      <c r="I143" s="6" t="s">
        <v>336</v>
      </c>
    </row>
    <row r="144" spans="1:9">
      <c r="A144" s="6" t="s">
        <v>328</v>
      </c>
      <c r="B144" s="6" t="s">
        <v>329</v>
      </c>
      <c r="C144" s="6">
        <v>21</v>
      </c>
      <c r="D144" s="6" t="s">
        <v>330</v>
      </c>
      <c r="E144" s="6" t="s">
        <v>348</v>
      </c>
      <c r="F144" s="6">
        <v>4</v>
      </c>
      <c r="G144" s="6" t="s">
        <v>332</v>
      </c>
      <c r="H144" s="6" t="s">
        <v>336</v>
      </c>
      <c r="I144" s="6" t="s">
        <v>335</v>
      </c>
    </row>
    <row r="145" spans="1:9">
      <c r="A145" s="6" t="s">
        <v>328</v>
      </c>
      <c r="B145" s="6" t="s">
        <v>329</v>
      </c>
      <c r="C145" s="6">
        <v>22</v>
      </c>
      <c r="D145" s="6" t="s">
        <v>330</v>
      </c>
      <c r="E145" s="6" t="s">
        <v>371</v>
      </c>
      <c r="F145" s="6">
        <v>1</v>
      </c>
      <c r="G145" s="6" t="s">
        <v>343</v>
      </c>
      <c r="H145" s="6" t="s">
        <v>334</v>
      </c>
      <c r="I145" s="6" t="s">
        <v>334</v>
      </c>
    </row>
    <row r="146" spans="1:9">
      <c r="A146" s="6" t="s">
        <v>328</v>
      </c>
      <c r="B146" s="6" t="s">
        <v>329</v>
      </c>
      <c r="C146" s="6">
        <v>29</v>
      </c>
      <c r="D146" s="6" t="s">
        <v>330</v>
      </c>
      <c r="E146" s="6" t="s">
        <v>331</v>
      </c>
      <c r="F146" s="6">
        <v>4</v>
      </c>
      <c r="G146" s="6" t="s">
        <v>347</v>
      </c>
      <c r="H146" s="6" t="s">
        <v>336</v>
      </c>
      <c r="I146" s="6" t="s">
        <v>334</v>
      </c>
    </row>
    <row r="147" spans="1:9">
      <c r="A147" s="6" t="s">
        <v>328</v>
      </c>
      <c r="B147" s="6" t="s">
        <v>329</v>
      </c>
      <c r="C147" s="6">
        <v>22</v>
      </c>
      <c r="D147" s="6" t="s">
        <v>330</v>
      </c>
      <c r="E147" s="6" t="s">
        <v>371</v>
      </c>
      <c r="F147" s="6">
        <v>1</v>
      </c>
      <c r="G147" s="6" t="s">
        <v>366</v>
      </c>
      <c r="H147" s="6" t="s">
        <v>334</v>
      </c>
      <c r="I147" s="6" t="s">
        <v>336</v>
      </c>
    </row>
    <row r="148" spans="1:9">
      <c r="A148" s="6" t="s">
        <v>328</v>
      </c>
      <c r="B148" s="6" t="s">
        <v>329</v>
      </c>
      <c r="C148" s="6">
        <v>23</v>
      </c>
      <c r="D148" s="6" t="s">
        <v>330</v>
      </c>
      <c r="E148" s="6" t="s">
        <v>331</v>
      </c>
      <c r="F148" s="6">
        <v>1</v>
      </c>
      <c r="G148" s="6" t="s">
        <v>332</v>
      </c>
      <c r="H148" s="6" t="s">
        <v>334</v>
      </c>
      <c r="I148" s="6" t="s">
        <v>336</v>
      </c>
    </row>
    <row r="149" spans="1:9">
      <c r="A149" s="6" t="s">
        <v>328</v>
      </c>
      <c r="B149" s="6" t="s">
        <v>329</v>
      </c>
      <c r="C149" s="6">
        <v>23</v>
      </c>
      <c r="D149" s="6" t="s">
        <v>330</v>
      </c>
      <c r="E149" s="6" t="s">
        <v>331</v>
      </c>
      <c r="F149" s="6">
        <v>1</v>
      </c>
      <c r="G149" s="6" t="s">
        <v>332</v>
      </c>
      <c r="H149" s="6" t="s">
        <v>335</v>
      </c>
      <c r="I149" s="6" t="s">
        <v>335</v>
      </c>
    </row>
    <row r="150" spans="1:9">
      <c r="A150" s="6" t="s">
        <v>328</v>
      </c>
      <c r="B150" s="6" t="s">
        <v>329</v>
      </c>
      <c r="C150" s="6">
        <v>29</v>
      </c>
      <c r="D150" s="6" t="s">
        <v>330</v>
      </c>
      <c r="E150" s="6" t="s">
        <v>331</v>
      </c>
      <c r="F150" s="6">
        <v>1</v>
      </c>
      <c r="G150" s="6" t="s">
        <v>347</v>
      </c>
      <c r="H150" s="6" t="s">
        <v>336</v>
      </c>
      <c r="I150" s="6" t="s">
        <v>334</v>
      </c>
    </row>
    <row r="151" spans="1:9">
      <c r="A151" s="6" t="s">
        <v>328</v>
      </c>
      <c r="B151" s="6" t="s">
        <v>329</v>
      </c>
      <c r="C151" s="6">
        <v>36</v>
      </c>
      <c r="D151" s="6" t="s">
        <v>330</v>
      </c>
      <c r="E151" s="6" t="s">
        <v>371</v>
      </c>
      <c r="F151" s="6">
        <v>1</v>
      </c>
      <c r="G151" s="6" t="s">
        <v>443</v>
      </c>
      <c r="H151" s="6" t="s">
        <v>334</v>
      </c>
      <c r="I151" s="6" t="s">
        <v>334</v>
      </c>
    </row>
    <row r="152" spans="1:9">
      <c r="A152" s="6" t="s">
        <v>328</v>
      </c>
      <c r="B152" s="6" t="s">
        <v>329</v>
      </c>
      <c r="C152" s="6">
        <v>22</v>
      </c>
      <c r="D152" s="6" t="s">
        <v>330</v>
      </c>
      <c r="E152" s="6" t="s">
        <v>331</v>
      </c>
      <c r="F152" s="6">
        <v>1</v>
      </c>
      <c r="G152" s="6" t="s">
        <v>332</v>
      </c>
      <c r="H152" s="6" t="s">
        <v>334</v>
      </c>
      <c r="I152" s="6" t="s">
        <v>336</v>
      </c>
    </row>
    <row r="153" spans="1:9">
      <c r="A153" s="6" t="s">
        <v>328</v>
      </c>
      <c r="B153" s="6" t="s">
        <v>329</v>
      </c>
      <c r="C153" s="6">
        <v>23</v>
      </c>
      <c r="D153" s="6" t="s">
        <v>330</v>
      </c>
      <c r="E153" s="6" t="s">
        <v>371</v>
      </c>
      <c r="F153" s="6">
        <v>1</v>
      </c>
      <c r="G153" s="6" t="s">
        <v>343</v>
      </c>
      <c r="H153" s="6" t="s">
        <v>334</v>
      </c>
      <c r="I153" s="6" t="s">
        <v>335</v>
      </c>
    </row>
    <row r="154" spans="1:9">
      <c r="A154" s="6" t="s">
        <v>328</v>
      </c>
      <c r="B154" s="6" t="s">
        <v>329</v>
      </c>
      <c r="C154" s="6">
        <v>28</v>
      </c>
      <c r="D154" s="6" t="s">
        <v>330</v>
      </c>
      <c r="E154" s="6" t="s">
        <v>331</v>
      </c>
      <c r="F154" s="6">
        <v>3</v>
      </c>
      <c r="G154" s="6" t="s">
        <v>347</v>
      </c>
      <c r="H154" s="6" t="s">
        <v>336</v>
      </c>
      <c r="I154" s="6" t="s">
        <v>334</v>
      </c>
    </row>
    <row r="155" spans="1:9">
      <c r="A155" s="6" t="s">
        <v>328</v>
      </c>
      <c r="B155" s="6" t="s">
        <v>329</v>
      </c>
      <c r="C155" s="6">
        <v>25</v>
      </c>
      <c r="D155" s="6" t="s">
        <v>330</v>
      </c>
      <c r="E155" s="6" t="s">
        <v>331</v>
      </c>
      <c r="F155" s="6">
        <v>1</v>
      </c>
      <c r="G155" s="6" t="s">
        <v>332</v>
      </c>
      <c r="H155" s="6" t="s">
        <v>334</v>
      </c>
      <c r="I155" s="6" t="s">
        <v>336</v>
      </c>
    </row>
    <row r="156" spans="1:9">
      <c r="A156" s="6" t="s">
        <v>328</v>
      </c>
      <c r="B156" s="6" t="s">
        <v>329</v>
      </c>
      <c r="C156" s="6">
        <v>25</v>
      </c>
      <c r="D156" s="6" t="s">
        <v>330</v>
      </c>
      <c r="E156" s="6" t="s">
        <v>331</v>
      </c>
      <c r="F156" s="6">
        <v>1</v>
      </c>
      <c r="G156" s="6" t="s">
        <v>332</v>
      </c>
      <c r="H156" s="6" t="s">
        <v>334</v>
      </c>
      <c r="I156" s="6" t="s">
        <v>334</v>
      </c>
    </row>
    <row r="157" spans="1:9">
      <c r="A157" s="6" t="s">
        <v>328</v>
      </c>
      <c r="B157" s="6" t="s">
        <v>329</v>
      </c>
      <c r="C157" s="6">
        <v>25</v>
      </c>
      <c r="D157" s="6" t="s">
        <v>330</v>
      </c>
      <c r="E157" s="6" t="s">
        <v>331</v>
      </c>
      <c r="F157" s="6">
        <v>3</v>
      </c>
      <c r="G157" s="6" t="s">
        <v>332</v>
      </c>
      <c r="H157" s="6" t="s">
        <v>334</v>
      </c>
      <c r="I157" s="6" t="s">
        <v>336</v>
      </c>
    </row>
    <row r="158" spans="1:9">
      <c r="A158" s="6" t="s">
        <v>328</v>
      </c>
      <c r="B158" s="6" t="s">
        <v>329</v>
      </c>
      <c r="C158" s="6">
        <v>31</v>
      </c>
      <c r="D158" s="6" t="s">
        <v>330</v>
      </c>
      <c r="E158" s="6" t="s">
        <v>331</v>
      </c>
      <c r="F158" s="6">
        <v>1</v>
      </c>
      <c r="G158" s="6" t="s">
        <v>332</v>
      </c>
      <c r="H158" s="6" t="s">
        <v>334</v>
      </c>
      <c r="I158" s="6" t="s">
        <v>335</v>
      </c>
    </row>
    <row r="159" spans="1:9">
      <c r="A159" s="6" t="s">
        <v>328</v>
      </c>
      <c r="B159" s="6" t="s">
        <v>329</v>
      </c>
      <c r="C159" s="6">
        <v>26</v>
      </c>
      <c r="D159" s="6" t="s">
        <v>330</v>
      </c>
      <c r="E159" s="6" t="s">
        <v>331</v>
      </c>
      <c r="F159" s="6">
        <v>4</v>
      </c>
      <c r="G159" s="6" t="s">
        <v>347</v>
      </c>
      <c r="H159" s="6" t="s">
        <v>334</v>
      </c>
      <c r="I159" s="6" t="s">
        <v>336</v>
      </c>
    </row>
    <row r="160" spans="1:9">
      <c r="A160" s="6" t="s">
        <v>328</v>
      </c>
      <c r="B160" s="6" t="s">
        <v>329</v>
      </c>
      <c r="C160" s="6">
        <v>26</v>
      </c>
      <c r="D160" s="6" t="s">
        <v>330</v>
      </c>
      <c r="E160" s="6" t="s">
        <v>331</v>
      </c>
      <c r="F160" s="6">
        <v>1</v>
      </c>
      <c r="G160" s="6" t="s">
        <v>403</v>
      </c>
      <c r="H160" s="6" t="s">
        <v>335</v>
      </c>
      <c r="I160" s="6" t="s">
        <v>335</v>
      </c>
    </row>
    <row r="161" spans="1:9">
      <c r="A161" s="6" t="s">
        <v>328</v>
      </c>
      <c r="B161" s="6" t="s">
        <v>329</v>
      </c>
      <c r="C161" s="6">
        <v>24</v>
      </c>
      <c r="D161" s="6" t="s">
        <v>330</v>
      </c>
      <c r="E161" s="6" t="s">
        <v>331</v>
      </c>
      <c r="F161" s="6">
        <v>2</v>
      </c>
      <c r="G161" s="6" t="s">
        <v>361</v>
      </c>
      <c r="H161" s="6" t="s">
        <v>336</v>
      </c>
      <c r="I161" s="6" t="s">
        <v>336</v>
      </c>
    </row>
    <row r="162" spans="1:9">
      <c r="A162" s="6" t="s">
        <v>328</v>
      </c>
      <c r="B162" s="6" t="s">
        <v>329</v>
      </c>
      <c r="C162" s="6">
        <v>26</v>
      </c>
      <c r="D162" s="6" t="s">
        <v>330</v>
      </c>
      <c r="E162" s="6" t="s">
        <v>331</v>
      </c>
      <c r="F162" s="6">
        <v>3</v>
      </c>
      <c r="G162" s="6" t="s">
        <v>332</v>
      </c>
      <c r="H162" s="6" t="s">
        <v>334</v>
      </c>
      <c r="I162" s="6" t="s">
        <v>334</v>
      </c>
    </row>
    <row r="163" spans="1:9">
      <c r="A163" s="6" t="s">
        <v>328</v>
      </c>
      <c r="B163" s="6" t="s">
        <v>329</v>
      </c>
      <c r="C163" s="6">
        <v>22</v>
      </c>
      <c r="D163" s="6" t="s">
        <v>330</v>
      </c>
      <c r="E163" s="6" t="s">
        <v>371</v>
      </c>
      <c r="F163" s="6">
        <v>1</v>
      </c>
      <c r="G163" s="6" t="s">
        <v>347</v>
      </c>
      <c r="H163" s="6" t="s">
        <v>334</v>
      </c>
      <c r="I163" s="6" t="s">
        <v>336</v>
      </c>
    </row>
    <row r="164" spans="1:9">
      <c r="A164" s="6" t="s">
        <v>328</v>
      </c>
      <c r="B164" s="6" t="s">
        <v>329</v>
      </c>
      <c r="C164" s="6">
        <v>26</v>
      </c>
      <c r="D164" s="6" t="s">
        <v>330</v>
      </c>
      <c r="E164" s="6" t="s">
        <v>331</v>
      </c>
      <c r="F164" s="6">
        <v>3</v>
      </c>
      <c r="G164" s="6" t="s">
        <v>332</v>
      </c>
      <c r="H164" s="6" t="s">
        <v>334</v>
      </c>
      <c r="I164" s="6" t="s">
        <v>335</v>
      </c>
    </row>
    <row r="165" spans="1:9">
      <c r="A165" s="6" t="s">
        <v>328</v>
      </c>
      <c r="B165" s="6" t="s">
        <v>329</v>
      </c>
      <c r="C165" s="6">
        <v>28</v>
      </c>
      <c r="D165" s="6" t="s">
        <v>330</v>
      </c>
      <c r="E165" s="6" t="s">
        <v>331</v>
      </c>
      <c r="F165" s="6">
        <v>1</v>
      </c>
      <c r="G165" s="6" t="s">
        <v>366</v>
      </c>
      <c r="H165" s="6" t="s">
        <v>336</v>
      </c>
      <c r="I165" s="6" t="s">
        <v>336</v>
      </c>
    </row>
    <row r="166" spans="1:9">
      <c r="A166" s="6" t="s">
        <v>328</v>
      </c>
      <c r="B166" s="6" t="s">
        <v>329</v>
      </c>
      <c r="C166" s="6">
        <v>24</v>
      </c>
      <c r="D166" s="6" t="s">
        <v>330</v>
      </c>
      <c r="E166" s="6" t="s">
        <v>331</v>
      </c>
      <c r="F166" s="6">
        <v>3</v>
      </c>
      <c r="G166" s="6" t="s">
        <v>332</v>
      </c>
      <c r="H166" s="6" t="s">
        <v>336</v>
      </c>
      <c r="I166" s="6" t="s">
        <v>335</v>
      </c>
    </row>
    <row r="167" spans="1:9">
      <c r="A167" s="6" t="s">
        <v>328</v>
      </c>
      <c r="B167" s="6" t="s">
        <v>329</v>
      </c>
      <c r="C167" s="6">
        <v>63</v>
      </c>
      <c r="D167" s="6" t="s">
        <v>330</v>
      </c>
      <c r="E167" s="6" t="s">
        <v>331</v>
      </c>
      <c r="F167" s="6">
        <v>1</v>
      </c>
      <c r="G167" s="6" t="s">
        <v>347</v>
      </c>
      <c r="H167" s="6" t="s">
        <v>336</v>
      </c>
      <c r="I167" s="6" t="s">
        <v>336</v>
      </c>
    </row>
    <row r="168" spans="1:9">
      <c r="A168" s="6" t="s">
        <v>328</v>
      </c>
      <c r="B168" s="6" t="s">
        <v>329</v>
      </c>
      <c r="C168" s="6">
        <v>25</v>
      </c>
      <c r="D168" s="6" t="s">
        <v>330</v>
      </c>
      <c r="E168" s="6" t="s">
        <v>371</v>
      </c>
      <c r="F168" s="6">
        <v>2</v>
      </c>
      <c r="G168" s="6" t="s">
        <v>343</v>
      </c>
      <c r="H168" s="6" t="s">
        <v>336</v>
      </c>
      <c r="I168" s="6" t="s">
        <v>336</v>
      </c>
    </row>
    <row r="169" spans="1:9">
      <c r="A169" s="6" t="s">
        <v>328</v>
      </c>
      <c r="B169" s="6" t="s">
        <v>329</v>
      </c>
      <c r="C169" s="6">
        <v>22</v>
      </c>
      <c r="D169" s="6" t="s">
        <v>330</v>
      </c>
      <c r="E169" s="6" t="s">
        <v>371</v>
      </c>
      <c r="F169" s="6">
        <v>1</v>
      </c>
      <c r="G169" s="6" t="s">
        <v>332</v>
      </c>
      <c r="H169" s="6" t="s">
        <v>335</v>
      </c>
      <c r="I169" s="6" t="s">
        <v>335</v>
      </c>
    </row>
    <row r="170" spans="1:9">
      <c r="A170" s="6" t="s">
        <v>328</v>
      </c>
      <c r="B170" s="6" t="s">
        <v>329</v>
      </c>
      <c r="C170" s="6">
        <v>26</v>
      </c>
      <c r="D170" s="6" t="s">
        <v>330</v>
      </c>
      <c r="E170" s="6" t="s">
        <v>331</v>
      </c>
      <c r="F170" s="6">
        <v>2</v>
      </c>
      <c r="G170" s="6" t="s">
        <v>343</v>
      </c>
      <c r="H170" s="6" t="s">
        <v>336</v>
      </c>
      <c r="I170" s="6" t="s">
        <v>336</v>
      </c>
    </row>
    <row r="171" spans="1:9">
      <c r="A171" s="6" t="s">
        <v>328</v>
      </c>
      <c r="B171" s="6" t="s">
        <v>329</v>
      </c>
      <c r="C171" s="6">
        <v>48</v>
      </c>
      <c r="D171" s="6" t="s">
        <v>330</v>
      </c>
      <c r="E171" s="6" t="s">
        <v>331</v>
      </c>
      <c r="F171" s="6">
        <v>4</v>
      </c>
      <c r="G171" s="6" t="s">
        <v>347</v>
      </c>
      <c r="H171" s="6" t="s">
        <v>335</v>
      </c>
      <c r="I171" s="6" t="s">
        <v>334</v>
      </c>
    </row>
    <row r="172" spans="1:9">
      <c r="A172" s="6" t="s">
        <v>328</v>
      </c>
      <c r="B172" s="6" t="s">
        <v>329</v>
      </c>
      <c r="C172" s="6">
        <v>28</v>
      </c>
      <c r="D172" s="6" t="s">
        <v>330</v>
      </c>
      <c r="E172" s="6" t="s">
        <v>331</v>
      </c>
      <c r="F172" s="6">
        <v>4</v>
      </c>
      <c r="G172" s="6" t="s">
        <v>343</v>
      </c>
      <c r="H172" s="6" t="s">
        <v>336</v>
      </c>
      <c r="I172" s="6" t="s">
        <v>335</v>
      </c>
    </row>
    <row r="173" spans="1:9">
      <c r="A173" s="6" t="s">
        <v>328</v>
      </c>
      <c r="B173" s="6" t="s">
        <v>329</v>
      </c>
      <c r="C173" s="6">
        <v>22</v>
      </c>
      <c r="D173" s="6" t="s">
        <v>330</v>
      </c>
      <c r="E173" s="6" t="s">
        <v>357</v>
      </c>
      <c r="F173" s="6">
        <v>1</v>
      </c>
      <c r="G173" s="6" t="s">
        <v>332</v>
      </c>
      <c r="H173" s="6" t="s">
        <v>334</v>
      </c>
      <c r="I173" s="6" t="s">
        <v>334</v>
      </c>
    </row>
    <row r="174" spans="1:9">
      <c r="A174" s="6" t="s">
        <v>328</v>
      </c>
      <c r="B174" s="6" t="s">
        <v>329</v>
      </c>
      <c r="C174" s="6">
        <v>30</v>
      </c>
      <c r="D174" s="6" t="s">
        <v>330</v>
      </c>
      <c r="E174" s="6" t="s">
        <v>331</v>
      </c>
      <c r="F174" s="6">
        <v>4</v>
      </c>
      <c r="G174" s="6" t="s">
        <v>332</v>
      </c>
      <c r="H174" s="6" t="s">
        <v>335</v>
      </c>
      <c r="I174" s="6" t="s">
        <v>335</v>
      </c>
    </row>
    <row r="175" spans="1:9">
      <c r="A175" s="6" t="s">
        <v>328</v>
      </c>
      <c r="B175" s="6" t="s">
        <v>329</v>
      </c>
      <c r="C175" s="6">
        <v>24</v>
      </c>
      <c r="D175" s="6" t="s">
        <v>330</v>
      </c>
      <c r="E175" s="6" t="s">
        <v>348</v>
      </c>
      <c r="F175" s="6">
        <v>1</v>
      </c>
      <c r="G175" s="6" t="s">
        <v>343</v>
      </c>
      <c r="H175" s="6" t="s">
        <v>336</v>
      </c>
      <c r="I175" s="6" t="s">
        <v>335</v>
      </c>
    </row>
    <row r="176" spans="1:9">
      <c r="A176" s="6" t="s">
        <v>328</v>
      </c>
      <c r="B176" s="6" t="s">
        <v>329</v>
      </c>
      <c r="C176" s="6">
        <v>25</v>
      </c>
      <c r="D176" s="6" t="s">
        <v>330</v>
      </c>
      <c r="E176" s="6" t="s">
        <v>331</v>
      </c>
      <c r="F176" s="6">
        <v>1</v>
      </c>
      <c r="G176" s="6" t="s">
        <v>332</v>
      </c>
      <c r="H176" s="6" t="s">
        <v>336</v>
      </c>
      <c r="I176" s="6" t="s">
        <v>335</v>
      </c>
    </row>
    <row r="177" spans="1:9">
      <c r="A177" s="6" t="s">
        <v>328</v>
      </c>
      <c r="B177" s="6" t="s">
        <v>329</v>
      </c>
      <c r="C177" s="6">
        <v>28</v>
      </c>
      <c r="D177" s="6" t="s">
        <v>330</v>
      </c>
      <c r="E177" s="6" t="s">
        <v>331</v>
      </c>
      <c r="F177" s="6">
        <v>4</v>
      </c>
      <c r="G177" s="6" t="s">
        <v>347</v>
      </c>
      <c r="H177" s="6" t="s">
        <v>334</v>
      </c>
      <c r="I177" s="6" t="s">
        <v>334</v>
      </c>
    </row>
    <row r="178" spans="1:9">
      <c r="A178" s="6" t="s">
        <v>328</v>
      </c>
      <c r="B178" s="6" t="s">
        <v>329</v>
      </c>
      <c r="C178" s="6">
        <v>26</v>
      </c>
      <c r="D178" s="6" t="s">
        <v>330</v>
      </c>
      <c r="E178" s="6" t="s">
        <v>331</v>
      </c>
      <c r="F178" s="6">
        <v>2</v>
      </c>
      <c r="G178" s="6" t="s">
        <v>366</v>
      </c>
      <c r="H178" s="6" t="s">
        <v>334</v>
      </c>
      <c r="I178" s="6" t="s">
        <v>336</v>
      </c>
    </row>
    <row r="179" spans="1:9">
      <c r="A179" s="6" t="s">
        <v>328</v>
      </c>
      <c r="B179" s="6" t="s">
        <v>329</v>
      </c>
      <c r="C179" s="6">
        <v>25</v>
      </c>
      <c r="D179" s="6" t="s">
        <v>330</v>
      </c>
      <c r="E179" s="6" t="s">
        <v>331</v>
      </c>
      <c r="F179" s="6">
        <v>1</v>
      </c>
      <c r="G179" s="6" t="s">
        <v>332</v>
      </c>
      <c r="H179" s="6" t="s">
        <v>334</v>
      </c>
      <c r="I179" s="6" t="s">
        <v>336</v>
      </c>
    </row>
    <row r="180" spans="1:9">
      <c r="A180" s="6" t="s">
        <v>328</v>
      </c>
      <c r="B180" s="6" t="s">
        <v>329</v>
      </c>
      <c r="C180" s="6">
        <v>24</v>
      </c>
      <c r="D180" s="6" t="s">
        <v>330</v>
      </c>
      <c r="E180" s="6" t="s">
        <v>331</v>
      </c>
      <c r="F180" s="6">
        <v>2</v>
      </c>
      <c r="G180" s="6" t="s">
        <v>332</v>
      </c>
      <c r="H180" s="6" t="s">
        <v>334</v>
      </c>
      <c r="I180" s="6" t="s">
        <v>335</v>
      </c>
    </row>
    <row r="181" spans="1:9">
      <c r="A181" s="6" t="s">
        <v>328</v>
      </c>
      <c r="B181" s="6" t="s">
        <v>329</v>
      </c>
      <c r="C181" s="6">
        <v>24</v>
      </c>
      <c r="D181" s="6" t="s">
        <v>330</v>
      </c>
      <c r="E181" s="6" t="s">
        <v>371</v>
      </c>
      <c r="F181" s="6">
        <v>1</v>
      </c>
      <c r="G181" s="6" t="s">
        <v>347</v>
      </c>
      <c r="H181" s="6" t="s">
        <v>335</v>
      </c>
      <c r="I181" s="6" t="s">
        <v>336</v>
      </c>
    </row>
    <row r="182" spans="1:9">
      <c r="A182" s="6" t="s">
        <v>328</v>
      </c>
      <c r="B182" s="6" t="s">
        <v>329</v>
      </c>
      <c r="C182" s="6">
        <v>24</v>
      </c>
      <c r="D182" s="6" t="s">
        <v>330</v>
      </c>
      <c r="E182" s="6" t="s">
        <v>331</v>
      </c>
      <c r="F182" s="6">
        <v>2</v>
      </c>
      <c r="G182" s="6" t="s">
        <v>332</v>
      </c>
      <c r="H182" s="6" t="s">
        <v>334</v>
      </c>
      <c r="I182" s="6" t="s">
        <v>334</v>
      </c>
    </row>
    <row r="183" spans="1:9">
      <c r="A183" s="6" t="s">
        <v>328</v>
      </c>
      <c r="B183" s="6" t="s">
        <v>329</v>
      </c>
      <c r="C183" s="6">
        <v>26</v>
      </c>
      <c r="D183" s="6" t="s">
        <v>330</v>
      </c>
      <c r="E183" s="6" t="s">
        <v>371</v>
      </c>
      <c r="F183" s="6">
        <v>1</v>
      </c>
      <c r="G183" s="6" t="s">
        <v>332</v>
      </c>
      <c r="H183" s="6" t="s">
        <v>334</v>
      </c>
      <c r="I183" s="6" t="s">
        <v>334</v>
      </c>
    </row>
    <row r="184" spans="1:9">
      <c r="A184" s="6" t="s">
        <v>328</v>
      </c>
      <c r="B184" s="6" t="s">
        <v>329</v>
      </c>
      <c r="C184" s="6">
        <v>30</v>
      </c>
      <c r="D184" s="6" t="s">
        <v>330</v>
      </c>
      <c r="E184" s="6" t="s">
        <v>357</v>
      </c>
      <c r="F184" s="6">
        <v>1</v>
      </c>
      <c r="G184" s="6" t="s">
        <v>403</v>
      </c>
      <c r="H184" s="6" t="s">
        <v>336</v>
      </c>
      <c r="I184" s="6" t="s">
        <v>335</v>
      </c>
    </row>
    <row r="185" spans="1:9">
      <c r="A185" s="6" t="s">
        <v>351</v>
      </c>
      <c r="B185" s="6" t="s">
        <v>329</v>
      </c>
      <c r="C185" s="6">
        <v>26</v>
      </c>
      <c r="D185" s="6" t="s">
        <v>330</v>
      </c>
      <c r="E185" s="6" t="s">
        <v>331</v>
      </c>
      <c r="F185" s="6">
        <v>2</v>
      </c>
      <c r="G185" s="6" t="s">
        <v>347</v>
      </c>
      <c r="H185" s="6" t="s">
        <v>334</v>
      </c>
      <c r="I185" s="6" t="s">
        <v>334</v>
      </c>
    </row>
    <row r="186" spans="1:9">
      <c r="A186" s="6" t="s">
        <v>351</v>
      </c>
      <c r="B186" s="6" t="s">
        <v>329</v>
      </c>
      <c r="C186" s="6">
        <v>29</v>
      </c>
      <c r="D186" s="6" t="s">
        <v>330</v>
      </c>
      <c r="E186" s="6" t="s">
        <v>331</v>
      </c>
      <c r="F186" s="6">
        <v>2</v>
      </c>
      <c r="G186" s="6" t="s">
        <v>332</v>
      </c>
      <c r="H186" s="6" t="s">
        <v>334</v>
      </c>
      <c r="I186" s="6" t="s">
        <v>336</v>
      </c>
    </row>
    <row r="187" spans="1:9">
      <c r="A187" s="6" t="s">
        <v>351</v>
      </c>
      <c r="B187" s="6" t="s">
        <v>329</v>
      </c>
      <c r="C187" s="6">
        <v>26</v>
      </c>
      <c r="D187" s="6" t="s">
        <v>330</v>
      </c>
      <c r="E187" s="6" t="s">
        <v>331</v>
      </c>
      <c r="F187" s="6">
        <v>4</v>
      </c>
      <c r="G187" s="6" t="s">
        <v>332</v>
      </c>
      <c r="H187" s="6" t="s">
        <v>335</v>
      </c>
      <c r="I187" s="6" t="s">
        <v>336</v>
      </c>
    </row>
    <row r="188" spans="1:9">
      <c r="A188" s="6" t="s">
        <v>351</v>
      </c>
      <c r="B188" s="6" t="s">
        <v>329</v>
      </c>
      <c r="C188" s="6">
        <v>35</v>
      </c>
      <c r="D188" s="6" t="s">
        <v>330</v>
      </c>
      <c r="E188" s="6" t="s">
        <v>371</v>
      </c>
      <c r="F188" s="6">
        <v>2</v>
      </c>
      <c r="G188" s="6" t="s">
        <v>403</v>
      </c>
      <c r="H188" s="6" t="s">
        <v>334</v>
      </c>
      <c r="I188" s="6" t="s">
        <v>336</v>
      </c>
    </row>
    <row r="189" spans="1:9">
      <c r="A189" s="6" t="s">
        <v>351</v>
      </c>
      <c r="B189" s="6" t="s">
        <v>329</v>
      </c>
      <c r="C189" s="6">
        <v>26</v>
      </c>
      <c r="D189" s="6" t="s">
        <v>330</v>
      </c>
      <c r="E189" s="6" t="s">
        <v>331</v>
      </c>
      <c r="F189" s="6">
        <v>4</v>
      </c>
      <c r="G189" s="6" t="s">
        <v>366</v>
      </c>
      <c r="H189" s="6" t="s">
        <v>336</v>
      </c>
      <c r="I189" s="6" t="s">
        <v>334</v>
      </c>
    </row>
    <row r="190" spans="1:9">
      <c r="A190" s="6" t="s">
        <v>351</v>
      </c>
      <c r="B190" s="6" t="s">
        <v>329</v>
      </c>
      <c r="C190" s="6">
        <v>25</v>
      </c>
      <c r="D190" s="6" t="s">
        <v>330</v>
      </c>
      <c r="E190" s="6" t="s">
        <v>331</v>
      </c>
      <c r="F190" s="6">
        <v>1</v>
      </c>
      <c r="G190" s="6" t="s">
        <v>332</v>
      </c>
      <c r="H190" s="6" t="s">
        <v>335</v>
      </c>
      <c r="I190" s="6" t="s">
        <v>336</v>
      </c>
    </row>
    <row r="191" spans="1:9">
      <c r="A191" s="6" t="s">
        <v>351</v>
      </c>
      <c r="B191" s="6" t="s">
        <v>329</v>
      </c>
      <c r="C191" s="6">
        <v>24</v>
      </c>
      <c r="D191" s="6" t="s">
        <v>330</v>
      </c>
      <c r="E191" s="6" t="s">
        <v>331</v>
      </c>
      <c r="F191" s="6">
        <v>1</v>
      </c>
      <c r="G191" s="6" t="s">
        <v>345</v>
      </c>
      <c r="H191" s="6" t="s">
        <v>334</v>
      </c>
      <c r="I191" s="6" t="s">
        <v>336</v>
      </c>
    </row>
    <row r="192" spans="1:9">
      <c r="A192" s="6" t="s">
        <v>351</v>
      </c>
      <c r="B192" s="6" t="s">
        <v>329</v>
      </c>
      <c r="C192" s="6">
        <v>25</v>
      </c>
      <c r="D192" s="6" t="s">
        <v>330</v>
      </c>
      <c r="E192" s="6" t="s">
        <v>371</v>
      </c>
      <c r="F192" s="6">
        <v>1</v>
      </c>
      <c r="G192" s="6" t="s">
        <v>343</v>
      </c>
      <c r="H192" s="6" t="s">
        <v>334</v>
      </c>
      <c r="I192" s="6" t="s">
        <v>334</v>
      </c>
    </row>
    <row r="193" spans="1:9">
      <c r="A193" s="6" t="s">
        <v>351</v>
      </c>
      <c r="B193" s="6" t="s">
        <v>329</v>
      </c>
      <c r="C193" s="6">
        <v>22</v>
      </c>
      <c r="D193" s="6" t="s">
        <v>330</v>
      </c>
      <c r="E193" s="6" t="s">
        <v>357</v>
      </c>
      <c r="F193" s="6">
        <v>1</v>
      </c>
      <c r="G193" s="6" t="s">
        <v>347</v>
      </c>
      <c r="H193" s="6" t="s">
        <v>334</v>
      </c>
      <c r="I193" s="6" t="s">
        <v>335</v>
      </c>
    </row>
    <row r="194" spans="1:9">
      <c r="A194" s="6" t="s">
        <v>351</v>
      </c>
      <c r="B194" s="6" t="s">
        <v>329</v>
      </c>
      <c r="C194" s="6">
        <v>28</v>
      </c>
      <c r="D194" s="6" t="s">
        <v>330</v>
      </c>
      <c r="E194" s="6" t="s">
        <v>357</v>
      </c>
      <c r="F194" s="6">
        <v>1</v>
      </c>
      <c r="G194" s="6" t="s">
        <v>332</v>
      </c>
      <c r="H194" s="6" t="s">
        <v>335</v>
      </c>
      <c r="I194" s="6" t="s">
        <v>336</v>
      </c>
    </row>
    <row r="195" spans="1:9">
      <c r="A195" s="6" t="s">
        <v>351</v>
      </c>
      <c r="B195" s="6" t="s">
        <v>329</v>
      </c>
      <c r="C195" s="6">
        <v>28</v>
      </c>
      <c r="D195" s="6" t="s">
        <v>330</v>
      </c>
      <c r="E195" s="6" t="s">
        <v>331</v>
      </c>
      <c r="F195" s="6">
        <v>2</v>
      </c>
      <c r="G195" s="6" t="s">
        <v>347</v>
      </c>
      <c r="H195" s="6" t="s">
        <v>336</v>
      </c>
      <c r="I195" s="6" t="s">
        <v>334</v>
      </c>
    </row>
    <row r="196" spans="1:9">
      <c r="A196" s="6" t="s">
        <v>351</v>
      </c>
      <c r="B196" s="6" t="s">
        <v>329</v>
      </c>
      <c r="C196" s="6">
        <v>26</v>
      </c>
      <c r="D196" s="6" t="s">
        <v>330</v>
      </c>
      <c r="E196" s="6" t="s">
        <v>331</v>
      </c>
      <c r="F196" s="6">
        <v>4</v>
      </c>
      <c r="G196" s="6" t="s">
        <v>347</v>
      </c>
      <c r="H196" s="6" t="s">
        <v>335</v>
      </c>
      <c r="I196" s="6" t="s">
        <v>336</v>
      </c>
    </row>
    <row r="197" spans="1:9">
      <c r="A197" s="6" t="s">
        <v>351</v>
      </c>
      <c r="B197" s="6" t="s">
        <v>329</v>
      </c>
      <c r="C197" s="6">
        <v>28</v>
      </c>
      <c r="D197" s="6" t="s">
        <v>330</v>
      </c>
      <c r="E197" s="6" t="s">
        <v>331</v>
      </c>
      <c r="F197" s="6" t="s">
        <v>348</v>
      </c>
      <c r="G197" s="6" t="s">
        <v>409</v>
      </c>
      <c r="H197" s="6" t="s">
        <v>336</v>
      </c>
      <c r="I197" s="6" t="s">
        <v>336</v>
      </c>
    </row>
    <row r="198" spans="1:9">
      <c r="A198" s="6" t="s">
        <v>351</v>
      </c>
      <c r="B198" s="6" t="s">
        <v>329</v>
      </c>
      <c r="C198" s="6">
        <v>25</v>
      </c>
      <c r="D198" s="6" t="s">
        <v>330</v>
      </c>
      <c r="E198" s="6" t="s">
        <v>331</v>
      </c>
      <c r="F198" s="6">
        <v>1</v>
      </c>
      <c r="G198" s="6" t="s">
        <v>345</v>
      </c>
      <c r="H198" s="6" t="s">
        <v>334</v>
      </c>
      <c r="I198" s="6" t="s">
        <v>336</v>
      </c>
    </row>
    <row r="199" spans="1:9">
      <c r="A199" s="6" t="s">
        <v>351</v>
      </c>
      <c r="B199" s="6" t="s">
        <v>329</v>
      </c>
      <c r="C199" s="6">
        <v>26</v>
      </c>
      <c r="D199" s="6" t="s">
        <v>330</v>
      </c>
      <c r="E199" s="6" t="s">
        <v>331</v>
      </c>
      <c r="F199" s="6">
        <v>2</v>
      </c>
      <c r="G199" s="6" t="s">
        <v>347</v>
      </c>
      <c r="H199" s="6" t="s">
        <v>336</v>
      </c>
      <c r="I199" s="6" t="s">
        <v>334</v>
      </c>
    </row>
    <row r="200" spans="1:9">
      <c r="A200" s="6" t="s">
        <v>351</v>
      </c>
      <c r="B200" s="6" t="s">
        <v>329</v>
      </c>
      <c r="C200" s="6">
        <v>24</v>
      </c>
      <c r="D200" s="6" t="s">
        <v>330</v>
      </c>
      <c r="E200" s="6" t="s">
        <v>331</v>
      </c>
      <c r="F200" s="6">
        <v>1</v>
      </c>
      <c r="G200" s="6" t="s">
        <v>345</v>
      </c>
      <c r="H200" s="6" t="s">
        <v>334</v>
      </c>
      <c r="I200" s="6" t="s">
        <v>334</v>
      </c>
    </row>
    <row r="201" spans="1:9">
      <c r="A201" s="6" t="s">
        <v>351</v>
      </c>
      <c r="B201" s="6" t="s">
        <v>329</v>
      </c>
      <c r="C201" s="6">
        <v>23</v>
      </c>
      <c r="D201" s="6" t="s">
        <v>330</v>
      </c>
      <c r="E201" s="6" t="s">
        <v>371</v>
      </c>
      <c r="F201" s="6">
        <v>1</v>
      </c>
      <c r="G201" s="6" t="s">
        <v>343</v>
      </c>
      <c r="H201" s="6" t="s">
        <v>336</v>
      </c>
      <c r="I201" s="6" t="s">
        <v>334</v>
      </c>
    </row>
    <row r="202" spans="1:9">
      <c r="A202" s="6" t="s">
        <v>351</v>
      </c>
      <c r="B202" s="6" t="s">
        <v>329</v>
      </c>
      <c r="C202" s="6">
        <v>26</v>
      </c>
      <c r="D202" s="6" t="s">
        <v>330</v>
      </c>
      <c r="E202" s="6" t="s">
        <v>331</v>
      </c>
      <c r="F202" s="6">
        <v>4</v>
      </c>
      <c r="G202" s="6" t="s">
        <v>332</v>
      </c>
      <c r="H202" s="6" t="s">
        <v>335</v>
      </c>
      <c r="I202" s="6" t="s">
        <v>334</v>
      </c>
    </row>
    <row r="203" spans="1:9">
      <c r="A203" s="6" t="s">
        <v>351</v>
      </c>
      <c r="B203" s="6" t="s">
        <v>329</v>
      </c>
      <c r="C203" s="6">
        <v>23</v>
      </c>
      <c r="D203" s="6" t="s">
        <v>330</v>
      </c>
      <c r="E203" s="6" t="s">
        <v>331</v>
      </c>
      <c r="F203" s="6">
        <v>1</v>
      </c>
      <c r="G203" s="6" t="s">
        <v>332</v>
      </c>
      <c r="H203" s="6" t="s">
        <v>336</v>
      </c>
      <c r="I203" s="6" t="s">
        <v>336</v>
      </c>
    </row>
    <row r="204" spans="1:9">
      <c r="A204" s="6" t="s">
        <v>351</v>
      </c>
      <c r="B204" s="6" t="s">
        <v>329</v>
      </c>
      <c r="C204" s="6">
        <v>24</v>
      </c>
      <c r="D204" s="6" t="s">
        <v>330</v>
      </c>
      <c r="E204" s="6" t="s">
        <v>331</v>
      </c>
      <c r="F204" s="6">
        <v>2</v>
      </c>
      <c r="G204" s="6" t="s">
        <v>332</v>
      </c>
      <c r="H204" s="6" t="s">
        <v>334</v>
      </c>
      <c r="I204" s="6" t="s">
        <v>335</v>
      </c>
    </row>
    <row r="205" spans="1:9">
      <c r="A205" s="6" t="s">
        <v>351</v>
      </c>
      <c r="B205" s="6" t="s">
        <v>329</v>
      </c>
      <c r="C205" s="6">
        <v>24</v>
      </c>
      <c r="D205" s="6" t="s">
        <v>330</v>
      </c>
      <c r="E205" s="6" t="s">
        <v>331</v>
      </c>
      <c r="F205" s="6">
        <v>2</v>
      </c>
      <c r="G205" s="6" t="s">
        <v>332</v>
      </c>
      <c r="H205" s="6" t="s">
        <v>335</v>
      </c>
      <c r="I205" s="6" t="s">
        <v>334</v>
      </c>
    </row>
    <row r="206" spans="1:9">
      <c r="A206" s="6" t="s">
        <v>351</v>
      </c>
      <c r="B206" s="6" t="s">
        <v>329</v>
      </c>
      <c r="C206" s="6">
        <v>29</v>
      </c>
      <c r="D206" s="6" t="s">
        <v>330</v>
      </c>
      <c r="E206" s="6" t="s">
        <v>371</v>
      </c>
      <c r="F206" s="6">
        <v>1</v>
      </c>
      <c r="G206" s="6" t="s">
        <v>345</v>
      </c>
      <c r="H206" s="6" t="s">
        <v>336</v>
      </c>
      <c r="I206" s="6" t="s">
        <v>336</v>
      </c>
    </row>
    <row r="207" spans="1:9">
      <c r="A207" s="6" t="s">
        <v>351</v>
      </c>
      <c r="B207" s="6" t="s">
        <v>329</v>
      </c>
      <c r="C207" s="6">
        <v>23</v>
      </c>
      <c r="D207" s="6" t="s">
        <v>330</v>
      </c>
      <c r="E207" s="6" t="s">
        <v>331</v>
      </c>
      <c r="F207" s="6">
        <v>1</v>
      </c>
      <c r="G207" s="6" t="s">
        <v>332</v>
      </c>
      <c r="H207" s="6" t="s">
        <v>334</v>
      </c>
      <c r="I207" s="6" t="s">
        <v>336</v>
      </c>
    </row>
    <row r="208" spans="1:9">
      <c r="A208" s="6" t="s">
        <v>351</v>
      </c>
      <c r="B208" s="6" t="s">
        <v>329</v>
      </c>
      <c r="C208" s="6">
        <v>25</v>
      </c>
      <c r="D208" s="6" t="s">
        <v>330</v>
      </c>
      <c r="E208" s="6" t="s">
        <v>331</v>
      </c>
      <c r="F208" s="6">
        <v>1</v>
      </c>
      <c r="G208" s="6" t="s">
        <v>332</v>
      </c>
      <c r="H208" s="6" t="s">
        <v>335</v>
      </c>
      <c r="I208" s="6" t="s">
        <v>336</v>
      </c>
    </row>
    <row r="209" spans="1:19">
      <c r="A209" s="6" t="s">
        <v>351</v>
      </c>
      <c r="B209" s="6" t="s">
        <v>329</v>
      </c>
      <c r="C209" s="6">
        <v>25</v>
      </c>
      <c r="D209" s="6" t="s">
        <v>330</v>
      </c>
      <c r="E209" s="6" t="s">
        <v>331</v>
      </c>
      <c r="F209" s="6">
        <v>4</v>
      </c>
      <c r="G209" s="6" t="s">
        <v>332</v>
      </c>
      <c r="H209" s="6" t="s">
        <v>334</v>
      </c>
      <c r="I209" s="6" t="s">
        <v>334</v>
      </c>
    </row>
    <row r="210" spans="1:19">
      <c r="A210" s="6" t="s">
        <v>351</v>
      </c>
      <c r="B210" s="6" t="s">
        <v>329</v>
      </c>
      <c r="C210" s="6">
        <v>38</v>
      </c>
      <c r="D210" s="6" t="s">
        <v>330</v>
      </c>
      <c r="E210" s="6" t="s">
        <v>331</v>
      </c>
      <c r="F210" s="6" t="s">
        <v>348</v>
      </c>
      <c r="G210" s="6" t="s">
        <v>332</v>
      </c>
      <c r="H210" s="6" t="s">
        <v>335</v>
      </c>
      <c r="I210" s="6" t="s">
        <v>335</v>
      </c>
    </row>
    <row r="211" spans="1:19">
      <c r="A211" s="6" t="s">
        <v>351</v>
      </c>
      <c r="B211" s="6" t="s">
        <v>329</v>
      </c>
      <c r="C211" s="6">
        <v>21</v>
      </c>
      <c r="D211" s="6" t="s">
        <v>330</v>
      </c>
      <c r="E211" s="6" t="s">
        <v>331</v>
      </c>
      <c r="F211" s="6">
        <v>1</v>
      </c>
      <c r="G211" s="6" t="s">
        <v>348</v>
      </c>
      <c r="H211" s="6" t="s">
        <v>335</v>
      </c>
      <c r="I211" s="6" t="s">
        <v>335</v>
      </c>
    </row>
    <row r="212" spans="1:19">
      <c r="A212" s="6" t="s">
        <v>351</v>
      </c>
      <c r="B212" s="6" t="s">
        <v>329</v>
      </c>
      <c r="C212" s="6">
        <v>25</v>
      </c>
      <c r="D212" s="6" t="s">
        <v>330</v>
      </c>
      <c r="E212" s="6" t="s">
        <v>331</v>
      </c>
      <c r="F212" s="6">
        <v>1</v>
      </c>
      <c r="G212" s="6" t="s">
        <v>409</v>
      </c>
      <c r="H212" s="6" t="s">
        <v>336</v>
      </c>
      <c r="I212" s="6" t="s">
        <v>336</v>
      </c>
    </row>
    <row r="213" spans="1:19">
      <c r="A213" s="6" t="s">
        <v>351</v>
      </c>
      <c r="B213" s="6" t="s">
        <v>329</v>
      </c>
      <c r="C213" s="6">
        <v>40</v>
      </c>
      <c r="D213" s="6" t="s">
        <v>330</v>
      </c>
      <c r="E213" s="6" t="s">
        <v>348</v>
      </c>
      <c r="F213" s="6" t="s">
        <v>348</v>
      </c>
      <c r="G213" s="6" t="s">
        <v>332</v>
      </c>
      <c r="H213" s="6" t="s">
        <v>336</v>
      </c>
      <c r="I213" s="6" t="s">
        <v>334</v>
      </c>
    </row>
    <row r="214" spans="1:19">
      <c r="A214" s="6" t="s">
        <v>351</v>
      </c>
      <c r="B214" s="6" t="s">
        <v>329</v>
      </c>
      <c r="C214" s="6">
        <v>21</v>
      </c>
      <c r="D214" s="6" t="s">
        <v>330</v>
      </c>
      <c r="E214" s="6" t="s">
        <v>348</v>
      </c>
      <c r="F214" s="6">
        <v>3</v>
      </c>
      <c r="G214" s="6" t="s">
        <v>366</v>
      </c>
      <c r="H214" s="6" t="s">
        <v>336</v>
      </c>
      <c r="I214" s="6" t="s">
        <v>336</v>
      </c>
    </row>
    <row r="215" spans="1:19">
      <c r="A215" s="6" t="s">
        <v>351</v>
      </c>
      <c r="B215" s="6" t="s">
        <v>329</v>
      </c>
      <c r="C215" s="6">
        <v>26</v>
      </c>
      <c r="D215" s="6" t="s">
        <v>330</v>
      </c>
      <c r="E215" s="6" t="s">
        <v>331</v>
      </c>
      <c r="F215" s="6">
        <v>3</v>
      </c>
      <c r="G215" s="6" t="s">
        <v>347</v>
      </c>
      <c r="H215" s="6" t="s">
        <v>336</v>
      </c>
      <c r="I215" s="6" t="s">
        <v>334</v>
      </c>
    </row>
    <row r="216" spans="1:19">
      <c r="A216" s="6" t="s">
        <v>351</v>
      </c>
      <c r="B216" s="6" t="s">
        <v>329</v>
      </c>
      <c r="C216" s="6">
        <v>25</v>
      </c>
      <c r="D216" s="6" t="s">
        <v>330</v>
      </c>
      <c r="E216" s="6" t="s">
        <v>331</v>
      </c>
      <c r="F216" s="6">
        <v>2</v>
      </c>
      <c r="G216" s="6" t="s">
        <v>361</v>
      </c>
      <c r="H216" s="6" t="s">
        <v>334</v>
      </c>
      <c r="I216" s="6" t="s">
        <v>336</v>
      </c>
    </row>
    <row r="217" spans="1:19">
      <c r="A217" s="6" t="s">
        <v>351</v>
      </c>
      <c r="B217" s="6" t="s">
        <v>329</v>
      </c>
      <c r="C217" s="6">
        <v>26</v>
      </c>
      <c r="D217" s="6" t="s">
        <v>330</v>
      </c>
      <c r="E217" s="6" t="s">
        <v>371</v>
      </c>
      <c r="F217" s="6">
        <v>1</v>
      </c>
      <c r="G217" s="6" t="s">
        <v>347</v>
      </c>
      <c r="H217" s="6" t="s">
        <v>334</v>
      </c>
      <c r="I217" s="6" t="s">
        <v>334</v>
      </c>
    </row>
    <row r="218" spans="1:19">
      <c r="A218" s="6" t="s">
        <v>351</v>
      </c>
      <c r="B218" s="6" t="s">
        <v>329</v>
      </c>
      <c r="C218" s="6">
        <v>28</v>
      </c>
      <c r="D218" s="6" t="s">
        <v>330</v>
      </c>
      <c r="E218" s="6" t="s">
        <v>331</v>
      </c>
      <c r="F218" s="6">
        <v>1</v>
      </c>
      <c r="G218" s="6" t="s">
        <v>332</v>
      </c>
      <c r="H218" s="6" t="s">
        <v>334</v>
      </c>
      <c r="I218" s="6" t="s">
        <v>334</v>
      </c>
    </row>
    <row r="219" spans="1:19">
      <c r="A219" s="6" t="s">
        <v>351</v>
      </c>
      <c r="B219" s="6" t="s">
        <v>329</v>
      </c>
      <c r="C219" s="6">
        <v>56</v>
      </c>
      <c r="D219" s="6" t="s">
        <v>330</v>
      </c>
      <c r="E219" s="6" t="s">
        <v>331</v>
      </c>
      <c r="F219" s="6">
        <v>2</v>
      </c>
      <c r="G219" s="6" t="s">
        <v>332</v>
      </c>
      <c r="H219" s="6" t="s">
        <v>334</v>
      </c>
      <c r="I219" s="6" t="s">
        <v>335</v>
      </c>
    </row>
    <row r="220" spans="1:19">
      <c r="A220" s="6" t="s">
        <v>351</v>
      </c>
      <c r="B220" s="6" t="s">
        <v>329</v>
      </c>
      <c r="C220" s="6">
        <v>25</v>
      </c>
      <c r="D220" s="6" t="s">
        <v>330</v>
      </c>
      <c r="E220" s="6" t="s">
        <v>331</v>
      </c>
      <c r="F220" s="6">
        <v>3</v>
      </c>
      <c r="G220" s="6" t="s">
        <v>403</v>
      </c>
      <c r="H220" s="6" t="s">
        <v>336</v>
      </c>
      <c r="I220" s="6" t="s">
        <v>334</v>
      </c>
    </row>
    <row r="221" spans="1:19">
      <c r="A221" s="6" t="s">
        <v>454</v>
      </c>
      <c r="B221" s="6" t="s">
        <v>329</v>
      </c>
      <c r="C221" s="6">
        <v>22</v>
      </c>
      <c r="D221" s="6" t="s">
        <v>330</v>
      </c>
      <c r="E221" s="6" t="s">
        <v>371</v>
      </c>
      <c r="F221" s="6">
        <v>2</v>
      </c>
      <c r="G221" s="6" t="s">
        <v>443</v>
      </c>
      <c r="H221" s="6" t="s">
        <v>335</v>
      </c>
      <c r="I221" s="6" t="s">
        <v>336</v>
      </c>
    </row>
    <row r="222" spans="1:19">
      <c r="A222" s="6" t="s">
        <v>454</v>
      </c>
      <c r="B222" s="6" t="s">
        <v>329</v>
      </c>
      <c r="C222" s="6">
        <v>22</v>
      </c>
      <c r="D222" s="6" t="s">
        <v>330</v>
      </c>
      <c r="E222" s="6" t="s">
        <v>371</v>
      </c>
      <c r="F222" s="6">
        <v>1</v>
      </c>
      <c r="G222" s="6" t="s">
        <v>347</v>
      </c>
      <c r="H222" s="6" t="s">
        <v>334</v>
      </c>
      <c r="I222" s="6" t="s">
        <v>334</v>
      </c>
    </row>
    <row r="224" spans="1:19">
      <c r="B224" s="31"/>
      <c r="C224" s="51" t="s">
        <v>278</v>
      </c>
      <c r="D224" s="52" t="s">
        <v>279</v>
      </c>
      <c r="F224" s="31"/>
      <c r="G224" s="32"/>
      <c r="H224" s="51" t="s">
        <v>278</v>
      </c>
      <c r="I224" s="52" t="s">
        <v>279</v>
      </c>
      <c r="P224" s="31"/>
      <c r="Q224" s="32"/>
      <c r="R224" s="75" t="s">
        <v>278</v>
      </c>
      <c r="S224" s="76" t="s">
        <v>279</v>
      </c>
    </row>
    <row r="225" spans="2:19">
      <c r="B225" s="19" t="s">
        <v>336</v>
      </c>
      <c r="C225" s="2">
        <v>91</v>
      </c>
      <c r="D225" s="38">
        <v>83</v>
      </c>
      <c r="F225" s="21" t="s">
        <v>522</v>
      </c>
      <c r="G225" s="6" t="s">
        <v>336</v>
      </c>
      <c r="H225" s="2">
        <f>COUNTIF(H5:H222, "Yes")</f>
        <v>91</v>
      </c>
      <c r="I225" s="38">
        <f>COUNTIF(I5:I222, "Yes")</f>
        <v>83</v>
      </c>
      <c r="P225" s="21" t="s">
        <v>340</v>
      </c>
      <c r="Q225" s="6" t="s">
        <v>336</v>
      </c>
      <c r="R225" s="77">
        <f>COUNTIF(H5:H31, "Yes")</f>
        <v>17</v>
      </c>
      <c r="S225" s="78">
        <f>COUNTIF(I5:I31, "Yes")</f>
        <v>9</v>
      </c>
    </row>
    <row r="226" spans="2:19">
      <c r="B226" s="19" t="s">
        <v>335</v>
      </c>
      <c r="C226" s="2">
        <v>36</v>
      </c>
      <c r="D226" s="38">
        <v>53</v>
      </c>
      <c r="F226" s="21"/>
      <c r="G226" s="6" t="s">
        <v>335</v>
      </c>
      <c r="H226" s="2">
        <f>COUNTIF(H5:H222, "No")</f>
        <v>36</v>
      </c>
      <c r="I226" s="38">
        <f>COUNTIF(I5:I222, "No")</f>
        <v>53</v>
      </c>
      <c r="P226" s="21"/>
      <c r="Q226" s="6" t="s">
        <v>335</v>
      </c>
      <c r="R226" s="77">
        <f>COUNTIF(H5:H31, "No")</f>
        <v>2</v>
      </c>
      <c r="S226" s="78">
        <f>COUNTIF(I5:I31, "No")</f>
        <v>8</v>
      </c>
    </row>
    <row r="227" spans="2:19">
      <c r="B227" s="19" t="s">
        <v>334</v>
      </c>
      <c r="C227" s="2">
        <v>91</v>
      </c>
      <c r="D227" s="38">
        <v>82</v>
      </c>
      <c r="F227" s="21"/>
      <c r="G227" s="6" t="s">
        <v>334</v>
      </c>
      <c r="H227" s="2">
        <f>COUNTIF(H5:H222, "Not sure")</f>
        <v>91</v>
      </c>
      <c r="I227" s="38">
        <f>COUNTIF(I5:I222, "Not sure")</f>
        <v>82</v>
      </c>
      <c r="P227" s="21"/>
      <c r="Q227" s="6" t="s">
        <v>334</v>
      </c>
      <c r="R227" s="77">
        <f>COUNTIF(H5:H31, "Not sure")</f>
        <v>8</v>
      </c>
      <c r="S227" s="78">
        <f>COUNTIF(I5:I31, "Not sure")</f>
        <v>10</v>
      </c>
    </row>
    <row r="228" spans="2:19">
      <c r="B228" s="19" t="s">
        <v>522</v>
      </c>
      <c r="C228" s="38">
        <v>218</v>
      </c>
      <c r="D228" s="38">
        <v>218</v>
      </c>
      <c r="F228" s="21"/>
      <c r="G228" s="6" t="s">
        <v>522</v>
      </c>
      <c r="H228" s="38">
        <f>SUM(H225:H227)</f>
        <v>218</v>
      </c>
      <c r="I228" s="38">
        <f>SUM(I225:I227)</f>
        <v>218</v>
      </c>
      <c r="K228" s="31"/>
      <c r="L228" s="32"/>
      <c r="M228" s="51" t="s">
        <v>278</v>
      </c>
      <c r="N228" s="52" t="s">
        <v>279</v>
      </c>
      <c r="P228" s="21"/>
      <c r="Q228" s="6" t="s">
        <v>522</v>
      </c>
      <c r="R228" s="77">
        <f>SUM(R225:R227)</f>
        <v>27</v>
      </c>
      <c r="S228" s="78">
        <f>SUM(S225:S227)</f>
        <v>27</v>
      </c>
    </row>
    <row r="229" spans="2:19">
      <c r="B229" s="21"/>
      <c r="D229" s="20"/>
      <c r="F229" s="21" t="s">
        <v>328</v>
      </c>
      <c r="G229" s="6" t="s">
        <v>336</v>
      </c>
      <c r="H229" s="2">
        <f>COUNTIF(H5:H165, "Yes")</f>
        <v>71</v>
      </c>
      <c r="I229" s="38">
        <f>COUNTIF(I5:I165, "Yes")</f>
        <v>60</v>
      </c>
      <c r="K229" s="21" t="s">
        <v>523</v>
      </c>
      <c r="L229" s="6" t="s">
        <v>336</v>
      </c>
      <c r="M229" s="2">
        <f>COUNTIF(H5:H48, "Yes")</f>
        <v>23</v>
      </c>
      <c r="N229" s="38">
        <f>COUNTIF(I5:I48, "Yes")</f>
        <v>13</v>
      </c>
      <c r="P229" s="21" t="s">
        <v>349</v>
      </c>
      <c r="Q229" s="6" t="s">
        <v>336</v>
      </c>
      <c r="R229" s="77">
        <f>COUNTIF(H32:H64, "Yes")</f>
        <v>14</v>
      </c>
      <c r="S229" s="78">
        <f>COUNTIF(I32:I64, "Yes")</f>
        <v>9</v>
      </c>
    </row>
    <row r="230" spans="2:19">
      <c r="B230" s="21"/>
      <c r="C230" s="2" t="s">
        <v>542</v>
      </c>
      <c r="D230" s="38" t="s">
        <v>543</v>
      </c>
      <c r="F230" s="21"/>
      <c r="G230" s="6" t="s">
        <v>335</v>
      </c>
      <c r="H230" s="2">
        <f>COUNTIF(H5:H165, "No")</f>
        <v>22</v>
      </c>
      <c r="I230" s="38">
        <f>COUNTIF(I5:I165, "No")</f>
        <v>40</v>
      </c>
      <c r="K230" s="21"/>
      <c r="L230" s="6" t="s">
        <v>335</v>
      </c>
      <c r="M230" s="2">
        <f>COUNTIF(H5:H48, "No")</f>
        <v>3</v>
      </c>
      <c r="N230" s="38">
        <f>COUNTIF(I5:I48, "No")</f>
        <v>12</v>
      </c>
      <c r="P230" s="21"/>
      <c r="Q230" s="6" t="s">
        <v>335</v>
      </c>
      <c r="R230" s="77">
        <f>COUNTIF(H32:H64, "No")</f>
        <v>3</v>
      </c>
      <c r="S230" s="78">
        <f>COUNTIF(I32:I64, "No")</f>
        <v>8</v>
      </c>
    </row>
    <row r="231" spans="2:19">
      <c r="B231" s="19" t="s">
        <v>336</v>
      </c>
      <c r="C231" s="53">
        <f>(91/218)*100</f>
        <v>41.743119266055047</v>
      </c>
      <c r="D231" s="54">
        <f>(83/218)*100</f>
        <v>38.073394495412842</v>
      </c>
      <c r="F231" s="21"/>
      <c r="G231" s="6" t="s">
        <v>334</v>
      </c>
      <c r="H231" s="2">
        <f>COUNTIF(H5:H165, "Not sure")</f>
        <v>68</v>
      </c>
      <c r="I231" s="38">
        <f>COUNTIF(I5:I165, "Not sure")</f>
        <v>61</v>
      </c>
      <c r="K231" s="21"/>
      <c r="L231" s="6" t="s">
        <v>334</v>
      </c>
      <c r="M231" s="2">
        <f>COUNTIF(H5:H48, "Not sure")</f>
        <v>18</v>
      </c>
      <c r="N231" s="38">
        <f>COUNTIF(I5:I48, "Not sure")</f>
        <v>19</v>
      </c>
      <c r="P231" s="21"/>
      <c r="Q231" s="6" t="s">
        <v>334</v>
      </c>
      <c r="R231" s="77">
        <f>COUNTIF(H32:H64, "Not sure")</f>
        <v>16</v>
      </c>
      <c r="S231" s="78">
        <f>COUNTIF(I32:I64, "Not sure")</f>
        <v>16</v>
      </c>
    </row>
    <row r="232" spans="2:19">
      <c r="B232" s="19" t="s">
        <v>335</v>
      </c>
      <c r="C232" s="53">
        <f>(36/218)*100</f>
        <v>16.513761467889911</v>
      </c>
      <c r="D232" s="54">
        <f>(53/218)*100</f>
        <v>24.311926605504588</v>
      </c>
      <c r="F232" s="21"/>
      <c r="G232" s="6" t="s">
        <v>522</v>
      </c>
      <c r="H232" s="2">
        <f>SUM(H229:H231)</f>
        <v>161</v>
      </c>
      <c r="I232" s="38">
        <f>SUM(I229:I231)</f>
        <v>161</v>
      </c>
      <c r="K232" s="21"/>
      <c r="L232" s="6" t="s">
        <v>522</v>
      </c>
      <c r="M232" s="2">
        <f>SUM(M229:M231)</f>
        <v>44</v>
      </c>
      <c r="N232" s="38">
        <f>SUM(N229:N231)</f>
        <v>44</v>
      </c>
      <c r="P232" s="21"/>
      <c r="Q232" s="6" t="s">
        <v>522</v>
      </c>
      <c r="R232" s="77">
        <f>SUM(R229:R231)</f>
        <v>33</v>
      </c>
      <c r="S232" s="78">
        <f>SUM(S229:S231)</f>
        <v>33</v>
      </c>
    </row>
    <row r="233" spans="2:19">
      <c r="B233" s="19" t="s">
        <v>334</v>
      </c>
      <c r="C233" s="53">
        <f>(91/218)*100</f>
        <v>41.743119266055047</v>
      </c>
      <c r="D233" s="54">
        <f>(82/218)*100</f>
        <v>37.61467889908257</v>
      </c>
      <c r="F233" s="21" t="s">
        <v>351</v>
      </c>
      <c r="G233" s="6" t="s">
        <v>336</v>
      </c>
      <c r="H233" s="2">
        <f>COUNTIF(H166:H222, "Yes")</f>
        <v>20</v>
      </c>
      <c r="I233" s="38">
        <f>COUNTIF(I166:I222, "Yes")</f>
        <v>23</v>
      </c>
      <c r="K233" s="21" t="s">
        <v>329</v>
      </c>
      <c r="L233" s="6" t="s">
        <v>336</v>
      </c>
      <c r="M233" s="2">
        <f>COUNTIF(H49:H222, "Yes")</f>
        <v>68</v>
      </c>
      <c r="N233" s="38">
        <f>COUNTIF(I49:I222, "Yes")</f>
        <v>70</v>
      </c>
      <c r="P233" s="21" t="s">
        <v>330</v>
      </c>
      <c r="Q233" s="6" t="s">
        <v>336</v>
      </c>
      <c r="R233" s="77">
        <f>COUNTIF(H65:H222, "Yes")</f>
        <v>60</v>
      </c>
      <c r="S233" s="78">
        <f>COUNTIF(I65:I222, "Yes")</f>
        <v>65</v>
      </c>
    </row>
    <row r="234" spans="2:19">
      <c r="B234" s="23" t="s">
        <v>522</v>
      </c>
      <c r="C234" s="55">
        <f>SUM(C231:C233)</f>
        <v>100</v>
      </c>
      <c r="D234" s="56">
        <f>SUM(D231:D233)</f>
        <v>100</v>
      </c>
      <c r="F234" s="21"/>
      <c r="G234" s="6" t="s">
        <v>335</v>
      </c>
      <c r="H234" s="2">
        <f>COUNTIF(H166:H222, "No")</f>
        <v>14</v>
      </c>
      <c r="I234" s="38">
        <f>COUNTIF(I166:I222, "No")</f>
        <v>13</v>
      </c>
      <c r="K234" s="21"/>
      <c r="L234" s="6" t="s">
        <v>335</v>
      </c>
      <c r="M234" s="2">
        <f>COUNTIF(H49:H222, "No")</f>
        <v>33</v>
      </c>
      <c r="N234" s="38">
        <f>COUNTIF(I49:I222, "No")</f>
        <v>41</v>
      </c>
      <c r="P234" s="21"/>
      <c r="Q234" s="6" t="s">
        <v>335</v>
      </c>
      <c r="R234" s="77">
        <f>COUNTIF(H65:H222, "No")</f>
        <v>31</v>
      </c>
      <c r="S234" s="78">
        <f>COUNTIF(I65:I222, "No")</f>
        <v>37</v>
      </c>
    </row>
    <row r="235" spans="2:19">
      <c r="F235" s="21"/>
      <c r="G235" s="6" t="s">
        <v>334</v>
      </c>
      <c r="H235" s="2">
        <f>COUNTIF(H166:H222, "Not sure")</f>
        <v>23</v>
      </c>
      <c r="I235" s="38">
        <f>COUNTIF(I166:I222, "Not sure")</f>
        <v>21</v>
      </c>
      <c r="K235" s="21"/>
      <c r="L235" s="6" t="s">
        <v>334</v>
      </c>
      <c r="M235" s="2">
        <f>COUNTIF(H49:H222, "Not sure")</f>
        <v>73</v>
      </c>
      <c r="N235" s="38">
        <f>COUNTIF(I49:I222, "Not sure")</f>
        <v>63</v>
      </c>
      <c r="P235" s="21"/>
      <c r="Q235" s="6" t="s">
        <v>334</v>
      </c>
      <c r="R235" s="77">
        <f>COUNTIF(H65:H222, "Not sure")</f>
        <v>67</v>
      </c>
      <c r="S235" s="78">
        <f>COUNTIF(I65:I222, "Not sure")</f>
        <v>56</v>
      </c>
    </row>
    <row r="236" spans="2:19">
      <c r="F236" s="21"/>
      <c r="G236" s="6" t="s">
        <v>522</v>
      </c>
      <c r="H236" s="2">
        <f>SUM(H233:H235)</f>
        <v>57</v>
      </c>
      <c r="I236" s="38">
        <f>SUM(I233:I235)</f>
        <v>57</v>
      </c>
      <c r="K236" s="21"/>
      <c r="L236" s="6" t="s">
        <v>522</v>
      </c>
      <c r="M236" s="2">
        <f>SUM(M233:M235)</f>
        <v>174</v>
      </c>
      <c r="N236" s="38">
        <f>SUM(N233:N235)</f>
        <v>174</v>
      </c>
      <c r="P236" s="21"/>
      <c r="Q236" s="6" t="s">
        <v>522</v>
      </c>
      <c r="R236" s="77">
        <f>SUM(R233:R235)</f>
        <v>158</v>
      </c>
      <c r="S236" s="78">
        <f>SUM(S233:S235)</f>
        <v>158</v>
      </c>
    </row>
    <row r="237" spans="2:19">
      <c r="F237" s="21"/>
      <c r="H237" s="2" t="s">
        <v>525</v>
      </c>
      <c r="I237" s="38" t="s">
        <v>525</v>
      </c>
      <c r="K237" s="21"/>
      <c r="M237" s="2" t="s">
        <v>525</v>
      </c>
      <c r="N237" s="38" t="s">
        <v>525</v>
      </c>
      <c r="P237" s="21"/>
      <c r="R237" s="2" t="s">
        <v>525</v>
      </c>
      <c r="S237" s="38" t="s">
        <v>525</v>
      </c>
    </row>
    <row r="238" spans="2:19">
      <c r="F238" s="21" t="s">
        <v>328</v>
      </c>
      <c r="G238" s="6" t="s">
        <v>336</v>
      </c>
      <c r="H238" s="53">
        <f>(69/161)*100</f>
        <v>42.857142857142854</v>
      </c>
      <c r="I238" s="54">
        <f>(58/161)*100</f>
        <v>36.024844720496894</v>
      </c>
      <c r="J238" s="45"/>
      <c r="K238" s="47" t="s">
        <v>523</v>
      </c>
      <c r="L238" s="48" t="s">
        <v>336</v>
      </c>
      <c r="M238" s="53">
        <f>(16/44)*100</f>
        <v>36.363636363636367</v>
      </c>
      <c r="N238" s="54">
        <f>(8/44)*100</f>
        <v>18.181818181818183</v>
      </c>
      <c r="P238" s="21" t="s">
        <v>340</v>
      </c>
      <c r="Q238" s="6" t="s">
        <v>336</v>
      </c>
      <c r="R238" s="53">
        <f>(17/27)*100</f>
        <v>62.962962962962962</v>
      </c>
      <c r="S238" s="54">
        <f>(9/27)*100</f>
        <v>33.333333333333329</v>
      </c>
    </row>
    <row r="239" spans="2:19">
      <c r="F239" s="21"/>
      <c r="G239" s="6" t="s">
        <v>335</v>
      </c>
      <c r="H239" s="53">
        <f>(23/161)*100</f>
        <v>14.285714285714285</v>
      </c>
      <c r="I239" s="54">
        <f>(43/161)*100</f>
        <v>26.70807453416149</v>
      </c>
      <c r="J239" s="45"/>
      <c r="K239" s="47"/>
      <c r="L239" s="48" t="s">
        <v>335</v>
      </c>
      <c r="M239" s="53">
        <f>(5/44)*100</f>
        <v>11.363636363636363</v>
      </c>
      <c r="N239" s="54">
        <f>(14/44)*100</f>
        <v>31.818181818181817</v>
      </c>
      <c r="P239" s="21"/>
      <c r="Q239" s="6" t="s">
        <v>335</v>
      </c>
      <c r="R239" s="53">
        <f>(2/27)*100</f>
        <v>7.4074074074074066</v>
      </c>
      <c r="S239" s="54">
        <f>(8/27)*100</f>
        <v>29.629629629629626</v>
      </c>
    </row>
    <row r="240" spans="2:19">
      <c r="F240" s="21"/>
      <c r="G240" s="6" t="s">
        <v>334</v>
      </c>
      <c r="H240" s="53">
        <f>(69/161)*100</f>
        <v>42.857142857142854</v>
      </c>
      <c r="I240" s="54">
        <f>(60/161)*100</f>
        <v>37.267080745341616</v>
      </c>
      <c r="J240" s="45"/>
      <c r="K240" s="47"/>
      <c r="L240" s="48" t="s">
        <v>334</v>
      </c>
      <c r="M240" s="53">
        <f>(23/44)*100</f>
        <v>52.272727272727273</v>
      </c>
      <c r="N240" s="54">
        <f>(22/44)*100</f>
        <v>50</v>
      </c>
      <c r="P240" s="21"/>
      <c r="Q240" s="6" t="s">
        <v>334</v>
      </c>
      <c r="R240" s="53">
        <f>(8/27)*100</f>
        <v>29.629629629629626</v>
      </c>
      <c r="S240" s="54">
        <f>(10/27)*100</f>
        <v>37.037037037037038</v>
      </c>
    </row>
    <row r="241" spans="6:21">
      <c r="F241" s="21"/>
      <c r="G241" s="6"/>
      <c r="H241" s="53"/>
      <c r="I241" s="54"/>
      <c r="J241" s="45"/>
      <c r="K241" s="47"/>
      <c r="L241" s="48"/>
      <c r="M241" s="53"/>
      <c r="N241" s="54"/>
      <c r="P241" s="21"/>
      <c r="Q241" s="6" t="s">
        <v>522</v>
      </c>
      <c r="R241" s="53">
        <f>SUM(R238:R240)</f>
        <v>100</v>
      </c>
      <c r="S241" s="54">
        <f>SUM(S238:S240)</f>
        <v>100</v>
      </c>
    </row>
    <row r="242" spans="6:21">
      <c r="F242" s="21" t="s">
        <v>351</v>
      </c>
      <c r="G242" s="6" t="s">
        <v>336</v>
      </c>
      <c r="H242" s="53">
        <f>(22/57)*100</f>
        <v>38.596491228070171</v>
      </c>
      <c r="I242" s="54">
        <f>(25/57)*100</f>
        <v>43.859649122807014</v>
      </c>
      <c r="J242" s="45"/>
      <c r="K242" s="47" t="s">
        <v>329</v>
      </c>
      <c r="L242" s="48" t="s">
        <v>336</v>
      </c>
      <c r="M242" s="53">
        <f>(75/174)*100</f>
        <v>43.103448275862064</v>
      </c>
      <c r="N242" s="54">
        <f>(75/174)*100</f>
        <v>43.103448275862064</v>
      </c>
      <c r="P242" s="21" t="s">
        <v>349</v>
      </c>
      <c r="Q242" s="6" t="s">
        <v>336</v>
      </c>
      <c r="R242" s="53">
        <f>(14/33)*100</f>
        <v>42.424242424242422</v>
      </c>
      <c r="S242" s="54">
        <f>(9/33)*100</f>
        <v>27.27272727272727</v>
      </c>
    </row>
    <row r="243" spans="6:21">
      <c r="F243" s="21"/>
      <c r="G243" s="6" t="s">
        <v>335</v>
      </c>
      <c r="H243" s="53">
        <f>(13/57)*100</f>
        <v>22.807017543859647</v>
      </c>
      <c r="I243" s="54">
        <f>(10/57)*100</f>
        <v>17.543859649122805</v>
      </c>
      <c r="J243" s="45"/>
      <c r="K243" s="47"/>
      <c r="L243" s="48" t="s">
        <v>335</v>
      </c>
      <c r="M243" s="53">
        <f>(31/174)*100</f>
        <v>17.816091954022991</v>
      </c>
      <c r="N243" s="54">
        <f>(39/174)*100</f>
        <v>22.413793103448278</v>
      </c>
      <c r="P243" s="21"/>
      <c r="Q243" s="6" t="s">
        <v>335</v>
      </c>
      <c r="R243" s="53">
        <f>(3/33)*100</f>
        <v>9.0909090909090917</v>
      </c>
      <c r="S243" s="54">
        <f>(8/33)*100</f>
        <v>24.242424242424242</v>
      </c>
    </row>
    <row r="244" spans="6:21">
      <c r="F244" s="33"/>
      <c r="G244" s="46" t="s">
        <v>334</v>
      </c>
      <c r="H244" s="55">
        <f>(22/57)*100</f>
        <v>38.596491228070171</v>
      </c>
      <c r="I244" s="56">
        <f>(22/57)*100</f>
        <v>38.596491228070171</v>
      </c>
      <c r="J244" s="45"/>
      <c r="K244" s="49"/>
      <c r="L244" s="50" t="s">
        <v>334</v>
      </c>
      <c r="M244" s="55">
        <f>(68/174)*100</f>
        <v>39.080459770114942</v>
      </c>
      <c r="N244" s="56">
        <f>(60/174)*100</f>
        <v>34.482758620689658</v>
      </c>
      <c r="P244" s="21"/>
      <c r="Q244" s="6" t="s">
        <v>334</v>
      </c>
      <c r="R244" s="53">
        <f>(16/33)*100</f>
        <v>48.484848484848484</v>
      </c>
      <c r="S244" s="54">
        <f>(16/33)*100</f>
        <v>48.484848484848484</v>
      </c>
    </row>
    <row r="245" spans="6:21">
      <c r="G245" s="6"/>
      <c r="H245" s="53"/>
      <c r="I245" s="53"/>
      <c r="J245" s="45"/>
      <c r="K245" s="45"/>
      <c r="L245" s="45"/>
      <c r="M245" s="53"/>
      <c r="N245" s="53"/>
      <c r="P245" s="21"/>
      <c r="Q245" s="6" t="s">
        <v>522</v>
      </c>
      <c r="R245" s="53">
        <f>SUM(R242:R244)</f>
        <v>100</v>
      </c>
      <c r="S245" s="54">
        <f>SUM(S242:S244)</f>
        <v>100</v>
      </c>
    </row>
    <row r="246" spans="6:21">
      <c r="F246" s="57"/>
      <c r="G246" s="58"/>
      <c r="H246" s="59" t="s">
        <v>328</v>
      </c>
      <c r="I246" s="60" t="s">
        <v>351</v>
      </c>
      <c r="J246" s="45"/>
      <c r="K246" s="68"/>
      <c r="L246" s="69"/>
      <c r="M246" s="59" t="s">
        <v>329</v>
      </c>
      <c r="N246" s="60" t="s">
        <v>523</v>
      </c>
      <c r="P246" s="21" t="s">
        <v>330</v>
      </c>
      <c r="Q246" s="6" t="s">
        <v>336</v>
      </c>
      <c r="R246" s="53">
        <f>(60/158)*100</f>
        <v>37.974683544303801</v>
      </c>
      <c r="S246" s="54">
        <f>(65/158)*100</f>
        <v>41.139240506329116</v>
      </c>
    </row>
    <row r="247" spans="6:21">
      <c r="F247" s="61" t="s">
        <v>278</v>
      </c>
      <c r="G247" s="5" t="s">
        <v>336</v>
      </c>
      <c r="H247" s="62">
        <v>42.857142857142854</v>
      </c>
      <c r="I247" s="63">
        <v>38.596491228070171</v>
      </c>
      <c r="J247" s="45"/>
      <c r="K247" s="70" t="s">
        <v>278</v>
      </c>
      <c r="L247" s="71" t="s">
        <v>336</v>
      </c>
      <c r="M247" s="62">
        <f>(75/174)*100</f>
        <v>43.103448275862064</v>
      </c>
      <c r="N247" s="63">
        <v>36.363636363636367</v>
      </c>
      <c r="P247" s="21"/>
      <c r="Q247" s="6" t="s">
        <v>335</v>
      </c>
      <c r="R247" s="53">
        <f>(31/158)*100</f>
        <v>19.62025316455696</v>
      </c>
      <c r="S247" s="54">
        <f>(37/158)*100</f>
        <v>23.417721518987342</v>
      </c>
    </row>
    <row r="248" spans="6:21">
      <c r="F248" s="61"/>
      <c r="G248" s="5" t="s">
        <v>335</v>
      </c>
      <c r="H248" s="62">
        <v>14.285714285714285</v>
      </c>
      <c r="I248" s="63">
        <v>22.807017543859647</v>
      </c>
      <c r="J248" s="45"/>
      <c r="K248" s="70"/>
      <c r="L248" s="71" t="s">
        <v>335</v>
      </c>
      <c r="M248" s="62">
        <f>(31/174)*100</f>
        <v>17.816091954022991</v>
      </c>
      <c r="N248" s="63">
        <v>11.363636363636363</v>
      </c>
      <c r="P248" s="21"/>
      <c r="Q248" s="6" t="s">
        <v>334</v>
      </c>
      <c r="R248" s="53">
        <f>(67/158)*100</f>
        <v>42.405063291139236</v>
      </c>
      <c r="S248" s="54">
        <f>(56/158)*100</f>
        <v>35.443037974683541</v>
      </c>
    </row>
    <row r="249" spans="6:21">
      <c r="F249" s="61"/>
      <c r="G249" s="5" t="s">
        <v>334</v>
      </c>
      <c r="H249" s="62">
        <v>42.857142857142854</v>
      </c>
      <c r="I249" s="63">
        <v>38.596491228070171</v>
      </c>
      <c r="J249" s="45"/>
      <c r="K249" s="70"/>
      <c r="L249" s="71" t="s">
        <v>334</v>
      </c>
      <c r="M249" s="62">
        <f>(68/174)*100</f>
        <v>39.080459770114942</v>
      </c>
      <c r="N249" s="63">
        <v>52.272727272727273</v>
      </c>
      <c r="P249" s="33"/>
      <c r="Q249" s="46" t="s">
        <v>522</v>
      </c>
      <c r="R249" s="55">
        <f>SUM(R246:R248)</f>
        <v>100</v>
      </c>
      <c r="S249" s="56">
        <f>SUM(S246:S248)</f>
        <v>100</v>
      </c>
    </row>
    <row r="250" spans="6:21">
      <c r="F250" s="61"/>
      <c r="G250" s="5"/>
      <c r="H250" s="62" t="s">
        <v>328</v>
      </c>
      <c r="I250" s="63" t="s">
        <v>351</v>
      </c>
      <c r="J250" s="45"/>
      <c r="K250" s="70"/>
      <c r="L250" s="72"/>
      <c r="M250" s="62" t="s">
        <v>329</v>
      </c>
      <c r="N250" s="63" t="s">
        <v>523</v>
      </c>
    </row>
    <row r="251" spans="6:21">
      <c r="F251" s="61" t="s">
        <v>279</v>
      </c>
      <c r="G251" s="5" t="s">
        <v>336</v>
      </c>
      <c r="H251" s="62">
        <v>36.024844720496894</v>
      </c>
      <c r="I251" s="63">
        <v>43.859649122807014</v>
      </c>
      <c r="J251" s="45"/>
      <c r="K251" s="70" t="s">
        <v>279</v>
      </c>
      <c r="L251" s="71" t="s">
        <v>336</v>
      </c>
      <c r="M251" s="62">
        <f>(75/174)*100</f>
        <v>43.103448275862064</v>
      </c>
      <c r="N251" s="63">
        <f>(8/44)*100</f>
        <v>18.181818181818183</v>
      </c>
    </row>
    <row r="252" spans="6:21">
      <c r="F252" s="61"/>
      <c r="G252" s="5" t="s">
        <v>335</v>
      </c>
      <c r="H252" s="62">
        <v>26.70807453416149</v>
      </c>
      <c r="I252" s="63">
        <v>17.543859649122805</v>
      </c>
      <c r="J252" s="45"/>
      <c r="K252" s="70"/>
      <c r="L252" s="71" t="s">
        <v>335</v>
      </c>
      <c r="M252" s="62">
        <f>(39/174)*100</f>
        <v>22.413793103448278</v>
      </c>
      <c r="N252" s="63">
        <f>(14/44)*100</f>
        <v>31.818181818181817</v>
      </c>
    </row>
    <row r="253" spans="6:21">
      <c r="F253" s="64"/>
      <c r="G253" s="65" t="s">
        <v>334</v>
      </c>
      <c r="H253" s="66">
        <v>37.267080745341616</v>
      </c>
      <c r="I253" s="67">
        <v>38.596491228070171</v>
      </c>
      <c r="J253" s="45"/>
      <c r="K253" s="73"/>
      <c r="L253" s="74" t="s">
        <v>334</v>
      </c>
      <c r="M253" s="66">
        <f>(60/174)*100</f>
        <v>34.482758620689658</v>
      </c>
      <c r="N253" s="67">
        <f>(22/44)*100</f>
        <v>50</v>
      </c>
    </row>
    <row r="254" spans="6:21">
      <c r="Q254" s="57"/>
      <c r="R254" s="58"/>
      <c r="S254" s="79" t="s">
        <v>330</v>
      </c>
      <c r="T254" s="79" t="s">
        <v>340</v>
      </c>
      <c r="U254" s="80" t="s">
        <v>349</v>
      </c>
    </row>
    <row r="255" spans="6:21">
      <c r="Q255" s="81" t="s">
        <v>278</v>
      </c>
      <c r="R255" s="8" t="s">
        <v>336</v>
      </c>
      <c r="S255" s="62">
        <f>(60/158)*100</f>
        <v>37.974683544303801</v>
      </c>
      <c r="T255" s="62">
        <f>(17/27)*100</f>
        <v>62.962962962962962</v>
      </c>
      <c r="U255" s="63">
        <f>(14/33)*100</f>
        <v>42.424242424242422</v>
      </c>
    </row>
    <row r="256" spans="6:21">
      <c r="Q256" s="61"/>
      <c r="R256" s="8" t="s">
        <v>335</v>
      </c>
      <c r="S256" s="62">
        <f>(31/158)*100</f>
        <v>19.62025316455696</v>
      </c>
      <c r="T256" s="62">
        <f>(2/27)*100</f>
        <v>7.4074074074074066</v>
      </c>
      <c r="U256" s="63">
        <f>(3/33)*100</f>
        <v>9.0909090909090917</v>
      </c>
    </row>
    <row r="257" spans="17:21">
      <c r="Q257" s="61"/>
      <c r="R257" s="8" t="s">
        <v>334</v>
      </c>
      <c r="S257" s="62">
        <f>(67/158)*100</f>
        <v>42.405063291139236</v>
      </c>
      <c r="T257" s="62">
        <f>(8/27)*100</f>
        <v>29.629629629629626</v>
      </c>
      <c r="U257" s="63">
        <f>(16/33)*100</f>
        <v>48.484848484848484</v>
      </c>
    </row>
    <row r="258" spans="17:21">
      <c r="Q258" s="61"/>
      <c r="R258" s="5"/>
      <c r="S258" s="62"/>
      <c r="T258" s="62"/>
      <c r="U258" s="63"/>
    </row>
    <row r="259" spans="17:21">
      <c r="Q259" s="61"/>
      <c r="R259" s="5"/>
      <c r="S259" s="62" t="s">
        <v>330</v>
      </c>
      <c r="T259" s="62" t="s">
        <v>340</v>
      </c>
      <c r="U259" s="63" t="s">
        <v>349</v>
      </c>
    </row>
    <row r="260" spans="17:21">
      <c r="Q260" s="81" t="s">
        <v>279</v>
      </c>
      <c r="R260" s="8" t="s">
        <v>336</v>
      </c>
      <c r="S260" s="62">
        <f>(65/158)*100</f>
        <v>41.139240506329116</v>
      </c>
      <c r="T260" s="62">
        <f>(9/27)*100</f>
        <v>33.333333333333329</v>
      </c>
      <c r="U260" s="63">
        <f>(9/33)*100</f>
        <v>27.27272727272727</v>
      </c>
    </row>
    <row r="261" spans="17:21">
      <c r="Q261" s="61"/>
      <c r="R261" s="8" t="s">
        <v>335</v>
      </c>
      <c r="S261" s="62">
        <f>(37/158)*100</f>
        <v>23.417721518987342</v>
      </c>
      <c r="T261" s="62">
        <f>(8/27)*100</f>
        <v>29.629629629629626</v>
      </c>
      <c r="U261" s="63">
        <f>(8/33)*100</f>
        <v>24.242424242424242</v>
      </c>
    </row>
    <row r="262" spans="17:21">
      <c r="Q262" s="64"/>
      <c r="R262" s="82" t="s">
        <v>334</v>
      </c>
      <c r="S262" s="66">
        <f>(56/158)*100</f>
        <v>35.443037974683541</v>
      </c>
      <c r="T262" s="66">
        <f>(10/27)*100</f>
        <v>37.037037037037038</v>
      </c>
      <c r="U262" s="67">
        <f>(16/33)*100</f>
        <v>48.484848484848484</v>
      </c>
    </row>
    <row r="296" spans="18:18">
      <c r="R296" t="s">
        <v>524</v>
      </c>
    </row>
  </sheetData>
  <sortState xmlns:xlrd2="http://schemas.microsoft.com/office/spreadsheetml/2017/richdata2" ref="A3:J220">
    <sortCondition ref="D3:D220"/>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9"/>
  <sheetViews>
    <sheetView workbookViewId="0">
      <selection activeCell="K243" sqref="K243"/>
    </sheetView>
  </sheetViews>
  <sheetFormatPr baseColWidth="10" defaultRowHeight="15.5"/>
  <cols>
    <col min="8" max="8" width="17.33203125" customWidth="1"/>
    <col min="9" max="9" width="17.6640625" customWidth="1"/>
    <col min="10" max="10" width="17.5" customWidth="1"/>
    <col min="11" max="11" width="17.6640625" customWidth="1"/>
    <col min="12" max="12" width="18.5" customWidth="1"/>
    <col min="13" max="13" width="18" customWidth="1"/>
    <col min="14" max="14" width="20.6640625" customWidth="1"/>
    <col min="15" max="15" width="17.1640625" customWidth="1"/>
    <col min="16" max="16" width="17" customWidth="1"/>
    <col min="17" max="17" width="15.83203125" customWidth="1"/>
    <col min="18" max="18" width="16.33203125" customWidth="1"/>
    <col min="19" max="19" width="17.6640625" customWidth="1"/>
  </cols>
  <sheetData>
    <row r="1" spans="1:19" ht="21">
      <c r="A1" s="10" t="s">
        <v>545</v>
      </c>
      <c r="B1" s="5"/>
      <c r="C1" s="5"/>
      <c r="D1" s="5"/>
    </row>
    <row r="3" spans="1:19" s="86" customFormat="1">
      <c r="A3" s="29" t="s">
        <v>257</v>
      </c>
      <c r="B3" s="29" t="s">
        <v>258</v>
      </c>
      <c r="C3" s="29" t="s">
        <v>259</v>
      </c>
      <c r="D3" s="29" t="s">
        <v>261</v>
      </c>
      <c r="E3" s="29" t="s">
        <v>262</v>
      </c>
      <c r="F3" s="29" t="s">
        <v>263</v>
      </c>
      <c r="G3" s="29" t="s">
        <v>264</v>
      </c>
      <c r="H3" s="29" t="s">
        <v>280</v>
      </c>
      <c r="I3" s="29" t="s">
        <v>281</v>
      </c>
      <c r="J3" s="29" t="s">
        <v>282</v>
      </c>
      <c r="K3" s="29" t="s">
        <v>283</v>
      </c>
      <c r="L3" s="29" t="s">
        <v>284</v>
      </c>
      <c r="M3" s="29" t="s">
        <v>285</v>
      </c>
      <c r="N3" s="29" t="s">
        <v>286</v>
      </c>
      <c r="O3" s="29" t="s">
        <v>287</v>
      </c>
      <c r="P3" s="29" t="s">
        <v>288</v>
      </c>
      <c r="Q3" s="29" t="s">
        <v>289</v>
      </c>
      <c r="R3" s="29" t="s">
        <v>290</v>
      </c>
      <c r="S3" s="29" t="s">
        <v>291</v>
      </c>
    </row>
    <row r="4" spans="1:19" s="86" customFormat="1" ht="108.5">
      <c r="A4" s="30" t="s">
        <v>293</v>
      </c>
      <c r="B4" s="30" t="s">
        <v>294</v>
      </c>
      <c r="C4" s="30" t="s">
        <v>295</v>
      </c>
      <c r="D4" s="30" t="s">
        <v>296</v>
      </c>
      <c r="E4" s="30" t="s">
        <v>297</v>
      </c>
      <c r="F4" s="30" t="s">
        <v>298</v>
      </c>
      <c r="G4" s="30" t="s">
        <v>299</v>
      </c>
      <c r="H4" s="30" t="s">
        <v>508</v>
      </c>
      <c r="I4" s="30" t="s">
        <v>509</v>
      </c>
      <c r="J4" s="30" t="s">
        <v>510</v>
      </c>
      <c r="K4" s="30" t="s">
        <v>511</v>
      </c>
      <c r="L4" s="30" t="s">
        <v>512</v>
      </c>
      <c r="M4" s="30" t="s">
        <v>513</v>
      </c>
      <c r="N4" s="30" t="s">
        <v>514</v>
      </c>
      <c r="O4" s="30" t="s">
        <v>515</v>
      </c>
      <c r="P4" s="30" t="s">
        <v>516</v>
      </c>
      <c r="Q4" s="30" t="s">
        <v>517</v>
      </c>
      <c r="R4" s="30" t="s">
        <v>518</v>
      </c>
      <c r="S4" s="30" t="s">
        <v>519</v>
      </c>
    </row>
    <row r="5" spans="1:19">
      <c r="A5" s="6" t="s">
        <v>328</v>
      </c>
      <c r="B5" s="6" t="s">
        <v>329</v>
      </c>
      <c r="C5" s="6">
        <v>27</v>
      </c>
      <c r="D5" s="6" t="s">
        <v>349</v>
      </c>
      <c r="E5" s="6" t="s">
        <v>331</v>
      </c>
      <c r="F5" s="6">
        <v>1</v>
      </c>
      <c r="G5" s="6" t="s">
        <v>347</v>
      </c>
      <c r="H5" s="6" t="s">
        <v>1</v>
      </c>
      <c r="I5" s="6" t="s">
        <v>2</v>
      </c>
      <c r="J5" s="6" t="s">
        <v>338</v>
      </c>
      <c r="K5" s="6" t="s">
        <v>338</v>
      </c>
      <c r="L5" s="6" t="s">
        <v>338</v>
      </c>
      <c r="M5" s="6" t="s">
        <v>338</v>
      </c>
      <c r="N5" s="6" t="s">
        <v>1</v>
      </c>
      <c r="O5" s="6" t="s">
        <v>338</v>
      </c>
      <c r="P5" s="6" t="s">
        <v>338</v>
      </c>
      <c r="Q5" s="6" t="s">
        <v>3</v>
      </c>
      <c r="R5" s="6" t="s">
        <v>337</v>
      </c>
      <c r="S5" s="6" t="s">
        <v>338</v>
      </c>
    </row>
    <row r="6" spans="1:19">
      <c r="A6" s="6" t="s">
        <v>328</v>
      </c>
      <c r="B6" s="6" t="s">
        <v>329</v>
      </c>
      <c r="C6" s="6">
        <v>26</v>
      </c>
      <c r="D6" s="6" t="s">
        <v>340</v>
      </c>
      <c r="E6" s="6" t="s">
        <v>331</v>
      </c>
      <c r="F6" s="6">
        <v>2</v>
      </c>
      <c r="G6" s="6" t="s">
        <v>409</v>
      </c>
      <c r="H6" s="6" t="s">
        <v>3</v>
      </c>
      <c r="I6" s="6" t="s">
        <v>2</v>
      </c>
      <c r="J6" s="6" t="s">
        <v>337</v>
      </c>
      <c r="K6" s="6" t="s">
        <v>338</v>
      </c>
      <c r="L6" s="6" t="s">
        <v>1</v>
      </c>
      <c r="M6" s="6" t="s">
        <v>1</v>
      </c>
      <c r="N6" s="6" t="s">
        <v>1</v>
      </c>
      <c r="O6" s="6" t="s">
        <v>338</v>
      </c>
      <c r="P6" s="6" t="s">
        <v>1</v>
      </c>
      <c r="Q6" s="6" t="s">
        <v>1</v>
      </c>
      <c r="R6" s="6" t="s">
        <v>1</v>
      </c>
      <c r="S6" s="6" t="s">
        <v>338</v>
      </c>
    </row>
    <row r="7" spans="1:19">
      <c r="A7" s="6" t="s">
        <v>328</v>
      </c>
      <c r="B7" s="6" t="s">
        <v>329</v>
      </c>
      <c r="C7" s="6">
        <v>53</v>
      </c>
      <c r="D7" s="6" t="s">
        <v>330</v>
      </c>
      <c r="E7" s="6" t="s">
        <v>331</v>
      </c>
      <c r="F7" s="6">
        <v>4</v>
      </c>
      <c r="G7" s="6" t="s">
        <v>347</v>
      </c>
      <c r="H7" s="6" t="s">
        <v>3</v>
      </c>
      <c r="I7" s="6" t="s">
        <v>337</v>
      </c>
      <c r="J7" s="6" t="s">
        <v>2</v>
      </c>
      <c r="K7" s="6" t="s">
        <v>337</v>
      </c>
      <c r="L7" s="6" t="s">
        <v>1</v>
      </c>
      <c r="M7" s="6" t="s">
        <v>337</v>
      </c>
      <c r="N7" s="6" t="s">
        <v>3</v>
      </c>
      <c r="O7" s="6" t="s">
        <v>338</v>
      </c>
      <c r="P7" s="6" t="s">
        <v>3</v>
      </c>
      <c r="Q7" s="6" t="s">
        <v>337</v>
      </c>
      <c r="R7" s="6" t="s">
        <v>1</v>
      </c>
      <c r="S7" s="6" t="s">
        <v>2</v>
      </c>
    </row>
    <row r="8" spans="1:19">
      <c r="A8" s="6" t="s">
        <v>328</v>
      </c>
      <c r="B8" s="6" t="s">
        <v>355</v>
      </c>
      <c r="C8" s="6">
        <v>29</v>
      </c>
      <c r="D8" s="6" t="s">
        <v>330</v>
      </c>
      <c r="E8" s="6" t="s">
        <v>331</v>
      </c>
      <c r="F8" s="6">
        <v>4</v>
      </c>
      <c r="G8" s="6" t="s">
        <v>347</v>
      </c>
      <c r="H8" s="6" t="s">
        <v>1</v>
      </c>
      <c r="I8" s="6" t="s">
        <v>1</v>
      </c>
      <c r="J8" s="6" t="s">
        <v>338</v>
      </c>
      <c r="K8" s="6" t="s">
        <v>337</v>
      </c>
      <c r="L8" s="6" t="s">
        <v>338</v>
      </c>
      <c r="M8" s="6" t="s">
        <v>337</v>
      </c>
      <c r="N8" s="6" t="s">
        <v>1</v>
      </c>
      <c r="O8" s="6" t="s">
        <v>1</v>
      </c>
      <c r="P8" s="6" t="s">
        <v>337</v>
      </c>
      <c r="Q8" s="6" t="s">
        <v>1</v>
      </c>
      <c r="R8" s="6" t="s">
        <v>1</v>
      </c>
      <c r="S8" s="6" t="s">
        <v>337</v>
      </c>
    </row>
    <row r="9" spans="1:19">
      <c r="A9" s="6" t="s">
        <v>328</v>
      </c>
      <c r="B9" s="6" t="s">
        <v>329</v>
      </c>
      <c r="C9" s="6">
        <v>22</v>
      </c>
      <c r="D9" s="6" t="s">
        <v>330</v>
      </c>
      <c r="E9" s="6" t="s">
        <v>357</v>
      </c>
      <c r="F9" s="6">
        <v>1</v>
      </c>
      <c r="G9" s="6" t="s">
        <v>332</v>
      </c>
      <c r="H9" s="6" t="s">
        <v>1</v>
      </c>
      <c r="I9" s="6" t="s">
        <v>2</v>
      </c>
      <c r="J9" s="6" t="s">
        <v>337</v>
      </c>
      <c r="K9" s="6" t="s">
        <v>337</v>
      </c>
      <c r="L9" s="6" t="s">
        <v>337</v>
      </c>
      <c r="M9" s="6" t="s">
        <v>1</v>
      </c>
      <c r="N9" s="6" t="s">
        <v>1</v>
      </c>
      <c r="O9" s="6" t="s">
        <v>338</v>
      </c>
      <c r="P9" s="6" t="s">
        <v>338</v>
      </c>
      <c r="Q9" s="6" t="s">
        <v>1</v>
      </c>
      <c r="R9" s="6" t="s">
        <v>2</v>
      </c>
      <c r="S9" s="6" t="s">
        <v>1</v>
      </c>
    </row>
    <row r="10" spans="1:19">
      <c r="A10" s="6" t="s">
        <v>328</v>
      </c>
      <c r="B10" s="6" t="s">
        <v>329</v>
      </c>
      <c r="C10" s="6">
        <v>22</v>
      </c>
      <c r="D10" s="6" t="s">
        <v>330</v>
      </c>
      <c r="E10" s="6" t="s">
        <v>371</v>
      </c>
      <c r="F10" s="6">
        <v>1</v>
      </c>
      <c r="G10" s="6" t="s">
        <v>345</v>
      </c>
      <c r="H10" s="6" t="s">
        <v>2</v>
      </c>
      <c r="I10" s="6" t="s">
        <v>2</v>
      </c>
      <c r="J10" s="6" t="s">
        <v>3</v>
      </c>
      <c r="K10" s="6" t="s">
        <v>1</v>
      </c>
      <c r="L10" s="6" t="s">
        <v>3</v>
      </c>
      <c r="M10" s="6" t="s">
        <v>1</v>
      </c>
      <c r="N10" s="6" t="s">
        <v>3</v>
      </c>
      <c r="O10" s="6" t="s">
        <v>337</v>
      </c>
      <c r="P10" s="6" t="s">
        <v>2</v>
      </c>
      <c r="Q10" s="6" t="s">
        <v>1</v>
      </c>
      <c r="R10" s="6" t="s">
        <v>2</v>
      </c>
      <c r="S10" s="6" t="s">
        <v>338</v>
      </c>
    </row>
    <row r="11" spans="1:19">
      <c r="A11" s="6" t="s">
        <v>328</v>
      </c>
      <c r="B11" s="6" t="s">
        <v>329</v>
      </c>
      <c r="C11" s="6">
        <v>24</v>
      </c>
      <c r="D11" s="6" t="s">
        <v>330</v>
      </c>
      <c r="E11" s="6" t="s">
        <v>331</v>
      </c>
      <c r="F11" s="6">
        <v>2</v>
      </c>
      <c r="G11" s="6" t="s">
        <v>332</v>
      </c>
      <c r="H11" s="6" t="s">
        <v>2</v>
      </c>
      <c r="I11" s="6" t="s">
        <v>337</v>
      </c>
      <c r="J11" s="6" t="s">
        <v>338</v>
      </c>
      <c r="K11" s="6" t="s">
        <v>338</v>
      </c>
      <c r="L11" s="6" t="s">
        <v>337</v>
      </c>
      <c r="M11" s="6" t="s">
        <v>338</v>
      </c>
      <c r="N11" s="6" t="s">
        <v>2</v>
      </c>
      <c r="O11" s="6" t="s">
        <v>338</v>
      </c>
      <c r="P11" s="6" t="s">
        <v>1</v>
      </c>
      <c r="Q11" s="6" t="s">
        <v>2</v>
      </c>
      <c r="R11" s="6" t="s">
        <v>2</v>
      </c>
      <c r="S11" s="6" t="s">
        <v>338</v>
      </c>
    </row>
    <row r="12" spans="1:19">
      <c r="A12" s="6" t="s">
        <v>328</v>
      </c>
      <c r="B12" s="6" t="s">
        <v>329</v>
      </c>
      <c r="C12" s="6">
        <v>22</v>
      </c>
      <c r="D12" s="6" t="s">
        <v>340</v>
      </c>
      <c r="E12" s="6" t="s">
        <v>371</v>
      </c>
      <c r="F12" s="6">
        <v>3</v>
      </c>
      <c r="G12" s="6" t="s">
        <v>347</v>
      </c>
      <c r="H12" s="6" t="s">
        <v>2</v>
      </c>
      <c r="I12" s="6" t="s">
        <v>2</v>
      </c>
      <c r="J12" s="6" t="s">
        <v>2</v>
      </c>
      <c r="K12" s="6" t="s">
        <v>2</v>
      </c>
      <c r="L12" s="6" t="s">
        <v>1</v>
      </c>
      <c r="M12" s="6" t="s">
        <v>2</v>
      </c>
      <c r="N12" s="6" t="s">
        <v>3</v>
      </c>
      <c r="O12" s="6" t="s">
        <v>1</v>
      </c>
      <c r="P12" s="6" t="s">
        <v>2</v>
      </c>
      <c r="Q12" s="6" t="s">
        <v>3</v>
      </c>
      <c r="R12" s="6" t="s">
        <v>1</v>
      </c>
      <c r="S12" s="6" t="s">
        <v>3</v>
      </c>
    </row>
    <row r="13" spans="1:19">
      <c r="A13" s="6" t="s">
        <v>328</v>
      </c>
      <c r="B13" s="6" t="s">
        <v>329</v>
      </c>
      <c r="C13" s="6">
        <v>26</v>
      </c>
      <c r="D13" s="6" t="s">
        <v>330</v>
      </c>
      <c r="E13" s="6" t="s">
        <v>331</v>
      </c>
      <c r="F13" s="6">
        <v>3</v>
      </c>
      <c r="G13" s="6" t="s">
        <v>347</v>
      </c>
      <c r="H13" s="6" t="s">
        <v>2</v>
      </c>
      <c r="I13" s="6" t="s">
        <v>1</v>
      </c>
      <c r="J13" s="6" t="s">
        <v>1</v>
      </c>
      <c r="K13" s="6" t="s">
        <v>338</v>
      </c>
      <c r="L13" s="6" t="s">
        <v>337</v>
      </c>
      <c r="M13" s="6" t="s">
        <v>337</v>
      </c>
      <c r="N13" s="6" t="s">
        <v>1</v>
      </c>
      <c r="O13" s="6" t="s">
        <v>338</v>
      </c>
      <c r="P13" s="6" t="s">
        <v>337</v>
      </c>
      <c r="Q13" s="6" t="s">
        <v>3</v>
      </c>
      <c r="R13" s="6" t="s">
        <v>2</v>
      </c>
      <c r="S13" s="6" t="s">
        <v>1</v>
      </c>
    </row>
    <row r="14" spans="1:19">
      <c r="A14" s="6" t="s">
        <v>328</v>
      </c>
      <c r="B14" s="6" t="s">
        <v>329</v>
      </c>
      <c r="C14" s="6">
        <v>24</v>
      </c>
      <c r="D14" s="6" t="s">
        <v>330</v>
      </c>
      <c r="E14" s="6" t="s">
        <v>331</v>
      </c>
      <c r="F14" s="6">
        <v>1</v>
      </c>
      <c r="G14" s="6" t="s">
        <v>347</v>
      </c>
      <c r="H14" s="6" t="s">
        <v>2</v>
      </c>
      <c r="I14" s="6" t="s">
        <v>1</v>
      </c>
      <c r="J14" s="6" t="s">
        <v>1</v>
      </c>
      <c r="K14" s="6" t="s">
        <v>338</v>
      </c>
      <c r="L14" s="6" t="s">
        <v>338</v>
      </c>
      <c r="M14" s="6" t="s">
        <v>337</v>
      </c>
      <c r="N14" s="6" t="s">
        <v>1</v>
      </c>
      <c r="O14" s="6" t="s">
        <v>338</v>
      </c>
      <c r="P14" s="6" t="s">
        <v>1</v>
      </c>
      <c r="Q14" s="6" t="s">
        <v>2</v>
      </c>
      <c r="R14" s="6" t="s">
        <v>2</v>
      </c>
      <c r="S14" s="6" t="s">
        <v>337</v>
      </c>
    </row>
    <row r="15" spans="1:19">
      <c r="A15" s="6" t="s">
        <v>328</v>
      </c>
      <c r="B15" s="6" t="s">
        <v>385</v>
      </c>
      <c r="C15" s="6">
        <v>39</v>
      </c>
      <c r="D15" s="6" t="s">
        <v>349</v>
      </c>
      <c r="E15" s="6" t="s">
        <v>331</v>
      </c>
      <c r="F15" s="6">
        <v>3</v>
      </c>
      <c r="G15" s="6" t="s">
        <v>403</v>
      </c>
      <c r="H15" s="6" t="s">
        <v>2</v>
      </c>
      <c r="I15" s="6" t="s">
        <v>1</v>
      </c>
      <c r="J15" s="6" t="s">
        <v>337</v>
      </c>
      <c r="K15" s="6" t="s">
        <v>337</v>
      </c>
      <c r="L15" s="6" t="s">
        <v>1</v>
      </c>
      <c r="M15" s="6" t="s">
        <v>1</v>
      </c>
      <c r="N15" s="6" t="s">
        <v>1</v>
      </c>
      <c r="O15" s="6" t="s">
        <v>337</v>
      </c>
      <c r="P15" s="6" t="s">
        <v>2</v>
      </c>
      <c r="Q15" s="6" t="s">
        <v>2</v>
      </c>
      <c r="R15" s="6" t="s">
        <v>1</v>
      </c>
      <c r="S15" s="6" t="s">
        <v>1</v>
      </c>
    </row>
    <row r="16" spans="1:19">
      <c r="A16" s="6" t="s">
        <v>328</v>
      </c>
      <c r="B16" s="6" t="s">
        <v>329</v>
      </c>
      <c r="C16" s="6">
        <v>25</v>
      </c>
      <c r="D16" s="6" t="s">
        <v>330</v>
      </c>
      <c r="E16" s="6" t="s">
        <v>331</v>
      </c>
      <c r="F16" s="6">
        <v>2</v>
      </c>
      <c r="G16" s="6" t="s">
        <v>361</v>
      </c>
      <c r="H16" s="6" t="s">
        <v>2</v>
      </c>
      <c r="I16" s="6" t="s">
        <v>1</v>
      </c>
      <c r="J16" s="6" t="s">
        <v>1</v>
      </c>
      <c r="K16" s="6" t="s">
        <v>1</v>
      </c>
      <c r="L16" s="6" t="s">
        <v>3</v>
      </c>
      <c r="M16" s="6" t="s">
        <v>337</v>
      </c>
      <c r="N16" s="6" t="s">
        <v>2</v>
      </c>
      <c r="O16" s="6" t="s">
        <v>1</v>
      </c>
      <c r="P16" s="6" t="s">
        <v>1</v>
      </c>
      <c r="Q16" s="6" t="s">
        <v>3</v>
      </c>
      <c r="R16" s="6" t="s">
        <v>3</v>
      </c>
      <c r="S16" s="6" t="s">
        <v>1</v>
      </c>
    </row>
    <row r="17" spans="1:19">
      <c r="A17" s="6" t="s">
        <v>328</v>
      </c>
      <c r="B17" s="6" t="s">
        <v>329</v>
      </c>
      <c r="C17" s="6">
        <v>29</v>
      </c>
      <c r="D17" s="6" t="s">
        <v>340</v>
      </c>
      <c r="E17" s="6" t="s">
        <v>331</v>
      </c>
      <c r="F17" s="6">
        <v>3</v>
      </c>
      <c r="G17" s="6" t="s">
        <v>332</v>
      </c>
      <c r="H17" s="6" t="s">
        <v>3</v>
      </c>
      <c r="I17" s="6" t="s">
        <v>2</v>
      </c>
      <c r="J17" s="6" t="s">
        <v>1</v>
      </c>
      <c r="K17" s="6" t="s">
        <v>3</v>
      </c>
      <c r="L17" s="6" t="s">
        <v>1</v>
      </c>
      <c r="M17" s="6" t="s">
        <v>1</v>
      </c>
      <c r="N17" s="6" t="s">
        <v>3</v>
      </c>
      <c r="O17" s="6" t="s">
        <v>2</v>
      </c>
      <c r="P17" s="6" t="s">
        <v>3</v>
      </c>
      <c r="Q17" s="6" t="s">
        <v>3</v>
      </c>
      <c r="R17" s="6" t="s">
        <v>2</v>
      </c>
      <c r="S17" s="6" t="s">
        <v>3</v>
      </c>
    </row>
    <row r="18" spans="1:19">
      <c r="A18" s="6" t="s">
        <v>328</v>
      </c>
      <c r="B18" s="6" t="s">
        <v>329</v>
      </c>
      <c r="C18" s="6">
        <v>22</v>
      </c>
      <c r="D18" s="6" t="s">
        <v>330</v>
      </c>
      <c r="E18" s="6" t="s">
        <v>331</v>
      </c>
      <c r="F18" s="6">
        <v>1</v>
      </c>
      <c r="G18" s="6" t="s">
        <v>366</v>
      </c>
      <c r="H18" s="6" t="s">
        <v>2</v>
      </c>
      <c r="I18" s="6" t="s">
        <v>337</v>
      </c>
      <c r="J18" s="6" t="s">
        <v>1</v>
      </c>
      <c r="K18" s="6" t="s">
        <v>337</v>
      </c>
      <c r="L18" s="6" t="s">
        <v>338</v>
      </c>
      <c r="M18" s="6" t="s">
        <v>338</v>
      </c>
      <c r="N18" s="6" t="s">
        <v>2</v>
      </c>
      <c r="O18" s="6" t="s">
        <v>338</v>
      </c>
      <c r="P18" s="6" t="s">
        <v>1</v>
      </c>
      <c r="Q18" s="6" t="s">
        <v>2</v>
      </c>
      <c r="R18" s="6" t="s">
        <v>338</v>
      </c>
      <c r="S18" s="6" t="s">
        <v>338</v>
      </c>
    </row>
    <row r="19" spans="1:19">
      <c r="A19" s="6" t="s">
        <v>328</v>
      </c>
      <c r="B19" s="6" t="s">
        <v>329</v>
      </c>
      <c r="C19" s="6">
        <v>29</v>
      </c>
      <c r="D19" s="6" t="s">
        <v>330</v>
      </c>
      <c r="E19" s="6" t="s">
        <v>371</v>
      </c>
      <c r="F19" s="6">
        <v>1</v>
      </c>
      <c r="G19" s="6" t="s">
        <v>366</v>
      </c>
      <c r="H19" s="6" t="s">
        <v>2</v>
      </c>
      <c r="I19" s="6" t="s">
        <v>1</v>
      </c>
      <c r="J19" s="6" t="s">
        <v>337</v>
      </c>
      <c r="K19" s="6" t="s">
        <v>1</v>
      </c>
      <c r="L19" s="6" t="s">
        <v>1</v>
      </c>
      <c r="M19" s="6" t="s">
        <v>1</v>
      </c>
      <c r="N19" s="6" t="s">
        <v>1</v>
      </c>
      <c r="O19" s="6" t="s">
        <v>338</v>
      </c>
      <c r="P19" s="6" t="s">
        <v>1</v>
      </c>
      <c r="Q19" s="6" t="s">
        <v>1</v>
      </c>
      <c r="R19" s="6" t="s">
        <v>1</v>
      </c>
      <c r="S19" s="6" t="s">
        <v>2</v>
      </c>
    </row>
    <row r="20" spans="1:19">
      <c r="A20" s="6" t="s">
        <v>328</v>
      </c>
      <c r="B20" s="6" t="s">
        <v>355</v>
      </c>
      <c r="C20" s="6">
        <v>34</v>
      </c>
      <c r="D20" s="6" t="s">
        <v>349</v>
      </c>
      <c r="E20" s="6" t="s">
        <v>331</v>
      </c>
      <c r="F20" s="6">
        <v>4</v>
      </c>
      <c r="G20" s="6" t="s">
        <v>332</v>
      </c>
      <c r="H20" s="6" t="s">
        <v>2</v>
      </c>
      <c r="I20" s="6" t="s">
        <v>2</v>
      </c>
      <c r="J20" s="6" t="s">
        <v>337</v>
      </c>
      <c r="K20" s="6" t="s">
        <v>338</v>
      </c>
      <c r="L20" s="6" t="s">
        <v>338</v>
      </c>
      <c r="M20" s="6" t="s">
        <v>338</v>
      </c>
      <c r="N20" s="6" t="s">
        <v>1</v>
      </c>
      <c r="O20" s="6" t="s">
        <v>338</v>
      </c>
      <c r="P20" s="6" t="s">
        <v>337</v>
      </c>
      <c r="Q20" s="6" t="s">
        <v>1</v>
      </c>
      <c r="R20" s="6" t="s">
        <v>1</v>
      </c>
      <c r="S20" s="6" t="s">
        <v>337</v>
      </c>
    </row>
    <row r="21" spans="1:19">
      <c r="A21" s="6" t="s">
        <v>328</v>
      </c>
      <c r="B21" s="6" t="s">
        <v>329</v>
      </c>
      <c r="C21" s="6">
        <v>24</v>
      </c>
      <c r="D21" s="6" t="s">
        <v>330</v>
      </c>
      <c r="E21" s="6" t="s">
        <v>331</v>
      </c>
      <c r="F21" s="6">
        <v>3</v>
      </c>
      <c r="G21" s="6" t="s">
        <v>361</v>
      </c>
      <c r="H21" s="6" t="s">
        <v>1</v>
      </c>
      <c r="I21" s="6" t="s">
        <v>1</v>
      </c>
      <c r="J21" s="6" t="s">
        <v>337</v>
      </c>
      <c r="K21" s="6" t="s">
        <v>2</v>
      </c>
      <c r="L21" s="6" t="s">
        <v>337</v>
      </c>
      <c r="M21" s="6" t="s">
        <v>2</v>
      </c>
      <c r="N21" s="6" t="s">
        <v>2</v>
      </c>
      <c r="O21" s="6" t="s">
        <v>338</v>
      </c>
      <c r="P21" s="6" t="s">
        <v>338</v>
      </c>
      <c r="Q21" s="6" t="s">
        <v>1</v>
      </c>
      <c r="R21" s="6" t="s">
        <v>337</v>
      </c>
      <c r="S21" s="6" t="s">
        <v>338</v>
      </c>
    </row>
    <row r="22" spans="1:19">
      <c r="A22" s="6" t="s">
        <v>328</v>
      </c>
      <c r="B22" s="6" t="s">
        <v>329</v>
      </c>
      <c r="C22" s="6">
        <v>33</v>
      </c>
      <c r="D22" s="6" t="s">
        <v>349</v>
      </c>
      <c r="E22" s="6" t="s">
        <v>331</v>
      </c>
      <c r="F22" s="6">
        <v>2</v>
      </c>
      <c r="G22" s="6" t="s">
        <v>347</v>
      </c>
      <c r="H22" s="6" t="s">
        <v>1</v>
      </c>
      <c r="I22" s="6" t="s">
        <v>1</v>
      </c>
      <c r="J22" s="6" t="s">
        <v>337</v>
      </c>
      <c r="K22" s="6" t="s">
        <v>338</v>
      </c>
      <c r="L22" s="6" t="s">
        <v>337</v>
      </c>
      <c r="M22" s="6" t="s">
        <v>1</v>
      </c>
      <c r="N22" s="6" t="s">
        <v>1</v>
      </c>
      <c r="O22" s="6" t="s">
        <v>2</v>
      </c>
      <c r="P22" s="6" t="s">
        <v>2</v>
      </c>
      <c r="Q22" s="6" t="s">
        <v>2</v>
      </c>
      <c r="R22" s="6" t="s">
        <v>1</v>
      </c>
      <c r="S22" s="6" t="s">
        <v>337</v>
      </c>
    </row>
    <row r="23" spans="1:19">
      <c r="A23" s="6" t="s">
        <v>328</v>
      </c>
      <c r="B23" s="6" t="s">
        <v>355</v>
      </c>
      <c r="C23" s="6">
        <v>23</v>
      </c>
      <c r="D23" s="6" t="s">
        <v>330</v>
      </c>
      <c r="E23" s="6" t="s">
        <v>331</v>
      </c>
      <c r="F23" s="6">
        <v>1</v>
      </c>
      <c r="G23" s="6" t="s">
        <v>332</v>
      </c>
      <c r="H23" s="6" t="s">
        <v>2</v>
      </c>
      <c r="I23" s="6" t="s">
        <v>2</v>
      </c>
      <c r="J23" s="6" t="s">
        <v>2</v>
      </c>
      <c r="K23" s="6" t="s">
        <v>337</v>
      </c>
      <c r="L23" s="6" t="s">
        <v>338</v>
      </c>
      <c r="M23" s="6" t="s">
        <v>337</v>
      </c>
      <c r="N23" s="6" t="s">
        <v>3</v>
      </c>
      <c r="O23" s="6" t="s">
        <v>337</v>
      </c>
      <c r="P23" s="6" t="s">
        <v>1</v>
      </c>
      <c r="Q23" s="6" t="s">
        <v>1</v>
      </c>
      <c r="R23" s="6" t="s">
        <v>1</v>
      </c>
      <c r="S23" s="6" t="s">
        <v>338</v>
      </c>
    </row>
    <row r="24" spans="1:19">
      <c r="A24" s="6" t="s">
        <v>328</v>
      </c>
      <c r="B24" s="6" t="s">
        <v>329</v>
      </c>
      <c r="C24" s="6">
        <v>24</v>
      </c>
      <c r="D24" s="6" t="s">
        <v>330</v>
      </c>
      <c r="E24" s="6" t="s">
        <v>331</v>
      </c>
      <c r="F24" s="6">
        <v>3</v>
      </c>
      <c r="G24" s="6" t="s">
        <v>332</v>
      </c>
      <c r="H24" s="6" t="s">
        <v>2</v>
      </c>
      <c r="I24" s="6" t="s">
        <v>1</v>
      </c>
      <c r="J24" s="6" t="s">
        <v>3</v>
      </c>
      <c r="K24" s="6" t="s">
        <v>1</v>
      </c>
      <c r="L24" s="6" t="s">
        <v>2</v>
      </c>
      <c r="M24" s="6" t="s">
        <v>338</v>
      </c>
      <c r="N24" s="6" t="s">
        <v>1</v>
      </c>
      <c r="O24" s="6" t="s">
        <v>338</v>
      </c>
      <c r="P24" s="6" t="s">
        <v>1</v>
      </c>
      <c r="Q24" s="6" t="s">
        <v>3</v>
      </c>
      <c r="R24" s="6" t="s">
        <v>3</v>
      </c>
      <c r="S24" s="6" t="s">
        <v>338</v>
      </c>
    </row>
    <row r="25" spans="1:19">
      <c r="A25" s="6" t="s">
        <v>328</v>
      </c>
      <c r="B25" s="6" t="s">
        <v>355</v>
      </c>
      <c r="C25" s="6">
        <v>33</v>
      </c>
      <c r="D25" s="6" t="s">
        <v>349</v>
      </c>
      <c r="E25" s="6" t="s">
        <v>331</v>
      </c>
      <c r="F25" s="6">
        <v>2</v>
      </c>
      <c r="G25" s="6" t="s">
        <v>416</v>
      </c>
      <c r="H25" s="6" t="s">
        <v>337</v>
      </c>
      <c r="I25" s="6" t="s">
        <v>337</v>
      </c>
      <c r="J25" s="6" t="s">
        <v>338</v>
      </c>
      <c r="K25" s="6" t="s">
        <v>1</v>
      </c>
      <c r="L25" s="6" t="s">
        <v>1</v>
      </c>
      <c r="M25" s="6" t="s">
        <v>1</v>
      </c>
      <c r="N25" s="6" t="s">
        <v>1</v>
      </c>
      <c r="O25" s="6" t="s">
        <v>337</v>
      </c>
      <c r="P25" s="6" t="s">
        <v>337</v>
      </c>
      <c r="Q25" s="6" t="s">
        <v>2</v>
      </c>
      <c r="R25" s="6" t="s">
        <v>2</v>
      </c>
      <c r="S25" s="6" t="s">
        <v>2</v>
      </c>
    </row>
    <row r="26" spans="1:19">
      <c r="A26" s="6" t="s">
        <v>328</v>
      </c>
      <c r="B26" s="6" t="s">
        <v>329</v>
      </c>
      <c r="C26" s="6">
        <v>27</v>
      </c>
      <c r="D26" s="6" t="s">
        <v>330</v>
      </c>
      <c r="E26" s="6" t="s">
        <v>331</v>
      </c>
      <c r="F26" s="6">
        <v>3</v>
      </c>
      <c r="G26" s="6" t="s">
        <v>345</v>
      </c>
      <c r="H26" s="6" t="s">
        <v>1</v>
      </c>
      <c r="I26" s="6" t="s">
        <v>1</v>
      </c>
      <c r="J26" s="6" t="s">
        <v>337</v>
      </c>
      <c r="K26" s="6" t="s">
        <v>1</v>
      </c>
      <c r="L26" s="6" t="s">
        <v>337</v>
      </c>
      <c r="M26" s="6" t="s">
        <v>1</v>
      </c>
      <c r="N26" s="6" t="s">
        <v>1</v>
      </c>
      <c r="O26" s="6" t="s">
        <v>338</v>
      </c>
      <c r="P26" s="6" t="s">
        <v>1</v>
      </c>
      <c r="Q26" s="6" t="s">
        <v>2</v>
      </c>
      <c r="R26" s="6" t="s">
        <v>2</v>
      </c>
      <c r="S26" s="6" t="s">
        <v>337</v>
      </c>
    </row>
    <row r="27" spans="1:19">
      <c r="A27" s="6" t="s">
        <v>328</v>
      </c>
      <c r="B27" s="6" t="s">
        <v>329</v>
      </c>
      <c r="C27" s="6">
        <v>24</v>
      </c>
      <c r="D27" s="6" t="s">
        <v>330</v>
      </c>
      <c r="E27" s="6" t="s">
        <v>371</v>
      </c>
      <c r="F27" s="6">
        <v>1</v>
      </c>
      <c r="G27" s="6" t="s">
        <v>348</v>
      </c>
      <c r="H27" s="6" t="s">
        <v>3</v>
      </c>
      <c r="I27" s="6" t="s">
        <v>2</v>
      </c>
      <c r="J27" s="6" t="s">
        <v>3</v>
      </c>
      <c r="K27" s="6" t="s">
        <v>2</v>
      </c>
      <c r="L27" s="6" t="s">
        <v>337</v>
      </c>
      <c r="M27" s="6" t="s">
        <v>1</v>
      </c>
      <c r="N27" s="6" t="s">
        <v>2</v>
      </c>
      <c r="O27" s="6" t="s">
        <v>338</v>
      </c>
      <c r="P27" s="6" t="s">
        <v>3</v>
      </c>
      <c r="Q27" s="6" t="s">
        <v>3</v>
      </c>
      <c r="R27" s="6" t="s">
        <v>3</v>
      </c>
      <c r="S27" s="6" t="s">
        <v>1</v>
      </c>
    </row>
    <row r="28" spans="1:19">
      <c r="A28" s="6" t="s">
        <v>328</v>
      </c>
      <c r="B28" s="6" t="s">
        <v>329</v>
      </c>
      <c r="C28" s="6">
        <v>32</v>
      </c>
      <c r="D28" s="6" t="s">
        <v>330</v>
      </c>
      <c r="E28" s="6" t="s">
        <v>331</v>
      </c>
      <c r="F28" s="6">
        <v>2</v>
      </c>
      <c r="G28" s="6" t="s">
        <v>332</v>
      </c>
      <c r="H28" s="6" t="s">
        <v>1</v>
      </c>
      <c r="I28" s="6" t="s">
        <v>1</v>
      </c>
      <c r="J28" s="6" t="s">
        <v>1</v>
      </c>
      <c r="K28" s="6" t="s">
        <v>3</v>
      </c>
      <c r="L28" s="6" t="s">
        <v>337</v>
      </c>
      <c r="M28" s="6" t="s">
        <v>1</v>
      </c>
      <c r="N28" s="6" t="s">
        <v>1</v>
      </c>
      <c r="O28" s="6" t="s">
        <v>337</v>
      </c>
      <c r="P28" s="6" t="s">
        <v>337</v>
      </c>
      <c r="Q28" s="6" t="s">
        <v>2</v>
      </c>
      <c r="R28" s="6" t="s">
        <v>2</v>
      </c>
      <c r="S28" s="6" t="s">
        <v>338</v>
      </c>
    </row>
    <row r="29" spans="1:19">
      <c r="A29" s="6" t="s">
        <v>328</v>
      </c>
      <c r="B29" s="6" t="s">
        <v>329</v>
      </c>
      <c r="C29" s="6">
        <v>29</v>
      </c>
      <c r="D29" s="6" t="s">
        <v>330</v>
      </c>
      <c r="E29" s="6" t="s">
        <v>331</v>
      </c>
      <c r="F29" s="6">
        <v>1</v>
      </c>
      <c r="G29" s="6" t="s">
        <v>332</v>
      </c>
      <c r="H29" s="6" t="s">
        <v>1</v>
      </c>
      <c r="I29" s="6" t="s">
        <v>1</v>
      </c>
      <c r="J29" s="6" t="s">
        <v>2</v>
      </c>
      <c r="K29" s="6" t="s">
        <v>338</v>
      </c>
      <c r="L29" s="6" t="s">
        <v>337</v>
      </c>
      <c r="M29" s="6" t="s">
        <v>337</v>
      </c>
      <c r="N29" s="6" t="s">
        <v>2</v>
      </c>
      <c r="O29" s="6" t="s">
        <v>338</v>
      </c>
      <c r="P29" s="6" t="s">
        <v>3</v>
      </c>
      <c r="Q29" s="6" t="s">
        <v>3</v>
      </c>
      <c r="R29" s="6" t="s">
        <v>3</v>
      </c>
      <c r="S29" s="6" t="s">
        <v>2</v>
      </c>
    </row>
    <row r="30" spans="1:19">
      <c r="A30" s="6" t="s">
        <v>328</v>
      </c>
      <c r="B30" s="6" t="s">
        <v>348</v>
      </c>
      <c r="C30" s="6">
        <v>30</v>
      </c>
      <c r="D30" s="6" t="s">
        <v>349</v>
      </c>
      <c r="E30" s="6" t="s">
        <v>331</v>
      </c>
      <c r="F30" s="6">
        <v>3</v>
      </c>
      <c r="G30" s="6" t="s">
        <v>416</v>
      </c>
      <c r="H30" s="6" t="s">
        <v>2</v>
      </c>
      <c r="I30" s="6" t="s">
        <v>1</v>
      </c>
      <c r="J30" s="6" t="s">
        <v>337</v>
      </c>
      <c r="K30" s="6" t="s">
        <v>337</v>
      </c>
      <c r="L30" s="6" t="s">
        <v>1</v>
      </c>
      <c r="M30" s="6" t="s">
        <v>337</v>
      </c>
      <c r="N30" s="6" t="s">
        <v>2</v>
      </c>
      <c r="O30" s="6" t="s">
        <v>337</v>
      </c>
      <c r="P30" s="6" t="s">
        <v>337</v>
      </c>
      <c r="Q30" s="6" t="s">
        <v>2</v>
      </c>
      <c r="R30" s="6" t="s">
        <v>1</v>
      </c>
      <c r="S30" s="6" t="s">
        <v>337</v>
      </c>
    </row>
    <row r="31" spans="1:19">
      <c r="A31" s="6" t="s">
        <v>328</v>
      </c>
      <c r="B31" s="6" t="s">
        <v>329</v>
      </c>
      <c r="C31" s="6">
        <v>29</v>
      </c>
      <c r="D31" s="6" t="s">
        <v>340</v>
      </c>
      <c r="E31" s="6" t="s">
        <v>371</v>
      </c>
      <c r="F31" s="6">
        <v>1</v>
      </c>
      <c r="G31" s="6" t="s">
        <v>443</v>
      </c>
      <c r="H31" s="6" t="s">
        <v>3</v>
      </c>
      <c r="I31" s="6" t="s">
        <v>1</v>
      </c>
      <c r="J31" s="6" t="s">
        <v>3</v>
      </c>
      <c r="K31" s="6" t="s">
        <v>338</v>
      </c>
      <c r="L31" s="6" t="s">
        <v>1</v>
      </c>
      <c r="M31" s="6" t="s">
        <v>1</v>
      </c>
      <c r="N31" s="6" t="s">
        <v>2</v>
      </c>
      <c r="O31" s="6" t="s">
        <v>3</v>
      </c>
      <c r="P31" s="6" t="s">
        <v>1</v>
      </c>
      <c r="Q31" s="6" t="s">
        <v>3</v>
      </c>
      <c r="R31" s="6" t="s">
        <v>3</v>
      </c>
      <c r="S31" s="6" t="s">
        <v>2</v>
      </c>
    </row>
    <row r="32" spans="1:19">
      <c r="A32" s="6" t="s">
        <v>328</v>
      </c>
      <c r="B32" s="6" t="s">
        <v>348</v>
      </c>
      <c r="C32" s="6">
        <v>48</v>
      </c>
      <c r="D32" s="6" t="s">
        <v>349</v>
      </c>
      <c r="E32" s="6" t="s">
        <v>331</v>
      </c>
      <c r="F32" s="6">
        <v>4</v>
      </c>
      <c r="G32" s="6" t="s">
        <v>343</v>
      </c>
      <c r="H32" s="6" t="s">
        <v>3</v>
      </c>
      <c r="I32" s="6" t="s">
        <v>3</v>
      </c>
      <c r="J32" s="6" t="s">
        <v>1</v>
      </c>
      <c r="K32" s="6" t="s">
        <v>1</v>
      </c>
      <c r="L32" s="6" t="s">
        <v>337</v>
      </c>
      <c r="M32" s="6" t="s">
        <v>3</v>
      </c>
      <c r="N32" s="6" t="s">
        <v>3</v>
      </c>
      <c r="O32" s="6" t="s">
        <v>338</v>
      </c>
      <c r="P32" s="6" t="s">
        <v>1</v>
      </c>
      <c r="Q32" s="6" t="s">
        <v>3</v>
      </c>
      <c r="R32" s="6" t="s">
        <v>1</v>
      </c>
      <c r="S32" s="6" t="s">
        <v>1</v>
      </c>
    </row>
    <row r="33" spans="1:19">
      <c r="A33" s="6" t="s">
        <v>328</v>
      </c>
      <c r="B33" s="6" t="s">
        <v>329</v>
      </c>
      <c r="C33" s="6">
        <v>26</v>
      </c>
      <c r="D33" s="6" t="s">
        <v>330</v>
      </c>
      <c r="E33" s="6" t="s">
        <v>331</v>
      </c>
      <c r="F33" s="6">
        <v>1</v>
      </c>
      <c r="G33" s="6" t="s">
        <v>403</v>
      </c>
      <c r="H33" s="6" t="s">
        <v>3</v>
      </c>
      <c r="I33" s="6" t="s">
        <v>337</v>
      </c>
      <c r="J33" s="6" t="s">
        <v>1</v>
      </c>
      <c r="K33" s="6" t="s">
        <v>337</v>
      </c>
      <c r="L33" s="6" t="s">
        <v>1</v>
      </c>
      <c r="M33" s="6" t="s">
        <v>1</v>
      </c>
      <c r="N33" s="6" t="s">
        <v>1</v>
      </c>
      <c r="O33" s="6" t="s">
        <v>337</v>
      </c>
      <c r="P33" s="6" t="s">
        <v>337</v>
      </c>
      <c r="Q33" s="6" t="s">
        <v>3</v>
      </c>
      <c r="R33" s="6" t="s">
        <v>3</v>
      </c>
      <c r="S33" s="6" t="s">
        <v>2</v>
      </c>
    </row>
    <row r="34" spans="1:19">
      <c r="A34" s="6" t="s">
        <v>328</v>
      </c>
      <c r="B34" s="6" t="s">
        <v>329</v>
      </c>
      <c r="C34" s="6">
        <v>22</v>
      </c>
      <c r="D34" s="6" t="s">
        <v>330</v>
      </c>
      <c r="E34" s="6" t="s">
        <v>371</v>
      </c>
      <c r="F34" s="6">
        <v>1</v>
      </c>
      <c r="G34" s="6" t="s">
        <v>348</v>
      </c>
      <c r="H34" s="6" t="s">
        <v>3</v>
      </c>
      <c r="I34" s="6" t="s">
        <v>1</v>
      </c>
      <c r="J34" s="6" t="s">
        <v>2</v>
      </c>
      <c r="K34" s="6" t="s">
        <v>2</v>
      </c>
      <c r="L34" s="6" t="s">
        <v>337</v>
      </c>
      <c r="M34" s="6" t="s">
        <v>2</v>
      </c>
      <c r="N34" s="6" t="s">
        <v>3</v>
      </c>
      <c r="O34" s="6" t="s">
        <v>337</v>
      </c>
      <c r="P34" s="6" t="s">
        <v>337</v>
      </c>
      <c r="Q34" s="6" t="s">
        <v>2</v>
      </c>
      <c r="R34" s="6" t="s">
        <v>2</v>
      </c>
      <c r="S34" s="6" t="s">
        <v>338</v>
      </c>
    </row>
    <row r="35" spans="1:19">
      <c r="A35" s="6" t="s">
        <v>328</v>
      </c>
      <c r="B35" s="6" t="s">
        <v>329</v>
      </c>
      <c r="C35" s="6">
        <v>26</v>
      </c>
      <c r="D35" s="6" t="s">
        <v>330</v>
      </c>
      <c r="E35" s="6" t="s">
        <v>371</v>
      </c>
      <c r="F35" s="6">
        <v>2</v>
      </c>
      <c r="G35" s="6" t="s">
        <v>403</v>
      </c>
      <c r="H35" s="6" t="s">
        <v>2</v>
      </c>
      <c r="I35" s="6" t="s">
        <v>1</v>
      </c>
      <c r="J35" s="6" t="s">
        <v>337</v>
      </c>
      <c r="K35" s="6" t="s">
        <v>337</v>
      </c>
      <c r="L35" s="6" t="s">
        <v>1</v>
      </c>
      <c r="M35" s="6" t="s">
        <v>337</v>
      </c>
      <c r="N35" s="6" t="s">
        <v>1</v>
      </c>
      <c r="O35" s="6" t="s">
        <v>337</v>
      </c>
      <c r="P35" s="6" t="s">
        <v>2</v>
      </c>
      <c r="Q35" s="6" t="s">
        <v>3</v>
      </c>
      <c r="R35" s="6" t="s">
        <v>3</v>
      </c>
      <c r="S35" s="6" t="s">
        <v>2</v>
      </c>
    </row>
    <row r="36" spans="1:19">
      <c r="A36" s="6" t="s">
        <v>328</v>
      </c>
      <c r="B36" s="6" t="s">
        <v>329</v>
      </c>
      <c r="C36" s="6">
        <v>31</v>
      </c>
      <c r="D36" s="6" t="s">
        <v>330</v>
      </c>
      <c r="E36" s="6" t="s">
        <v>331</v>
      </c>
      <c r="F36" s="6">
        <v>4</v>
      </c>
      <c r="G36" s="6" t="s">
        <v>332</v>
      </c>
      <c r="H36" s="6" t="s">
        <v>2</v>
      </c>
      <c r="I36" s="6" t="s">
        <v>3</v>
      </c>
      <c r="J36" s="6" t="s">
        <v>3</v>
      </c>
      <c r="K36" s="6" t="s">
        <v>338</v>
      </c>
      <c r="L36" s="6" t="s">
        <v>337</v>
      </c>
      <c r="M36" s="6" t="s">
        <v>338</v>
      </c>
      <c r="N36" s="6" t="s">
        <v>3</v>
      </c>
      <c r="O36" s="6" t="s">
        <v>337</v>
      </c>
      <c r="P36" s="6" t="s">
        <v>337</v>
      </c>
      <c r="Q36" s="6" t="s">
        <v>3</v>
      </c>
      <c r="R36" s="6" t="s">
        <v>1</v>
      </c>
      <c r="S36" s="6" t="s">
        <v>338</v>
      </c>
    </row>
    <row r="37" spans="1:19">
      <c r="A37" s="6" t="s">
        <v>328</v>
      </c>
      <c r="B37" s="6" t="s">
        <v>329</v>
      </c>
      <c r="C37" s="6">
        <v>24</v>
      </c>
      <c r="D37" s="6" t="s">
        <v>330</v>
      </c>
      <c r="E37" s="6" t="s">
        <v>331</v>
      </c>
      <c r="F37" s="6">
        <v>2</v>
      </c>
      <c r="G37" s="6" t="s">
        <v>332</v>
      </c>
      <c r="H37" s="6" t="s">
        <v>2</v>
      </c>
      <c r="I37" s="6" t="s">
        <v>2</v>
      </c>
      <c r="J37" s="6" t="s">
        <v>3</v>
      </c>
      <c r="K37" s="6" t="s">
        <v>1</v>
      </c>
      <c r="L37" s="6" t="s">
        <v>2</v>
      </c>
      <c r="M37" s="6" t="s">
        <v>1</v>
      </c>
      <c r="N37" s="6" t="s">
        <v>2</v>
      </c>
      <c r="O37" s="6" t="s">
        <v>337</v>
      </c>
      <c r="P37" s="6" t="s">
        <v>1</v>
      </c>
      <c r="Q37" s="6" t="s">
        <v>2</v>
      </c>
      <c r="R37" s="6" t="s">
        <v>1</v>
      </c>
      <c r="S37" s="6" t="s">
        <v>338</v>
      </c>
    </row>
    <row r="38" spans="1:19">
      <c r="A38" s="6" t="s">
        <v>328</v>
      </c>
      <c r="B38" s="6" t="s">
        <v>355</v>
      </c>
      <c r="C38" s="6">
        <v>25</v>
      </c>
      <c r="D38" s="6" t="s">
        <v>330</v>
      </c>
      <c r="E38" s="6" t="s">
        <v>371</v>
      </c>
      <c r="F38" s="6">
        <v>1</v>
      </c>
      <c r="G38" s="6" t="s">
        <v>347</v>
      </c>
      <c r="H38" s="6" t="s">
        <v>1</v>
      </c>
      <c r="I38" s="6" t="s">
        <v>338</v>
      </c>
      <c r="J38" s="6" t="s">
        <v>338</v>
      </c>
      <c r="K38" s="6" t="s">
        <v>338</v>
      </c>
      <c r="L38" s="6" t="s">
        <v>1</v>
      </c>
      <c r="M38" s="6" t="s">
        <v>338</v>
      </c>
      <c r="N38" s="6" t="s">
        <v>1</v>
      </c>
      <c r="O38" s="6" t="s">
        <v>338</v>
      </c>
      <c r="P38" s="6" t="s">
        <v>3</v>
      </c>
      <c r="Q38" s="6" t="s">
        <v>2</v>
      </c>
      <c r="R38" s="6" t="s">
        <v>3</v>
      </c>
      <c r="S38" s="6" t="s">
        <v>338</v>
      </c>
    </row>
    <row r="39" spans="1:19">
      <c r="A39" s="6" t="s">
        <v>328</v>
      </c>
      <c r="B39" s="6" t="s">
        <v>355</v>
      </c>
      <c r="C39" s="6">
        <v>24</v>
      </c>
      <c r="D39" s="6" t="s">
        <v>349</v>
      </c>
      <c r="E39" s="6" t="s">
        <v>331</v>
      </c>
      <c r="F39" s="6">
        <v>1</v>
      </c>
      <c r="G39" s="6" t="s">
        <v>345</v>
      </c>
      <c r="H39" s="6" t="s">
        <v>3</v>
      </c>
      <c r="I39" s="6" t="s">
        <v>2</v>
      </c>
      <c r="J39" s="6" t="s">
        <v>1</v>
      </c>
      <c r="K39" s="6" t="s">
        <v>1</v>
      </c>
      <c r="L39" s="6" t="s">
        <v>337</v>
      </c>
      <c r="M39" s="6" t="s">
        <v>1</v>
      </c>
      <c r="N39" s="6" t="s">
        <v>3</v>
      </c>
      <c r="O39" s="6" t="s">
        <v>338</v>
      </c>
      <c r="P39" s="6" t="s">
        <v>1</v>
      </c>
      <c r="Q39" s="6" t="s">
        <v>2</v>
      </c>
      <c r="R39" s="6" t="s">
        <v>337</v>
      </c>
      <c r="S39" s="6" t="s">
        <v>337</v>
      </c>
    </row>
    <row r="40" spans="1:19">
      <c r="A40" s="6" t="s">
        <v>328</v>
      </c>
      <c r="B40" s="6" t="s">
        <v>329</v>
      </c>
      <c r="C40" s="6">
        <v>22</v>
      </c>
      <c r="D40" s="6" t="s">
        <v>330</v>
      </c>
      <c r="E40" s="6" t="s">
        <v>371</v>
      </c>
      <c r="F40" s="6">
        <v>1</v>
      </c>
      <c r="G40" s="6" t="s">
        <v>332</v>
      </c>
      <c r="H40" s="6" t="s">
        <v>1</v>
      </c>
      <c r="I40" s="6" t="s">
        <v>337</v>
      </c>
      <c r="J40" s="6" t="s">
        <v>1</v>
      </c>
      <c r="K40" s="6" t="s">
        <v>338</v>
      </c>
      <c r="L40" s="6" t="s">
        <v>338</v>
      </c>
      <c r="M40" s="6" t="s">
        <v>1</v>
      </c>
      <c r="N40" s="6" t="s">
        <v>337</v>
      </c>
      <c r="O40" s="6" t="s">
        <v>337</v>
      </c>
      <c r="P40" s="6" t="s">
        <v>337</v>
      </c>
      <c r="Q40" s="6" t="s">
        <v>2</v>
      </c>
      <c r="R40" s="6" t="s">
        <v>337</v>
      </c>
      <c r="S40" s="6" t="s">
        <v>337</v>
      </c>
    </row>
    <row r="41" spans="1:19">
      <c r="A41" s="6" t="s">
        <v>328</v>
      </c>
      <c r="B41" s="6" t="s">
        <v>329</v>
      </c>
      <c r="C41" s="6">
        <v>23</v>
      </c>
      <c r="D41" s="6" t="s">
        <v>330</v>
      </c>
      <c r="E41" s="6" t="s">
        <v>357</v>
      </c>
      <c r="F41" s="6">
        <v>1</v>
      </c>
      <c r="G41" s="6" t="s">
        <v>332</v>
      </c>
      <c r="H41" s="6" t="s">
        <v>2</v>
      </c>
      <c r="I41" s="6" t="s">
        <v>1</v>
      </c>
      <c r="J41" s="6" t="s">
        <v>338</v>
      </c>
      <c r="K41" s="6" t="s">
        <v>338</v>
      </c>
      <c r="L41" s="6" t="s">
        <v>1</v>
      </c>
      <c r="M41" s="6" t="s">
        <v>338</v>
      </c>
      <c r="N41" s="6" t="s">
        <v>3</v>
      </c>
      <c r="O41" s="6" t="s">
        <v>3</v>
      </c>
      <c r="P41" s="6" t="s">
        <v>3</v>
      </c>
      <c r="Q41" s="6" t="s">
        <v>2</v>
      </c>
      <c r="R41" s="6" t="s">
        <v>3</v>
      </c>
      <c r="S41" s="6" t="s">
        <v>3</v>
      </c>
    </row>
    <row r="42" spans="1:19">
      <c r="A42" s="6" t="s">
        <v>328</v>
      </c>
      <c r="B42" s="6" t="s">
        <v>329</v>
      </c>
      <c r="C42" s="6">
        <v>27</v>
      </c>
      <c r="D42" s="6" t="s">
        <v>340</v>
      </c>
      <c r="E42" s="6" t="s">
        <v>331</v>
      </c>
      <c r="F42" s="6">
        <v>4</v>
      </c>
      <c r="G42" s="6" t="s">
        <v>332</v>
      </c>
      <c r="H42" s="6" t="s">
        <v>3</v>
      </c>
      <c r="I42" s="6" t="s">
        <v>3</v>
      </c>
      <c r="J42" s="6" t="s">
        <v>337</v>
      </c>
      <c r="K42" s="6" t="s">
        <v>338</v>
      </c>
      <c r="L42" s="6" t="s">
        <v>338</v>
      </c>
      <c r="M42" s="6" t="s">
        <v>338</v>
      </c>
      <c r="N42" s="6" t="s">
        <v>1</v>
      </c>
      <c r="O42" s="6" t="s">
        <v>338</v>
      </c>
      <c r="P42" s="6" t="s">
        <v>338</v>
      </c>
      <c r="Q42" s="6" t="s">
        <v>2</v>
      </c>
      <c r="R42" s="6" t="s">
        <v>3</v>
      </c>
      <c r="S42" s="6" t="s">
        <v>338</v>
      </c>
    </row>
    <row r="43" spans="1:19">
      <c r="A43" s="6" t="s">
        <v>328</v>
      </c>
      <c r="B43" s="6" t="s">
        <v>329</v>
      </c>
      <c r="C43" s="6">
        <v>26</v>
      </c>
      <c r="D43" s="6" t="s">
        <v>340</v>
      </c>
      <c r="E43" s="6" t="s">
        <v>331</v>
      </c>
      <c r="F43" s="6">
        <v>2</v>
      </c>
      <c r="G43" s="6" t="s">
        <v>343</v>
      </c>
      <c r="H43" s="6" t="s">
        <v>2</v>
      </c>
      <c r="I43" s="6" t="s">
        <v>2</v>
      </c>
      <c r="J43" s="6" t="s">
        <v>338</v>
      </c>
      <c r="K43" s="6" t="s">
        <v>338</v>
      </c>
      <c r="L43" s="6" t="s">
        <v>338</v>
      </c>
      <c r="M43" s="6" t="s">
        <v>338</v>
      </c>
      <c r="N43" s="6" t="s">
        <v>2</v>
      </c>
      <c r="O43" s="6" t="s">
        <v>338</v>
      </c>
      <c r="P43" s="6" t="s">
        <v>338</v>
      </c>
      <c r="Q43" s="6" t="s">
        <v>337</v>
      </c>
      <c r="R43" s="6" t="s">
        <v>2</v>
      </c>
      <c r="S43" s="6" t="s">
        <v>2</v>
      </c>
    </row>
    <row r="44" spans="1:19">
      <c r="A44" s="6" t="s">
        <v>328</v>
      </c>
      <c r="B44" s="6" t="s">
        <v>329</v>
      </c>
      <c r="C44" s="6">
        <v>32</v>
      </c>
      <c r="D44" s="6" t="s">
        <v>330</v>
      </c>
      <c r="E44" s="6" t="s">
        <v>331</v>
      </c>
      <c r="F44" s="6">
        <v>2</v>
      </c>
      <c r="G44" s="6" t="s">
        <v>332</v>
      </c>
      <c r="H44" s="6" t="s">
        <v>2</v>
      </c>
      <c r="I44" s="6" t="s">
        <v>337</v>
      </c>
      <c r="J44" s="6" t="s">
        <v>337</v>
      </c>
      <c r="K44" s="6" t="s">
        <v>3</v>
      </c>
      <c r="L44" s="6" t="s">
        <v>2</v>
      </c>
      <c r="M44" s="6" t="s">
        <v>1</v>
      </c>
      <c r="N44" s="6" t="s">
        <v>2</v>
      </c>
      <c r="O44" s="6" t="s">
        <v>337</v>
      </c>
      <c r="P44" s="6" t="s">
        <v>338</v>
      </c>
      <c r="Q44" s="6" t="s">
        <v>2</v>
      </c>
      <c r="R44" s="6" t="s">
        <v>337</v>
      </c>
      <c r="S44" s="6" t="s">
        <v>338</v>
      </c>
    </row>
    <row r="45" spans="1:19">
      <c r="A45" s="6" t="s">
        <v>328</v>
      </c>
      <c r="B45" s="6" t="s">
        <v>385</v>
      </c>
      <c r="C45" s="6">
        <v>25</v>
      </c>
      <c r="D45" s="6" t="s">
        <v>330</v>
      </c>
      <c r="E45" s="6" t="s">
        <v>331</v>
      </c>
      <c r="F45" s="6">
        <v>2</v>
      </c>
      <c r="G45" s="6" t="s">
        <v>332</v>
      </c>
      <c r="H45" s="6" t="s">
        <v>3</v>
      </c>
      <c r="I45" s="6" t="s">
        <v>2</v>
      </c>
      <c r="J45" s="6" t="s">
        <v>1</v>
      </c>
      <c r="K45" s="6" t="s">
        <v>337</v>
      </c>
      <c r="L45" s="6" t="s">
        <v>337</v>
      </c>
      <c r="M45" s="6" t="s">
        <v>1</v>
      </c>
      <c r="N45" s="6" t="s">
        <v>2</v>
      </c>
      <c r="O45" s="6" t="s">
        <v>1</v>
      </c>
      <c r="P45" s="6" t="s">
        <v>1</v>
      </c>
      <c r="Q45" s="6" t="s">
        <v>2</v>
      </c>
      <c r="R45" s="6" t="s">
        <v>1</v>
      </c>
      <c r="S45" s="6" t="s">
        <v>337</v>
      </c>
    </row>
    <row r="46" spans="1:19">
      <c r="A46" s="6" t="s">
        <v>328</v>
      </c>
      <c r="B46" s="6" t="s">
        <v>329</v>
      </c>
      <c r="C46" s="6">
        <v>26</v>
      </c>
      <c r="D46" s="6" t="s">
        <v>330</v>
      </c>
      <c r="E46" s="6" t="s">
        <v>357</v>
      </c>
      <c r="F46" s="6">
        <v>1</v>
      </c>
      <c r="G46" s="6" t="s">
        <v>366</v>
      </c>
      <c r="H46" s="6" t="s">
        <v>1</v>
      </c>
      <c r="I46" s="6" t="s">
        <v>1</v>
      </c>
      <c r="J46" s="6" t="s">
        <v>337</v>
      </c>
      <c r="K46" s="6" t="s">
        <v>337</v>
      </c>
      <c r="L46" s="6" t="s">
        <v>337</v>
      </c>
      <c r="M46" s="6" t="s">
        <v>1</v>
      </c>
      <c r="N46" s="6" t="s">
        <v>2</v>
      </c>
      <c r="O46" s="6" t="s">
        <v>338</v>
      </c>
      <c r="P46" s="6" t="s">
        <v>1</v>
      </c>
      <c r="Q46" s="6" t="s">
        <v>1</v>
      </c>
      <c r="R46" s="6" t="s">
        <v>1</v>
      </c>
      <c r="S46" s="6" t="s">
        <v>1</v>
      </c>
    </row>
    <row r="47" spans="1:19">
      <c r="A47" s="6" t="s">
        <v>328</v>
      </c>
      <c r="B47" s="6" t="s">
        <v>329</v>
      </c>
      <c r="C47" s="6">
        <v>27</v>
      </c>
      <c r="D47" s="6" t="s">
        <v>330</v>
      </c>
      <c r="E47" s="6" t="s">
        <v>371</v>
      </c>
      <c r="F47" s="6">
        <v>1</v>
      </c>
      <c r="G47" s="6" t="s">
        <v>343</v>
      </c>
      <c r="H47" s="6" t="s">
        <v>1</v>
      </c>
      <c r="I47" s="6" t="s">
        <v>337</v>
      </c>
      <c r="J47" s="6" t="s">
        <v>337</v>
      </c>
      <c r="K47" s="6" t="s">
        <v>337</v>
      </c>
      <c r="L47" s="6" t="s">
        <v>337</v>
      </c>
      <c r="M47" s="6" t="s">
        <v>337</v>
      </c>
      <c r="N47" s="6" t="s">
        <v>1</v>
      </c>
      <c r="O47" s="6" t="s">
        <v>1</v>
      </c>
      <c r="P47" s="6" t="s">
        <v>2</v>
      </c>
      <c r="Q47" s="6" t="s">
        <v>1</v>
      </c>
      <c r="R47" s="6" t="s">
        <v>1</v>
      </c>
      <c r="S47" s="6" t="s">
        <v>2</v>
      </c>
    </row>
    <row r="48" spans="1:19">
      <c r="A48" s="6" t="s">
        <v>328</v>
      </c>
      <c r="B48" s="6" t="s">
        <v>348</v>
      </c>
      <c r="C48" s="6">
        <v>31</v>
      </c>
      <c r="D48" s="6" t="s">
        <v>349</v>
      </c>
      <c r="E48" s="6" t="s">
        <v>331</v>
      </c>
      <c r="F48" s="6">
        <v>1</v>
      </c>
      <c r="G48" s="6" t="s">
        <v>403</v>
      </c>
      <c r="H48" s="6" t="s">
        <v>2</v>
      </c>
      <c r="I48" s="6" t="s">
        <v>2</v>
      </c>
      <c r="J48" s="6" t="s">
        <v>2</v>
      </c>
      <c r="K48" s="6" t="s">
        <v>1</v>
      </c>
      <c r="L48" s="6" t="s">
        <v>337</v>
      </c>
      <c r="M48" s="6" t="s">
        <v>1</v>
      </c>
      <c r="N48" s="6" t="s">
        <v>1</v>
      </c>
      <c r="O48" s="6" t="s">
        <v>337</v>
      </c>
      <c r="P48" s="6" t="s">
        <v>2</v>
      </c>
      <c r="Q48" s="6" t="s">
        <v>3</v>
      </c>
      <c r="R48" s="6" t="s">
        <v>3</v>
      </c>
      <c r="S48" s="6" t="s">
        <v>337</v>
      </c>
    </row>
    <row r="49" spans="1:19">
      <c r="A49" s="6" t="s">
        <v>328</v>
      </c>
      <c r="B49" s="6" t="s">
        <v>329</v>
      </c>
      <c r="C49" s="6">
        <v>28</v>
      </c>
      <c r="D49" s="6" t="s">
        <v>349</v>
      </c>
      <c r="E49" s="6" t="s">
        <v>331</v>
      </c>
      <c r="F49" s="6">
        <v>1</v>
      </c>
      <c r="G49" s="6" t="s">
        <v>348</v>
      </c>
      <c r="H49" s="6" t="s">
        <v>3</v>
      </c>
      <c r="I49" s="6" t="s">
        <v>2</v>
      </c>
      <c r="J49" s="6" t="s">
        <v>337</v>
      </c>
      <c r="K49" s="6" t="s">
        <v>1</v>
      </c>
      <c r="L49" s="6" t="s">
        <v>338</v>
      </c>
      <c r="M49" s="6" t="s">
        <v>337</v>
      </c>
      <c r="N49" s="6" t="s">
        <v>337</v>
      </c>
      <c r="O49" s="6" t="s">
        <v>337</v>
      </c>
      <c r="P49" s="6" t="s">
        <v>337</v>
      </c>
      <c r="Q49" s="6" t="s">
        <v>2</v>
      </c>
      <c r="R49" s="6" t="s">
        <v>337</v>
      </c>
      <c r="S49" s="6" t="s">
        <v>337</v>
      </c>
    </row>
    <row r="50" spans="1:19">
      <c r="A50" s="6" t="s">
        <v>328</v>
      </c>
      <c r="B50" s="6" t="s">
        <v>348</v>
      </c>
      <c r="C50" s="6">
        <v>36</v>
      </c>
      <c r="D50" s="6" t="s">
        <v>349</v>
      </c>
      <c r="E50" s="6" t="s">
        <v>331</v>
      </c>
      <c r="F50" s="6">
        <v>1</v>
      </c>
      <c r="G50" s="6" t="s">
        <v>403</v>
      </c>
      <c r="H50" s="6" t="s">
        <v>1</v>
      </c>
      <c r="I50" s="6" t="s">
        <v>3</v>
      </c>
      <c r="J50" s="6" t="s">
        <v>2</v>
      </c>
      <c r="K50" s="6" t="s">
        <v>337</v>
      </c>
      <c r="L50" s="6" t="s">
        <v>1</v>
      </c>
      <c r="M50" s="6" t="s">
        <v>1</v>
      </c>
      <c r="N50" s="6" t="s">
        <v>2</v>
      </c>
      <c r="O50" s="6" t="s">
        <v>2</v>
      </c>
      <c r="P50" s="6" t="s">
        <v>337</v>
      </c>
      <c r="Q50" s="6" t="s">
        <v>2</v>
      </c>
      <c r="R50" s="6" t="s">
        <v>338</v>
      </c>
      <c r="S50" s="6" t="s">
        <v>338</v>
      </c>
    </row>
    <row r="51" spans="1:19">
      <c r="A51" s="6" t="s">
        <v>328</v>
      </c>
      <c r="B51" s="6" t="s">
        <v>329</v>
      </c>
      <c r="C51" s="6">
        <v>43</v>
      </c>
      <c r="D51" s="6" t="s">
        <v>330</v>
      </c>
      <c r="E51" s="6" t="s">
        <v>331</v>
      </c>
      <c r="F51" s="6">
        <v>4</v>
      </c>
      <c r="G51" s="6" t="s">
        <v>347</v>
      </c>
      <c r="H51" s="6" t="s">
        <v>2</v>
      </c>
      <c r="I51" s="6" t="s">
        <v>337</v>
      </c>
      <c r="J51" s="6" t="s">
        <v>337</v>
      </c>
      <c r="K51" s="6" t="s">
        <v>338</v>
      </c>
      <c r="L51" s="6" t="s">
        <v>337</v>
      </c>
      <c r="M51" s="6" t="s">
        <v>337</v>
      </c>
      <c r="N51" s="6" t="s">
        <v>1</v>
      </c>
      <c r="O51" s="6" t="s">
        <v>338</v>
      </c>
      <c r="P51" s="6" t="s">
        <v>3</v>
      </c>
      <c r="Q51" s="6" t="s">
        <v>1</v>
      </c>
      <c r="R51" s="6" t="s">
        <v>1</v>
      </c>
      <c r="S51" s="6" t="s">
        <v>2</v>
      </c>
    </row>
    <row r="52" spans="1:19">
      <c r="A52" s="6" t="s">
        <v>328</v>
      </c>
      <c r="B52" s="6" t="s">
        <v>329</v>
      </c>
      <c r="C52" s="6">
        <v>29</v>
      </c>
      <c r="D52" s="6" t="s">
        <v>330</v>
      </c>
      <c r="E52" s="6" t="s">
        <v>331</v>
      </c>
      <c r="F52" s="6">
        <v>2</v>
      </c>
      <c r="G52" s="6" t="s">
        <v>347</v>
      </c>
      <c r="H52" s="6" t="s">
        <v>3</v>
      </c>
      <c r="I52" s="6" t="s">
        <v>337</v>
      </c>
      <c r="J52" s="6" t="s">
        <v>1</v>
      </c>
      <c r="K52" s="6" t="s">
        <v>337</v>
      </c>
      <c r="L52" s="6" t="s">
        <v>3</v>
      </c>
      <c r="M52" s="6" t="s">
        <v>1</v>
      </c>
      <c r="N52" s="6" t="s">
        <v>1</v>
      </c>
      <c r="O52" s="6" t="s">
        <v>1</v>
      </c>
      <c r="P52" s="6" t="s">
        <v>3</v>
      </c>
      <c r="Q52" s="6" t="s">
        <v>3</v>
      </c>
      <c r="R52" s="6" t="s">
        <v>1</v>
      </c>
      <c r="S52" s="6" t="s">
        <v>3</v>
      </c>
    </row>
    <row r="53" spans="1:19">
      <c r="A53" s="6" t="s">
        <v>328</v>
      </c>
      <c r="B53" s="6" t="s">
        <v>329</v>
      </c>
      <c r="C53" s="6">
        <v>24</v>
      </c>
      <c r="D53" s="6" t="s">
        <v>330</v>
      </c>
      <c r="E53" s="6" t="s">
        <v>331</v>
      </c>
      <c r="F53" s="6">
        <v>3</v>
      </c>
      <c r="G53" s="6" t="s">
        <v>332</v>
      </c>
      <c r="H53" s="6" t="s">
        <v>2</v>
      </c>
      <c r="I53" s="6" t="s">
        <v>2</v>
      </c>
      <c r="J53" s="6" t="s">
        <v>337</v>
      </c>
      <c r="K53" s="6" t="s">
        <v>338</v>
      </c>
      <c r="L53" s="6" t="s">
        <v>338</v>
      </c>
      <c r="M53" s="6" t="s">
        <v>337</v>
      </c>
      <c r="N53" s="6" t="s">
        <v>2</v>
      </c>
      <c r="O53" s="6" t="s">
        <v>337</v>
      </c>
      <c r="P53" s="6" t="s">
        <v>338</v>
      </c>
      <c r="Q53" s="6" t="s">
        <v>1</v>
      </c>
      <c r="R53" s="6" t="s">
        <v>2</v>
      </c>
      <c r="S53" s="6" t="s">
        <v>338</v>
      </c>
    </row>
    <row r="54" spans="1:19">
      <c r="A54" s="6" t="s">
        <v>328</v>
      </c>
      <c r="B54" s="6" t="s">
        <v>329</v>
      </c>
      <c r="C54" s="6">
        <v>24</v>
      </c>
      <c r="D54" s="6" t="s">
        <v>330</v>
      </c>
      <c r="E54" s="6" t="s">
        <v>357</v>
      </c>
      <c r="F54" s="6">
        <v>1</v>
      </c>
      <c r="G54" s="6" t="s">
        <v>347</v>
      </c>
      <c r="H54" s="6" t="s">
        <v>2</v>
      </c>
      <c r="I54" s="6" t="s">
        <v>337</v>
      </c>
      <c r="J54" s="6" t="s">
        <v>1</v>
      </c>
      <c r="K54" s="6" t="s">
        <v>337</v>
      </c>
      <c r="L54" s="6" t="s">
        <v>337</v>
      </c>
      <c r="M54" s="6" t="s">
        <v>337</v>
      </c>
      <c r="N54" s="6" t="s">
        <v>2</v>
      </c>
      <c r="O54" s="6" t="s">
        <v>2</v>
      </c>
      <c r="P54" s="6" t="s">
        <v>3</v>
      </c>
      <c r="Q54" s="6" t="s">
        <v>2</v>
      </c>
      <c r="R54" s="6" t="s">
        <v>2</v>
      </c>
      <c r="S54" s="6" t="s">
        <v>2</v>
      </c>
    </row>
    <row r="55" spans="1:19">
      <c r="A55" s="6" t="s">
        <v>328</v>
      </c>
      <c r="B55" s="6" t="s">
        <v>329</v>
      </c>
      <c r="C55" s="6">
        <v>22</v>
      </c>
      <c r="D55" s="6" t="s">
        <v>330</v>
      </c>
      <c r="E55" s="6" t="s">
        <v>371</v>
      </c>
      <c r="F55" s="6">
        <v>1</v>
      </c>
      <c r="G55" s="6" t="s">
        <v>347</v>
      </c>
      <c r="H55" s="6" t="s">
        <v>3</v>
      </c>
      <c r="I55" s="6" t="s">
        <v>337</v>
      </c>
      <c r="J55" s="6" t="s">
        <v>337</v>
      </c>
      <c r="K55" s="6" t="s">
        <v>337</v>
      </c>
      <c r="L55" s="6" t="s">
        <v>1</v>
      </c>
      <c r="M55" s="6" t="s">
        <v>337</v>
      </c>
      <c r="N55" s="6" t="s">
        <v>2</v>
      </c>
      <c r="O55" s="6" t="s">
        <v>337</v>
      </c>
      <c r="P55" s="6" t="s">
        <v>2</v>
      </c>
      <c r="Q55" s="6" t="s">
        <v>2</v>
      </c>
      <c r="R55" s="6" t="s">
        <v>2</v>
      </c>
      <c r="S55" s="6" t="s">
        <v>337</v>
      </c>
    </row>
    <row r="56" spans="1:19">
      <c r="A56" s="6" t="s">
        <v>328</v>
      </c>
      <c r="B56" s="6" t="s">
        <v>329</v>
      </c>
      <c r="C56" s="6">
        <v>31</v>
      </c>
      <c r="D56" s="6" t="s">
        <v>340</v>
      </c>
      <c r="E56" s="6" t="s">
        <v>331</v>
      </c>
      <c r="F56" s="6">
        <v>3</v>
      </c>
      <c r="G56" s="6" t="s">
        <v>347</v>
      </c>
      <c r="H56" s="6" t="s">
        <v>2</v>
      </c>
      <c r="I56" s="6" t="s">
        <v>2</v>
      </c>
      <c r="J56" s="6" t="s">
        <v>1</v>
      </c>
      <c r="K56" s="6" t="s">
        <v>337</v>
      </c>
      <c r="L56" s="6" t="s">
        <v>337</v>
      </c>
      <c r="M56" s="6" t="s">
        <v>2</v>
      </c>
      <c r="N56" s="6" t="s">
        <v>2</v>
      </c>
      <c r="O56" s="6" t="s">
        <v>337</v>
      </c>
      <c r="P56" s="6" t="s">
        <v>3</v>
      </c>
      <c r="Q56" s="6" t="s">
        <v>2</v>
      </c>
      <c r="R56" s="6" t="s">
        <v>2</v>
      </c>
      <c r="S56" s="6" t="s">
        <v>2</v>
      </c>
    </row>
    <row r="57" spans="1:19">
      <c r="A57" s="6" t="s">
        <v>328</v>
      </c>
      <c r="B57" s="6" t="s">
        <v>329</v>
      </c>
      <c r="C57" s="6">
        <v>58</v>
      </c>
      <c r="D57" s="6" t="s">
        <v>330</v>
      </c>
      <c r="E57" s="6" t="s">
        <v>331</v>
      </c>
      <c r="F57" s="6" t="s">
        <v>348</v>
      </c>
      <c r="G57" s="6" t="s">
        <v>347</v>
      </c>
      <c r="H57" s="6" t="s">
        <v>1</v>
      </c>
      <c r="I57" s="6" t="s">
        <v>338</v>
      </c>
      <c r="J57" s="6" t="s">
        <v>337</v>
      </c>
      <c r="K57" s="6" t="s">
        <v>1</v>
      </c>
      <c r="L57" s="6" t="s">
        <v>337</v>
      </c>
      <c r="M57" s="6" t="s">
        <v>337</v>
      </c>
      <c r="N57" s="6" t="s">
        <v>1</v>
      </c>
      <c r="O57" s="6" t="s">
        <v>338</v>
      </c>
      <c r="P57" s="6" t="s">
        <v>1</v>
      </c>
      <c r="Q57" s="6" t="s">
        <v>2</v>
      </c>
      <c r="R57" s="6" t="s">
        <v>2</v>
      </c>
      <c r="S57" s="6" t="s">
        <v>1</v>
      </c>
    </row>
    <row r="58" spans="1:19">
      <c r="A58" s="6" t="s">
        <v>328</v>
      </c>
      <c r="B58" s="6" t="s">
        <v>329</v>
      </c>
      <c r="C58" s="6">
        <v>22</v>
      </c>
      <c r="D58" s="6" t="s">
        <v>330</v>
      </c>
      <c r="E58" s="6" t="s">
        <v>331</v>
      </c>
      <c r="F58" s="6">
        <v>1</v>
      </c>
      <c r="G58" s="6" t="s">
        <v>345</v>
      </c>
      <c r="H58" s="6" t="s">
        <v>1</v>
      </c>
      <c r="I58" s="6" t="s">
        <v>2</v>
      </c>
      <c r="J58" s="6" t="s">
        <v>2</v>
      </c>
      <c r="K58" s="6" t="s">
        <v>3</v>
      </c>
      <c r="L58" s="6" t="s">
        <v>1</v>
      </c>
      <c r="M58" s="6" t="s">
        <v>3</v>
      </c>
      <c r="N58" s="6" t="s">
        <v>3</v>
      </c>
      <c r="O58" s="6" t="s">
        <v>338</v>
      </c>
      <c r="P58" s="6" t="s">
        <v>338</v>
      </c>
      <c r="Q58" s="6" t="s">
        <v>3</v>
      </c>
      <c r="R58" s="6" t="s">
        <v>2</v>
      </c>
      <c r="S58" s="6" t="s">
        <v>338</v>
      </c>
    </row>
    <row r="59" spans="1:19">
      <c r="A59" s="6" t="s">
        <v>328</v>
      </c>
      <c r="B59" s="6" t="s">
        <v>329</v>
      </c>
      <c r="C59" s="6">
        <v>24</v>
      </c>
      <c r="D59" s="6" t="s">
        <v>330</v>
      </c>
      <c r="E59" s="6" t="s">
        <v>371</v>
      </c>
      <c r="F59" s="6">
        <v>1</v>
      </c>
      <c r="G59" s="6" t="s">
        <v>403</v>
      </c>
      <c r="H59" s="6" t="s">
        <v>3</v>
      </c>
      <c r="I59" s="6" t="s">
        <v>337</v>
      </c>
      <c r="J59" s="6" t="s">
        <v>3</v>
      </c>
      <c r="K59" s="6" t="s">
        <v>338</v>
      </c>
      <c r="L59" s="6" t="s">
        <v>337</v>
      </c>
      <c r="M59" s="6" t="s">
        <v>337</v>
      </c>
      <c r="N59" s="6" t="s">
        <v>3</v>
      </c>
      <c r="O59" s="6" t="s">
        <v>2</v>
      </c>
      <c r="P59" s="6" t="s">
        <v>2</v>
      </c>
      <c r="Q59" s="6" t="s">
        <v>3</v>
      </c>
      <c r="R59" s="6" t="s">
        <v>3</v>
      </c>
      <c r="S59" s="6" t="s">
        <v>3</v>
      </c>
    </row>
    <row r="60" spans="1:19">
      <c r="A60" s="6" t="s">
        <v>328</v>
      </c>
      <c r="B60" s="6" t="s">
        <v>329</v>
      </c>
      <c r="C60" s="6">
        <v>24</v>
      </c>
      <c r="D60" s="6" t="s">
        <v>330</v>
      </c>
      <c r="E60" s="6" t="s">
        <v>371</v>
      </c>
      <c r="F60" s="6">
        <v>4</v>
      </c>
      <c r="G60" s="6" t="s">
        <v>348</v>
      </c>
      <c r="H60" s="6" t="s">
        <v>2</v>
      </c>
      <c r="I60" s="6" t="s">
        <v>2</v>
      </c>
      <c r="J60" s="6" t="s">
        <v>337</v>
      </c>
      <c r="K60" s="6" t="s">
        <v>337</v>
      </c>
      <c r="L60" s="6" t="s">
        <v>337</v>
      </c>
      <c r="M60" s="6" t="s">
        <v>337</v>
      </c>
      <c r="N60" s="6" t="s">
        <v>3</v>
      </c>
      <c r="O60" s="6" t="s">
        <v>1</v>
      </c>
      <c r="P60" s="6" t="s">
        <v>1</v>
      </c>
      <c r="Q60" s="6" t="s">
        <v>1</v>
      </c>
      <c r="R60" s="6" t="s">
        <v>1</v>
      </c>
      <c r="S60" s="6" t="s">
        <v>337</v>
      </c>
    </row>
    <row r="61" spans="1:19">
      <c r="A61" s="6" t="s">
        <v>328</v>
      </c>
      <c r="B61" s="6" t="s">
        <v>329</v>
      </c>
      <c r="C61" s="6">
        <v>29</v>
      </c>
      <c r="D61" s="6" t="s">
        <v>330</v>
      </c>
      <c r="E61" s="6" t="s">
        <v>331</v>
      </c>
      <c r="F61" s="6">
        <v>1</v>
      </c>
      <c r="G61" s="6" t="s">
        <v>332</v>
      </c>
      <c r="H61" s="6" t="s">
        <v>3</v>
      </c>
      <c r="I61" s="6" t="s">
        <v>2</v>
      </c>
      <c r="J61" s="6" t="s">
        <v>2</v>
      </c>
      <c r="K61" s="6" t="s">
        <v>1</v>
      </c>
      <c r="L61" s="6" t="s">
        <v>337</v>
      </c>
      <c r="M61" s="6" t="s">
        <v>337</v>
      </c>
      <c r="N61" s="6" t="s">
        <v>2</v>
      </c>
      <c r="O61" s="6" t="s">
        <v>2</v>
      </c>
      <c r="P61" s="6" t="s">
        <v>337</v>
      </c>
      <c r="Q61" s="6" t="s">
        <v>3</v>
      </c>
      <c r="R61" s="6" t="s">
        <v>2</v>
      </c>
      <c r="S61" s="6" t="s">
        <v>338</v>
      </c>
    </row>
    <row r="62" spans="1:19">
      <c r="A62" s="6" t="s">
        <v>328</v>
      </c>
      <c r="B62" s="6" t="s">
        <v>329</v>
      </c>
      <c r="C62" s="6">
        <v>25</v>
      </c>
      <c r="D62" s="6" t="s">
        <v>330</v>
      </c>
      <c r="E62" s="6" t="s">
        <v>331</v>
      </c>
      <c r="F62" s="6">
        <v>2</v>
      </c>
      <c r="G62" s="6" t="s">
        <v>332</v>
      </c>
      <c r="H62" s="6" t="s">
        <v>3</v>
      </c>
      <c r="I62" s="6" t="s">
        <v>3</v>
      </c>
      <c r="J62" s="6" t="s">
        <v>337</v>
      </c>
      <c r="K62" s="6" t="s">
        <v>338</v>
      </c>
      <c r="L62" s="6" t="s">
        <v>338</v>
      </c>
      <c r="M62" s="6" t="s">
        <v>337</v>
      </c>
      <c r="N62" s="6" t="s">
        <v>3</v>
      </c>
      <c r="O62" s="6" t="s">
        <v>338</v>
      </c>
      <c r="P62" s="6" t="s">
        <v>338</v>
      </c>
      <c r="Q62" s="6" t="s">
        <v>1</v>
      </c>
      <c r="R62" s="6" t="s">
        <v>337</v>
      </c>
      <c r="S62" s="6" t="s">
        <v>338</v>
      </c>
    </row>
    <row r="63" spans="1:19">
      <c r="A63" s="6" t="s">
        <v>328</v>
      </c>
      <c r="B63" s="6" t="s">
        <v>355</v>
      </c>
      <c r="C63" s="6">
        <v>23</v>
      </c>
      <c r="D63" s="6" t="s">
        <v>330</v>
      </c>
      <c r="E63" s="6" t="s">
        <v>371</v>
      </c>
      <c r="F63" s="6">
        <v>1</v>
      </c>
      <c r="G63" s="6" t="s">
        <v>347</v>
      </c>
      <c r="H63" s="6" t="s">
        <v>3</v>
      </c>
      <c r="I63" s="6" t="s">
        <v>1</v>
      </c>
      <c r="J63" s="6" t="s">
        <v>2</v>
      </c>
      <c r="K63" s="6" t="s">
        <v>1</v>
      </c>
      <c r="L63" s="6" t="s">
        <v>1</v>
      </c>
      <c r="M63" s="6" t="s">
        <v>1</v>
      </c>
      <c r="N63" s="6" t="s">
        <v>2</v>
      </c>
      <c r="O63" s="6" t="s">
        <v>337</v>
      </c>
      <c r="P63" s="6" t="s">
        <v>3</v>
      </c>
      <c r="Q63" s="6" t="s">
        <v>3</v>
      </c>
      <c r="R63" s="6" t="s">
        <v>3</v>
      </c>
      <c r="S63" s="6" t="s">
        <v>3</v>
      </c>
    </row>
    <row r="64" spans="1:19">
      <c r="A64" s="6" t="s">
        <v>328</v>
      </c>
      <c r="B64" s="6" t="s">
        <v>329</v>
      </c>
      <c r="C64" s="6">
        <v>24</v>
      </c>
      <c r="D64" s="6" t="s">
        <v>340</v>
      </c>
      <c r="E64" s="6" t="s">
        <v>331</v>
      </c>
      <c r="F64" s="6">
        <v>1</v>
      </c>
      <c r="G64" s="6" t="s">
        <v>347</v>
      </c>
      <c r="H64" s="6" t="s">
        <v>1</v>
      </c>
      <c r="I64" s="6" t="s">
        <v>337</v>
      </c>
      <c r="J64" s="6" t="s">
        <v>1</v>
      </c>
      <c r="K64" s="6" t="s">
        <v>338</v>
      </c>
      <c r="L64" s="6" t="s">
        <v>337</v>
      </c>
      <c r="M64" s="6" t="s">
        <v>338</v>
      </c>
      <c r="N64" s="6" t="s">
        <v>338</v>
      </c>
      <c r="O64" s="6" t="s">
        <v>338</v>
      </c>
      <c r="P64" s="6" t="s">
        <v>337</v>
      </c>
      <c r="Q64" s="6" t="s">
        <v>1</v>
      </c>
      <c r="R64" s="6" t="s">
        <v>338</v>
      </c>
      <c r="S64" s="6" t="s">
        <v>338</v>
      </c>
    </row>
    <row r="65" spans="1:19">
      <c r="A65" s="6" t="s">
        <v>328</v>
      </c>
      <c r="B65" s="6" t="s">
        <v>329</v>
      </c>
      <c r="C65" s="6">
        <v>26</v>
      </c>
      <c r="D65" s="6" t="s">
        <v>330</v>
      </c>
      <c r="E65" s="6" t="s">
        <v>331</v>
      </c>
      <c r="F65" s="6">
        <v>1</v>
      </c>
      <c r="G65" s="6" t="s">
        <v>332</v>
      </c>
      <c r="H65" s="6" t="s">
        <v>1</v>
      </c>
      <c r="I65" s="6" t="s">
        <v>1</v>
      </c>
      <c r="J65" s="6" t="s">
        <v>2</v>
      </c>
      <c r="K65" s="6" t="s">
        <v>2</v>
      </c>
      <c r="L65" s="6" t="s">
        <v>1</v>
      </c>
      <c r="M65" s="6" t="s">
        <v>1</v>
      </c>
      <c r="N65" s="6" t="s">
        <v>2</v>
      </c>
      <c r="O65" s="6" t="s">
        <v>338</v>
      </c>
      <c r="P65" s="6" t="s">
        <v>337</v>
      </c>
      <c r="Q65" s="6" t="s">
        <v>3</v>
      </c>
      <c r="R65" s="6" t="s">
        <v>3</v>
      </c>
      <c r="S65" s="6" t="s">
        <v>337</v>
      </c>
    </row>
    <row r="66" spans="1:19">
      <c r="A66" s="6" t="s">
        <v>328</v>
      </c>
      <c r="B66" s="6" t="s">
        <v>329</v>
      </c>
      <c r="C66" s="6">
        <v>28</v>
      </c>
      <c r="D66" s="6" t="s">
        <v>330</v>
      </c>
      <c r="E66" s="6" t="s">
        <v>331</v>
      </c>
      <c r="F66" s="6">
        <v>2</v>
      </c>
      <c r="G66" s="6" t="s">
        <v>366</v>
      </c>
      <c r="H66" s="6" t="s">
        <v>3</v>
      </c>
      <c r="I66" s="6" t="s">
        <v>1</v>
      </c>
      <c r="J66" s="6" t="s">
        <v>2</v>
      </c>
      <c r="K66" s="6" t="s">
        <v>338</v>
      </c>
      <c r="L66" s="6" t="s">
        <v>338</v>
      </c>
      <c r="M66" s="6" t="s">
        <v>338</v>
      </c>
      <c r="N66" s="6" t="s">
        <v>338</v>
      </c>
      <c r="O66" s="6" t="s">
        <v>338</v>
      </c>
      <c r="P66" s="6" t="s">
        <v>338</v>
      </c>
      <c r="Q66" s="6" t="s">
        <v>337</v>
      </c>
      <c r="R66" s="6" t="s">
        <v>2</v>
      </c>
      <c r="S66" s="6" t="s">
        <v>337</v>
      </c>
    </row>
    <row r="67" spans="1:19">
      <c r="A67" s="6" t="s">
        <v>328</v>
      </c>
      <c r="B67" s="6" t="s">
        <v>385</v>
      </c>
      <c r="C67" s="6">
        <v>26</v>
      </c>
      <c r="D67" s="6" t="s">
        <v>340</v>
      </c>
      <c r="E67" s="6" t="s">
        <v>331</v>
      </c>
      <c r="F67" s="6">
        <v>4</v>
      </c>
      <c r="G67" s="6" t="s">
        <v>332</v>
      </c>
      <c r="H67" s="6" t="s">
        <v>2</v>
      </c>
      <c r="I67" s="6" t="s">
        <v>2</v>
      </c>
      <c r="J67" s="6" t="s">
        <v>2</v>
      </c>
      <c r="K67" s="6" t="s">
        <v>2</v>
      </c>
      <c r="L67" s="6" t="s">
        <v>2</v>
      </c>
      <c r="M67" s="6" t="s">
        <v>3</v>
      </c>
      <c r="N67" s="6" t="s">
        <v>2</v>
      </c>
      <c r="O67" s="6" t="s">
        <v>1</v>
      </c>
      <c r="P67" s="6" t="s">
        <v>1</v>
      </c>
      <c r="Q67" s="6" t="s">
        <v>3</v>
      </c>
      <c r="R67" s="6" t="s">
        <v>3</v>
      </c>
      <c r="S67" s="6" t="s">
        <v>337</v>
      </c>
    </row>
    <row r="68" spans="1:19">
      <c r="A68" s="6" t="s">
        <v>328</v>
      </c>
      <c r="B68" s="6" t="s">
        <v>385</v>
      </c>
      <c r="C68" s="6">
        <v>31</v>
      </c>
      <c r="D68" s="6" t="s">
        <v>349</v>
      </c>
      <c r="E68" s="6" t="s">
        <v>331</v>
      </c>
      <c r="F68" s="6">
        <v>2</v>
      </c>
      <c r="G68" s="6" t="s">
        <v>409</v>
      </c>
      <c r="H68" s="6" t="s">
        <v>1</v>
      </c>
      <c r="I68" s="6" t="s">
        <v>2</v>
      </c>
      <c r="J68" s="6" t="s">
        <v>338</v>
      </c>
      <c r="K68" s="6" t="s">
        <v>338</v>
      </c>
      <c r="L68" s="6" t="s">
        <v>337</v>
      </c>
      <c r="M68" s="6" t="s">
        <v>338</v>
      </c>
      <c r="N68" s="6" t="s">
        <v>3</v>
      </c>
      <c r="O68" s="6" t="s">
        <v>337</v>
      </c>
      <c r="P68" s="6" t="s">
        <v>338</v>
      </c>
      <c r="Q68" s="6" t="s">
        <v>338</v>
      </c>
      <c r="R68" s="6" t="s">
        <v>337</v>
      </c>
      <c r="S68" s="6" t="s">
        <v>338</v>
      </c>
    </row>
    <row r="69" spans="1:19">
      <c r="A69" s="6" t="s">
        <v>328</v>
      </c>
      <c r="B69" s="6" t="s">
        <v>329</v>
      </c>
      <c r="C69" s="6">
        <v>25</v>
      </c>
      <c r="D69" s="6" t="s">
        <v>330</v>
      </c>
      <c r="E69" s="6" t="s">
        <v>331</v>
      </c>
      <c r="F69" s="6">
        <v>1</v>
      </c>
      <c r="G69" s="6" t="s">
        <v>345</v>
      </c>
      <c r="H69" s="6" t="s">
        <v>1</v>
      </c>
      <c r="I69" s="6" t="s">
        <v>337</v>
      </c>
      <c r="J69" s="6" t="s">
        <v>338</v>
      </c>
      <c r="K69" s="6" t="s">
        <v>1</v>
      </c>
      <c r="L69" s="6" t="s">
        <v>338</v>
      </c>
      <c r="M69" s="6" t="s">
        <v>1</v>
      </c>
      <c r="N69" s="6" t="s">
        <v>337</v>
      </c>
      <c r="O69" s="6" t="s">
        <v>1</v>
      </c>
      <c r="P69" s="6" t="s">
        <v>337</v>
      </c>
      <c r="Q69" s="6" t="s">
        <v>2</v>
      </c>
      <c r="R69" s="6" t="s">
        <v>1</v>
      </c>
      <c r="S69" s="6" t="s">
        <v>338</v>
      </c>
    </row>
    <row r="70" spans="1:19">
      <c r="A70" s="6" t="s">
        <v>328</v>
      </c>
      <c r="B70" s="6" t="s">
        <v>329</v>
      </c>
      <c r="C70" s="6">
        <v>24</v>
      </c>
      <c r="D70" s="6" t="s">
        <v>330</v>
      </c>
      <c r="E70" s="6" t="s">
        <v>331</v>
      </c>
      <c r="F70" s="6">
        <v>1</v>
      </c>
      <c r="G70" s="6" t="s">
        <v>332</v>
      </c>
      <c r="H70" s="6" t="s">
        <v>1</v>
      </c>
      <c r="I70" s="6" t="s">
        <v>2</v>
      </c>
      <c r="J70" s="6" t="s">
        <v>3</v>
      </c>
      <c r="K70" s="6" t="s">
        <v>337</v>
      </c>
      <c r="L70" s="6" t="s">
        <v>1</v>
      </c>
      <c r="M70" s="6" t="s">
        <v>1</v>
      </c>
      <c r="N70" s="6" t="s">
        <v>3</v>
      </c>
      <c r="O70" s="6" t="s">
        <v>3</v>
      </c>
      <c r="P70" s="6" t="s">
        <v>1</v>
      </c>
      <c r="Q70" s="6" t="s">
        <v>1</v>
      </c>
      <c r="R70" s="6" t="s">
        <v>337</v>
      </c>
      <c r="S70" s="6" t="s">
        <v>337</v>
      </c>
    </row>
    <row r="71" spans="1:19">
      <c r="A71" s="6" t="s">
        <v>328</v>
      </c>
      <c r="B71" s="6" t="s">
        <v>329</v>
      </c>
      <c r="C71" s="6">
        <v>27</v>
      </c>
      <c r="D71" s="6" t="s">
        <v>330</v>
      </c>
      <c r="E71" s="6" t="s">
        <v>331</v>
      </c>
      <c r="F71" s="6">
        <v>2</v>
      </c>
      <c r="G71" s="6" t="s">
        <v>332</v>
      </c>
      <c r="H71" s="6" t="s">
        <v>1</v>
      </c>
      <c r="I71" s="6" t="s">
        <v>1</v>
      </c>
      <c r="J71" s="6" t="s">
        <v>2</v>
      </c>
      <c r="K71" s="6" t="s">
        <v>1</v>
      </c>
      <c r="L71" s="6" t="s">
        <v>2</v>
      </c>
      <c r="M71" s="6" t="s">
        <v>337</v>
      </c>
      <c r="N71" s="6" t="s">
        <v>1</v>
      </c>
      <c r="O71" s="6" t="s">
        <v>337</v>
      </c>
      <c r="P71" s="6" t="s">
        <v>1</v>
      </c>
      <c r="Q71" s="6" t="s">
        <v>2</v>
      </c>
      <c r="R71" s="6" t="s">
        <v>2</v>
      </c>
      <c r="S71" s="6" t="s">
        <v>338</v>
      </c>
    </row>
    <row r="72" spans="1:19">
      <c r="A72" s="6" t="s">
        <v>328</v>
      </c>
      <c r="B72" s="6" t="s">
        <v>329</v>
      </c>
      <c r="C72" s="6">
        <v>22</v>
      </c>
      <c r="D72" s="6" t="s">
        <v>330</v>
      </c>
      <c r="E72" s="6" t="s">
        <v>371</v>
      </c>
      <c r="F72" s="6">
        <v>1</v>
      </c>
      <c r="G72" s="6" t="s">
        <v>348</v>
      </c>
      <c r="H72" s="6" t="s">
        <v>2</v>
      </c>
      <c r="I72" s="6" t="s">
        <v>337</v>
      </c>
      <c r="J72" s="6" t="s">
        <v>338</v>
      </c>
      <c r="K72" s="6" t="s">
        <v>338</v>
      </c>
      <c r="L72" s="6" t="s">
        <v>338</v>
      </c>
      <c r="M72" s="6" t="s">
        <v>337</v>
      </c>
      <c r="N72" s="6" t="s">
        <v>1</v>
      </c>
      <c r="O72" s="6" t="s">
        <v>338</v>
      </c>
      <c r="P72" s="6" t="s">
        <v>338</v>
      </c>
      <c r="Q72" s="6" t="s">
        <v>2</v>
      </c>
      <c r="R72" s="6" t="s">
        <v>1</v>
      </c>
      <c r="S72" s="6" t="s">
        <v>338</v>
      </c>
    </row>
    <row r="73" spans="1:19">
      <c r="A73" s="6" t="s">
        <v>328</v>
      </c>
      <c r="B73" s="6" t="s">
        <v>329</v>
      </c>
      <c r="C73" s="6">
        <v>24</v>
      </c>
      <c r="D73" s="6" t="s">
        <v>330</v>
      </c>
      <c r="E73" s="6" t="s">
        <v>331</v>
      </c>
      <c r="F73" s="6">
        <v>1</v>
      </c>
      <c r="G73" s="6" t="s">
        <v>347</v>
      </c>
      <c r="H73" s="6" t="s">
        <v>1</v>
      </c>
      <c r="I73" s="6" t="s">
        <v>338</v>
      </c>
      <c r="J73" s="6" t="s">
        <v>3</v>
      </c>
      <c r="K73" s="6" t="s">
        <v>338</v>
      </c>
      <c r="L73" s="6" t="s">
        <v>337</v>
      </c>
      <c r="M73" s="6" t="s">
        <v>1</v>
      </c>
      <c r="N73" s="6" t="s">
        <v>2</v>
      </c>
      <c r="O73" s="6" t="s">
        <v>337</v>
      </c>
      <c r="P73" s="6" t="s">
        <v>2</v>
      </c>
      <c r="Q73" s="6" t="s">
        <v>3</v>
      </c>
      <c r="R73" s="6" t="s">
        <v>1</v>
      </c>
      <c r="S73" s="6" t="s">
        <v>3</v>
      </c>
    </row>
    <row r="74" spans="1:19">
      <c r="A74" s="6" t="s">
        <v>328</v>
      </c>
      <c r="B74" s="6" t="s">
        <v>329</v>
      </c>
      <c r="C74" s="6">
        <v>27</v>
      </c>
      <c r="D74" s="6" t="s">
        <v>330</v>
      </c>
      <c r="E74" s="6" t="s">
        <v>331</v>
      </c>
      <c r="F74" s="6">
        <v>3</v>
      </c>
      <c r="G74" s="6" t="s">
        <v>348</v>
      </c>
      <c r="H74" s="6" t="s">
        <v>1</v>
      </c>
      <c r="I74" s="6" t="s">
        <v>338</v>
      </c>
      <c r="J74" s="6" t="s">
        <v>337</v>
      </c>
      <c r="K74" s="6" t="s">
        <v>338</v>
      </c>
      <c r="L74" s="6" t="s">
        <v>337</v>
      </c>
      <c r="M74" s="6" t="s">
        <v>338</v>
      </c>
      <c r="N74" s="6" t="s">
        <v>2</v>
      </c>
      <c r="O74" s="6" t="s">
        <v>337</v>
      </c>
      <c r="P74" s="6" t="s">
        <v>1</v>
      </c>
      <c r="Q74" s="6" t="s">
        <v>3</v>
      </c>
      <c r="R74" s="6" t="s">
        <v>337</v>
      </c>
      <c r="S74" s="6" t="s">
        <v>1</v>
      </c>
    </row>
    <row r="75" spans="1:19">
      <c r="A75" s="6" t="s">
        <v>328</v>
      </c>
      <c r="B75" s="6" t="s">
        <v>329</v>
      </c>
      <c r="C75" s="6">
        <v>29</v>
      </c>
      <c r="D75" s="6" t="s">
        <v>330</v>
      </c>
      <c r="E75" s="6" t="s">
        <v>331</v>
      </c>
      <c r="F75" s="6">
        <v>1</v>
      </c>
      <c r="G75" s="6" t="s">
        <v>332</v>
      </c>
      <c r="H75" s="6" t="s">
        <v>1</v>
      </c>
      <c r="I75" s="6" t="s">
        <v>1</v>
      </c>
      <c r="J75" s="6" t="s">
        <v>337</v>
      </c>
      <c r="K75" s="6" t="s">
        <v>337</v>
      </c>
      <c r="L75" s="6" t="s">
        <v>337</v>
      </c>
      <c r="M75" s="6" t="s">
        <v>337</v>
      </c>
      <c r="N75" s="6" t="s">
        <v>2</v>
      </c>
      <c r="O75" s="6" t="s">
        <v>1</v>
      </c>
      <c r="P75" s="6" t="s">
        <v>1</v>
      </c>
      <c r="Q75" s="6" t="s">
        <v>1</v>
      </c>
      <c r="R75" s="6" t="s">
        <v>338</v>
      </c>
      <c r="S75" s="6" t="s">
        <v>338</v>
      </c>
    </row>
    <row r="76" spans="1:19">
      <c r="A76" s="6" t="s">
        <v>328</v>
      </c>
      <c r="B76" s="6" t="s">
        <v>342</v>
      </c>
      <c r="C76" s="6">
        <v>26</v>
      </c>
      <c r="D76" s="6" t="s">
        <v>330</v>
      </c>
      <c r="E76" s="6" t="s">
        <v>331</v>
      </c>
      <c r="F76" s="6">
        <v>1</v>
      </c>
      <c r="G76" s="6" t="s">
        <v>332</v>
      </c>
      <c r="H76" s="6" t="s">
        <v>2</v>
      </c>
      <c r="I76" s="6" t="s">
        <v>2</v>
      </c>
      <c r="J76" s="6" t="s">
        <v>338</v>
      </c>
      <c r="K76" s="6" t="s">
        <v>338</v>
      </c>
      <c r="L76" s="6" t="s">
        <v>337</v>
      </c>
      <c r="M76" s="6" t="s">
        <v>338</v>
      </c>
      <c r="N76" s="6" t="s">
        <v>3</v>
      </c>
      <c r="O76" s="6" t="s">
        <v>338</v>
      </c>
      <c r="P76" s="6" t="s">
        <v>1</v>
      </c>
      <c r="Q76" s="6" t="s">
        <v>3</v>
      </c>
      <c r="R76" s="6" t="s">
        <v>3</v>
      </c>
      <c r="S76" s="6" t="s">
        <v>3</v>
      </c>
    </row>
    <row r="77" spans="1:19">
      <c r="A77" s="6" t="s">
        <v>328</v>
      </c>
      <c r="B77" s="6" t="s">
        <v>329</v>
      </c>
      <c r="C77" s="6">
        <v>39</v>
      </c>
      <c r="D77" s="6" t="s">
        <v>340</v>
      </c>
      <c r="E77" s="6" t="s">
        <v>331</v>
      </c>
      <c r="F77" s="6">
        <v>3</v>
      </c>
      <c r="G77" s="6" t="s">
        <v>332</v>
      </c>
      <c r="H77" s="6" t="s">
        <v>2</v>
      </c>
      <c r="I77" s="6" t="s">
        <v>2</v>
      </c>
      <c r="J77" s="6" t="s">
        <v>338</v>
      </c>
      <c r="K77" s="6" t="s">
        <v>338</v>
      </c>
      <c r="L77" s="6" t="s">
        <v>1</v>
      </c>
      <c r="M77" s="6" t="s">
        <v>337</v>
      </c>
      <c r="N77" s="6" t="s">
        <v>1</v>
      </c>
      <c r="O77" s="6" t="s">
        <v>1</v>
      </c>
      <c r="P77" s="6" t="s">
        <v>338</v>
      </c>
      <c r="Q77" s="6" t="s">
        <v>1</v>
      </c>
      <c r="R77" s="6" t="s">
        <v>1</v>
      </c>
      <c r="S77" s="6" t="s">
        <v>337</v>
      </c>
    </row>
    <row r="78" spans="1:19">
      <c r="A78" s="6" t="s">
        <v>328</v>
      </c>
      <c r="B78" s="6" t="s">
        <v>329</v>
      </c>
      <c r="C78" s="6">
        <v>22</v>
      </c>
      <c r="D78" s="6" t="s">
        <v>330</v>
      </c>
      <c r="E78" s="6" t="s">
        <v>331</v>
      </c>
      <c r="F78" s="6">
        <v>3</v>
      </c>
      <c r="G78" s="6" t="s">
        <v>361</v>
      </c>
      <c r="H78" s="6" t="s">
        <v>1</v>
      </c>
      <c r="I78" s="6" t="s">
        <v>337</v>
      </c>
      <c r="J78" s="6" t="s">
        <v>1</v>
      </c>
      <c r="K78" s="6" t="s">
        <v>337</v>
      </c>
      <c r="L78" s="6" t="s">
        <v>1</v>
      </c>
      <c r="M78" s="6" t="s">
        <v>1</v>
      </c>
      <c r="N78" s="6" t="s">
        <v>1</v>
      </c>
      <c r="O78" s="6" t="s">
        <v>338</v>
      </c>
      <c r="P78" s="6" t="s">
        <v>2</v>
      </c>
      <c r="Q78" s="6" t="s">
        <v>3</v>
      </c>
      <c r="R78" s="6" t="s">
        <v>2</v>
      </c>
      <c r="S78" s="6" t="s">
        <v>337</v>
      </c>
    </row>
    <row r="79" spans="1:19">
      <c r="A79" s="6" t="s">
        <v>328</v>
      </c>
      <c r="B79" s="6" t="s">
        <v>385</v>
      </c>
      <c r="C79" s="6">
        <v>29</v>
      </c>
      <c r="D79" s="6" t="s">
        <v>330</v>
      </c>
      <c r="E79" s="6" t="s">
        <v>331</v>
      </c>
      <c r="F79" s="6">
        <v>4</v>
      </c>
      <c r="G79" s="6" t="s">
        <v>366</v>
      </c>
      <c r="H79" s="6" t="s">
        <v>3</v>
      </c>
      <c r="I79" s="6" t="s">
        <v>2</v>
      </c>
      <c r="J79" s="6" t="s">
        <v>1</v>
      </c>
      <c r="K79" s="6" t="s">
        <v>1</v>
      </c>
      <c r="L79" s="6" t="s">
        <v>2</v>
      </c>
      <c r="M79" s="6" t="s">
        <v>1</v>
      </c>
      <c r="N79" s="6" t="s">
        <v>3</v>
      </c>
      <c r="O79" s="6" t="s">
        <v>1</v>
      </c>
      <c r="P79" s="6" t="s">
        <v>1</v>
      </c>
      <c r="Q79" s="6" t="s">
        <v>3</v>
      </c>
      <c r="R79" s="6" t="s">
        <v>3</v>
      </c>
      <c r="S79" s="6" t="s">
        <v>3</v>
      </c>
    </row>
    <row r="80" spans="1:19">
      <c r="A80" s="6" t="s">
        <v>328</v>
      </c>
      <c r="B80" s="6" t="s">
        <v>329</v>
      </c>
      <c r="C80" s="6">
        <v>34</v>
      </c>
      <c r="D80" s="6" t="s">
        <v>330</v>
      </c>
      <c r="E80" s="6" t="s">
        <v>331</v>
      </c>
      <c r="F80" s="6">
        <v>3</v>
      </c>
      <c r="G80" s="6" t="s">
        <v>343</v>
      </c>
      <c r="H80" s="6" t="s">
        <v>3</v>
      </c>
      <c r="I80" s="6" t="s">
        <v>3</v>
      </c>
      <c r="J80" s="6" t="s">
        <v>1</v>
      </c>
      <c r="K80" s="6" t="s">
        <v>338</v>
      </c>
      <c r="L80" s="6" t="s">
        <v>337</v>
      </c>
      <c r="M80" s="6" t="s">
        <v>338</v>
      </c>
      <c r="N80" s="6" t="s">
        <v>2</v>
      </c>
      <c r="O80" s="6" t="s">
        <v>3</v>
      </c>
      <c r="P80" s="6" t="s">
        <v>338</v>
      </c>
      <c r="Q80" s="6" t="s">
        <v>1</v>
      </c>
      <c r="R80" s="6" t="s">
        <v>338</v>
      </c>
      <c r="S80" s="6" t="s">
        <v>1</v>
      </c>
    </row>
    <row r="81" spans="1:19">
      <c r="A81" s="6" t="s">
        <v>328</v>
      </c>
      <c r="B81" s="6" t="s">
        <v>329</v>
      </c>
      <c r="C81" s="6">
        <v>24</v>
      </c>
      <c r="D81" s="6" t="s">
        <v>330</v>
      </c>
      <c r="E81" s="6" t="s">
        <v>331</v>
      </c>
      <c r="F81" s="6">
        <v>3</v>
      </c>
      <c r="G81" s="6" t="s">
        <v>348</v>
      </c>
      <c r="H81" s="6" t="s">
        <v>1</v>
      </c>
      <c r="I81" s="6" t="s">
        <v>1</v>
      </c>
      <c r="J81" s="6" t="s">
        <v>1</v>
      </c>
      <c r="K81" s="6" t="s">
        <v>1</v>
      </c>
      <c r="L81" s="6" t="s">
        <v>1</v>
      </c>
      <c r="M81" s="6" t="s">
        <v>1</v>
      </c>
      <c r="N81" s="6" t="s">
        <v>1</v>
      </c>
      <c r="O81" s="6" t="s">
        <v>1</v>
      </c>
      <c r="P81" s="6" t="s">
        <v>3</v>
      </c>
      <c r="Q81" s="6" t="s">
        <v>2</v>
      </c>
      <c r="R81" s="6" t="s">
        <v>2</v>
      </c>
      <c r="S81" s="6" t="s">
        <v>338</v>
      </c>
    </row>
    <row r="82" spans="1:19">
      <c r="A82" s="6" t="s">
        <v>328</v>
      </c>
      <c r="B82" s="6" t="s">
        <v>329</v>
      </c>
      <c r="C82" s="6">
        <v>24</v>
      </c>
      <c r="D82" s="6" t="s">
        <v>330</v>
      </c>
      <c r="E82" s="6" t="s">
        <v>357</v>
      </c>
      <c r="F82" s="6">
        <v>1</v>
      </c>
      <c r="G82" s="6" t="s">
        <v>348</v>
      </c>
      <c r="H82" s="6" t="s">
        <v>3</v>
      </c>
      <c r="I82" s="6" t="s">
        <v>3</v>
      </c>
      <c r="J82" s="6" t="s">
        <v>3</v>
      </c>
      <c r="K82" s="6" t="s">
        <v>337</v>
      </c>
      <c r="L82" s="6" t="s">
        <v>338</v>
      </c>
      <c r="M82" s="6" t="s">
        <v>338</v>
      </c>
      <c r="N82" s="6" t="s">
        <v>3</v>
      </c>
      <c r="O82" s="6" t="s">
        <v>338</v>
      </c>
      <c r="P82" s="6" t="s">
        <v>2</v>
      </c>
      <c r="Q82" s="6" t="s">
        <v>3</v>
      </c>
      <c r="R82" s="6" t="s">
        <v>2</v>
      </c>
      <c r="S82" s="6" t="s">
        <v>338</v>
      </c>
    </row>
    <row r="83" spans="1:19">
      <c r="A83" s="6" t="s">
        <v>328</v>
      </c>
      <c r="B83" s="6" t="s">
        <v>329</v>
      </c>
      <c r="C83" s="6">
        <v>29</v>
      </c>
      <c r="D83" s="6" t="s">
        <v>330</v>
      </c>
      <c r="E83" s="6" t="s">
        <v>331</v>
      </c>
      <c r="F83" s="6">
        <v>2</v>
      </c>
      <c r="G83" s="6" t="s">
        <v>348</v>
      </c>
      <c r="H83" s="6" t="s">
        <v>337</v>
      </c>
      <c r="I83" s="6" t="s">
        <v>337</v>
      </c>
      <c r="J83" s="6" t="s">
        <v>337</v>
      </c>
      <c r="K83" s="6" t="s">
        <v>338</v>
      </c>
      <c r="L83" s="6" t="s">
        <v>337</v>
      </c>
      <c r="M83" s="6" t="s">
        <v>338</v>
      </c>
      <c r="N83" s="6" t="s">
        <v>338</v>
      </c>
      <c r="O83" s="6" t="s">
        <v>337</v>
      </c>
      <c r="P83" s="6" t="s">
        <v>338</v>
      </c>
      <c r="Q83" s="6" t="s">
        <v>3</v>
      </c>
      <c r="R83" s="6" t="s">
        <v>3</v>
      </c>
      <c r="S83" s="6" t="s">
        <v>338</v>
      </c>
    </row>
    <row r="84" spans="1:19">
      <c r="A84" s="6" t="s">
        <v>328</v>
      </c>
      <c r="B84" s="6" t="s">
        <v>329</v>
      </c>
      <c r="C84" s="6">
        <v>24</v>
      </c>
      <c r="D84" s="6" t="s">
        <v>349</v>
      </c>
      <c r="E84" s="6" t="s">
        <v>331</v>
      </c>
      <c r="F84" s="6">
        <v>3</v>
      </c>
      <c r="G84" s="6" t="s">
        <v>343</v>
      </c>
      <c r="H84" s="6" t="s">
        <v>2</v>
      </c>
      <c r="I84" s="6" t="s">
        <v>337</v>
      </c>
      <c r="J84" s="6" t="s">
        <v>338</v>
      </c>
      <c r="K84" s="6" t="s">
        <v>2</v>
      </c>
      <c r="L84" s="6" t="s">
        <v>338</v>
      </c>
      <c r="M84" s="6" t="s">
        <v>3</v>
      </c>
      <c r="N84" s="6" t="s">
        <v>3</v>
      </c>
      <c r="O84" s="6" t="s">
        <v>337</v>
      </c>
      <c r="P84" s="6" t="s">
        <v>1</v>
      </c>
      <c r="Q84" s="6" t="s">
        <v>3</v>
      </c>
      <c r="R84" s="6" t="s">
        <v>2</v>
      </c>
      <c r="S84" s="6" t="s">
        <v>1</v>
      </c>
    </row>
    <row r="85" spans="1:19">
      <c r="A85" s="6" t="s">
        <v>328</v>
      </c>
      <c r="B85" s="6" t="s">
        <v>329</v>
      </c>
      <c r="C85" s="6">
        <v>39</v>
      </c>
      <c r="D85" s="6" t="s">
        <v>330</v>
      </c>
      <c r="E85" s="6" t="s">
        <v>331</v>
      </c>
      <c r="F85" s="6">
        <v>2</v>
      </c>
      <c r="G85" s="6" t="s">
        <v>332</v>
      </c>
      <c r="H85" s="6" t="s">
        <v>2</v>
      </c>
      <c r="I85" s="6" t="s">
        <v>1</v>
      </c>
      <c r="J85" s="6" t="s">
        <v>1</v>
      </c>
      <c r="K85" s="6" t="s">
        <v>337</v>
      </c>
      <c r="L85" s="6" t="s">
        <v>337</v>
      </c>
      <c r="M85" s="6" t="s">
        <v>1</v>
      </c>
      <c r="N85" s="6" t="s">
        <v>2</v>
      </c>
      <c r="O85" s="6" t="s">
        <v>1</v>
      </c>
      <c r="P85" s="6" t="s">
        <v>2</v>
      </c>
      <c r="Q85" s="6" t="s">
        <v>1</v>
      </c>
      <c r="R85" s="6" t="s">
        <v>1</v>
      </c>
      <c r="S85" s="6" t="s">
        <v>337</v>
      </c>
    </row>
    <row r="86" spans="1:19">
      <c r="A86" s="6" t="s">
        <v>328</v>
      </c>
      <c r="B86" s="6" t="s">
        <v>329</v>
      </c>
      <c r="C86" s="6">
        <v>25</v>
      </c>
      <c r="D86" s="6" t="s">
        <v>330</v>
      </c>
      <c r="E86" s="6" t="s">
        <v>331</v>
      </c>
      <c r="F86" s="6">
        <v>2</v>
      </c>
      <c r="G86" s="6" t="s">
        <v>332</v>
      </c>
      <c r="H86" s="6" t="s">
        <v>3</v>
      </c>
      <c r="I86" s="6" t="s">
        <v>3</v>
      </c>
      <c r="J86" s="6" t="s">
        <v>1</v>
      </c>
      <c r="K86" s="6" t="s">
        <v>3</v>
      </c>
      <c r="L86" s="6" t="s">
        <v>2</v>
      </c>
      <c r="M86" s="6" t="s">
        <v>3</v>
      </c>
      <c r="N86" s="6" t="s">
        <v>2</v>
      </c>
      <c r="O86" s="6" t="s">
        <v>337</v>
      </c>
      <c r="P86" s="6" t="s">
        <v>3</v>
      </c>
      <c r="Q86" s="6" t="s">
        <v>2</v>
      </c>
      <c r="R86" s="6" t="s">
        <v>2</v>
      </c>
      <c r="S86" s="6" t="s">
        <v>1</v>
      </c>
    </row>
    <row r="87" spans="1:19">
      <c r="A87" s="6" t="s">
        <v>328</v>
      </c>
      <c r="B87" s="6" t="s">
        <v>329</v>
      </c>
      <c r="C87" s="6">
        <v>26</v>
      </c>
      <c r="D87" s="6" t="s">
        <v>330</v>
      </c>
      <c r="E87" s="6" t="s">
        <v>331</v>
      </c>
      <c r="F87" s="6">
        <v>4</v>
      </c>
      <c r="G87" s="6" t="s">
        <v>332</v>
      </c>
      <c r="H87" s="6" t="s">
        <v>3</v>
      </c>
      <c r="I87" s="6" t="s">
        <v>3</v>
      </c>
      <c r="J87" s="6" t="s">
        <v>1</v>
      </c>
      <c r="K87" s="6" t="s">
        <v>1</v>
      </c>
      <c r="L87" s="6" t="s">
        <v>337</v>
      </c>
      <c r="M87" s="6" t="s">
        <v>337</v>
      </c>
      <c r="N87" s="6" t="s">
        <v>3</v>
      </c>
      <c r="O87" s="6" t="s">
        <v>338</v>
      </c>
      <c r="P87" s="6" t="s">
        <v>1</v>
      </c>
      <c r="Q87" s="6" t="s">
        <v>2</v>
      </c>
      <c r="R87" s="6" t="s">
        <v>2</v>
      </c>
      <c r="S87" s="6" t="s">
        <v>2</v>
      </c>
    </row>
    <row r="88" spans="1:19">
      <c r="A88" s="6" t="s">
        <v>328</v>
      </c>
      <c r="B88" s="6" t="s">
        <v>329</v>
      </c>
      <c r="C88" s="6">
        <v>25</v>
      </c>
      <c r="D88" s="6" t="s">
        <v>330</v>
      </c>
      <c r="E88" s="6" t="s">
        <v>331</v>
      </c>
      <c r="F88" s="6">
        <v>1</v>
      </c>
      <c r="G88" s="6" t="s">
        <v>403</v>
      </c>
      <c r="H88" s="6" t="s">
        <v>1</v>
      </c>
      <c r="I88" s="6" t="s">
        <v>337</v>
      </c>
      <c r="J88" s="6" t="s">
        <v>337</v>
      </c>
      <c r="K88" s="6" t="s">
        <v>1</v>
      </c>
      <c r="L88" s="6" t="s">
        <v>337</v>
      </c>
      <c r="M88" s="6" t="s">
        <v>337</v>
      </c>
      <c r="N88" s="6" t="s">
        <v>1</v>
      </c>
      <c r="O88" s="6" t="s">
        <v>1</v>
      </c>
      <c r="P88" s="6" t="s">
        <v>1</v>
      </c>
      <c r="Q88" s="6" t="s">
        <v>337</v>
      </c>
      <c r="R88" s="6" t="s">
        <v>1</v>
      </c>
      <c r="S88" s="6" t="s">
        <v>1</v>
      </c>
    </row>
    <row r="89" spans="1:19">
      <c r="A89" s="6" t="s">
        <v>328</v>
      </c>
      <c r="B89" s="6" t="s">
        <v>329</v>
      </c>
      <c r="C89" s="6">
        <v>25</v>
      </c>
      <c r="D89" s="6" t="s">
        <v>330</v>
      </c>
      <c r="E89" s="6" t="s">
        <v>331</v>
      </c>
      <c r="F89" s="6">
        <v>2</v>
      </c>
      <c r="G89" s="6" t="s">
        <v>345</v>
      </c>
      <c r="H89" s="6" t="s">
        <v>2</v>
      </c>
      <c r="I89" s="6" t="s">
        <v>1</v>
      </c>
      <c r="J89" s="6" t="s">
        <v>1</v>
      </c>
      <c r="K89" s="6" t="s">
        <v>1</v>
      </c>
      <c r="L89" s="6" t="s">
        <v>337</v>
      </c>
      <c r="M89" s="6" t="s">
        <v>337</v>
      </c>
      <c r="N89" s="6" t="s">
        <v>1</v>
      </c>
      <c r="O89" s="6" t="s">
        <v>338</v>
      </c>
      <c r="P89" s="6" t="s">
        <v>1</v>
      </c>
      <c r="Q89" s="6" t="s">
        <v>2</v>
      </c>
      <c r="R89" s="6" t="s">
        <v>2</v>
      </c>
      <c r="S89" s="6" t="s">
        <v>337</v>
      </c>
    </row>
    <row r="90" spans="1:19">
      <c r="A90" s="6" t="s">
        <v>328</v>
      </c>
      <c r="B90" s="6" t="s">
        <v>329</v>
      </c>
      <c r="C90" s="6">
        <v>23</v>
      </c>
      <c r="D90" s="6" t="s">
        <v>330</v>
      </c>
      <c r="E90" s="6" t="s">
        <v>371</v>
      </c>
      <c r="F90" s="6">
        <v>1</v>
      </c>
      <c r="G90" s="6" t="s">
        <v>343</v>
      </c>
      <c r="H90" s="6" t="s">
        <v>2</v>
      </c>
      <c r="I90" s="6" t="s">
        <v>1</v>
      </c>
      <c r="J90" s="6" t="s">
        <v>1</v>
      </c>
      <c r="K90" s="6" t="s">
        <v>1</v>
      </c>
      <c r="L90" s="6" t="s">
        <v>338</v>
      </c>
      <c r="M90" s="6" t="s">
        <v>338</v>
      </c>
      <c r="N90" s="6" t="s">
        <v>1</v>
      </c>
      <c r="O90" s="6" t="s">
        <v>337</v>
      </c>
      <c r="P90" s="6" t="s">
        <v>3</v>
      </c>
      <c r="Q90" s="6" t="s">
        <v>1</v>
      </c>
      <c r="R90" s="6" t="s">
        <v>2</v>
      </c>
      <c r="S90" s="6" t="s">
        <v>1</v>
      </c>
    </row>
    <row r="91" spans="1:19">
      <c r="A91" s="6" t="s">
        <v>328</v>
      </c>
      <c r="B91" s="6" t="s">
        <v>329</v>
      </c>
      <c r="C91" s="6">
        <v>22</v>
      </c>
      <c r="D91" s="6" t="s">
        <v>330</v>
      </c>
      <c r="E91" s="6" t="s">
        <v>357</v>
      </c>
      <c r="F91" s="6">
        <v>1</v>
      </c>
      <c r="G91" s="6" t="s">
        <v>332</v>
      </c>
      <c r="H91" s="6" t="s">
        <v>1</v>
      </c>
      <c r="I91" s="6" t="s">
        <v>2</v>
      </c>
      <c r="J91" s="6" t="s">
        <v>1</v>
      </c>
      <c r="K91" s="6" t="s">
        <v>338</v>
      </c>
      <c r="L91" s="6" t="s">
        <v>338</v>
      </c>
      <c r="M91" s="6" t="s">
        <v>338</v>
      </c>
      <c r="N91" s="6" t="s">
        <v>1</v>
      </c>
      <c r="O91" s="6" t="s">
        <v>338</v>
      </c>
      <c r="P91" s="6" t="s">
        <v>338</v>
      </c>
      <c r="Q91" s="6" t="s">
        <v>337</v>
      </c>
      <c r="R91" s="6" t="s">
        <v>337</v>
      </c>
      <c r="S91" s="6" t="s">
        <v>2</v>
      </c>
    </row>
    <row r="92" spans="1:19">
      <c r="A92" s="6" t="s">
        <v>328</v>
      </c>
      <c r="B92" s="6" t="s">
        <v>329</v>
      </c>
      <c r="C92" s="6">
        <v>25</v>
      </c>
      <c r="D92" s="6" t="s">
        <v>340</v>
      </c>
      <c r="E92" s="6" t="s">
        <v>331</v>
      </c>
      <c r="F92" s="6">
        <v>3</v>
      </c>
      <c r="G92" s="6" t="s">
        <v>347</v>
      </c>
      <c r="H92" s="6" t="s">
        <v>3</v>
      </c>
      <c r="I92" s="6" t="s">
        <v>2</v>
      </c>
      <c r="J92" s="6" t="s">
        <v>1</v>
      </c>
      <c r="K92" s="6" t="s">
        <v>1</v>
      </c>
      <c r="L92" s="6" t="s">
        <v>338</v>
      </c>
      <c r="M92" s="6" t="s">
        <v>2</v>
      </c>
      <c r="N92" s="6" t="s">
        <v>1</v>
      </c>
      <c r="O92" s="6" t="s">
        <v>337</v>
      </c>
      <c r="P92" s="6" t="s">
        <v>1</v>
      </c>
      <c r="Q92" s="6" t="s">
        <v>3</v>
      </c>
      <c r="R92" s="6" t="s">
        <v>3</v>
      </c>
      <c r="S92" s="6" t="s">
        <v>2</v>
      </c>
    </row>
    <row r="93" spans="1:19">
      <c r="A93" s="6" t="s">
        <v>328</v>
      </c>
      <c r="B93" s="6" t="s">
        <v>329</v>
      </c>
      <c r="C93" s="6">
        <v>26</v>
      </c>
      <c r="D93" s="6" t="s">
        <v>330</v>
      </c>
      <c r="E93" s="6" t="s">
        <v>331</v>
      </c>
      <c r="F93" s="6">
        <v>3</v>
      </c>
      <c r="G93" s="6" t="s">
        <v>348</v>
      </c>
      <c r="H93" s="6" t="s">
        <v>337</v>
      </c>
      <c r="I93" s="6" t="s">
        <v>338</v>
      </c>
      <c r="J93" s="6" t="s">
        <v>338</v>
      </c>
      <c r="K93" s="6" t="s">
        <v>338</v>
      </c>
      <c r="L93" s="6" t="s">
        <v>2</v>
      </c>
      <c r="M93" s="6" t="s">
        <v>338</v>
      </c>
      <c r="N93" s="6" t="s">
        <v>337</v>
      </c>
      <c r="O93" s="6" t="s">
        <v>337</v>
      </c>
      <c r="P93" s="6" t="s">
        <v>337</v>
      </c>
      <c r="Q93" s="6" t="s">
        <v>1</v>
      </c>
      <c r="R93" s="6" t="s">
        <v>337</v>
      </c>
      <c r="S93" s="6" t="s">
        <v>338</v>
      </c>
    </row>
    <row r="94" spans="1:19">
      <c r="A94" s="6" t="s">
        <v>328</v>
      </c>
      <c r="B94" s="6" t="s">
        <v>329</v>
      </c>
      <c r="C94" s="6">
        <v>31</v>
      </c>
      <c r="D94" s="6" t="s">
        <v>330</v>
      </c>
      <c r="E94" s="6" t="s">
        <v>331</v>
      </c>
      <c r="F94" s="6">
        <v>4</v>
      </c>
      <c r="G94" s="6" t="s">
        <v>347</v>
      </c>
      <c r="H94" s="6" t="s">
        <v>2</v>
      </c>
      <c r="I94" s="6" t="s">
        <v>1</v>
      </c>
      <c r="J94" s="6" t="s">
        <v>2</v>
      </c>
      <c r="K94" s="6" t="s">
        <v>337</v>
      </c>
      <c r="L94" s="6" t="s">
        <v>1</v>
      </c>
      <c r="M94" s="6" t="s">
        <v>1</v>
      </c>
      <c r="N94" s="6" t="s">
        <v>2</v>
      </c>
      <c r="O94" s="6" t="s">
        <v>1</v>
      </c>
      <c r="P94" s="6" t="s">
        <v>337</v>
      </c>
      <c r="Q94" s="6" t="s">
        <v>2</v>
      </c>
      <c r="R94" s="6" t="s">
        <v>2</v>
      </c>
      <c r="S94" s="6" t="s">
        <v>2</v>
      </c>
    </row>
    <row r="95" spans="1:19">
      <c r="A95" s="6" t="s">
        <v>328</v>
      </c>
      <c r="B95" s="6" t="s">
        <v>329</v>
      </c>
      <c r="C95" s="6">
        <v>26</v>
      </c>
      <c r="D95" s="6" t="s">
        <v>330</v>
      </c>
      <c r="E95" s="6" t="s">
        <v>331</v>
      </c>
      <c r="F95" s="6">
        <v>3</v>
      </c>
      <c r="G95" s="6" t="s">
        <v>332</v>
      </c>
      <c r="H95" s="6" t="s">
        <v>3</v>
      </c>
      <c r="I95" s="6" t="s">
        <v>2</v>
      </c>
      <c r="J95" s="6" t="s">
        <v>1</v>
      </c>
      <c r="K95" s="6" t="s">
        <v>338</v>
      </c>
      <c r="L95" s="6" t="s">
        <v>337</v>
      </c>
      <c r="M95" s="6" t="s">
        <v>337</v>
      </c>
      <c r="N95" s="6" t="s">
        <v>2</v>
      </c>
      <c r="O95" s="6" t="s">
        <v>2</v>
      </c>
      <c r="P95" s="6" t="s">
        <v>1</v>
      </c>
      <c r="Q95" s="6" t="s">
        <v>2</v>
      </c>
      <c r="R95" s="6" t="s">
        <v>2</v>
      </c>
      <c r="S95" s="6" t="s">
        <v>338</v>
      </c>
    </row>
    <row r="96" spans="1:19">
      <c r="A96" s="6" t="s">
        <v>328</v>
      </c>
      <c r="B96" s="6" t="s">
        <v>329</v>
      </c>
      <c r="C96" s="6">
        <v>36</v>
      </c>
      <c r="D96" s="6" t="s">
        <v>330</v>
      </c>
      <c r="E96" s="6" t="s">
        <v>331</v>
      </c>
      <c r="F96" s="6">
        <v>4</v>
      </c>
      <c r="G96" s="6" t="s">
        <v>332</v>
      </c>
      <c r="H96" s="6" t="s">
        <v>1</v>
      </c>
      <c r="I96" s="6" t="s">
        <v>2</v>
      </c>
      <c r="J96" s="6" t="s">
        <v>337</v>
      </c>
      <c r="K96" s="6" t="s">
        <v>337</v>
      </c>
      <c r="L96" s="6" t="s">
        <v>338</v>
      </c>
      <c r="M96" s="6" t="s">
        <v>337</v>
      </c>
      <c r="N96" s="6" t="s">
        <v>1</v>
      </c>
      <c r="O96" s="6" t="s">
        <v>338</v>
      </c>
      <c r="P96" s="6" t="s">
        <v>337</v>
      </c>
      <c r="Q96" s="6" t="s">
        <v>2</v>
      </c>
      <c r="R96" s="6" t="s">
        <v>337</v>
      </c>
      <c r="S96" s="6" t="s">
        <v>338</v>
      </c>
    </row>
    <row r="97" spans="1:19">
      <c r="A97" s="6" t="s">
        <v>328</v>
      </c>
      <c r="B97" s="6" t="s">
        <v>329</v>
      </c>
      <c r="C97" s="6">
        <v>25</v>
      </c>
      <c r="D97" s="6" t="s">
        <v>340</v>
      </c>
      <c r="E97" s="6" t="s">
        <v>331</v>
      </c>
      <c r="F97" s="6">
        <v>1</v>
      </c>
      <c r="G97" s="6" t="s">
        <v>332</v>
      </c>
      <c r="H97" s="6" t="s">
        <v>2</v>
      </c>
      <c r="I97" s="6" t="s">
        <v>3</v>
      </c>
      <c r="J97" s="6" t="s">
        <v>2</v>
      </c>
      <c r="K97" s="6" t="s">
        <v>2</v>
      </c>
      <c r="L97" s="6" t="s">
        <v>2</v>
      </c>
      <c r="M97" s="6" t="s">
        <v>337</v>
      </c>
      <c r="N97" s="6" t="s">
        <v>1</v>
      </c>
      <c r="O97" s="6" t="s">
        <v>1</v>
      </c>
      <c r="P97" s="6" t="s">
        <v>337</v>
      </c>
      <c r="Q97" s="6" t="s">
        <v>3</v>
      </c>
      <c r="R97" s="6" t="s">
        <v>2</v>
      </c>
      <c r="S97" s="6" t="s">
        <v>337</v>
      </c>
    </row>
    <row r="98" spans="1:19">
      <c r="A98" s="6" t="s">
        <v>328</v>
      </c>
      <c r="B98" s="6" t="s">
        <v>342</v>
      </c>
      <c r="C98" s="6">
        <v>27</v>
      </c>
      <c r="D98" s="6" t="s">
        <v>330</v>
      </c>
      <c r="E98" s="6" t="s">
        <v>331</v>
      </c>
      <c r="F98" s="6">
        <v>3</v>
      </c>
      <c r="G98" s="6" t="s">
        <v>343</v>
      </c>
      <c r="H98" s="6" t="s">
        <v>2</v>
      </c>
      <c r="I98" s="6" t="s">
        <v>1</v>
      </c>
      <c r="J98" s="6" t="s">
        <v>2</v>
      </c>
      <c r="K98" s="6" t="s">
        <v>1</v>
      </c>
      <c r="L98" s="6" t="s">
        <v>1</v>
      </c>
      <c r="M98" s="6" t="s">
        <v>3</v>
      </c>
      <c r="N98" s="6" t="s">
        <v>1</v>
      </c>
      <c r="O98" s="6" t="s">
        <v>338</v>
      </c>
      <c r="P98" s="6" t="s">
        <v>1</v>
      </c>
      <c r="Q98" s="6" t="s">
        <v>2</v>
      </c>
      <c r="R98" s="6" t="s">
        <v>2</v>
      </c>
      <c r="S98" s="6" t="s">
        <v>337</v>
      </c>
    </row>
    <row r="99" spans="1:19">
      <c r="A99" s="6" t="s">
        <v>328</v>
      </c>
      <c r="B99" s="6" t="s">
        <v>329</v>
      </c>
      <c r="C99" s="6">
        <v>23</v>
      </c>
      <c r="D99" s="6" t="s">
        <v>330</v>
      </c>
      <c r="E99" s="6" t="s">
        <v>331</v>
      </c>
      <c r="F99" s="6">
        <v>1</v>
      </c>
      <c r="G99" s="6" t="s">
        <v>332</v>
      </c>
      <c r="H99" s="6" t="s">
        <v>2</v>
      </c>
      <c r="I99" s="6" t="s">
        <v>1</v>
      </c>
      <c r="J99" s="6" t="s">
        <v>338</v>
      </c>
      <c r="K99" s="6" t="s">
        <v>1</v>
      </c>
      <c r="L99" s="6" t="s">
        <v>338</v>
      </c>
      <c r="M99" s="6" t="s">
        <v>338</v>
      </c>
      <c r="N99" s="6" t="s">
        <v>1</v>
      </c>
      <c r="O99" s="6" t="s">
        <v>338</v>
      </c>
      <c r="P99" s="6" t="s">
        <v>1</v>
      </c>
      <c r="Q99" s="6" t="s">
        <v>2</v>
      </c>
      <c r="R99" s="6" t="s">
        <v>2</v>
      </c>
      <c r="S99" s="6" t="s">
        <v>338</v>
      </c>
    </row>
    <row r="100" spans="1:19">
      <c r="A100" s="6" t="s">
        <v>328</v>
      </c>
      <c r="B100" s="6" t="s">
        <v>329</v>
      </c>
      <c r="C100" s="6">
        <v>21</v>
      </c>
      <c r="D100" s="6" t="s">
        <v>330</v>
      </c>
      <c r="E100" s="6" t="s">
        <v>348</v>
      </c>
      <c r="F100" s="6">
        <v>4</v>
      </c>
      <c r="G100" s="6" t="s">
        <v>332</v>
      </c>
      <c r="H100" s="6" t="s">
        <v>2</v>
      </c>
      <c r="I100" s="6" t="s">
        <v>1</v>
      </c>
      <c r="J100" s="6" t="s">
        <v>1</v>
      </c>
      <c r="K100" s="6" t="s">
        <v>1</v>
      </c>
      <c r="L100" s="6" t="s">
        <v>1</v>
      </c>
      <c r="M100" s="6" t="s">
        <v>1</v>
      </c>
      <c r="N100" s="6" t="s">
        <v>2</v>
      </c>
      <c r="O100" s="6" t="s">
        <v>1</v>
      </c>
      <c r="P100" s="6" t="s">
        <v>1</v>
      </c>
      <c r="Q100" s="6" t="s">
        <v>3</v>
      </c>
      <c r="R100" s="6" t="s">
        <v>2</v>
      </c>
      <c r="S100" s="6" t="s">
        <v>2</v>
      </c>
    </row>
    <row r="101" spans="1:19">
      <c r="A101" s="6" t="s">
        <v>328</v>
      </c>
      <c r="B101" s="6" t="s">
        <v>329</v>
      </c>
      <c r="C101" s="6">
        <v>22</v>
      </c>
      <c r="D101" s="6" t="s">
        <v>330</v>
      </c>
      <c r="E101" s="6" t="s">
        <v>371</v>
      </c>
      <c r="F101" s="6">
        <v>1</v>
      </c>
      <c r="G101" s="6" t="s">
        <v>343</v>
      </c>
      <c r="H101" s="6" t="s">
        <v>2</v>
      </c>
      <c r="I101" s="6" t="s">
        <v>338</v>
      </c>
      <c r="J101" s="6" t="s">
        <v>1</v>
      </c>
      <c r="K101" s="6" t="s">
        <v>2</v>
      </c>
      <c r="L101" s="6" t="s">
        <v>338</v>
      </c>
      <c r="M101" s="6" t="s">
        <v>338</v>
      </c>
      <c r="N101" s="6" t="s">
        <v>1</v>
      </c>
      <c r="O101" s="6" t="s">
        <v>337</v>
      </c>
      <c r="P101" s="6" t="s">
        <v>3</v>
      </c>
      <c r="Q101" s="6" t="s">
        <v>2</v>
      </c>
      <c r="R101" s="6" t="s">
        <v>337</v>
      </c>
      <c r="S101" s="6" t="s">
        <v>3</v>
      </c>
    </row>
    <row r="102" spans="1:19">
      <c r="A102" s="6" t="s">
        <v>328</v>
      </c>
      <c r="B102" s="6" t="s">
        <v>329</v>
      </c>
      <c r="C102" s="6">
        <v>29</v>
      </c>
      <c r="D102" s="6" t="s">
        <v>330</v>
      </c>
      <c r="E102" s="6" t="s">
        <v>331</v>
      </c>
      <c r="F102" s="6">
        <v>4</v>
      </c>
      <c r="G102" s="6" t="s">
        <v>347</v>
      </c>
      <c r="H102" s="6" t="s">
        <v>2</v>
      </c>
      <c r="I102" s="6" t="s">
        <v>337</v>
      </c>
      <c r="J102" s="6" t="s">
        <v>1</v>
      </c>
      <c r="K102" s="6" t="s">
        <v>338</v>
      </c>
      <c r="L102" s="6" t="s">
        <v>1</v>
      </c>
      <c r="M102" s="6" t="s">
        <v>2</v>
      </c>
      <c r="N102" s="6" t="s">
        <v>1</v>
      </c>
      <c r="O102" s="6" t="s">
        <v>1</v>
      </c>
      <c r="P102" s="6" t="s">
        <v>1</v>
      </c>
      <c r="Q102" s="6" t="s">
        <v>3</v>
      </c>
      <c r="R102" s="6" t="s">
        <v>1</v>
      </c>
      <c r="S102" s="6" t="s">
        <v>3</v>
      </c>
    </row>
    <row r="103" spans="1:19">
      <c r="A103" s="6" t="s">
        <v>328</v>
      </c>
      <c r="B103" s="6" t="s">
        <v>329</v>
      </c>
      <c r="C103" s="6">
        <v>26</v>
      </c>
      <c r="D103" s="6" t="s">
        <v>340</v>
      </c>
      <c r="E103" s="6" t="s">
        <v>331</v>
      </c>
      <c r="F103" s="6">
        <v>1</v>
      </c>
      <c r="G103" s="6" t="s">
        <v>332</v>
      </c>
      <c r="H103" s="6" t="s">
        <v>3</v>
      </c>
      <c r="I103" s="6" t="s">
        <v>3</v>
      </c>
      <c r="J103" s="6" t="s">
        <v>338</v>
      </c>
      <c r="K103" s="6" t="s">
        <v>337</v>
      </c>
      <c r="L103" s="6" t="s">
        <v>1</v>
      </c>
      <c r="M103" s="6" t="s">
        <v>337</v>
      </c>
      <c r="N103" s="6" t="s">
        <v>2</v>
      </c>
      <c r="O103" s="6" t="s">
        <v>1</v>
      </c>
      <c r="P103" s="6" t="s">
        <v>1</v>
      </c>
      <c r="Q103" s="6" t="s">
        <v>3</v>
      </c>
      <c r="R103" s="6" t="s">
        <v>3</v>
      </c>
      <c r="S103" s="6" t="s">
        <v>337</v>
      </c>
    </row>
    <row r="104" spans="1:19">
      <c r="A104" s="6" t="s">
        <v>328</v>
      </c>
      <c r="B104" s="6" t="s">
        <v>329</v>
      </c>
      <c r="C104" s="6">
        <v>29</v>
      </c>
      <c r="D104" s="6" t="s">
        <v>340</v>
      </c>
      <c r="E104" s="6" t="s">
        <v>331</v>
      </c>
      <c r="F104" s="6">
        <v>1</v>
      </c>
      <c r="G104" s="6" t="s">
        <v>348</v>
      </c>
      <c r="H104" s="6" t="s">
        <v>2</v>
      </c>
      <c r="I104" s="6" t="s">
        <v>1</v>
      </c>
      <c r="J104" s="6" t="s">
        <v>1</v>
      </c>
      <c r="K104" s="6" t="s">
        <v>338</v>
      </c>
      <c r="L104" s="6" t="s">
        <v>337</v>
      </c>
      <c r="M104" s="6" t="s">
        <v>337</v>
      </c>
      <c r="N104" s="6" t="s">
        <v>1</v>
      </c>
      <c r="O104" s="6" t="s">
        <v>337</v>
      </c>
      <c r="P104" s="6" t="s">
        <v>2</v>
      </c>
      <c r="Q104" s="6" t="s">
        <v>2</v>
      </c>
      <c r="R104" s="6" t="s">
        <v>2</v>
      </c>
      <c r="S104" s="6" t="s">
        <v>1</v>
      </c>
    </row>
    <row r="105" spans="1:19">
      <c r="A105" s="6" t="s">
        <v>328</v>
      </c>
      <c r="B105" s="6" t="s">
        <v>355</v>
      </c>
      <c r="C105" s="6">
        <v>29</v>
      </c>
      <c r="D105" s="6" t="s">
        <v>349</v>
      </c>
      <c r="E105" s="6" t="s">
        <v>331</v>
      </c>
      <c r="F105" s="6">
        <v>3</v>
      </c>
      <c r="G105" s="6" t="s">
        <v>332</v>
      </c>
      <c r="H105" s="6" t="s">
        <v>3</v>
      </c>
      <c r="I105" s="6" t="s">
        <v>3</v>
      </c>
      <c r="J105" s="6" t="s">
        <v>3</v>
      </c>
      <c r="K105" s="6" t="s">
        <v>3</v>
      </c>
      <c r="L105" s="6" t="s">
        <v>3</v>
      </c>
      <c r="M105" s="6" t="s">
        <v>1</v>
      </c>
      <c r="N105" s="6" t="s">
        <v>2</v>
      </c>
      <c r="O105" s="6" t="s">
        <v>338</v>
      </c>
      <c r="P105" s="6" t="s">
        <v>1</v>
      </c>
      <c r="Q105" s="6" t="s">
        <v>3</v>
      </c>
      <c r="R105" s="6" t="s">
        <v>3</v>
      </c>
      <c r="S105" s="6" t="s">
        <v>338</v>
      </c>
    </row>
    <row r="106" spans="1:19">
      <c r="A106" s="6" t="s">
        <v>328</v>
      </c>
      <c r="B106" s="6" t="s">
        <v>329</v>
      </c>
      <c r="C106" s="6">
        <v>22</v>
      </c>
      <c r="D106" s="6" t="s">
        <v>330</v>
      </c>
      <c r="E106" s="6" t="s">
        <v>371</v>
      </c>
      <c r="F106" s="6">
        <v>1</v>
      </c>
      <c r="G106" s="6" t="s">
        <v>366</v>
      </c>
      <c r="H106" s="6" t="s">
        <v>1</v>
      </c>
      <c r="I106" s="6" t="s">
        <v>337</v>
      </c>
      <c r="J106" s="6" t="s">
        <v>2</v>
      </c>
      <c r="K106" s="6" t="s">
        <v>1</v>
      </c>
      <c r="L106" s="6" t="s">
        <v>1</v>
      </c>
      <c r="M106" s="6" t="s">
        <v>337</v>
      </c>
      <c r="N106" s="6" t="s">
        <v>1</v>
      </c>
      <c r="O106" s="6" t="s">
        <v>2</v>
      </c>
      <c r="P106" s="6" t="s">
        <v>2</v>
      </c>
      <c r="Q106" s="6" t="s">
        <v>2</v>
      </c>
      <c r="R106" s="6" t="s">
        <v>2</v>
      </c>
      <c r="S106" s="6" t="s">
        <v>1</v>
      </c>
    </row>
    <row r="107" spans="1:19">
      <c r="A107" s="6" t="s">
        <v>328</v>
      </c>
      <c r="B107" s="6" t="s">
        <v>329</v>
      </c>
      <c r="C107" s="6">
        <v>23</v>
      </c>
      <c r="D107" s="6" t="s">
        <v>330</v>
      </c>
      <c r="E107" s="6" t="s">
        <v>331</v>
      </c>
      <c r="F107" s="6">
        <v>1</v>
      </c>
      <c r="G107" s="6" t="s">
        <v>332</v>
      </c>
      <c r="H107" s="6" t="s">
        <v>2</v>
      </c>
      <c r="I107" s="6" t="s">
        <v>337</v>
      </c>
      <c r="J107" s="6" t="s">
        <v>338</v>
      </c>
      <c r="K107" s="6" t="s">
        <v>338</v>
      </c>
      <c r="L107" s="6" t="s">
        <v>337</v>
      </c>
      <c r="M107" s="6" t="s">
        <v>337</v>
      </c>
      <c r="N107" s="6" t="s">
        <v>1</v>
      </c>
      <c r="O107" s="6" t="s">
        <v>2</v>
      </c>
      <c r="P107" s="6" t="s">
        <v>1</v>
      </c>
      <c r="Q107" s="6" t="s">
        <v>2</v>
      </c>
      <c r="R107" s="6" t="s">
        <v>338</v>
      </c>
      <c r="S107" s="6" t="s">
        <v>337</v>
      </c>
    </row>
    <row r="108" spans="1:19">
      <c r="A108" s="6" t="s">
        <v>328</v>
      </c>
      <c r="B108" s="6" t="s">
        <v>329</v>
      </c>
      <c r="C108" s="6">
        <v>23</v>
      </c>
      <c r="D108" s="6" t="s">
        <v>330</v>
      </c>
      <c r="E108" s="6" t="s">
        <v>331</v>
      </c>
      <c r="F108" s="6">
        <v>1</v>
      </c>
      <c r="G108" s="6" t="s">
        <v>332</v>
      </c>
      <c r="H108" s="6" t="s">
        <v>2</v>
      </c>
      <c r="I108" s="6" t="s">
        <v>1</v>
      </c>
      <c r="J108" s="6" t="s">
        <v>2</v>
      </c>
      <c r="K108" s="6" t="s">
        <v>337</v>
      </c>
      <c r="L108" s="6" t="s">
        <v>3</v>
      </c>
      <c r="M108" s="6" t="s">
        <v>2</v>
      </c>
      <c r="N108" s="6" t="s">
        <v>3</v>
      </c>
      <c r="O108" s="6" t="s">
        <v>2</v>
      </c>
      <c r="P108" s="6" t="s">
        <v>3</v>
      </c>
      <c r="Q108" s="6" t="s">
        <v>3</v>
      </c>
      <c r="R108" s="6" t="s">
        <v>1</v>
      </c>
      <c r="S108" s="6" t="s">
        <v>338</v>
      </c>
    </row>
    <row r="109" spans="1:19">
      <c r="A109" s="6" t="s">
        <v>328</v>
      </c>
      <c r="B109" s="6" t="s">
        <v>329</v>
      </c>
      <c r="C109" s="6">
        <v>29</v>
      </c>
      <c r="D109" s="6" t="s">
        <v>330</v>
      </c>
      <c r="E109" s="6" t="s">
        <v>331</v>
      </c>
      <c r="F109" s="6">
        <v>1</v>
      </c>
      <c r="G109" s="6" t="s">
        <v>347</v>
      </c>
      <c r="H109" s="6" t="s">
        <v>1</v>
      </c>
      <c r="I109" s="6" t="s">
        <v>337</v>
      </c>
      <c r="J109" s="6" t="s">
        <v>1</v>
      </c>
      <c r="K109" s="6" t="s">
        <v>337</v>
      </c>
      <c r="L109" s="6" t="s">
        <v>337</v>
      </c>
      <c r="M109" s="6" t="s">
        <v>1</v>
      </c>
      <c r="N109" s="6" t="s">
        <v>1</v>
      </c>
      <c r="O109" s="6" t="s">
        <v>337</v>
      </c>
      <c r="P109" s="6" t="s">
        <v>2</v>
      </c>
      <c r="Q109" s="6" t="s">
        <v>3</v>
      </c>
      <c r="R109" s="6" t="s">
        <v>1</v>
      </c>
      <c r="S109" s="6" t="s">
        <v>338</v>
      </c>
    </row>
    <row r="110" spans="1:19">
      <c r="A110" s="6" t="s">
        <v>328</v>
      </c>
      <c r="B110" s="6" t="s">
        <v>342</v>
      </c>
      <c r="C110" s="6">
        <v>43</v>
      </c>
      <c r="D110" s="6" t="s">
        <v>349</v>
      </c>
      <c r="E110" s="6" t="s">
        <v>371</v>
      </c>
      <c r="F110" s="6" t="s">
        <v>348</v>
      </c>
      <c r="G110" s="6" t="s">
        <v>348</v>
      </c>
      <c r="H110" s="6" t="s">
        <v>3</v>
      </c>
      <c r="I110" s="6" t="s">
        <v>2</v>
      </c>
      <c r="J110" s="6" t="s">
        <v>1</v>
      </c>
      <c r="K110" s="6" t="s">
        <v>1</v>
      </c>
      <c r="L110" s="6" t="s">
        <v>2</v>
      </c>
      <c r="M110" s="6" t="s">
        <v>1</v>
      </c>
      <c r="N110" s="6" t="s">
        <v>1</v>
      </c>
      <c r="O110" s="6" t="s">
        <v>1</v>
      </c>
      <c r="P110" s="6" t="s">
        <v>337</v>
      </c>
      <c r="Q110" s="6" t="s">
        <v>1</v>
      </c>
      <c r="R110" s="6" t="s">
        <v>337</v>
      </c>
      <c r="S110" s="6" t="s">
        <v>337</v>
      </c>
    </row>
    <row r="111" spans="1:19">
      <c r="A111" s="6" t="s">
        <v>328</v>
      </c>
      <c r="B111" s="6" t="s">
        <v>385</v>
      </c>
      <c r="C111" s="6">
        <v>22</v>
      </c>
      <c r="D111" s="6" t="s">
        <v>330</v>
      </c>
      <c r="E111" s="6" t="s">
        <v>331</v>
      </c>
      <c r="F111" s="6">
        <v>2</v>
      </c>
      <c r="G111" s="6" t="s">
        <v>343</v>
      </c>
      <c r="H111" s="6" t="s">
        <v>2</v>
      </c>
      <c r="I111" s="6" t="s">
        <v>2</v>
      </c>
      <c r="J111" s="6" t="s">
        <v>338</v>
      </c>
      <c r="K111" s="6" t="s">
        <v>1</v>
      </c>
      <c r="L111" s="6" t="s">
        <v>337</v>
      </c>
      <c r="M111" s="6" t="s">
        <v>337</v>
      </c>
      <c r="N111" s="6" t="s">
        <v>337</v>
      </c>
      <c r="O111" s="6" t="s">
        <v>1</v>
      </c>
      <c r="P111" s="6" t="s">
        <v>338</v>
      </c>
      <c r="Q111" s="6" t="s">
        <v>3</v>
      </c>
      <c r="R111" s="6" t="s">
        <v>2</v>
      </c>
      <c r="S111" s="6" t="s">
        <v>1</v>
      </c>
    </row>
    <row r="112" spans="1:19">
      <c r="A112" s="6" t="s">
        <v>328</v>
      </c>
      <c r="B112" s="6" t="s">
        <v>329</v>
      </c>
      <c r="C112" s="6">
        <v>26</v>
      </c>
      <c r="D112" s="6" t="s">
        <v>340</v>
      </c>
      <c r="E112" s="6" t="s">
        <v>331</v>
      </c>
      <c r="F112" s="6">
        <v>3</v>
      </c>
      <c r="G112" s="6" t="s">
        <v>332</v>
      </c>
      <c r="H112" s="6" t="s">
        <v>1</v>
      </c>
      <c r="I112" s="6" t="s">
        <v>1</v>
      </c>
      <c r="J112" s="6" t="s">
        <v>338</v>
      </c>
      <c r="K112" s="6" t="s">
        <v>337</v>
      </c>
      <c r="L112" s="6" t="s">
        <v>338</v>
      </c>
      <c r="M112" s="6" t="s">
        <v>338</v>
      </c>
      <c r="N112" s="6" t="s">
        <v>1</v>
      </c>
      <c r="O112" s="6" t="s">
        <v>3</v>
      </c>
      <c r="P112" s="6" t="s">
        <v>338</v>
      </c>
      <c r="Q112" s="6" t="s">
        <v>337</v>
      </c>
      <c r="R112" s="6" t="s">
        <v>1</v>
      </c>
      <c r="S112" s="6" t="s">
        <v>338</v>
      </c>
    </row>
    <row r="113" spans="1:19">
      <c r="A113" s="6" t="s">
        <v>328</v>
      </c>
      <c r="B113" s="6" t="s">
        <v>329</v>
      </c>
      <c r="C113" s="6">
        <v>36</v>
      </c>
      <c r="D113" s="6" t="s">
        <v>330</v>
      </c>
      <c r="E113" s="6" t="s">
        <v>371</v>
      </c>
      <c r="F113" s="6">
        <v>1</v>
      </c>
      <c r="G113" s="6" t="s">
        <v>443</v>
      </c>
      <c r="H113" s="6" t="s">
        <v>2</v>
      </c>
      <c r="I113" s="6" t="s">
        <v>1</v>
      </c>
      <c r="J113" s="6" t="s">
        <v>2</v>
      </c>
      <c r="K113" s="6" t="s">
        <v>1</v>
      </c>
      <c r="L113" s="6" t="s">
        <v>2</v>
      </c>
      <c r="M113" s="6" t="s">
        <v>2</v>
      </c>
      <c r="N113" s="6" t="s">
        <v>3</v>
      </c>
      <c r="O113" s="6" t="s">
        <v>1</v>
      </c>
      <c r="P113" s="6" t="s">
        <v>3</v>
      </c>
      <c r="Q113" s="6" t="s">
        <v>2</v>
      </c>
      <c r="R113" s="6" t="s">
        <v>3</v>
      </c>
      <c r="S113" s="6" t="s">
        <v>3</v>
      </c>
    </row>
    <row r="114" spans="1:19">
      <c r="A114" s="6" t="s">
        <v>328</v>
      </c>
      <c r="B114" s="6" t="s">
        <v>348</v>
      </c>
      <c r="C114" s="6">
        <v>29</v>
      </c>
      <c r="D114" s="6" t="s">
        <v>349</v>
      </c>
      <c r="E114" s="6" t="s">
        <v>331</v>
      </c>
      <c r="F114" s="6">
        <v>3</v>
      </c>
      <c r="G114" s="6" t="s">
        <v>416</v>
      </c>
      <c r="H114" s="6" t="s">
        <v>2</v>
      </c>
      <c r="I114" s="6" t="s">
        <v>3</v>
      </c>
      <c r="J114" s="6" t="s">
        <v>338</v>
      </c>
      <c r="K114" s="6" t="s">
        <v>1</v>
      </c>
      <c r="L114" s="6" t="s">
        <v>1</v>
      </c>
      <c r="M114" s="6" t="s">
        <v>337</v>
      </c>
      <c r="N114" s="6" t="s">
        <v>3</v>
      </c>
      <c r="O114" s="6" t="s">
        <v>1</v>
      </c>
      <c r="P114" s="6" t="s">
        <v>3</v>
      </c>
      <c r="Q114" s="6" t="s">
        <v>2</v>
      </c>
      <c r="R114" s="6" t="s">
        <v>1</v>
      </c>
      <c r="S114" s="6" t="s">
        <v>337</v>
      </c>
    </row>
    <row r="115" spans="1:19">
      <c r="A115" s="6" t="s">
        <v>328</v>
      </c>
      <c r="B115" s="6" t="s">
        <v>329</v>
      </c>
      <c r="C115" s="6">
        <v>22</v>
      </c>
      <c r="D115" s="6" t="s">
        <v>330</v>
      </c>
      <c r="E115" s="6" t="s">
        <v>331</v>
      </c>
      <c r="F115" s="6">
        <v>1</v>
      </c>
      <c r="G115" s="6" t="s">
        <v>332</v>
      </c>
      <c r="H115" s="6" t="s">
        <v>1</v>
      </c>
      <c r="I115" s="6" t="s">
        <v>337</v>
      </c>
      <c r="J115" s="6" t="s">
        <v>337</v>
      </c>
      <c r="K115" s="6" t="s">
        <v>338</v>
      </c>
      <c r="L115" s="6" t="s">
        <v>338</v>
      </c>
      <c r="M115" s="6" t="s">
        <v>338</v>
      </c>
      <c r="N115" s="6" t="s">
        <v>1</v>
      </c>
      <c r="O115" s="6" t="s">
        <v>1</v>
      </c>
      <c r="P115" s="6" t="s">
        <v>1</v>
      </c>
      <c r="Q115" s="6" t="s">
        <v>1</v>
      </c>
      <c r="R115" s="6" t="s">
        <v>338</v>
      </c>
      <c r="S115" s="6" t="s">
        <v>338</v>
      </c>
    </row>
    <row r="116" spans="1:19">
      <c r="A116" s="6" t="s">
        <v>328</v>
      </c>
      <c r="B116" s="6" t="s">
        <v>385</v>
      </c>
      <c r="C116" s="6">
        <v>27</v>
      </c>
      <c r="D116" s="6" t="s">
        <v>349</v>
      </c>
      <c r="E116" s="6" t="s">
        <v>331</v>
      </c>
      <c r="F116" s="6">
        <v>1</v>
      </c>
      <c r="G116" s="6" t="s">
        <v>332</v>
      </c>
      <c r="H116" s="6" t="s">
        <v>1</v>
      </c>
      <c r="I116" s="6" t="s">
        <v>1</v>
      </c>
      <c r="J116" s="6" t="s">
        <v>338</v>
      </c>
      <c r="K116" s="6" t="s">
        <v>337</v>
      </c>
      <c r="L116" s="6" t="s">
        <v>338</v>
      </c>
      <c r="M116" s="6" t="s">
        <v>338</v>
      </c>
      <c r="N116" s="6" t="s">
        <v>337</v>
      </c>
      <c r="O116" s="6" t="s">
        <v>338</v>
      </c>
      <c r="P116" s="6" t="s">
        <v>1</v>
      </c>
      <c r="Q116" s="6" t="s">
        <v>2</v>
      </c>
      <c r="R116" s="6" t="s">
        <v>2</v>
      </c>
      <c r="S116" s="6" t="s">
        <v>337</v>
      </c>
    </row>
    <row r="117" spans="1:19">
      <c r="A117" s="6" t="s">
        <v>328</v>
      </c>
      <c r="B117" s="6" t="s">
        <v>329</v>
      </c>
      <c r="C117" s="6">
        <v>23</v>
      </c>
      <c r="D117" s="6" t="s">
        <v>330</v>
      </c>
      <c r="E117" s="6" t="s">
        <v>371</v>
      </c>
      <c r="F117" s="6">
        <v>1</v>
      </c>
      <c r="G117" s="6" t="s">
        <v>343</v>
      </c>
      <c r="H117" s="6" t="s">
        <v>1</v>
      </c>
      <c r="I117" s="6" t="s">
        <v>1</v>
      </c>
      <c r="J117" s="6" t="s">
        <v>337</v>
      </c>
      <c r="K117" s="6" t="s">
        <v>338</v>
      </c>
      <c r="L117" s="6" t="s">
        <v>337</v>
      </c>
      <c r="M117" s="6" t="s">
        <v>338</v>
      </c>
      <c r="N117" s="6" t="s">
        <v>338</v>
      </c>
      <c r="O117" s="6" t="s">
        <v>1</v>
      </c>
      <c r="P117" s="6" t="s">
        <v>1</v>
      </c>
      <c r="Q117" s="6" t="s">
        <v>1</v>
      </c>
      <c r="R117" s="6" t="s">
        <v>338</v>
      </c>
      <c r="S117" s="6" t="s">
        <v>338</v>
      </c>
    </row>
    <row r="118" spans="1:19">
      <c r="A118" s="6" t="s">
        <v>328</v>
      </c>
      <c r="B118" s="6" t="s">
        <v>385</v>
      </c>
      <c r="C118" s="6">
        <v>26</v>
      </c>
      <c r="D118" s="6" t="s">
        <v>330</v>
      </c>
      <c r="E118" s="6" t="s">
        <v>331</v>
      </c>
      <c r="F118" s="6">
        <v>3</v>
      </c>
      <c r="G118" s="6" t="s">
        <v>348</v>
      </c>
      <c r="H118" s="6" t="s">
        <v>1</v>
      </c>
      <c r="I118" s="6" t="s">
        <v>1</v>
      </c>
      <c r="J118" s="6" t="s">
        <v>337</v>
      </c>
      <c r="K118" s="6" t="s">
        <v>338</v>
      </c>
      <c r="L118" s="6" t="s">
        <v>1</v>
      </c>
      <c r="M118" s="6" t="s">
        <v>337</v>
      </c>
      <c r="N118" s="6" t="s">
        <v>1</v>
      </c>
      <c r="O118" s="6" t="s">
        <v>338</v>
      </c>
      <c r="P118" s="6" t="s">
        <v>1</v>
      </c>
      <c r="Q118" s="6" t="s">
        <v>1</v>
      </c>
      <c r="R118" s="6" t="s">
        <v>1</v>
      </c>
      <c r="S118" s="6" t="s">
        <v>337</v>
      </c>
    </row>
    <row r="119" spans="1:19">
      <c r="A119" s="6" t="s">
        <v>328</v>
      </c>
      <c r="B119" s="6" t="s">
        <v>329</v>
      </c>
      <c r="C119" s="6">
        <v>28</v>
      </c>
      <c r="D119" s="6" t="s">
        <v>330</v>
      </c>
      <c r="E119" s="6" t="s">
        <v>331</v>
      </c>
      <c r="F119" s="6">
        <v>3</v>
      </c>
      <c r="G119" s="6" t="s">
        <v>347</v>
      </c>
      <c r="H119" s="6" t="s">
        <v>3</v>
      </c>
      <c r="I119" s="6" t="s">
        <v>3</v>
      </c>
      <c r="J119" s="6" t="s">
        <v>3</v>
      </c>
      <c r="K119" s="6" t="s">
        <v>337</v>
      </c>
      <c r="L119" s="6" t="s">
        <v>337</v>
      </c>
      <c r="M119" s="6" t="s">
        <v>1</v>
      </c>
      <c r="N119" s="6" t="s">
        <v>2</v>
      </c>
      <c r="O119" s="6" t="s">
        <v>1</v>
      </c>
      <c r="P119" s="6" t="s">
        <v>2</v>
      </c>
      <c r="Q119" s="6" t="s">
        <v>3</v>
      </c>
      <c r="R119" s="6" t="s">
        <v>3</v>
      </c>
      <c r="S119" s="6" t="s">
        <v>2</v>
      </c>
    </row>
    <row r="120" spans="1:19">
      <c r="A120" s="6" t="s">
        <v>328</v>
      </c>
      <c r="B120" s="6" t="s">
        <v>329</v>
      </c>
      <c r="C120" s="6">
        <v>25</v>
      </c>
      <c r="D120" s="6" t="s">
        <v>330</v>
      </c>
      <c r="E120" s="6" t="s">
        <v>331</v>
      </c>
      <c r="F120" s="6">
        <v>1</v>
      </c>
      <c r="G120" s="6" t="s">
        <v>332</v>
      </c>
      <c r="H120" s="6" t="s">
        <v>1</v>
      </c>
      <c r="I120" s="6" t="s">
        <v>2</v>
      </c>
      <c r="J120" s="6" t="s">
        <v>2</v>
      </c>
      <c r="K120" s="6" t="s">
        <v>2</v>
      </c>
      <c r="L120" s="6" t="s">
        <v>2</v>
      </c>
      <c r="M120" s="6" t="s">
        <v>2</v>
      </c>
      <c r="N120" s="6" t="s">
        <v>2</v>
      </c>
      <c r="O120" s="6" t="s">
        <v>1</v>
      </c>
      <c r="P120" s="6" t="s">
        <v>337</v>
      </c>
      <c r="Q120" s="6" t="s">
        <v>2</v>
      </c>
      <c r="R120" s="6" t="s">
        <v>2</v>
      </c>
      <c r="S120" s="6" t="s">
        <v>338</v>
      </c>
    </row>
    <row r="121" spans="1:19">
      <c r="A121" s="6" t="s">
        <v>328</v>
      </c>
      <c r="B121" s="6" t="s">
        <v>329</v>
      </c>
      <c r="C121" s="6">
        <v>25</v>
      </c>
      <c r="D121" s="6" t="s">
        <v>340</v>
      </c>
      <c r="E121" s="6" t="s">
        <v>331</v>
      </c>
      <c r="F121" s="6">
        <v>3</v>
      </c>
      <c r="G121" s="6" t="s">
        <v>332</v>
      </c>
      <c r="H121" s="6" t="s">
        <v>2</v>
      </c>
      <c r="I121" s="6" t="s">
        <v>1</v>
      </c>
      <c r="J121" s="6" t="s">
        <v>337</v>
      </c>
      <c r="K121" s="6" t="s">
        <v>2</v>
      </c>
      <c r="L121" s="6" t="s">
        <v>338</v>
      </c>
      <c r="M121" s="6" t="s">
        <v>337</v>
      </c>
      <c r="N121" s="6" t="s">
        <v>337</v>
      </c>
      <c r="O121" s="6" t="s">
        <v>1</v>
      </c>
      <c r="P121" s="6" t="s">
        <v>1</v>
      </c>
      <c r="Q121" s="6" t="s">
        <v>2</v>
      </c>
      <c r="R121" s="6" t="s">
        <v>1</v>
      </c>
      <c r="S121" s="6" t="s">
        <v>338</v>
      </c>
    </row>
    <row r="122" spans="1:19">
      <c r="A122" s="6" t="s">
        <v>328</v>
      </c>
      <c r="B122" s="6" t="s">
        <v>329</v>
      </c>
      <c r="C122" s="6">
        <v>25</v>
      </c>
      <c r="D122" s="6" t="s">
        <v>330</v>
      </c>
      <c r="E122" s="6" t="s">
        <v>331</v>
      </c>
      <c r="F122" s="6">
        <v>1</v>
      </c>
      <c r="G122" s="6" t="s">
        <v>332</v>
      </c>
      <c r="H122" s="6" t="s">
        <v>3</v>
      </c>
      <c r="I122" s="6" t="s">
        <v>3</v>
      </c>
      <c r="J122" s="6" t="s">
        <v>3</v>
      </c>
      <c r="K122" s="6" t="s">
        <v>338</v>
      </c>
      <c r="L122" s="6" t="s">
        <v>2</v>
      </c>
      <c r="M122" s="6" t="s">
        <v>1</v>
      </c>
      <c r="N122" s="6" t="s">
        <v>3</v>
      </c>
      <c r="O122" s="6" t="s">
        <v>338</v>
      </c>
      <c r="P122" s="6" t="s">
        <v>3</v>
      </c>
      <c r="Q122" s="6" t="s">
        <v>3</v>
      </c>
      <c r="R122" s="6" t="s">
        <v>2</v>
      </c>
      <c r="S122" s="6" t="s">
        <v>2</v>
      </c>
    </row>
    <row r="123" spans="1:19">
      <c r="A123" s="6" t="s">
        <v>328</v>
      </c>
      <c r="B123" s="6" t="s">
        <v>355</v>
      </c>
      <c r="C123" s="6">
        <v>31</v>
      </c>
      <c r="D123" s="6" t="s">
        <v>349</v>
      </c>
      <c r="E123" s="6" t="s">
        <v>331</v>
      </c>
      <c r="F123" s="6">
        <v>3</v>
      </c>
      <c r="G123" s="6" t="s">
        <v>416</v>
      </c>
      <c r="H123" s="6" t="s">
        <v>3</v>
      </c>
      <c r="I123" s="6" t="s">
        <v>2</v>
      </c>
      <c r="J123" s="6" t="s">
        <v>337</v>
      </c>
      <c r="K123" s="6" t="s">
        <v>1</v>
      </c>
      <c r="L123" s="6" t="s">
        <v>337</v>
      </c>
      <c r="M123" s="6" t="s">
        <v>1</v>
      </c>
      <c r="N123" s="6" t="s">
        <v>1</v>
      </c>
      <c r="O123" s="6" t="s">
        <v>337</v>
      </c>
      <c r="P123" s="6" t="s">
        <v>337</v>
      </c>
      <c r="Q123" s="6" t="s">
        <v>1</v>
      </c>
      <c r="R123" s="6" t="s">
        <v>1</v>
      </c>
      <c r="S123" s="6" t="s">
        <v>337</v>
      </c>
    </row>
    <row r="124" spans="1:19">
      <c r="A124" s="6" t="s">
        <v>328</v>
      </c>
      <c r="B124" s="6" t="s">
        <v>348</v>
      </c>
      <c r="C124" s="6">
        <v>35</v>
      </c>
      <c r="D124" s="6" t="s">
        <v>349</v>
      </c>
      <c r="E124" s="6" t="s">
        <v>331</v>
      </c>
      <c r="F124" s="6" t="s">
        <v>348</v>
      </c>
      <c r="G124" s="6" t="s">
        <v>416</v>
      </c>
      <c r="H124" s="6" t="s">
        <v>3</v>
      </c>
      <c r="I124" s="6" t="s">
        <v>1</v>
      </c>
      <c r="J124" s="6" t="s">
        <v>337</v>
      </c>
      <c r="K124" s="6" t="s">
        <v>337</v>
      </c>
      <c r="L124" s="6" t="s">
        <v>337</v>
      </c>
      <c r="M124" s="6" t="s">
        <v>1</v>
      </c>
      <c r="N124" s="6" t="s">
        <v>2</v>
      </c>
      <c r="O124" s="6" t="s">
        <v>337</v>
      </c>
      <c r="P124" s="6" t="s">
        <v>1</v>
      </c>
      <c r="Q124" s="6" t="s">
        <v>3</v>
      </c>
      <c r="R124" s="6" t="s">
        <v>3</v>
      </c>
      <c r="S124" s="6" t="s">
        <v>1</v>
      </c>
    </row>
    <row r="125" spans="1:19">
      <c r="A125" s="6" t="s">
        <v>328</v>
      </c>
      <c r="B125" s="6" t="s">
        <v>329</v>
      </c>
      <c r="C125" s="6">
        <v>25</v>
      </c>
      <c r="D125" s="6" t="s">
        <v>330</v>
      </c>
      <c r="E125" s="6" t="s">
        <v>331</v>
      </c>
      <c r="F125" s="6">
        <v>3</v>
      </c>
      <c r="G125" s="6" t="s">
        <v>332</v>
      </c>
      <c r="H125" s="6" t="s">
        <v>2</v>
      </c>
      <c r="I125" s="6" t="s">
        <v>338</v>
      </c>
      <c r="J125" s="6" t="s">
        <v>1</v>
      </c>
      <c r="K125" s="6" t="s">
        <v>337</v>
      </c>
      <c r="L125" s="6" t="s">
        <v>338</v>
      </c>
      <c r="M125" s="6" t="s">
        <v>1</v>
      </c>
      <c r="N125" s="6" t="s">
        <v>1</v>
      </c>
      <c r="O125" s="6" t="s">
        <v>2</v>
      </c>
      <c r="P125" s="6" t="s">
        <v>338</v>
      </c>
      <c r="Q125" s="6" t="s">
        <v>3</v>
      </c>
      <c r="R125" s="6" t="s">
        <v>3</v>
      </c>
      <c r="S125" s="6" t="s">
        <v>338</v>
      </c>
    </row>
    <row r="126" spans="1:19">
      <c r="A126" s="6" t="s">
        <v>328</v>
      </c>
      <c r="B126" s="6" t="s">
        <v>355</v>
      </c>
      <c r="C126" s="6">
        <v>30</v>
      </c>
      <c r="D126" s="6" t="s">
        <v>330</v>
      </c>
      <c r="E126" s="6" t="s">
        <v>331</v>
      </c>
      <c r="F126" s="6">
        <v>1</v>
      </c>
      <c r="G126" s="6" t="s">
        <v>443</v>
      </c>
      <c r="H126" s="6" t="s">
        <v>1</v>
      </c>
      <c r="I126" s="6" t="s">
        <v>338</v>
      </c>
      <c r="J126" s="6" t="s">
        <v>1</v>
      </c>
      <c r="K126" s="6" t="s">
        <v>337</v>
      </c>
      <c r="L126" s="6" t="s">
        <v>1</v>
      </c>
      <c r="M126" s="6" t="s">
        <v>337</v>
      </c>
      <c r="N126" s="6" t="s">
        <v>337</v>
      </c>
      <c r="O126" s="6" t="s">
        <v>337</v>
      </c>
      <c r="P126" s="6" t="s">
        <v>337</v>
      </c>
      <c r="Q126" s="6" t="s">
        <v>337</v>
      </c>
      <c r="R126" s="6" t="s">
        <v>338</v>
      </c>
      <c r="S126" s="6" t="s">
        <v>338</v>
      </c>
    </row>
    <row r="127" spans="1:19">
      <c r="A127" s="6" t="s">
        <v>328</v>
      </c>
      <c r="B127" s="6" t="s">
        <v>329</v>
      </c>
      <c r="C127" s="6">
        <v>25</v>
      </c>
      <c r="D127" s="6" t="s">
        <v>340</v>
      </c>
      <c r="E127" s="6" t="s">
        <v>331</v>
      </c>
      <c r="F127" s="6">
        <v>1</v>
      </c>
      <c r="G127" s="6" t="s">
        <v>366</v>
      </c>
      <c r="H127" s="6" t="s">
        <v>2</v>
      </c>
      <c r="I127" s="6" t="s">
        <v>337</v>
      </c>
      <c r="J127" s="6" t="s">
        <v>337</v>
      </c>
      <c r="K127" s="6" t="s">
        <v>337</v>
      </c>
      <c r="L127" s="6" t="s">
        <v>337</v>
      </c>
      <c r="M127" s="6" t="s">
        <v>337</v>
      </c>
      <c r="N127" s="6" t="s">
        <v>1</v>
      </c>
      <c r="O127" s="6" t="s">
        <v>1</v>
      </c>
      <c r="P127" s="6" t="s">
        <v>3</v>
      </c>
      <c r="Q127" s="6" t="s">
        <v>337</v>
      </c>
      <c r="R127" s="6" t="s">
        <v>1</v>
      </c>
      <c r="S127" s="6" t="s">
        <v>338</v>
      </c>
    </row>
    <row r="128" spans="1:19">
      <c r="A128" s="6" t="s">
        <v>328</v>
      </c>
      <c r="B128" s="6" t="s">
        <v>329</v>
      </c>
      <c r="C128" s="6">
        <v>31</v>
      </c>
      <c r="D128" s="6" t="s">
        <v>330</v>
      </c>
      <c r="E128" s="6" t="s">
        <v>331</v>
      </c>
      <c r="F128" s="6">
        <v>1</v>
      </c>
      <c r="G128" s="6" t="s">
        <v>332</v>
      </c>
      <c r="H128" s="6" t="s">
        <v>337</v>
      </c>
      <c r="I128" s="6" t="s">
        <v>338</v>
      </c>
      <c r="J128" s="6" t="s">
        <v>2</v>
      </c>
      <c r="K128" s="6" t="s">
        <v>2</v>
      </c>
      <c r="L128" s="6" t="s">
        <v>338</v>
      </c>
      <c r="M128" s="6" t="s">
        <v>337</v>
      </c>
      <c r="N128" s="6" t="s">
        <v>337</v>
      </c>
      <c r="O128" s="6" t="s">
        <v>338</v>
      </c>
      <c r="P128" s="6" t="s">
        <v>338</v>
      </c>
      <c r="Q128" s="6" t="s">
        <v>1</v>
      </c>
      <c r="R128" s="6" t="s">
        <v>1</v>
      </c>
      <c r="S128" s="6" t="s">
        <v>338</v>
      </c>
    </row>
    <row r="129" spans="1:19">
      <c r="A129" s="6" t="s">
        <v>328</v>
      </c>
      <c r="B129" s="6" t="s">
        <v>385</v>
      </c>
      <c r="C129" s="6">
        <v>29</v>
      </c>
      <c r="D129" s="6" t="s">
        <v>349</v>
      </c>
      <c r="E129" s="6" t="s">
        <v>371</v>
      </c>
      <c r="F129" s="6" t="s">
        <v>348</v>
      </c>
      <c r="G129" s="6" t="s">
        <v>443</v>
      </c>
      <c r="H129" s="6" t="s">
        <v>1</v>
      </c>
      <c r="I129" s="6" t="s">
        <v>338</v>
      </c>
      <c r="J129" s="6" t="s">
        <v>337</v>
      </c>
      <c r="K129" s="6" t="s">
        <v>3</v>
      </c>
      <c r="L129" s="6" t="s">
        <v>338</v>
      </c>
      <c r="M129" s="6" t="s">
        <v>1</v>
      </c>
      <c r="N129" s="6" t="s">
        <v>337</v>
      </c>
      <c r="O129" s="6" t="s">
        <v>3</v>
      </c>
      <c r="P129" s="6" t="s">
        <v>338</v>
      </c>
      <c r="Q129" s="6" t="s">
        <v>3</v>
      </c>
      <c r="R129" s="6" t="s">
        <v>3</v>
      </c>
      <c r="S129" s="6" t="s">
        <v>3</v>
      </c>
    </row>
    <row r="130" spans="1:19">
      <c r="A130" s="6" t="s">
        <v>328</v>
      </c>
      <c r="B130" s="6" t="s">
        <v>329</v>
      </c>
      <c r="C130" s="6">
        <v>26</v>
      </c>
      <c r="D130" s="6" t="s">
        <v>330</v>
      </c>
      <c r="E130" s="6" t="s">
        <v>331</v>
      </c>
      <c r="F130" s="6">
        <v>4</v>
      </c>
      <c r="G130" s="6" t="s">
        <v>347</v>
      </c>
      <c r="H130" s="6" t="s">
        <v>2</v>
      </c>
      <c r="I130" s="6" t="s">
        <v>337</v>
      </c>
      <c r="J130" s="6" t="s">
        <v>1</v>
      </c>
      <c r="K130" s="6" t="s">
        <v>338</v>
      </c>
      <c r="L130" s="6" t="s">
        <v>338</v>
      </c>
      <c r="M130" s="6" t="s">
        <v>337</v>
      </c>
      <c r="N130" s="6" t="s">
        <v>1</v>
      </c>
      <c r="O130" s="6" t="s">
        <v>338</v>
      </c>
      <c r="P130" s="6" t="s">
        <v>2</v>
      </c>
      <c r="Q130" s="6" t="s">
        <v>1</v>
      </c>
      <c r="R130" s="6" t="s">
        <v>337</v>
      </c>
      <c r="S130" s="6" t="s">
        <v>1</v>
      </c>
    </row>
    <row r="131" spans="1:19">
      <c r="A131" s="6" t="s">
        <v>328</v>
      </c>
      <c r="B131" s="6" t="s">
        <v>329</v>
      </c>
      <c r="C131" s="6">
        <v>26</v>
      </c>
      <c r="D131" s="6" t="s">
        <v>330</v>
      </c>
      <c r="E131" s="6" t="s">
        <v>331</v>
      </c>
      <c r="F131" s="6">
        <v>1</v>
      </c>
      <c r="G131" s="6" t="s">
        <v>403</v>
      </c>
      <c r="H131" s="6" t="s">
        <v>3</v>
      </c>
      <c r="I131" s="6" t="s">
        <v>3</v>
      </c>
      <c r="J131" s="6" t="s">
        <v>2</v>
      </c>
      <c r="K131" s="6" t="s">
        <v>1</v>
      </c>
      <c r="L131" s="6" t="s">
        <v>337</v>
      </c>
      <c r="M131" s="6" t="s">
        <v>1</v>
      </c>
      <c r="N131" s="6" t="s">
        <v>2</v>
      </c>
      <c r="O131" s="6" t="s">
        <v>337</v>
      </c>
      <c r="P131" s="6" t="s">
        <v>3</v>
      </c>
      <c r="Q131" s="6" t="s">
        <v>3</v>
      </c>
      <c r="R131" s="6" t="s">
        <v>3</v>
      </c>
      <c r="S131" s="6" t="s">
        <v>2</v>
      </c>
    </row>
    <row r="132" spans="1:19">
      <c r="A132" s="6" t="s">
        <v>328</v>
      </c>
      <c r="B132" s="6" t="s">
        <v>385</v>
      </c>
      <c r="C132" s="6">
        <v>26</v>
      </c>
      <c r="D132" s="6" t="s">
        <v>349</v>
      </c>
      <c r="E132" s="6" t="s">
        <v>331</v>
      </c>
      <c r="F132" s="6">
        <v>3</v>
      </c>
      <c r="G132" s="6" t="s">
        <v>332</v>
      </c>
      <c r="H132" s="6" t="s">
        <v>1</v>
      </c>
      <c r="I132" s="6" t="s">
        <v>2</v>
      </c>
      <c r="J132" s="6" t="s">
        <v>1</v>
      </c>
      <c r="K132" s="6" t="s">
        <v>2</v>
      </c>
      <c r="L132" s="6" t="s">
        <v>1</v>
      </c>
      <c r="M132" s="6" t="s">
        <v>337</v>
      </c>
      <c r="N132" s="6" t="s">
        <v>337</v>
      </c>
      <c r="O132" s="6" t="s">
        <v>2</v>
      </c>
      <c r="P132" s="6" t="s">
        <v>1</v>
      </c>
      <c r="Q132" s="6" t="s">
        <v>1</v>
      </c>
      <c r="R132" s="6" t="s">
        <v>1</v>
      </c>
      <c r="S132" s="6" t="s">
        <v>338</v>
      </c>
    </row>
    <row r="133" spans="1:19">
      <c r="A133" s="6" t="s">
        <v>328</v>
      </c>
      <c r="B133" s="6" t="s">
        <v>385</v>
      </c>
      <c r="C133" s="6">
        <v>22</v>
      </c>
      <c r="D133" s="6" t="s">
        <v>349</v>
      </c>
      <c r="E133" s="6" t="s">
        <v>371</v>
      </c>
      <c r="F133" s="6">
        <v>1</v>
      </c>
      <c r="G133" s="6" t="s">
        <v>403</v>
      </c>
      <c r="H133" s="6" t="s">
        <v>3</v>
      </c>
      <c r="I133" s="6" t="s">
        <v>2</v>
      </c>
      <c r="J133" s="6" t="s">
        <v>337</v>
      </c>
      <c r="K133" s="6" t="s">
        <v>1</v>
      </c>
      <c r="L133" s="6" t="s">
        <v>337</v>
      </c>
      <c r="M133" s="6" t="s">
        <v>338</v>
      </c>
      <c r="N133" s="6" t="s">
        <v>1</v>
      </c>
      <c r="O133" s="6" t="s">
        <v>338</v>
      </c>
      <c r="P133" s="6" t="s">
        <v>2</v>
      </c>
      <c r="Q133" s="6" t="s">
        <v>1</v>
      </c>
      <c r="R133" s="6" t="s">
        <v>1</v>
      </c>
      <c r="S133" s="6" t="s">
        <v>1</v>
      </c>
    </row>
    <row r="134" spans="1:19">
      <c r="A134" s="6" t="s">
        <v>328</v>
      </c>
      <c r="B134" s="6" t="s">
        <v>329</v>
      </c>
      <c r="C134" s="6">
        <v>24</v>
      </c>
      <c r="D134" s="6" t="s">
        <v>330</v>
      </c>
      <c r="E134" s="6" t="s">
        <v>331</v>
      </c>
      <c r="F134" s="6">
        <v>2</v>
      </c>
      <c r="G134" s="6" t="s">
        <v>361</v>
      </c>
      <c r="H134" s="6" t="s">
        <v>1</v>
      </c>
      <c r="I134" s="6" t="s">
        <v>337</v>
      </c>
      <c r="J134" s="6" t="s">
        <v>1</v>
      </c>
      <c r="K134" s="6" t="s">
        <v>338</v>
      </c>
      <c r="L134" s="6" t="s">
        <v>338</v>
      </c>
      <c r="M134" s="6" t="s">
        <v>338</v>
      </c>
      <c r="N134" s="6" t="s">
        <v>2</v>
      </c>
      <c r="O134" s="6" t="s">
        <v>337</v>
      </c>
      <c r="P134" s="6" t="s">
        <v>1</v>
      </c>
      <c r="Q134" s="6" t="s">
        <v>2</v>
      </c>
      <c r="R134" s="6" t="s">
        <v>337</v>
      </c>
      <c r="S134" s="6" t="s">
        <v>338</v>
      </c>
    </row>
    <row r="135" spans="1:19">
      <c r="A135" s="6" t="s">
        <v>328</v>
      </c>
      <c r="B135" s="6" t="s">
        <v>329</v>
      </c>
      <c r="C135" s="6">
        <v>23</v>
      </c>
      <c r="D135" s="6" t="s">
        <v>340</v>
      </c>
      <c r="E135" s="6" t="s">
        <v>371</v>
      </c>
      <c r="F135" s="6">
        <v>1</v>
      </c>
      <c r="G135" s="6" t="s">
        <v>345</v>
      </c>
      <c r="H135" s="6" t="s">
        <v>1</v>
      </c>
      <c r="I135" s="6" t="s">
        <v>2</v>
      </c>
      <c r="J135" s="6" t="s">
        <v>337</v>
      </c>
      <c r="K135" s="6" t="s">
        <v>337</v>
      </c>
      <c r="L135" s="6" t="s">
        <v>1</v>
      </c>
      <c r="M135" s="6" t="s">
        <v>337</v>
      </c>
      <c r="N135" s="6" t="s">
        <v>2</v>
      </c>
      <c r="O135" s="6" t="s">
        <v>2</v>
      </c>
      <c r="P135" s="6" t="s">
        <v>337</v>
      </c>
      <c r="Q135" s="6" t="s">
        <v>337</v>
      </c>
      <c r="R135" s="6" t="s">
        <v>337</v>
      </c>
      <c r="S135" s="6" t="s">
        <v>338</v>
      </c>
    </row>
    <row r="136" spans="1:19">
      <c r="A136" s="6" t="s">
        <v>328</v>
      </c>
      <c r="B136" s="6" t="s">
        <v>329</v>
      </c>
      <c r="C136" s="6">
        <v>26</v>
      </c>
      <c r="D136" s="6" t="s">
        <v>330</v>
      </c>
      <c r="E136" s="6" t="s">
        <v>331</v>
      </c>
      <c r="F136" s="6">
        <v>3</v>
      </c>
      <c r="G136" s="6" t="s">
        <v>332</v>
      </c>
      <c r="H136" s="6" t="s">
        <v>2</v>
      </c>
      <c r="I136" s="6" t="s">
        <v>338</v>
      </c>
      <c r="J136" s="6" t="s">
        <v>338</v>
      </c>
      <c r="K136" s="6" t="s">
        <v>2</v>
      </c>
      <c r="L136" s="6" t="s">
        <v>337</v>
      </c>
      <c r="M136" s="6" t="s">
        <v>1</v>
      </c>
      <c r="N136" s="6" t="s">
        <v>337</v>
      </c>
      <c r="O136" s="6" t="s">
        <v>1</v>
      </c>
      <c r="P136" s="6" t="s">
        <v>2</v>
      </c>
      <c r="Q136" s="6" t="s">
        <v>2</v>
      </c>
      <c r="R136" s="6" t="s">
        <v>337</v>
      </c>
      <c r="S136" s="6" t="s">
        <v>338</v>
      </c>
    </row>
    <row r="137" spans="1:19">
      <c r="A137" s="6" t="s">
        <v>328</v>
      </c>
      <c r="B137" s="6" t="s">
        <v>329</v>
      </c>
      <c r="C137" s="6">
        <v>23</v>
      </c>
      <c r="D137" s="6" t="s">
        <v>340</v>
      </c>
      <c r="E137" s="6" t="s">
        <v>371</v>
      </c>
      <c r="F137" s="6">
        <v>1</v>
      </c>
      <c r="G137" s="6" t="s">
        <v>347</v>
      </c>
      <c r="H137" s="6" t="s">
        <v>3</v>
      </c>
      <c r="I137" s="6" t="s">
        <v>1</v>
      </c>
      <c r="J137" s="6" t="s">
        <v>337</v>
      </c>
      <c r="K137" s="6" t="s">
        <v>337</v>
      </c>
      <c r="L137" s="6" t="s">
        <v>337</v>
      </c>
      <c r="M137" s="6" t="s">
        <v>1</v>
      </c>
      <c r="N137" s="6" t="s">
        <v>3</v>
      </c>
      <c r="O137" s="6" t="s">
        <v>338</v>
      </c>
      <c r="P137" s="6" t="s">
        <v>338</v>
      </c>
      <c r="Q137" s="6" t="s">
        <v>1</v>
      </c>
      <c r="R137" s="6" t="s">
        <v>337</v>
      </c>
      <c r="S137" s="6" t="s">
        <v>338</v>
      </c>
    </row>
    <row r="138" spans="1:19">
      <c r="A138" s="6" t="s">
        <v>328</v>
      </c>
      <c r="B138" s="6" t="s">
        <v>329</v>
      </c>
      <c r="C138" s="6">
        <v>22</v>
      </c>
      <c r="D138" s="6" t="s">
        <v>330</v>
      </c>
      <c r="E138" s="6" t="s">
        <v>371</v>
      </c>
      <c r="F138" s="6">
        <v>1</v>
      </c>
      <c r="G138" s="6" t="s">
        <v>347</v>
      </c>
      <c r="H138" s="6" t="s">
        <v>2</v>
      </c>
      <c r="I138" s="6" t="s">
        <v>1</v>
      </c>
      <c r="J138" s="6" t="s">
        <v>3</v>
      </c>
      <c r="K138" s="6" t="s">
        <v>1</v>
      </c>
      <c r="L138" s="6" t="s">
        <v>2</v>
      </c>
      <c r="M138" s="6" t="s">
        <v>2</v>
      </c>
      <c r="N138" s="6" t="s">
        <v>3</v>
      </c>
      <c r="O138" s="6" t="s">
        <v>3</v>
      </c>
      <c r="P138" s="6" t="s">
        <v>3</v>
      </c>
      <c r="Q138" s="6" t="s">
        <v>3</v>
      </c>
      <c r="R138" s="6" t="s">
        <v>3</v>
      </c>
      <c r="S138" s="6" t="s">
        <v>2</v>
      </c>
    </row>
    <row r="139" spans="1:19">
      <c r="A139" s="6" t="s">
        <v>328</v>
      </c>
      <c r="B139" s="6" t="s">
        <v>329</v>
      </c>
      <c r="C139" s="6">
        <v>26</v>
      </c>
      <c r="D139" s="6" t="s">
        <v>330</v>
      </c>
      <c r="E139" s="6" t="s">
        <v>331</v>
      </c>
      <c r="F139" s="6">
        <v>3</v>
      </c>
      <c r="G139" s="6" t="s">
        <v>332</v>
      </c>
      <c r="H139" s="6" t="s">
        <v>3</v>
      </c>
      <c r="I139" s="6" t="s">
        <v>1</v>
      </c>
      <c r="J139" s="6" t="s">
        <v>3</v>
      </c>
      <c r="K139" s="6" t="s">
        <v>337</v>
      </c>
      <c r="L139" s="6" t="s">
        <v>337</v>
      </c>
      <c r="M139" s="6" t="s">
        <v>337</v>
      </c>
      <c r="N139" s="6" t="s">
        <v>1</v>
      </c>
      <c r="O139" s="6" t="s">
        <v>3</v>
      </c>
      <c r="P139" s="6" t="s">
        <v>3</v>
      </c>
      <c r="Q139" s="6" t="s">
        <v>3</v>
      </c>
      <c r="R139" s="6" t="s">
        <v>3</v>
      </c>
      <c r="S139" s="6" t="s">
        <v>3</v>
      </c>
    </row>
    <row r="140" spans="1:19">
      <c r="A140" s="6" t="s">
        <v>328</v>
      </c>
      <c r="B140" s="6" t="s">
        <v>329</v>
      </c>
      <c r="C140" s="6">
        <v>28</v>
      </c>
      <c r="D140" s="6" t="s">
        <v>330</v>
      </c>
      <c r="E140" s="6" t="s">
        <v>331</v>
      </c>
      <c r="F140" s="6">
        <v>1</v>
      </c>
      <c r="G140" s="6" t="s">
        <v>366</v>
      </c>
      <c r="H140" s="6" t="s">
        <v>1</v>
      </c>
      <c r="I140" s="6" t="s">
        <v>1</v>
      </c>
      <c r="J140" s="6" t="s">
        <v>338</v>
      </c>
      <c r="K140" s="6" t="s">
        <v>337</v>
      </c>
      <c r="L140" s="6" t="s">
        <v>337</v>
      </c>
      <c r="M140" s="6" t="s">
        <v>337</v>
      </c>
      <c r="N140" s="6" t="s">
        <v>1</v>
      </c>
      <c r="O140" s="6" t="s">
        <v>338</v>
      </c>
      <c r="P140" s="6" t="s">
        <v>1</v>
      </c>
      <c r="Q140" s="6" t="s">
        <v>1</v>
      </c>
      <c r="R140" s="6" t="s">
        <v>337</v>
      </c>
      <c r="S140" s="6" t="s">
        <v>338</v>
      </c>
    </row>
    <row r="141" spans="1:19">
      <c r="A141" s="6" t="s">
        <v>328</v>
      </c>
      <c r="B141" s="6" t="s">
        <v>329</v>
      </c>
      <c r="C141" s="6">
        <v>24</v>
      </c>
      <c r="D141" s="6" t="s">
        <v>330</v>
      </c>
      <c r="E141" s="6" t="s">
        <v>331</v>
      </c>
      <c r="F141" s="6">
        <v>3</v>
      </c>
      <c r="G141" s="6" t="s">
        <v>332</v>
      </c>
      <c r="H141" s="6" t="s">
        <v>2</v>
      </c>
      <c r="I141" s="6" t="s">
        <v>2</v>
      </c>
      <c r="J141" s="6" t="s">
        <v>1</v>
      </c>
      <c r="K141" s="6" t="s">
        <v>1</v>
      </c>
      <c r="L141" s="6" t="s">
        <v>2</v>
      </c>
      <c r="M141" s="6" t="s">
        <v>1</v>
      </c>
      <c r="N141" s="6" t="s">
        <v>3</v>
      </c>
      <c r="O141" s="6" t="s">
        <v>338</v>
      </c>
      <c r="P141" s="6" t="s">
        <v>1</v>
      </c>
      <c r="Q141" s="6" t="s">
        <v>2</v>
      </c>
      <c r="R141" s="6" t="s">
        <v>2</v>
      </c>
      <c r="S141" s="6" t="s">
        <v>338</v>
      </c>
    </row>
    <row r="142" spans="1:19">
      <c r="A142" s="6" t="s">
        <v>328</v>
      </c>
      <c r="B142" s="6" t="s">
        <v>329</v>
      </c>
      <c r="C142" s="6">
        <v>63</v>
      </c>
      <c r="D142" s="6" t="s">
        <v>330</v>
      </c>
      <c r="E142" s="6" t="s">
        <v>331</v>
      </c>
      <c r="F142" s="6">
        <v>1</v>
      </c>
      <c r="G142" s="6" t="s">
        <v>347</v>
      </c>
      <c r="H142" s="6" t="s">
        <v>337</v>
      </c>
      <c r="I142" s="6" t="s">
        <v>1</v>
      </c>
      <c r="J142" s="6" t="s">
        <v>337</v>
      </c>
      <c r="K142" s="6" t="s">
        <v>338</v>
      </c>
      <c r="L142" s="6" t="s">
        <v>337</v>
      </c>
      <c r="M142" s="6" t="s">
        <v>338</v>
      </c>
      <c r="N142" s="6" t="s">
        <v>1</v>
      </c>
      <c r="O142" s="6" t="s">
        <v>1</v>
      </c>
      <c r="P142" s="6" t="s">
        <v>337</v>
      </c>
      <c r="Q142" s="6" t="s">
        <v>1</v>
      </c>
      <c r="R142" s="6" t="s">
        <v>338</v>
      </c>
      <c r="S142" s="6" t="s">
        <v>337</v>
      </c>
    </row>
    <row r="143" spans="1:19">
      <c r="A143" s="6" t="s">
        <v>328</v>
      </c>
      <c r="B143" s="6" t="s">
        <v>329</v>
      </c>
      <c r="C143" s="6">
        <v>27</v>
      </c>
      <c r="D143" s="6" t="s">
        <v>340</v>
      </c>
      <c r="E143" s="6" t="s">
        <v>371</v>
      </c>
      <c r="F143" s="6" t="s">
        <v>348</v>
      </c>
      <c r="G143" s="6" t="s">
        <v>443</v>
      </c>
      <c r="H143" s="6" t="s">
        <v>1</v>
      </c>
      <c r="I143" s="6" t="s">
        <v>1</v>
      </c>
      <c r="J143" s="6" t="s">
        <v>337</v>
      </c>
      <c r="K143" s="6" t="s">
        <v>337</v>
      </c>
      <c r="L143" s="6" t="s">
        <v>337</v>
      </c>
      <c r="M143" s="6" t="s">
        <v>337</v>
      </c>
      <c r="N143" s="6" t="s">
        <v>1</v>
      </c>
      <c r="O143" s="6" t="s">
        <v>337</v>
      </c>
      <c r="P143" s="6" t="s">
        <v>337</v>
      </c>
      <c r="Q143" s="6" t="s">
        <v>337</v>
      </c>
      <c r="R143" s="6" t="s">
        <v>337</v>
      </c>
      <c r="S143" s="6" t="s">
        <v>338</v>
      </c>
    </row>
    <row r="144" spans="1:19">
      <c r="A144" s="6" t="s">
        <v>328</v>
      </c>
      <c r="B144" s="6" t="s">
        <v>329</v>
      </c>
      <c r="C144" s="6">
        <v>25</v>
      </c>
      <c r="D144" s="6" t="s">
        <v>330</v>
      </c>
      <c r="E144" s="6" t="s">
        <v>371</v>
      </c>
      <c r="F144" s="6">
        <v>2</v>
      </c>
      <c r="G144" s="6" t="s">
        <v>343</v>
      </c>
      <c r="H144" s="6" t="s">
        <v>3</v>
      </c>
      <c r="I144" s="6" t="s">
        <v>337</v>
      </c>
      <c r="J144" s="6" t="s">
        <v>337</v>
      </c>
      <c r="K144" s="6" t="s">
        <v>338</v>
      </c>
      <c r="L144" s="6" t="s">
        <v>1</v>
      </c>
      <c r="M144" s="6" t="s">
        <v>338</v>
      </c>
      <c r="N144" s="6" t="s">
        <v>3</v>
      </c>
      <c r="O144" s="6" t="s">
        <v>3</v>
      </c>
      <c r="P144" s="6" t="s">
        <v>3</v>
      </c>
      <c r="Q144" s="6" t="s">
        <v>3</v>
      </c>
      <c r="R144" s="6" t="s">
        <v>3</v>
      </c>
      <c r="S144" s="6" t="s">
        <v>3</v>
      </c>
    </row>
    <row r="145" spans="1:19">
      <c r="A145" s="6" t="s">
        <v>328</v>
      </c>
      <c r="B145" s="6" t="s">
        <v>355</v>
      </c>
      <c r="C145" s="6">
        <v>24</v>
      </c>
      <c r="D145" s="6" t="s">
        <v>330</v>
      </c>
      <c r="E145" s="6" t="s">
        <v>371</v>
      </c>
      <c r="F145" s="6">
        <v>1</v>
      </c>
      <c r="G145" s="6" t="s">
        <v>343</v>
      </c>
      <c r="H145" s="6" t="s">
        <v>337</v>
      </c>
      <c r="I145" s="6" t="s">
        <v>337</v>
      </c>
      <c r="J145" s="6" t="s">
        <v>338</v>
      </c>
      <c r="K145" s="6" t="s">
        <v>1</v>
      </c>
      <c r="L145" s="6" t="s">
        <v>2</v>
      </c>
      <c r="M145" s="6" t="s">
        <v>338</v>
      </c>
      <c r="N145" s="6" t="s">
        <v>338</v>
      </c>
      <c r="O145" s="6" t="s">
        <v>338</v>
      </c>
      <c r="P145" s="6" t="s">
        <v>338</v>
      </c>
      <c r="Q145" s="6" t="s">
        <v>338</v>
      </c>
      <c r="R145" s="6" t="s">
        <v>338</v>
      </c>
      <c r="S145" s="6" t="s">
        <v>338</v>
      </c>
    </row>
    <row r="146" spans="1:19">
      <c r="A146" s="6" t="s">
        <v>328</v>
      </c>
      <c r="B146" s="6" t="s">
        <v>329</v>
      </c>
      <c r="C146" s="6">
        <v>22</v>
      </c>
      <c r="D146" s="6" t="s">
        <v>330</v>
      </c>
      <c r="E146" s="6" t="s">
        <v>371</v>
      </c>
      <c r="F146" s="6">
        <v>1</v>
      </c>
      <c r="G146" s="6" t="s">
        <v>332</v>
      </c>
      <c r="H146" s="6" t="s">
        <v>3</v>
      </c>
      <c r="I146" s="6" t="s">
        <v>1</v>
      </c>
      <c r="J146" s="6" t="s">
        <v>1</v>
      </c>
      <c r="K146" s="6" t="s">
        <v>337</v>
      </c>
      <c r="L146" s="6" t="s">
        <v>337</v>
      </c>
      <c r="M146" s="6" t="s">
        <v>1</v>
      </c>
      <c r="N146" s="6" t="s">
        <v>2</v>
      </c>
      <c r="O146" s="6" t="s">
        <v>1</v>
      </c>
      <c r="P146" s="6" t="s">
        <v>1</v>
      </c>
      <c r="Q146" s="6" t="s">
        <v>3</v>
      </c>
      <c r="R146" s="6" t="s">
        <v>1</v>
      </c>
      <c r="S146" s="6" t="s">
        <v>2</v>
      </c>
    </row>
    <row r="147" spans="1:19">
      <c r="A147" s="6" t="s">
        <v>328</v>
      </c>
      <c r="B147" s="6" t="s">
        <v>329</v>
      </c>
      <c r="C147" s="6">
        <v>26</v>
      </c>
      <c r="D147" s="6" t="s">
        <v>330</v>
      </c>
      <c r="E147" s="6" t="s">
        <v>331</v>
      </c>
      <c r="F147" s="6">
        <v>2</v>
      </c>
      <c r="G147" s="6" t="s">
        <v>343</v>
      </c>
      <c r="H147" s="6" t="s">
        <v>3</v>
      </c>
      <c r="I147" s="6" t="s">
        <v>1</v>
      </c>
      <c r="J147" s="6" t="s">
        <v>2</v>
      </c>
      <c r="K147" s="6" t="s">
        <v>337</v>
      </c>
      <c r="L147" s="6" t="s">
        <v>2</v>
      </c>
      <c r="M147" s="6" t="s">
        <v>337</v>
      </c>
      <c r="N147" s="6" t="s">
        <v>1</v>
      </c>
      <c r="O147" s="6" t="s">
        <v>338</v>
      </c>
      <c r="P147" s="6" t="s">
        <v>337</v>
      </c>
      <c r="Q147" s="6" t="s">
        <v>2</v>
      </c>
      <c r="R147" s="6" t="s">
        <v>337</v>
      </c>
      <c r="S147" s="6" t="s">
        <v>338</v>
      </c>
    </row>
    <row r="148" spans="1:19">
      <c r="A148" s="6" t="s">
        <v>328</v>
      </c>
      <c r="B148" s="6" t="s">
        <v>329</v>
      </c>
      <c r="C148" s="6">
        <v>1987</v>
      </c>
      <c r="D148" s="6" t="s">
        <v>349</v>
      </c>
      <c r="E148" s="6" t="s">
        <v>348</v>
      </c>
      <c r="F148" s="6">
        <v>2</v>
      </c>
      <c r="G148" s="6" t="s">
        <v>443</v>
      </c>
      <c r="H148" s="6" t="s">
        <v>2</v>
      </c>
      <c r="I148" s="6" t="s">
        <v>2</v>
      </c>
      <c r="J148" s="6" t="s">
        <v>1</v>
      </c>
      <c r="K148" s="6" t="s">
        <v>338</v>
      </c>
      <c r="L148" s="6" t="s">
        <v>337</v>
      </c>
      <c r="M148" s="6" t="s">
        <v>337</v>
      </c>
      <c r="N148" s="6" t="s">
        <v>1</v>
      </c>
      <c r="O148" s="6" t="s">
        <v>338</v>
      </c>
      <c r="P148" s="6" t="s">
        <v>1</v>
      </c>
      <c r="Q148" s="6" t="s">
        <v>1</v>
      </c>
      <c r="R148" s="6" t="s">
        <v>337</v>
      </c>
      <c r="S148" s="6" t="s">
        <v>337</v>
      </c>
    </row>
    <row r="149" spans="1:19">
      <c r="A149" s="6" t="s">
        <v>328</v>
      </c>
      <c r="B149" s="6" t="s">
        <v>329</v>
      </c>
      <c r="C149" s="6">
        <v>48</v>
      </c>
      <c r="D149" s="6" t="s">
        <v>330</v>
      </c>
      <c r="E149" s="6" t="s">
        <v>331</v>
      </c>
      <c r="F149" s="6">
        <v>4</v>
      </c>
      <c r="G149" s="6" t="s">
        <v>347</v>
      </c>
      <c r="H149" s="6" t="s">
        <v>3</v>
      </c>
      <c r="I149" s="6" t="s">
        <v>338</v>
      </c>
      <c r="J149" s="6" t="s">
        <v>1</v>
      </c>
      <c r="K149" s="6" t="s">
        <v>337</v>
      </c>
      <c r="L149" s="6" t="s">
        <v>338</v>
      </c>
      <c r="M149" s="6" t="s">
        <v>338</v>
      </c>
      <c r="N149" s="6" t="s">
        <v>3</v>
      </c>
      <c r="O149" s="6" t="s">
        <v>337</v>
      </c>
      <c r="P149" s="6" t="s">
        <v>338</v>
      </c>
      <c r="Q149" s="6" t="s">
        <v>2</v>
      </c>
      <c r="R149" s="6" t="s">
        <v>337</v>
      </c>
      <c r="S149" s="6" t="s">
        <v>3</v>
      </c>
    </row>
    <row r="150" spans="1:19">
      <c r="A150" s="6" t="s">
        <v>328</v>
      </c>
      <c r="B150" s="6" t="s">
        <v>329</v>
      </c>
      <c r="C150" s="6">
        <v>28</v>
      </c>
      <c r="D150" s="6" t="s">
        <v>330</v>
      </c>
      <c r="E150" s="6" t="s">
        <v>331</v>
      </c>
      <c r="F150" s="6">
        <v>4</v>
      </c>
      <c r="G150" s="6" t="s">
        <v>343</v>
      </c>
      <c r="H150" s="6" t="s">
        <v>1</v>
      </c>
      <c r="I150" s="6" t="s">
        <v>338</v>
      </c>
      <c r="J150" s="6" t="s">
        <v>337</v>
      </c>
      <c r="K150" s="6" t="s">
        <v>2</v>
      </c>
      <c r="L150" s="6" t="s">
        <v>337</v>
      </c>
      <c r="M150" s="6" t="s">
        <v>1</v>
      </c>
      <c r="N150" s="6" t="s">
        <v>1</v>
      </c>
      <c r="O150" s="6" t="s">
        <v>1</v>
      </c>
      <c r="P150" s="6" t="s">
        <v>3</v>
      </c>
      <c r="Q150" s="6" t="s">
        <v>1</v>
      </c>
      <c r="R150" s="6" t="s">
        <v>1</v>
      </c>
      <c r="S150" s="6" t="s">
        <v>338</v>
      </c>
    </row>
    <row r="151" spans="1:19">
      <c r="A151" s="6" t="s">
        <v>328</v>
      </c>
      <c r="B151" s="6" t="s">
        <v>329</v>
      </c>
      <c r="C151" s="6">
        <v>22</v>
      </c>
      <c r="D151" s="6" t="s">
        <v>330</v>
      </c>
      <c r="E151" s="6" t="s">
        <v>357</v>
      </c>
      <c r="F151" s="6">
        <v>1</v>
      </c>
      <c r="G151" s="6" t="s">
        <v>332</v>
      </c>
      <c r="H151" s="6" t="s">
        <v>2</v>
      </c>
      <c r="I151" s="6" t="s">
        <v>2</v>
      </c>
      <c r="J151" s="6" t="s">
        <v>338</v>
      </c>
      <c r="K151" s="6" t="s">
        <v>3</v>
      </c>
      <c r="L151" s="6" t="s">
        <v>2</v>
      </c>
      <c r="M151" s="6" t="s">
        <v>2</v>
      </c>
      <c r="N151" s="6" t="s">
        <v>2</v>
      </c>
      <c r="O151" s="6" t="s">
        <v>1</v>
      </c>
      <c r="P151" s="6" t="s">
        <v>337</v>
      </c>
      <c r="Q151" s="6" t="s">
        <v>3</v>
      </c>
      <c r="R151" s="6" t="s">
        <v>1</v>
      </c>
      <c r="S151" s="6" t="s">
        <v>1</v>
      </c>
    </row>
    <row r="152" spans="1:19">
      <c r="A152" s="6" t="s">
        <v>328</v>
      </c>
      <c r="B152" s="6" t="s">
        <v>329</v>
      </c>
      <c r="C152" s="6">
        <v>30</v>
      </c>
      <c r="D152" s="6" t="s">
        <v>330</v>
      </c>
      <c r="E152" s="6" t="s">
        <v>331</v>
      </c>
      <c r="F152" s="6">
        <v>4</v>
      </c>
      <c r="G152" s="6" t="s">
        <v>332</v>
      </c>
      <c r="H152" s="6" t="s">
        <v>1</v>
      </c>
      <c r="I152" s="6" t="s">
        <v>2</v>
      </c>
      <c r="J152" s="6" t="s">
        <v>1</v>
      </c>
      <c r="K152" s="6" t="s">
        <v>337</v>
      </c>
      <c r="L152" s="6" t="s">
        <v>1</v>
      </c>
      <c r="M152" s="6" t="s">
        <v>337</v>
      </c>
      <c r="N152" s="6" t="s">
        <v>2</v>
      </c>
      <c r="O152" s="6" t="s">
        <v>1</v>
      </c>
      <c r="P152" s="6" t="s">
        <v>2</v>
      </c>
      <c r="Q152" s="6" t="s">
        <v>3</v>
      </c>
      <c r="R152" s="6" t="s">
        <v>1</v>
      </c>
      <c r="S152" s="6" t="s">
        <v>1</v>
      </c>
    </row>
    <row r="153" spans="1:19">
      <c r="A153" s="6" t="s">
        <v>328</v>
      </c>
      <c r="B153" s="6" t="s">
        <v>329</v>
      </c>
      <c r="C153" s="6">
        <v>24</v>
      </c>
      <c r="D153" s="6" t="s">
        <v>330</v>
      </c>
      <c r="E153" s="6" t="s">
        <v>348</v>
      </c>
      <c r="F153" s="6">
        <v>1</v>
      </c>
      <c r="G153" s="6" t="s">
        <v>343</v>
      </c>
      <c r="H153" s="6" t="s">
        <v>2</v>
      </c>
      <c r="I153" s="6" t="s">
        <v>1</v>
      </c>
      <c r="J153" s="6" t="s">
        <v>2</v>
      </c>
      <c r="K153" s="6" t="s">
        <v>337</v>
      </c>
      <c r="L153" s="6" t="s">
        <v>338</v>
      </c>
      <c r="M153" s="6" t="s">
        <v>1</v>
      </c>
      <c r="N153" s="6" t="s">
        <v>2</v>
      </c>
      <c r="O153" s="6" t="s">
        <v>338</v>
      </c>
      <c r="P153" s="6" t="s">
        <v>2</v>
      </c>
      <c r="Q153" s="6" t="s">
        <v>3</v>
      </c>
      <c r="R153" s="6" t="s">
        <v>1</v>
      </c>
      <c r="S153" s="6" t="s">
        <v>3</v>
      </c>
    </row>
    <row r="154" spans="1:19">
      <c r="A154" s="6" t="s">
        <v>328</v>
      </c>
      <c r="B154" s="6" t="s">
        <v>329</v>
      </c>
      <c r="C154" s="6">
        <v>25</v>
      </c>
      <c r="D154" s="6" t="s">
        <v>330</v>
      </c>
      <c r="E154" s="6" t="s">
        <v>331</v>
      </c>
      <c r="F154" s="6">
        <v>1</v>
      </c>
      <c r="G154" s="6" t="s">
        <v>332</v>
      </c>
      <c r="H154" s="6" t="s">
        <v>3</v>
      </c>
      <c r="I154" s="6" t="s">
        <v>3</v>
      </c>
      <c r="J154" s="6" t="s">
        <v>3</v>
      </c>
      <c r="K154" s="6" t="s">
        <v>338</v>
      </c>
      <c r="L154" s="6" t="s">
        <v>1</v>
      </c>
      <c r="M154" s="6" t="s">
        <v>1</v>
      </c>
      <c r="N154" s="6" t="s">
        <v>1</v>
      </c>
      <c r="O154" s="6" t="s">
        <v>2</v>
      </c>
      <c r="P154" s="6" t="s">
        <v>337</v>
      </c>
      <c r="Q154" s="6" t="s">
        <v>3</v>
      </c>
      <c r="R154" s="6" t="s">
        <v>2</v>
      </c>
      <c r="S154" s="6" t="s">
        <v>1</v>
      </c>
    </row>
    <row r="155" spans="1:19">
      <c r="A155" s="6" t="s">
        <v>328</v>
      </c>
      <c r="B155" s="6" t="s">
        <v>329</v>
      </c>
      <c r="C155" s="6">
        <v>28</v>
      </c>
      <c r="D155" s="6" t="s">
        <v>330</v>
      </c>
      <c r="E155" s="6" t="s">
        <v>331</v>
      </c>
      <c r="F155" s="6">
        <v>4</v>
      </c>
      <c r="G155" s="6" t="s">
        <v>347</v>
      </c>
      <c r="H155" s="6" t="s">
        <v>2</v>
      </c>
      <c r="I155" s="6" t="s">
        <v>1</v>
      </c>
      <c r="J155" s="6" t="s">
        <v>1</v>
      </c>
      <c r="K155" s="6" t="s">
        <v>1</v>
      </c>
      <c r="L155" s="6" t="s">
        <v>1</v>
      </c>
      <c r="M155" s="6" t="s">
        <v>1</v>
      </c>
      <c r="N155" s="6" t="s">
        <v>3</v>
      </c>
      <c r="O155" s="6" t="s">
        <v>3</v>
      </c>
      <c r="P155" s="6" t="s">
        <v>3</v>
      </c>
      <c r="Q155" s="6" t="s">
        <v>3</v>
      </c>
      <c r="R155" s="6" t="s">
        <v>2</v>
      </c>
      <c r="S155" s="6" t="s">
        <v>3</v>
      </c>
    </row>
    <row r="156" spans="1:19">
      <c r="A156" s="6" t="s">
        <v>328</v>
      </c>
      <c r="B156" s="6" t="s">
        <v>329</v>
      </c>
      <c r="C156" s="6">
        <v>26</v>
      </c>
      <c r="D156" s="6" t="s">
        <v>330</v>
      </c>
      <c r="E156" s="6" t="s">
        <v>331</v>
      </c>
      <c r="F156" s="6">
        <v>2</v>
      </c>
      <c r="G156" s="6" t="s">
        <v>366</v>
      </c>
      <c r="H156" s="6" t="s">
        <v>2</v>
      </c>
      <c r="I156" s="6" t="s">
        <v>3</v>
      </c>
      <c r="J156" s="6" t="s">
        <v>1</v>
      </c>
      <c r="K156" s="6" t="s">
        <v>1</v>
      </c>
      <c r="L156" s="6" t="s">
        <v>338</v>
      </c>
      <c r="M156" s="6" t="s">
        <v>337</v>
      </c>
      <c r="N156" s="6" t="s">
        <v>3</v>
      </c>
      <c r="O156" s="6" t="s">
        <v>1</v>
      </c>
      <c r="P156" s="6" t="s">
        <v>1</v>
      </c>
      <c r="Q156" s="6" t="s">
        <v>3</v>
      </c>
      <c r="R156" s="6" t="s">
        <v>3</v>
      </c>
      <c r="S156" s="6" t="s">
        <v>1</v>
      </c>
    </row>
    <row r="157" spans="1:19">
      <c r="A157" s="6" t="s">
        <v>328</v>
      </c>
      <c r="B157" s="6" t="s">
        <v>329</v>
      </c>
      <c r="C157" s="6">
        <v>25</v>
      </c>
      <c r="D157" s="6" t="s">
        <v>340</v>
      </c>
      <c r="E157" s="6" t="s">
        <v>371</v>
      </c>
      <c r="F157" s="6">
        <v>1</v>
      </c>
      <c r="G157" s="6" t="s">
        <v>403</v>
      </c>
      <c r="H157" s="6" t="s">
        <v>2</v>
      </c>
      <c r="I157" s="6" t="s">
        <v>1</v>
      </c>
      <c r="J157" s="6" t="s">
        <v>3</v>
      </c>
      <c r="K157" s="6" t="s">
        <v>1</v>
      </c>
      <c r="L157" s="6" t="s">
        <v>1</v>
      </c>
      <c r="M157" s="6" t="s">
        <v>1</v>
      </c>
      <c r="N157" s="6" t="s">
        <v>2</v>
      </c>
      <c r="O157" s="6" t="s">
        <v>337</v>
      </c>
      <c r="P157" s="6" t="s">
        <v>337</v>
      </c>
      <c r="Q157" s="6" t="s">
        <v>2</v>
      </c>
      <c r="R157" s="6" t="s">
        <v>1</v>
      </c>
      <c r="S157" s="6" t="s">
        <v>338</v>
      </c>
    </row>
    <row r="158" spans="1:19">
      <c r="A158" s="6" t="s">
        <v>328</v>
      </c>
      <c r="B158" s="6" t="s">
        <v>329</v>
      </c>
      <c r="C158" s="6">
        <v>25</v>
      </c>
      <c r="D158" s="6" t="s">
        <v>330</v>
      </c>
      <c r="E158" s="6" t="s">
        <v>331</v>
      </c>
      <c r="F158" s="6">
        <v>1</v>
      </c>
      <c r="G158" s="6" t="s">
        <v>332</v>
      </c>
      <c r="H158" s="6" t="s">
        <v>1</v>
      </c>
      <c r="I158" s="6" t="s">
        <v>2</v>
      </c>
      <c r="J158" s="6" t="s">
        <v>337</v>
      </c>
      <c r="K158" s="6" t="s">
        <v>338</v>
      </c>
      <c r="L158" s="6" t="s">
        <v>338</v>
      </c>
      <c r="M158" s="6" t="s">
        <v>337</v>
      </c>
      <c r="N158" s="6" t="s">
        <v>1</v>
      </c>
      <c r="O158" s="6" t="s">
        <v>338</v>
      </c>
      <c r="P158" s="6" t="s">
        <v>2</v>
      </c>
      <c r="Q158" s="6" t="s">
        <v>2</v>
      </c>
      <c r="R158" s="6" t="s">
        <v>1</v>
      </c>
      <c r="S158" s="6" t="s">
        <v>2</v>
      </c>
    </row>
    <row r="159" spans="1:19">
      <c r="A159" s="6" t="s">
        <v>328</v>
      </c>
      <c r="B159" s="6" t="s">
        <v>348</v>
      </c>
      <c r="C159" s="6">
        <v>29</v>
      </c>
      <c r="D159" s="6" t="s">
        <v>349</v>
      </c>
      <c r="E159" s="6" t="s">
        <v>331</v>
      </c>
      <c r="F159" s="6">
        <v>4</v>
      </c>
      <c r="G159" s="6" t="s">
        <v>347</v>
      </c>
      <c r="H159" s="6" t="s">
        <v>3</v>
      </c>
      <c r="I159" s="6" t="s">
        <v>337</v>
      </c>
      <c r="J159" s="6" t="s">
        <v>3</v>
      </c>
      <c r="K159" s="6" t="s">
        <v>337</v>
      </c>
      <c r="L159" s="6" t="s">
        <v>1</v>
      </c>
      <c r="M159" s="6" t="s">
        <v>337</v>
      </c>
      <c r="N159" s="6" t="s">
        <v>3</v>
      </c>
      <c r="O159" s="6" t="s">
        <v>3</v>
      </c>
      <c r="P159" s="6" t="s">
        <v>3</v>
      </c>
      <c r="Q159" s="6" t="s">
        <v>3</v>
      </c>
      <c r="R159" s="6" t="s">
        <v>3</v>
      </c>
      <c r="S159" s="6" t="s">
        <v>3</v>
      </c>
    </row>
    <row r="160" spans="1:19">
      <c r="A160" s="6" t="s">
        <v>328</v>
      </c>
      <c r="B160" s="6" t="s">
        <v>329</v>
      </c>
      <c r="C160" s="6">
        <v>24</v>
      </c>
      <c r="D160" s="6" t="s">
        <v>330</v>
      </c>
      <c r="E160" s="6" t="s">
        <v>331</v>
      </c>
      <c r="F160" s="6">
        <v>2</v>
      </c>
      <c r="G160" s="6" t="s">
        <v>332</v>
      </c>
      <c r="H160" s="6" t="s">
        <v>337</v>
      </c>
      <c r="I160" s="6" t="s">
        <v>1</v>
      </c>
      <c r="J160" s="6" t="s">
        <v>2</v>
      </c>
      <c r="K160" s="6" t="s">
        <v>3</v>
      </c>
      <c r="L160" s="6" t="s">
        <v>3</v>
      </c>
      <c r="M160" s="6" t="s">
        <v>2</v>
      </c>
      <c r="N160" s="6" t="s">
        <v>2</v>
      </c>
      <c r="O160" s="6" t="s">
        <v>1</v>
      </c>
      <c r="P160" s="6" t="s">
        <v>3</v>
      </c>
      <c r="Q160" s="6" t="s">
        <v>3</v>
      </c>
      <c r="R160" s="6" t="s">
        <v>2</v>
      </c>
      <c r="S160" s="6" t="s">
        <v>338</v>
      </c>
    </row>
    <row r="161" spans="1:19">
      <c r="A161" s="6" t="s">
        <v>328</v>
      </c>
      <c r="B161" s="6" t="s">
        <v>385</v>
      </c>
      <c r="C161" s="6">
        <v>36</v>
      </c>
      <c r="D161" s="6" t="s">
        <v>349</v>
      </c>
      <c r="E161" s="6" t="s">
        <v>331</v>
      </c>
      <c r="F161" s="6">
        <v>1</v>
      </c>
      <c r="G161" s="6" t="s">
        <v>366</v>
      </c>
      <c r="H161" s="6" t="s">
        <v>2</v>
      </c>
      <c r="I161" s="6" t="s">
        <v>3</v>
      </c>
      <c r="J161" s="6" t="s">
        <v>3</v>
      </c>
      <c r="K161" s="6" t="s">
        <v>1</v>
      </c>
      <c r="L161" s="6" t="s">
        <v>1</v>
      </c>
      <c r="M161" s="6" t="s">
        <v>2</v>
      </c>
      <c r="N161" s="6" t="s">
        <v>1</v>
      </c>
      <c r="O161" s="6" t="s">
        <v>2</v>
      </c>
      <c r="P161" s="6" t="s">
        <v>1</v>
      </c>
      <c r="Q161" s="6" t="s">
        <v>3</v>
      </c>
      <c r="R161" s="6" t="s">
        <v>2</v>
      </c>
      <c r="S161" s="6" t="s">
        <v>337</v>
      </c>
    </row>
    <row r="162" spans="1:19">
      <c r="A162" s="6" t="s">
        <v>328</v>
      </c>
      <c r="B162" s="6" t="s">
        <v>329</v>
      </c>
      <c r="C162" s="6">
        <v>24</v>
      </c>
      <c r="D162" s="6" t="s">
        <v>330</v>
      </c>
      <c r="E162" s="6" t="s">
        <v>371</v>
      </c>
      <c r="F162" s="6">
        <v>1</v>
      </c>
      <c r="G162" s="6" t="s">
        <v>347</v>
      </c>
      <c r="H162" s="6" t="s">
        <v>2</v>
      </c>
      <c r="I162" s="6" t="s">
        <v>338</v>
      </c>
      <c r="J162" s="6" t="s">
        <v>1</v>
      </c>
      <c r="K162" s="6" t="s">
        <v>1</v>
      </c>
      <c r="L162" s="6" t="s">
        <v>1</v>
      </c>
      <c r="M162" s="6" t="s">
        <v>1</v>
      </c>
      <c r="N162" s="6" t="s">
        <v>1</v>
      </c>
      <c r="O162" s="6" t="s">
        <v>337</v>
      </c>
      <c r="P162" s="6" t="s">
        <v>3</v>
      </c>
      <c r="Q162" s="6" t="s">
        <v>2</v>
      </c>
      <c r="R162" s="6" t="s">
        <v>2</v>
      </c>
      <c r="S162" s="6" t="s">
        <v>3</v>
      </c>
    </row>
    <row r="163" spans="1:19">
      <c r="A163" s="6" t="s">
        <v>328</v>
      </c>
      <c r="B163" s="6" t="s">
        <v>329</v>
      </c>
      <c r="C163" s="6">
        <v>24</v>
      </c>
      <c r="D163" s="6" t="s">
        <v>330</v>
      </c>
      <c r="E163" s="6" t="s">
        <v>331</v>
      </c>
      <c r="F163" s="6">
        <v>2</v>
      </c>
      <c r="G163" s="6" t="s">
        <v>332</v>
      </c>
      <c r="H163" s="6" t="s">
        <v>3</v>
      </c>
      <c r="I163" s="6" t="s">
        <v>2</v>
      </c>
      <c r="J163" s="6" t="s">
        <v>2</v>
      </c>
      <c r="K163" s="6" t="s">
        <v>337</v>
      </c>
      <c r="L163" s="6" t="s">
        <v>337</v>
      </c>
      <c r="M163" s="6" t="s">
        <v>1</v>
      </c>
      <c r="N163" s="6" t="s">
        <v>2</v>
      </c>
      <c r="O163" s="6" t="s">
        <v>1</v>
      </c>
      <c r="P163" s="6" t="s">
        <v>337</v>
      </c>
      <c r="Q163" s="6" t="s">
        <v>3</v>
      </c>
      <c r="R163" s="6" t="s">
        <v>1</v>
      </c>
      <c r="S163" s="6" t="s">
        <v>337</v>
      </c>
    </row>
    <row r="164" spans="1:19">
      <c r="A164" s="6" t="s">
        <v>328</v>
      </c>
      <c r="B164" s="6" t="s">
        <v>329</v>
      </c>
      <c r="C164" s="6">
        <v>26</v>
      </c>
      <c r="D164" s="6" t="s">
        <v>330</v>
      </c>
      <c r="E164" s="6" t="s">
        <v>371</v>
      </c>
      <c r="F164" s="6">
        <v>1</v>
      </c>
      <c r="G164" s="6" t="s">
        <v>332</v>
      </c>
      <c r="H164" s="6" t="s">
        <v>3</v>
      </c>
      <c r="I164" s="6" t="s">
        <v>3</v>
      </c>
      <c r="J164" s="6" t="s">
        <v>2</v>
      </c>
      <c r="K164" s="6" t="s">
        <v>2</v>
      </c>
      <c r="L164" s="6" t="s">
        <v>2</v>
      </c>
      <c r="M164" s="6" t="s">
        <v>1</v>
      </c>
      <c r="N164" s="6" t="s">
        <v>2</v>
      </c>
      <c r="O164" s="6" t="s">
        <v>1</v>
      </c>
      <c r="P164" s="6" t="s">
        <v>1</v>
      </c>
      <c r="Q164" s="6" t="s">
        <v>3</v>
      </c>
      <c r="R164" s="6" t="s">
        <v>1</v>
      </c>
      <c r="S164" s="6" t="s">
        <v>338</v>
      </c>
    </row>
    <row r="165" spans="1:19">
      <c r="A165" s="6" t="s">
        <v>328</v>
      </c>
      <c r="B165" s="6" t="s">
        <v>329</v>
      </c>
      <c r="C165" s="6">
        <v>30</v>
      </c>
      <c r="D165" s="6" t="s">
        <v>330</v>
      </c>
      <c r="E165" s="6" t="s">
        <v>357</v>
      </c>
      <c r="F165" s="6">
        <v>1</v>
      </c>
      <c r="G165" s="6" t="s">
        <v>403</v>
      </c>
      <c r="H165" s="6" t="s">
        <v>2</v>
      </c>
      <c r="I165" s="6" t="s">
        <v>2</v>
      </c>
      <c r="J165" s="6" t="s">
        <v>1</v>
      </c>
      <c r="K165" s="6" t="s">
        <v>1</v>
      </c>
      <c r="L165" s="6" t="s">
        <v>1</v>
      </c>
      <c r="M165" s="6" t="s">
        <v>1</v>
      </c>
      <c r="N165" s="6" t="s">
        <v>2</v>
      </c>
      <c r="O165" s="6" t="s">
        <v>337</v>
      </c>
      <c r="P165" s="6" t="s">
        <v>1</v>
      </c>
      <c r="Q165" s="6" t="s">
        <v>2</v>
      </c>
      <c r="R165" s="6" t="s">
        <v>337</v>
      </c>
      <c r="S165" s="6" t="s">
        <v>1</v>
      </c>
    </row>
    <row r="166" spans="1:19">
      <c r="A166" s="6" t="s">
        <v>351</v>
      </c>
      <c r="B166" s="6" t="s">
        <v>329</v>
      </c>
      <c r="C166" s="6">
        <v>26</v>
      </c>
      <c r="D166" s="6" t="s">
        <v>330</v>
      </c>
      <c r="E166" s="6" t="s">
        <v>331</v>
      </c>
      <c r="F166" s="6">
        <v>2</v>
      </c>
      <c r="G166" s="6" t="s">
        <v>347</v>
      </c>
      <c r="H166" s="6" t="s">
        <v>2</v>
      </c>
      <c r="I166" s="6" t="s">
        <v>2</v>
      </c>
      <c r="J166" s="6" t="s">
        <v>337</v>
      </c>
      <c r="K166" s="6" t="s">
        <v>1</v>
      </c>
      <c r="L166" s="6" t="s">
        <v>1</v>
      </c>
      <c r="M166" s="6" t="s">
        <v>1</v>
      </c>
      <c r="N166" s="6" t="s">
        <v>2</v>
      </c>
      <c r="O166" s="6" t="s">
        <v>337</v>
      </c>
      <c r="P166" s="6" t="s">
        <v>1</v>
      </c>
      <c r="Q166" s="6" t="s">
        <v>2</v>
      </c>
      <c r="R166" s="6" t="s">
        <v>1</v>
      </c>
      <c r="S166" s="6" t="s">
        <v>2</v>
      </c>
    </row>
    <row r="167" spans="1:19">
      <c r="A167" s="6" t="s">
        <v>351</v>
      </c>
      <c r="B167" s="6" t="s">
        <v>329</v>
      </c>
      <c r="C167" s="6">
        <v>29</v>
      </c>
      <c r="D167" s="6" t="s">
        <v>330</v>
      </c>
      <c r="E167" s="6" t="s">
        <v>331</v>
      </c>
      <c r="F167" s="6">
        <v>2</v>
      </c>
      <c r="G167" s="6" t="s">
        <v>332</v>
      </c>
      <c r="H167" s="6" t="s">
        <v>2</v>
      </c>
      <c r="I167" s="6" t="s">
        <v>1</v>
      </c>
      <c r="J167" s="6" t="s">
        <v>337</v>
      </c>
      <c r="K167" s="6" t="s">
        <v>337</v>
      </c>
      <c r="L167" s="6" t="s">
        <v>1</v>
      </c>
      <c r="M167" s="6" t="s">
        <v>337</v>
      </c>
      <c r="N167" s="6" t="s">
        <v>3</v>
      </c>
      <c r="O167" s="6" t="s">
        <v>337</v>
      </c>
      <c r="P167" s="6" t="s">
        <v>337</v>
      </c>
      <c r="Q167" s="6" t="s">
        <v>1</v>
      </c>
      <c r="R167" s="6" t="s">
        <v>338</v>
      </c>
      <c r="S167" s="6" t="s">
        <v>338</v>
      </c>
    </row>
    <row r="168" spans="1:19">
      <c r="A168" s="6" t="s">
        <v>351</v>
      </c>
      <c r="B168" s="6" t="s">
        <v>329</v>
      </c>
      <c r="C168" s="6">
        <v>26</v>
      </c>
      <c r="D168" s="6" t="s">
        <v>330</v>
      </c>
      <c r="E168" s="6" t="s">
        <v>331</v>
      </c>
      <c r="F168" s="6">
        <v>4</v>
      </c>
      <c r="G168" s="6" t="s">
        <v>332</v>
      </c>
      <c r="H168" s="6" t="s">
        <v>3</v>
      </c>
      <c r="I168" s="6" t="s">
        <v>337</v>
      </c>
      <c r="J168" s="6" t="s">
        <v>337</v>
      </c>
      <c r="K168" s="6" t="s">
        <v>337</v>
      </c>
      <c r="L168" s="6" t="s">
        <v>337</v>
      </c>
      <c r="M168" s="6" t="s">
        <v>337</v>
      </c>
      <c r="N168" s="6" t="s">
        <v>1</v>
      </c>
      <c r="O168" s="6" t="s">
        <v>337</v>
      </c>
      <c r="P168" s="6" t="s">
        <v>337</v>
      </c>
      <c r="Q168" s="6" t="s">
        <v>3</v>
      </c>
      <c r="R168" s="6" t="s">
        <v>3</v>
      </c>
      <c r="S168" s="6" t="s">
        <v>338</v>
      </c>
    </row>
    <row r="169" spans="1:19">
      <c r="A169" s="6" t="s">
        <v>351</v>
      </c>
      <c r="B169" s="6" t="s">
        <v>348</v>
      </c>
      <c r="C169" s="6">
        <v>22</v>
      </c>
      <c r="D169" s="6" t="s">
        <v>330</v>
      </c>
      <c r="E169" s="6" t="s">
        <v>331</v>
      </c>
      <c r="F169" s="6">
        <v>1</v>
      </c>
      <c r="G169" s="6" t="s">
        <v>332</v>
      </c>
      <c r="H169" s="6" t="s">
        <v>3</v>
      </c>
      <c r="I169" s="6" t="s">
        <v>1</v>
      </c>
      <c r="J169" s="6" t="s">
        <v>1</v>
      </c>
      <c r="K169" s="6" t="s">
        <v>2</v>
      </c>
      <c r="L169" s="6" t="s">
        <v>337</v>
      </c>
      <c r="M169" s="6" t="s">
        <v>1</v>
      </c>
      <c r="N169" s="6" t="s">
        <v>2</v>
      </c>
      <c r="O169" s="6" t="s">
        <v>337</v>
      </c>
      <c r="P169" s="6" t="s">
        <v>1</v>
      </c>
      <c r="Q169" s="6" t="s">
        <v>2</v>
      </c>
      <c r="R169" s="6" t="s">
        <v>2</v>
      </c>
      <c r="S169" s="6" t="s">
        <v>338</v>
      </c>
    </row>
    <row r="170" spans="1:19">
      <c r="A170" s="6" t="s">
        <v>351</v>
      </c>
      <c r="B170" s="6" t="s">
        <v>329</v>
      </c>
      <c r="C170" s="6">
        <v>35</v>
      </c>
      <c r="D170" s="6" t="s">
        <v>330</v>
      </c>
      <c r="E170" s="6" t="s">
        <v>371</v>
      </c>
      <c r="F170" s="6">
        <v>2</v>
      </c>
      <c r="G170" s="6" t="s">
        <v>403</v>
      </c>
      <c r="H170" s="6" t="s">
        <v>337</v>
      </c>
      <c r="I170" s="6" t="s">
        <v>337</v>
      </c>
      <c r="J170" s="6" t="s">
        <v>1</v>
      </c>
      <c r="K170" s="6" t="s">
        <v>338</v>
      </c>
      <c r="L170" s="6" t="s">
        <v>338</v>
      </c>
      <c r="M170" s="6" t="s">
        <v>338</v>
      </c>
      <c r="N170" s="6" t="s">
        <v>338</v>
      </c>
      <c r="O170" s="6" t="s">
        <v>3</v>
      </c>
      <c r="P170" s="6" t="s">
        <v>338</v>
      </c>
      <c r="Q170" s="6" t="s">
        <v>2</v>
      </c>
      <c r="R170" s="6" t="s">
        <v>338</v>
      </c>
      <c r="S170" s="6" t="s">
        <v>337</v>
      </c>
    </row>
    <row r="171" spans="1:19">
      <c r="A171" s="6" t="s">
        <v>351</v>
      </c>
      <c r="B171" s="6" t="s">
        <v>329</v>
      </c>
      <c r="C171" s="6">
        <v>26</v>
      </c>
      <c r="D171" s="6" t="s">
        <v>330</v>
      </c>
      <c r="E171" s="6" t="s">
        <v>331</v>
      </c>
      <c r="F171" s="6">
        <v>4</v>
      </c>
      <c r="G171" s="6" t="s">
        <v>366</v>
      </c>
      <c r="H171" s="6" t="s">
        <v>3</v>
      </c>
      <c r="I171" s="6" t="s">
        <v>3</v>
      </c>
      <c r="J171" s="6" t="s">
        <v>338</v>
      </c>
      <c r="K171" s="6" t="s">
        <v>338</v>
      </c>
      <c r="L171" s="6" t="s">
        <v>338</v>
      </c>
      <c r="M171" s="6" t="s">
        <v>337</v>
      </c>
      <c r="N171" s="6" t="s">
        <v>3</v>
      </c>
      <c r="O171" s="6" t="s">
        <v>337</v>
      </c>
      <c r="P171" s="6" t="s">
        <v>338</v>
      </c>
      <c r="Q171" s="6" t="s">
        <v>1</v>
      </c>
      <c r="R171" s="6" t="s">
        <v>337</v>
      </c>
      <c r="S171" s="6" t="s">
        <v>338</v>
      </c>
    </row>
    <row r="172" spans="1:19">
      <c r="A172" s="6" t="s">
        <v>351</v>
      </c>
      <c r="B172" s="6" t="s">
        <v>342</v>
      </c>
      <c r="C172" s="6">
        <v>28</v>
      </c>
      <c r="D172" s="6" t="s">
        <v>330</v>
      </c>
      <c r="E172" s="6" t="s">
        <v>331</v>
      </c>
      <c r="F172" s="6">
        <v>2</v>
      </c>
      <c r="G172" s="6" t="s">
        <v>332</v>
      </c>
      <c r="H172" s="6" t="s">
        <v>3</v>
      </c>
      <c r="I172" s="6" t="s">
        <v>3</v>
      </c>
      <c r="J172" s="6" t="s">
        <v>1</v>
      </c>
      <c r="K172" s="6" t="s">
        <v>3</v>
      </c>
      <c r="L172" s="6" t="s">
        <v>3</v>
      </c>
      <c r="M172" s="6" t="s">
        <v>3</v>
      </c>
      <c r="N172" s="6" t="s">
        <v>3</v>
      </c>
      <c r="O172" s="6" t="s">
        <v>3</v>
      </c>
      <c r="P172" s="6" t="s">
        <v>1</v>
      </c>
      <c r="Q172" s="6" t="s">
        <v>3</v>
      </c>
      <c r="R172" s="6" t="s">
        <v>3</v>
      </c>
      <c r="S172" s="6" t="s">
        <v>3</v>
      </c>
    </row>
    <row r="173" spans="1:19">
      <c r="A173" s="6" t="s">
        <v>351</v>
      </c>
      <c r="B173" s="6" t="s">
        <v>348</v>
      </c>
      <c r="C173" s="6">
        <v>30</v>
      </c>
      <c r="D173" s="6" t="s">
        <v>330</v>
      </c>
      <c r="E173" s="6" t="s">
        <v>331</v>
      </c>
      <c r="F173" s="6">
        <v>1</v>
      </c>
      <c r="G173" s="6" t="s">
        <v>332</v>
      </c>
      <c r="H173" s="6" t="s">
        <v>1</v>
      </c>
      <c r="I173" s="6" t="s">
        <v>337</v>
      </c>
      <c r="J173" s="6" t="s">
        <v>338</v>
      </c>
      <c r="K173" s="6" t="s">
        <v>2</v>
      </c>
      <c r="L173" s="6" t="s">
        <v>1</v>
      </c>
      <c r="M173" s="6" t="s">
        <v>1</v>
      </c>
      <c r="N173" s="6" t="s">
        <v>1</v>
      </c>
      <c r="O173" s="6" t="s">
        <v>338</v>
      </c>
      <c r="P173" s="6" t="s">
        <v>2</v>
      </c>
      <c r="Q173" s="6" t="s">
        <v>2</v>
      </c>
      <c r="R173" s="6" t="s">
        <v>337</v>
      </c>
      <c r="S173" s="6" t="s">
        <v>338</v>
      </c>
    </row>
    <row r="174" spans="1:19">
      <c r="A174" s="6" t="s">
        <v>351</v>
      </c>
      <c r="B174" s="6" t="s">
        <v>329</v>
      </c>
      <c r="C174" s="6">
        <v>25</v>
      </c>
      <c r="D174" s="6" t="s">
        <v>330</v>
      </c>
      <c r="E174" s="6" t="s">
        <v>331</v>
      </c>
      <c r="F174" s="6">
        <v>1</v>
      </c>
      <c r="G174" s="6" t="s">
        <v>332</v>
      </c>
      <c r="H174" s="6" t="s">
        <v>337</v>
      </c>
      <c r="I174" s="6" t="s">
        <v>337</v>
      </c>
      <c r="J174" s="6" t="s">
        <v>1</v>
      </c>
      <c r="K174" s="6" t="s">
        <v>337</v>
      </c>
      <c r="L174" s="6" t="s">
        <v>338</v>
      </c>
      <c r="M174" s="6" t="s">
        <v>338</v>
      </c>
      <c r="N174" s="6" t="s">
        <v>337</v>
      </c>
      <c r="O174" s="6" t="s">
        <v>338</v>
      </c>
      <c r="P174" s="6" t="s">
        <v>1</v>
      </c>
      <c r="Q174" s="6" t="s">
        <v>337</v>
      </c>
      <c r="R174" s="6" t="s">
        <v>338</v>
      </c>
      <c r="S174" s="6" t="s">
        <v>338</v>
      </c>
    </row>
    <row r="175" spans="1:19">
      <c r="A175" s="6" t="s">
        <v>351</v>
      </c>
      <c r="B175" s="6" t="s">
        <v>329</v>
      </c>
      <c r="C175" s="6">
        <v>27</v>
      </c>
      <c r="D175" s="6" t="s">
        <v>340</v>
      </c>
      <c r="E175" s="6" t="s">
        <v>331</v>
      </c>
      <c r="F175" s="6">
        <v>2</v>
      </c>
      <c r="G175" s="6" t="s">
        <v>366</v>
      </c>
      <c r="H175" s="6" t="s">
        <v>3</v>
      </c>
      <c r="I175" s="6" t="s">
        <v>3</v>
      </c>
      <c r="J175" s="6" t="s">
        <v>1</v>
      </c>
      <c r="K175" s="6" t="s">
        <v>337</v>
      </c>
      <c r="L175" s="6" t="s">
        <v>2</v>
      </c>
      <c r="M175" s="6" t="s">
        <v>337</v>
      </c>
      <c r="N175" s="6" t="s">
        <v>3</v>
      </c>
      <c r="O175" s="6" t="s">
        <v>337</v>
      </c>
      <c r="P175" s="6" t="s">
        <v>338</v>
      </c>
      <c r="Q175" s="6" t="s">
        <v>2</v>
      </c>
      <c r="R175" s="6" t="s">
        <v>1</v>
      </c>
      <c r="S175" s="6" t="s">
        <v>338</v>
      </c>
    </row>
    <row r="176" spans="1:19">
      <c r="A176" s="6" t="s">
        <v>351</v>
      </c>
      <c r="B176" s="6" t="s">
        <v>348</v>
      </c>
      <c r="C176" s="6">
        <v>33</v>
      </c>
      <c r="D176" s="6" t="s">
        <v>349</v>
      </c>
      <c r="E176" s="6" t="s">
        <v>331</v>
      </c>
      <c r="F176" s="6">
        <v>4</v>
      </c>
      <c r="G176" s="6" t="s">
        <v>403</v>
      </c>
      <c r="H176" s="6" t="s">
        <v>2</v>
      </c>
      <c r="I176" s="6" t="s">
        <v>1</v>
      </c>
      <c r="J176" s="6" t="s">
        <v>2</v>
      </c>
      <c r="K176" s="6" t="s">
        <v>1</v>
      </c>
      <c r="L176" s="6" t="s">
        <v>1</v>
      </c>
      <c r="M176" s="6" t="s">
        <v>2</v>
      </c>
      <c r="N176" s="6" t="s">
        <v>2</v>
      </c>
      <c r="O176" s="6" t="s">
        <v>1</v>
      </c>
      <c r="P176" s="6" t="s">
        <v>337</v>
      </c>
      <c r="Q176" s="6" t="s">
        <v>3</v>
      </c>
      <c r="R176" s="6" t="s">
        <v>3</v>
      </c>
      <c r="S176" s="6" t="s">
        <v>337</v>
      </c>
    </row>
    <row r="177" spans="1:19">
      <c r="A177" s="6" t="s">
        <v>351</v>
      </c>
      <c r="B177" s="6" t="s">
        <v>329</v>
      </c>
      <c r="C177" s="6">
        <v>26</v>
      </c>
      <c r="D177" s="6" t="s">
        <v>340</v>
      </c>
      <c r="E177" s="6" t="s">
        <v>331</v>
      </c>
      <c r="F177" s="6">
        <v>2</v>
      </c>
      <c r="G177" s="6" t="s">
        <v>409</v>
      </c>
      <c r="H177" s="6" t="s">
        <v>1</v>
      </c>
      <c r="I177" s="6" t="s">
        <v>337</v>
      </c>
      <c r="J177" s="6" t="s">
        <v>337</v>
      </c>
      <c r="K177" s="6" t="s">
        <v>1</v>
      </c>
      <c r="L177" s="6" t="s">
        <v>337</v>
      </c>
      <c r="M177" s="6" t="s">
        <v>337</v>
      </c>
      <c r="N177" s="6" t="s">
        <v>337</v>
      </c>
      <c r="O177" s="6" t="s">
        <v>1</v>
      </c>
      <c r="P177" s="6" t="s">
        <v>338</v>
      </c>
      <c r="Q177" s="6" t="s">
        <v>1</v>
      </c>
      <c r="R177" s="6" t="s">
        <v>2</v>
      </c>
      <c r="S177" s="6" t="s">
        <v>337</v>
      </c>
    </row>
    <row r="178" spans="1:19">
      <c r="A178" s="6" t="s">
        <v>351</v>
      </c>
      <c r="B178" s="6" t="s">
        <v>329</v>
      </c>
      <c r="C178" s="6">
        <v>23</v>
      </c>
      <c r="D178" s="6" t="s">
        <v>340</v>
      </c>
      <c r="E178" s="6" t="s">
        <v>331</v>
      </c>
      <c r="F178" s="6">
        <v>2</v>
      </c>
      <c r="G178" s="6" t="s">
        <v>332</v>
      </c>
      <c r="H178" s="6" t="s">
        <v>1</v>
      </c>
      <c r="I178" s="6" t="s">
        <v>1</v>
      </c>
      <c r="J178" s="6" t="s">
        <v>337</v>
      </c>
      <c r="K178" s="6" t="s">
        <v>2</v>
      </c>
      <c r="L178" s="6" t="s">
        <v>337</v>
      </c>
      <c r="M178" s="6" t="s">
        <v>338</v>
      </c>
      <c r="N178" s="6" t="s">
        <v>1</v>
      </c>
      <c r="O178" s="6" t="s">
        <v>338</v>
      </c>
      <c r="P178" s="6" t="s">
        <v>337</v>
      </c>
      <c r="Q178" s="6" t="s">
        <v>3</v>
      </c>
      <c r="R178" s="6" t="s">
        <v>337</v>
      </c>
      <c r="S178" s="6" t="s">
        <v>338</v>
      </c>
    </row>
    <row r="179" spans="1:19">
      <c r="A179" s="6" t="s">
        <v>351</v>
      </c>
      <c r="B179" s="6" t="s">
        <v>329</v>
      </c>
      <c r="C179" s="6">
        <v>24</v>
      </c>
      <c r="D179" s="6" t="s">
        <v>330</v>
      </c>
      <c r="E179" s="6" t="s">
        <v>331</v>
      </c>
      <c r="F179" s="6">
        <v>1</v>
      </c>
      <c r="G179" s="6" t="s">
        <v>345</v>
      </c>
      <c r="H179" s="6" t="s">
        <v>1</v>
      </c>
      <c r="I179" s="6" t="s">
        <v>1</v>
      </c>
      <c r="J179" s="6" t="s">
        <v>338</v>
      </c>
      <c r="K179" s="6" t="s">
        <v>338</v>
      </c>
      <c r="L179" s="6" t="s">
        <v>338</v>
      </c>
      <c r="M179" s="6" t="s">
        <v>338</v>
      </c>
      <c r="N179" s="6" t="s">
        <v>1</v>
      </c>
      <c r="O179" s="6" t="s">
        <v>338</v>
      </c>
      <c r="P179" s="6" t="s">
        <v>337</v>
      </c>
      <c r="Q179" s="6" t="s">
        <v>1</v>
      </c>
      <c r="R179" s="6" t="s">
        <v>337</v>
      </c>
      <c r="S179" s="6" t="s">
        <v>338</v>
      </c>
    </row>
    <row r="180" spans="1:19">
      <c r="A180" s="6" t="s">
        <v>351</v>
      </c>
      <c r="B180" s="6" t="s">
        <v>329</v>
      </c>
      <c r="C180" s="6">
        <v>25</v>
      </c>
      <c r="D180" s="6" t="s">
        <v>330</v>
      </c>
      <c r="E180" s="6" t="s">
        <v>371</v>
      </c>
      <c r="F180" s="6">
        <v>1</v>
      </c>
      <c r="G180" s="6" t="s">
        <v>343</v>
      </c>
      <c r="H180" s="6" t="s">
        <v>2</v>
      </c>
      <c r="I180" s="6" t="s">
        <v>1</v>
      </c>
      <c r="J180" s="6" t="s">
        <v>1</v>
      </c>
      <c r="K180" s="6" t="s">
        <v>338</v>
      </c>
      <c r="L180" s="6" t="s">
        <v>338</v>
      </c>
      <c r="M180" s="6" t="s">
        <v>337</v>
      </c>
      <c r="N180" s="6" t="s">
        <v>1</v>
      </c>
      <c r="O180" s="6" t="s">
        <v>338</v>
      </c>
      <c r="P180" s="6" t="s">
        <v>337</v>
      </c>
      <c r="Q180" s="6" t="s">
        <v>337</v>
      </c>
      <c r="R180" s="6" t="s">
        <v>1</v>
      </c>
      <c r="S180" s="6" t="s">
        <v>1</v>
      </c>
    </row>
    <row r="181" spans="1:19">
      <c r="A181" s="6" t="s">
        <v>351</v>
      </c>
      <c r="B181" s="6" t="s">
        <v>329</v>
      </c>
      <c r="C181" s="6">
        <v>22</v>
      </c>
      <c r="D181" s="6" t="s">
        <v>330</v>
      </c>
      <c r="E181" s="6" t="s">
        <v>357</v>
      </c>
      <c r="F181" s="6">
        <v>1</v>
      </c>
      <c r="G181" s="6" t="s">
        <v>347</v>
      </c>
      <c r="H181" s="6" t="s">
        <v>3</v>
      </c>
      <c r="I181" s="6" t="s">
        <v>338</v>
      </c>
      <c r="J181" s="6" t="s">
        <v>338</v>
      </c>
      <c r="K181" s="6" t="s">
        <v>3</v>
      </c>
      <c r="L181" s="6" t="s">
        <v>338</v>
      </c>
      <c r="M181" s="6" t="s">
        <v>1</v>
      </c>
      <c r="N181" s="6" t="s">
        <v>337</v>
      </c>
      <c r="O181" s="6" t="s">
        <v>337</v>
      </c>
      <c r="P181" s="6" t="s">
        <v>338</v>
      </c>
      <c r="Q181" s="6" t="s">
        <v>2</v>
      </c>
      <c r="R181" s="6" t="s">
        <v>2</v>
      </c>
      <c r="S181" s="6" t="s">
        <v>338</v>
      </c>
    </row>
    <row r="182" spans="1:19">
      <c r="A182" s="6" t="s">
        <v>351</v>
      </c>
      <c r="B182" s="6" t="s">
        <v>329</v>
      </c>
      <c r="C182" s="6">
        <v>28</v>
      </c>
      <c r="D182" s="6" t="s">
        <v>330</v>
      </c>
      <c r="E182" s="6" t="s">
        <v>357</v>
      </c>
      <c r="F182" s="6">
        <v>1</v>
      </c>
      <c r="G182" s="6" t="s">
        <v>332</v>
      </c>
      <c r="H182" s="6" t="s">
        <v>337</v>
      </c>
      <c r="I182" s="6" t="s">
        <v>338</v>
      </c>
      <c r="J182" s="6" t="s">
        <v>337</v>
      </c>
      <c r="K182" s="6" t="s">
        <v>338</v>
      </c>
      <c r="L182" s="6" t="s">
        <v>338</v>
      </c>
      <c r="M182" s="6" t="s">
        <v>338</v>
      </c>
      <c r="N182" s="6" t="s">
        <v>338</v>
      </c>
      <c r="O182" s="6" t="s">
        <v>338</v>
      </c>
      <c r="P182" s="6" t="s">
        <v>1</v>
      </c>
      <c r="Q182" s="6" t="s">
        <v>2</v>
      </c>
      <c r="R182" s="6" t="s">
        <v>3</v>
      </c>
      <c r="S182" s="6" t="s">
        <v>338</v>
      </c>
    </row>
    <row r="183" spans="1:19">
      <c r="A183" s="6" t="s">
        <v>351</v>
      </c>
      <c r="B183" s="6" t="s">
        <v>329</v>
      </c>
      <c r="C183" s="6">
        <v>28</v>
      </c>
      <c r="D183" s="6" t="s">
        <v>330</v>
      </c>
      <c r="E183" s="6" t="s">
        <v>331</v>
      </c>
      <c r="F183" s="6">
        <v>2</v>
      </c>
      <c r="G183" s="6" t="s">
        <v>347</v>
      </c>
      <c r="H183" s="6" t="s">
        <v>337</v>
      </c>
      <c r="I183" s="6" t="s">
        <v>1</v>
      </c>
      <c r="J183" s="6" t="s">
        <v>337</v>
      </c>
      <c r="K183" s="6" t="s">
        <v>338</v>
      </c>
      <c r="L183" s="6" t="s">
        <v>338</v>
      </c>
      <c r="M183" s="6" t="s">
        <v>338</v>
      </c>
      <c r="N183" s="6" t="s">
        <v>337</v>
      </c>
      <c r="O183" s="6" t="s">
        <v>338</v>
      </c>
      <c r="P183" s="6" t="s">
        <v>2</v>
      </c>
      <c r="Q183" s="6" t="s">
        <v>1</v>
      </c>
      <c r="R183" s="6" t="s">
        <v>1</v>
      </c>
      <c r="S183" s="6" t="s">
        <v>337</v>
      </c>
    </row>
    <row r="184" spans="1:19">
      <c r="A184" s="6" t="s">
        <v>351</v>
      </c>
      <c r="B184" s="6" t="s">
        <v>329</v>
      </c>
      <c r="C184" s="6">
        <v>26</v>
      </c>
      <c r="D184" s="6" t="s">
        <v>330</v>
      </c>
      <c r="E184" s="6" t="s">
        <v>331</v>
      </c>
      <c r="F184" s="6">
        <v>4</v>
      </c>
      <c r="G184" s="6" t="s">
        <v>347</v>
      </c>
      <c r="H184" s="6" t="s">
        <v>3</v>
      </c>
      <c r="I184" s="6" t="s">
        <v>1</v>
      </c>
      <c r="J184" s="6" t="s">
        <v>2</v>
      </c>
      <c r="K184" s="6" t="s">
        <v>2</v>
      </c>
      <c r="L184" s="6" t="s">
        <v>337</v>
      </c>
      <c r="M184" s="6" t="s">
        <v>2</v>
      </c>
      <c r="N184" s="6" t="s">
        <v>2</v>
      </c>
      <c r="O184" s="6" t="s">
        <v>337</v>
      </c>
      <c r="P184" s="6" t="s">
        <v>2</v>
      </c>
      <c r="Q184" s="6" t="s">
        <v>3</v>
      </c>
      <c r="R184" s="6" t="s">
        <v>3</v>
      </c>
      <c r="S184" s="6" t="s">
        <v>3</v>
      </c>
    </row>
    <row r="185" spans="1:19">
      <c r="A185" s="6" t="s">
        <v>351</v>
      </c>
      <c r="B185" s="6" t="s">
        <v>329</v>
      </c>
      <c r="C185" s="6">
        <v>28</v>
      </c>
      <c r="D185" s="6" t="s">
        <v>330</v>
      </c>
      <c r="E185" s="6" t="s">
        <v>331</v>
      </c>
      <c r="F185" s="6" t="s">
        <v>348</v>
      </c>
      <c r="G185" s="6" t="s">
        <v>409</v>
      </c>
      <c r="H185" s="6" t="s">
        <v>1</v>
      </c>
      <c r="I185" s="6" t="s">
        <v>2</v>
      </c>
      <c r="J185" s="6" t="s">
        <v>2</v>
      </c>
      <c r="K185" s="6" t="s">
        <v>337</v>
      </c>
      <c r="L185" s="6" t="s">
        <v>337</v>
      </c>
      <c r="M185" s="6" t="s">
        <v>2</v>
      </c>
      <c r="N185" s="6" t="s">
        <v>2</v>
      </c>
      <c r="O185" s="6" t="s">
        <v>1</v>
      </c>
      <c r="P185" s="6" t="s">
        <v>2</v>
      </c>
      <c r="Q185" s="6" t="s">
        <v>3</v>
      </c>
      <c r="R185" s="6" t="s">
        <v>3</v>
      </c>
      <c r="S185" s="6" t="s">
        <v>338</v>
      </c>
    </row>
    <row r="186" spans="1:19">
      <c r="A186" s="6" t="s">
        <v>351</v>
      </c>
      <c r="B186" s="6" t="s">
        <v>329</v>
      </c>
      <c r="C186" s="6">
        <v>25</v>
      </c>
      <c r="D186" s="6" t="s">
        <v>330</v>
      </c>
      <c r="E186" s="6" t="s">
        <v>331</v>
      </c>
      <c r="F186" s="6">
        <v>1</v>
      </c>
      <c r="G186" s="6" t="s">
        <v>345</v>
      </c>
      <c r="H186" s="6" t="s">
        <v>3</v>
      </c>
      <c r="I186" s="6" t="s">
        <v>2</v>
      </c>
      <c r="J186" s="6" t="s">
        <v>338</v>
      </c>
      <c r="K186" s="6" t="s">
        <v>337</v>
      </c>
      <c r="L186" s="6" t="s">
        <v>1</v>
      </c>
      <c r="M186" s="6" t="s">
        <v>338</v>
      </c>
      <c r="N186" s="6" t="s">
        <v>1</v>
      </c>
      <c r="O186" s="6" t="s">
        <v>338</v>
      </c>
      <c r="P186" s="6" t="s">
        <v>1</v>
      </c>
      <c r="Q186" s="6" t="s">
        <v>337</v>
      </c>
      <c r="R186" s="6" t="s">
        <v>337</v>
      </c>
      <c r="S186" s="6" t="s">
        <v>338</v>
      </c>
    </row>
    <row r="187" spans="1:19">
      <c r="A187" s="6" t="s">
        <v>351</v>
      </c>
      <c r="B187" s="6" t="s">
        <v>385</v>
      </c>
      <c r="C187" s="6">
        <v>30</v>
      </c>
      <c r="D187" s="6" t="s">
        <v>349</v>
      </c>
      <c r="E187" s="6" t="s">
        <v>331</v>
      </c>
      <c r="F187" s="6">
        <v>3</v>
      </c>
      <c r="G187" s="6" t="s">
        <v>409</v>
      </c>
      <c r="H187" s="6" t="s">
        <v>1</v>
      </c>
      <c r="I187" s="6" t="s">
        <v>2</v>
      </c>
      <c r="J187" s="6" t="s">
        <v>1</v>
      </c>
      <c r="K187" s="6" t="s">
        <v>337</v>
      </c>
      <c r="L187" s="6" t="s">
        <v>337</v>
      </c>
      <c r="M187" s="6" t="s">
        <v>1</v>
      </c>
      <c r="N187" s="6" t="s">
        <v>1</v>
      </c>
      <c r="O187" s="6" t="s">
        <v>337</v>
      </c>
      <c r="P187" s="6" t="s">
        <v>1</v>
      </c>
      <c r="Q187" s="6" t="s">
        <v>1</v>
      </c>
      <c r="R187" s="6" t="s">
        <v>1</v>
      </c>
      <c r="S187" s="6" t="s">
        <v>2</v>
      </c>
    </row>
    <row r="188" spans="1:19">
      <c r="A188" s="6" t="s">
        <v>351</v>
      </c>
      <c r="B188" s="6" t="s">
        <v>329</v>
      </c>
      <c r="C188" s="6">
        <v>26</v>
      </c>
      <c r="D188" s="6" t="s">
        <v>330</v>
      </c>
      <c r="E188" s="6" t="s">
        <v>331</v>
      </c>
      <c r="F188" s="6">
        <v>2</v>
      </c>
      <c r="G188" s="6" t="s">
        <v>347</v>
      </c>
      <c r="H188" s="6" t="s">
        <v>1</v>
      </c>
      <c r="I188" s="6" t="s">
        <v>1</v>
      </c>
      <c r="J188" s="6" t="s">
        <v>337</v>
      </c>
      <c r="K188" s="6" t="s">
        <v>338</v>
      </c>
      <c r="L188" s="6" t="s">
        <v>1</v>
      </c>
      <c r="M188" s="6" t="s">
        <v>337</v>
      </c>
      <c r="N188" s="6" t="s">
        <v>1</v>
      </c>
      <c r="O188" s="6" t="s">
        <v>1</v>
      </c>
      <c r="P188" s="6" t="s">
        <v>1</v>
      </c>
      <c r="Q188" s="6" t="s">
        <v>1</v>
      </c>
      <c r="R188" s="6" t="s">
        <v>1</v>
      </c>
      <c r="S188" s="6" t="s">
        <v>1</v>
      </c>
    </row>
    <row r="189" spans="1:19">
      <c r="A189" s="6" t="s">
        <v>351</v>
      </c>
      <c r="B189" s="6" t="s">
        <v>329</v>
      </c>
      <c r="C189" s="6">
        <v>24</v>
      </c>
      <c r="D189" s="6" t="s">
        <v>330</v>
      </c>
      <c r="E189" s="6" t="s">
        <v>331</v>
      </c>
      <c r="F189" s="6">
        <v>1</v>
      </c>
      <c r="G189" s="6" t="s">
        <v>345</v>
      </c>
      <c r="H189" s="6" t="s">
        <v>3</v>
      </c>
      <c r="I189" s="6" t="s">
        <v>3</v>
      </c>
      <c r="J189" s="6" t="s">
        <v>3</v>
      </c>
      <c r="K189" s="6" t="s">
        <v>337</v>
      </c>
      <c r="L189" s="6" t="s">
        <v>1</v>
      </c>
      <c r="M189" s="6" t="s">
        <v>337</v>
      </c>
      <c r="N189" s="6" t="s">
        <v>3</v>
      </c>
      <c r="O189" s="6" t="s">
        <v>3</v>
      </c>
      <c r="P189" s="6" t="s">
        <v>337</v>
      </c>
      <c r="Q189" s="6" t="s">
        <v>3</v>
      </c>
      <c r="R189" s="6" t="s">
        <v>3</v>
      </c>
      <c r="S189" s="6" t="s">
        <v>338</v>
      </c>
    </row>
    <row r="190" spans="1:19">
      <c r="A190" s="6" t="s">
        <v>351</v>
      </c>
      <c r="B190" s="6" t="s">
        <v>329</v>
      </c>
      <c r="C190" s="6">
        <v>23</v>
      </c>
      <c r="D190" s="6" t="s">
        <v>330</v>
      </c>
      <c r="E190" s="6" t="s">
        <v>371</v>
      </c>
      <c r="F190" s="6">
        <v>1</v>
      </c>
      <c r="G190" s="6" t="s">
        <v>343</v>
      </c>
      <c r="H190" s="6" t="s">
        <v>1</v>
      </c>
      <c r="I190" s="6" t="s">
        <v>2</v>
      </c>
      <c r="J190" s="6" t="s">
        <v>337</v>
      </c>
      <c r="K190" s="6" t="s">
        <v>3</v>
      </c>
      <c r="L190" s="6" t="s">
        <v>2</v>
      </c>
      <c r="M190" s="6" t="s">
        <v>338</v>
      </c>
      <c r="N190" s="6" t="s">
        <v>337</v>
      </c>
      <c r="O190" s="6" t="s">
        <v>337</v>
      </c>
      <c r="P190" s="6" t="s">
        <v>2</v>
      </c>
      <c r="Q190" s="6" t="s">
        <v>338</v>
      </c>
      <c r="R190" s="6" t="s">
        <v>1</v>
      </c>
      <c r="S190" s="6" t="s">
        <v>1</v>
      </c>
    </row>
    <row r="191" spans="1:19">
      <c r="A191" s="6" t="s">
        <v>351</v>
      </c>
      <c r="B191" s="6" t="s">
        <v>355</v>
      </c>
      <c r="C191" s="6">
        <v>32</v>
      </c>
      <c r="D191" s="6" t="s">
        <v>349</v>
      </c>
      <c r="E191" s="6" t="s">
        <v>331</v>
      </c>
      <c r="F191" s="6">
        <v>4</v>
      </c>
      <c r="G191" s="6" t="s">
        <v>347</v>
      </c>
      <c r="H191" s="6" t="s">
        <v>2</v>
      </c>
      <c r="I191" s="6" t="s">
        <v>2</v>
      </c>
      <c r="J191" s="6" t="s">
        <v>337</v>
      </c>
      <c r="K191" s="6" t="s">
        <v>337</v>
      </c>
      <c r="L191" s="6" t="s">
        <v>1</v>
      </c>
      <c r="M191" s="6" t="s">
        <v>337</v>
      </c>
      <c r="N191" s="6" t="s">
        <v>2</v>
      </c>
      <c r="O191" s="6" t="s">
        <v>337</v>
      </c>
      <c r="P191" s="6" t="s">
        <v>337</v>
      </c>
      <c r="Q191" s="6" t="s">
        <v>337</v>
      </c>
      <c r="R191" s="6" t="s">
        <v>337</v>
      </c>
      <c r="S191" s="6" t="s">
        <v>337</v>
      </c>
    </row>
    <row r="192" spans="1:19">
      <c r="A192" s="6" t="s">
        <v>351</v>
      </c>
      <c r="B192" s="6" t="s">
        <v>348</v>
      </c>
      <c r="C192" s="6">
        <v>27</v>
      </c>
      <c r="D192" s="6" t="s">
        <v>349</v>
      </c>
      <c r="E192" s="6" t="s">
        <v>331</v>
      </c>
      <c r="F192" s="6">
        <v>1</v>
      </c>
      <c r="G192" s="6" t="s">
        <v>348</v>
      </c>
      <c r="H192" s="6" t="s">
        <v>1</v>
      </c>
      <c r="I192" s="6" t="s">
        <v>1</v>
      </c>
      <c r="J192" s="6" t="s">
        <v>1</v>
      </c>
      <c r="K192" s="6" t="s">
        <v>337</v>
      </c>
      <c r="L192" s="6" t="s">
        <v>337</v>
      </c>
      <c r="M192" s="6" t="s">
        <v>337</v>
      </c>
      <c r="N192" s="6" t="s">
        <v>1</v>
      </c>
      <c r="O192" s="6" t="s">
        <v>338</v>
      </c>
      <c r="P192" s="6" t="s">
        <v>2</v>
      </c>
      <c r="Q192" s="6" t="s">
        <v>1</v>
      </c>
      <c r="R192" s="6" t="s">
        <v>337</v>
      </c>
      <c r="S192" s="6" t="s">
        <v>338</v>
      </c>
    </row>
    <row r="193" spans="1:19">
      <c r="A193" s="6" t="s">
        <v>351</v>
      </c>
      <c r="B193" s="6" t="s">
        <v>329</v>
      </c>
      <c r="C193" s="6">
        <v>34</v>
      </c>
      <c r="D193" s="6" t="s">
        <v>340</v>
      </c>
      <c r="E193" s="6" t="s">
        <v>331</v>
      </c>
      <c r="F193" s="6">
        <v>2</v>
      </c>
      <c r="G193" s="6" t="s">
        <v>347</v>
      </c>
      <c r="H193" s="6" t="s">
        <v>1</v>
      </c>
      <c r="I193" s="6" t="s">
        <v>1</v>
      </c>
      <c r="J193" s="6" t="s">
        <v>338</v>
      </c>
      <c r="K193" s="6" t="s">
        <v>338</v>
      </c>
      <c r="L193" s="6" t="s">
        <v>338</v>
      </c>
      <c r="M193" s="6" t="s">
        <v>338</v>
      </c>
      <c r="N193" s="6" t="s">
        <v>1</v>
      </c>
      <c r="O193" s="6" t="s">
        <v>338</v>
      </c>
      <c r="P193" s="6" t="s">
        <v>338</v>
      </c>
      <c r="Q193" s="6" t="s">
        <v>2</v>
      </c>
      <c r="R193" s="6" t="s">
        <v>2</v>
      </c>
      <c r="S193" s="6" t="s">
        <v>2</v>
      </c>
    </row>
    <row r="194" spans="1:19">
      <c r="A194" s="6" t="s">
        <v>351</v>
      </c>
      <c r="B194" s="6" t="s">
        <v>355</v>
      </c>
      <c r="C194" s="6">
        <v>35</v>
      </c>
      <c r="D194" s="6" t="s">
        <v>349</v>
      </c>
      <c r="E194" s="6" t="s">
        <v>331</v>
      </c>
      <c r="F194" s="6">
        <v>3</v>
      </c>
      <c r="G194" s="6" t="s">
        <v>361</v>
      </c>
      <c r="H194" s="6" t="s">
        <v>2</v>
      </c>
      <c r="I194" s="6" t="s">
        <v>337</v>
      </c>
      <c r="J194" s="6" t="s">
        <v>337</v>
      </c>
      <c r="K194" s="6" t="s">
        <v>1</v>
      </c>
      <c r="L194" s="6" t="s">
        <v>1</v>
      </c>
      <c r="M194" s="6" t="s">
        <v>1</v>
      </c>
      <c r="N194" s="6" t="s">
        <v>2</v>
      </c>
      <c r="O194" s="6" t="s">
        <v>337</v>
      </c>
      <c r="P194" s="6" t="s">
        <v>1</v>
      </c>
      <c r="Q194" s="6" t="s">
        <v>1</v>
      </c>
      <c r="R194" s="6" t="s">
        <v>1</v>
      </c>
      <c r="S194" s="6" t="s">
        <v>1</v>
      </c>
    </row>
    <row r="195" spans="1:19">
      <c r="A195" s="6" t="s">
        <v>351</v>
      </c>
      <c r="B195" s="6" t="s">
        <v>329</v>
      </c>
      <c r="C195" s="6">
        <v>50</v>
      </c>
      <c r="D195" s="6" t="s">
        <v>349</v>
      </c>
      <c r="E195" s="6" t="s">
        <v>331</v>
      </c>
      <c r="F195" s="6">
        <v>1</v>
      </c>
      <c r="G195" s="6" t="s">
        <v>347</v>
      </c>
      <c r="H195" s="6" t="s">
        <v>1</v>
      </c>
      <c r="I195" s="6" t="s">
        <v>337</v>
      </c>
      <c r="J195" s="6" t="s">
        <v>1</v>
      </c>
      <c r="K195" s="6" t="s">
        <v>337</v>
      </c>
      <c r="L195" s="6" t="s">
        <v>337</v>
      </c>
      <c r="M195" s="6" t="s">
        <v>337</v>
      </c>
      <c r="N195" s="6" t="s">
        <v>337</v>
      </c>
      <c r="O195" s="6" t="s">
        <v>1</v>
      </c>
      <c r="P195" s="6" t="s">
        <v>1</v>
      </c>
      <c r="Q195" s="6" t="s">
        <v>2</v>
      </c>
      <c r="R195" s="6" t="s">
        <v>337</v>
      </c>
      <c r="S195" s="6" t="s">
        <v>337</v>
      </c>
    </row>
    <row r="196" spans="1:19">
      <c r="A196" s="6" t="s">
        <v>351</v>
      </c>
      <c r="B196" s="6" t="s">
        <v>329</v>
      </c>
      <c r="C196" s="6">
        <v>26</v>
      </c>
      <c r="D196" s="6" t="s">
        <v>330</v>
      </c>
      <c r="E196" s="6" t="s">
        <v>331</v>
      </c>
      <c r="F196" s="6">
        <v>4</v>
      </c>
      <c r="G196" s="6" t="s">
        <v>332</v>
      </c>
      <c r="H196" s="6" t="s">
        <v>2</v>
      </c>
      <c r="I196" s="6" t="s">
        <v>1</v>
      </c>
      <c r="J196" s="6" t="s">
        <v>1</v>
      </c>
      <c r="K196" s="6" t="s">
        <v>1</v>
      </c>
      <c r="L196" s="6" t="s">
        <v>337</v>
      </c>
      <c r="M196" s="6" t="s">
        <v>1</v>
      </c>
      <c r="N196" s="6" t="s">
        <v>1</v>
      </c>
      <c r="O196" s="6" t="s">
        <v>338</v>
      </c>
      <c r="P196" s="6" t="s">
        <v>338</v>
      </c>
      <c r="Q196" s="6" t="s">
        <v>2</v>
      </c>
      <c r="R196" s="6" t="s">
        <v>2</v>
      </c>
      <c r="S196" s="6" t="s">
        <v>338</v>
      </c>
    </row>
    <row r="197" spans="1:19">
      <c r="A197" s="6" t="s">
        <v>351</v>
      </c>
      <c r="B197" s="6" t="s">
        <v>329</v>
      </c>
      <c r="C197" s="6">
        <v>23</v>
      </c>
      <c r="D197" s="6" t="s">
        <v>330</v>
      </c>
      <c r="E197" s="6" t="s">
        <v>331</v>
      </c>
      <c r="F197" s="6">
        <v>1</v>
      </c>
      <c r="G197" s="6" t="s">
        <v>332</v>
      </c>
      <c r="H197" s="6" t="s">
        <v>1</v>
      </c>
      <c r="I197" s="6" t="s">
        <v>337</v>
      </c>
      <c r="J197" s="6" t="s">
        <v>337</v>
      </c>
      <c r="K197" s="6" t="s">
        <v>1</v>
      </c>
      <c r="L197" s="6" t="s">
        <v>337</v>
      </c>
      <c r="M197" s="6" t="s">
        <v>1</v>
      </c>
      <c r="N197" s="6" t="s">
        <v>2</v>
      </c>
      <c r="O197" s="6" t="s">
        <v>337</v>
      </c>
      <c r="P197" s="6" t="s">
        <v>338</v>
      </c>
      <c r="Q197" s="6" t="s">
        <v>2</v>
      </c>
      <c r="R197" s="6" t="s">
        <v>2</v>
      </c>
      <c r="S197" s="6" t="s">
        <v>338</v>
      </c>
    </row>
    <row r="198" spans="1:19">
      <c r="A198" s="6" t="s">
        <v>351</v>
      </c>
      <c r="B198" s="6" t="s">
        <v>355</v>
      </c>
      <c r="C198" s="6">
        <v>29</v>
      </c>
      <c r="D198" s="6" t="s">
        <v>349</v>
      </c>
      <c r="E198" s="6" t="s">
        <v>331</v>
      </c>
      <c r="F198" s="6">
        <v>2</v>
      </c>
      <c r="G198" s="6" t="s">
        <v>403</v>
      </c>
      <c r="H198" s="6" t="s">
        <v>337</v>
      </c>
      <c r="I198" s="6" t="s">
        <v>338</v>
      </c>
      <c r="J198" s="6" t="s">
        <v>338</v>
      </c>
      <c r="K198" s="6" t="s">
        <v>338</v>
      </c>
      <c r="L198" s="6" t="s">
        <v>338</v>
      </c>
      <c r="M198" s="6" t="s">
        <v>338</v>
      </c>
      <c r="N198" s="6" t="s">
        <v>1</v>
      </c>
      <c r="O198" s="6" t="s">
        <v>1</v>
      </c>
      <c r="P198" s="6" t="s">
        <v>1</v>
      </c>
      <c r="Q198" s="6" t="s">
        <v>2</v>
      </c>
      <c r="R198" s="6" t="s">
        <v>1</v>
      </c>
      <c r="S198" s="6" t="s">
        <v>337</v>
      </c>
    </row>
    <row r="199" spans="1:19">
      <c r="A199" s="6" t="s">
        <v>351</v>
      </c>
      <c r="B199" s="6" t="s">
        <v>329</v>
      </c>
      <c r="C199" s="6">
        <v>24</v>
      </c>
      <c r="D199" s="6" t="s">
        <v>330</v>
      </c>
      <c r="E199" s="6" t="s">
        <v>331</v>
      </c>
      <c r="F199" s="6">
        <v>2</v>
      </c>
      <c r="G199" s="6" t="s">
        <v>332</v>
      </c>
      <c r="H199" s="6" t="s">
        <v>337</v>
      </c>
      <c r="I199" s="6" t="s">
        <v>337</v>
      </c>
      <c r="J199" s="6" t="s">
        <v>2</v>
      </c>
      <c r="K199" s="6" t="s">
        <v>1</v>
      </c>
      <c r="L199" s="6" t="s">
        <v>1</v>
      </c>
      <c r="M199" s="6" t="s">
        <v>1</v>
      </c>
      <c r="N199" s="6" t="s">
        <v>2</v>
      </c>
      <c r="O199" s="6" t="s">
        <v>337</v>
      </c>
      <c r="P199" s="6" t="s">
        <v>337</v>
      </c>
      <c r="Q199" s="6" t="s">
        <v>2</v>
      </c>
      <c r="R199" s="6" t="s">
        <v>3</v>
      </c>
      <c r="S199" s="6" t="s">
        <v>1</v>
      </c>
    </row>
    <row r="200" spans="1:19">
      <c r="A200" s="6" t="s">
        <v>351</v>
      </c>
      <c r="B200" s="6" t="s">
        <v>329</v>
      </c>
      <c r="C200" s="6">
        <v>24</v>
      </c>
      <c r="D200" s="6" t="s">
        <v>330</v>
      </c>
      <c r="E200" s="6" t="s">
        <v>331</v>
      </c>
      <c r="F200" s="6">
        <v>2</v>
      </c>
      <c r="G200" s="6" t="s">
        <v>332</v>
      </c>
      <c r="H200" s="6" t="s">
        <v>3</v>
      </c>
      <c r="I200" s="6" t="s">
        <v>3</v>
      </c>
      <c r="J200" s="6" t="s">
        <v>337</v>
      </c>
      <c r="K200" s="6" t="s">
        <v>337</v>
      </c>
      <c r="L200" s="6" t="s">
        <v>337</v>
      </c>
      <c r="M200" s="6" t="s">
        <v>337</v>
      </c>
      <c r="N200" s="6" t="s">
        <v>2</v>
      </c>
      <c r="O200" s="6" t="s">
        <v>1</v>
      </c>
      <c r="P200" s="6" t="s">
        <v>3</v>
      </c>
      <c r="Q200" s="6" t="s">
        <v>3</v>
      </c>
      <c r="R200" s="6" t="s">
        <v>3</v>
      </c>
      <c r="S200" s="6" t="s">
        <v>338</v>
      </c>
    </row>
    <row r="201" spans="1:19">
      <c r="A201" s="6" t="s">
        <v>351</v>
      </c>
      <c r="B201" s="6" t="s">
        <v>329</v>
      </c>
      <c r="C201" s="6">
        <v>29</v>
      </c>
      <c r="D201" s="6" t="s">
        <v>330</v>
      </c>
      <c r="E201" s="6" t="s">
        <v>371</v>
      </c>
      <c r="F201" s="6">
        <v>1</v>
      </c>
      <c r="G201" s="6" t="s">
        <v>345</v>
      </c>
      <c r="H201" s="6" t="s">
        <v>1</v>
      </c>
      <c r="I201" s="6" t="s">
        <v>337</v>
      </c>
      <c r="J201" s="6" t="s">
        <v>337</v>
      </c>
      <c r="K201" s="6" t="s">
        <v>338</v>
      </c>
      <c r="L201" s="6" t="s">
        <v>337</v>
      </c>
      <c r="M201" s="6" t="s">
        <v>337</v>
      </c>
      <c r="N201" s="6" t="s">
        <v>1</v>
      </c>
      <c r="O201" s="6" t="s">
        <v>337</v>
      </c>
      <c r="P201" s="6" t="s">
        <v>1</v>
      </c>
      <c r="Q201" s="6" t="s">
        <v>337</v>
      </c>
      <c r="R201" s="6" t="s">
        <v>337</v>
      </c>
      <c r="S201" s="6" t="s">
        <v>337</v>
      </c>
    </row>
    <row r="202" spans="1:19">
      <c r="A202" s="6" t="s">
        <v>351</v>
      </c>
      <c r="B202" s="6" t="s">
        <v>329</v>
      </c>
      <c r="C202" s="6">
        <v>23</v>
      </c>
      <c r="D202" s="6" t="s">
        <v>330</v>
      </c>
      <c r="E202" s="6" t="s">
        <v>331</v>
      </c>
      <c r="F202" s="6">
        <v>1</v>
      </c>
      <c r="G202" s="6" t="s">
        <v>332</v>
      </c>
      <c r="H202" s="6" t="s">
        <v>3</v>
      </c>
      <c r="I202" s="6" t="s">
        <v>2</v>
      </c>
      <c r="J202" s="6" t="s">
        <v>1</v>
      </c>
      <c r="K202" s="6" t="s">
        <v>337</v>
      </c>
      <c r="L202" s="6" t="s">
        <v>338</v>
      </c>
      <c r="M202" s="6" t="s">
        <v>3</v>
      </c>
      <c r="N202" s="6" t="s">
        <v>2</v>
      </c>
      <c r="O202" s="6" t="s">
        <v>337</v>
      </c>
      <c r="P202" s="6" t="s">
        <v>1</v>
      </c>
      <c r="Q202" s="6" t="s">
        <v>1</v>
      </c>
      <c r="R202" s="6" t="s">
        <v>338</v>
      </c>
      <c r="S202" s="6" t="s">
        <v>338</v>
      </c>
    </row>
    <row r="203" spans="1:19">
      <c r="A203" s="6" t="s">
        <v>351</v>
      </c>
      <c r="B203" s="6" t="s">
        <v>329</v>
      </c>
      <c r="C203" s="6">
        <v>24</v>
      </c>
      <c r="D203" s="6" t="s">
        <v>340</v>
      </c>
      <c r="E203" s="6" t="s">
        <v>331</v>
      </c>
      <c r="F203" s="6">
        <v>3</v>
      </c>
      <c r="G203" s="6" t="s">
        <v>409</v>
      </c>
      <c r="H203" s="6" t="s">
        <v>1</v>
      </c>
      <c r="I203" s="6" t="s">
        <v>3</v>
      </c>
      <c r="J203" s="6" t="s">
        <v>3</v>
      </c>
      <c r="K203" s="6" t="s">
        <v>338</v>
      </c>
      <c r="L203" s="6" t="s">
        <v>2</v>
      </c>
      <c r="M203" s="6" t="s">
        <v>337</v>
      </c>
      <c r="N203" s="6" t="s">
        <v>3</v>
      </c>
      <c r="O203" s="6" t="s">
        <v>338</v>
      </c>
      <c r="P203" s="6" t="s">
        <v>338</v>
      </c>
      <c r="Q203" s="6" t="s">
        <v>2</v>
      </c>
      <c r="R203" s="6" t="s">
        <v>338</v>
      </c>
      <c r="S203" s="6" t="s">
        <v>338</v>
      </c>
    </row>
    <row r="204" spans="1:19">
      <c r="A204" s="6" t="s">
        <v>351</v>
      </c>
      <c r="B204" s="6" t="s">
        <v>329</v>
      </c>
      <c r="C204" s="6">
        <v>25</v>
      </c>
      <c r="D204" s="6" t="s">
        <v>330</v>
      </c>
      <c r="E204" s="6" t="s">
        <v>331</v>
      </c>
      <c r="F204" s="6">
        <v>1</v>
      </c>
      <c r="G204" s="6" t="s">
        <v>332</v>
      </c>
      <c r="H204" s="6" t="s">
        <v>2</v>
      </c>
      <c r="I204" s="6" t="s">
        <v>1</v>
      </c>
      <c r="J204" s="6" t="s">
        <v>1</v>
      </c>
      <c r="K204" s="6" t="s">
        <v>1</v>
      </c>
      <c r="L204" s="6" t="s">
        <v>2</v>
      </c>
      <c r="M204" s="6" t="s">
        <v>337</v>
      </c>
      <c r="N204" s="6" t="s">
        <v>2</v>
      </c>
      <c r="O204" s="6" t="s">
        <v>3</v>
      </c>
      <c r="P204" s="6" t="s">
        <v>337</v>
      </c>
      <c r="Q204" s="6" t="s">
        <v>1</v>
      </c>
      <c r="R204" s="6" t="s">
        <v>1</v>
      </c>
      <c r="S204" s="6" t="s">
        <v>338</v>
      </c>
    </row>
    <row r="205" spans="1:19">
      <c r="A205" s="6" t="s">
        <v>351</v>
      </c>
      <c r="B205" s="6" t="s">
        <v>329</v>
      </c>
      <c r="C205" s="6">
        <v>25</v>
      </c>
      <c r="D205" s="6" t="s">
        <v>330</v>
      </c>
      <c r="E205" s="6" t="s">
        <v>331</v>
      </c>
      <c r="F205" s="6">
        <v>4</v>
      </c>
      <c r="G205" s="6" t="s">
        <v>332</v>
      </c>
      <c r="H205" s="6" t="s">
        <v>3</v>
      </c>
      <c r="I205" s="6" t="s">
        <v>3</v>
      </c>
      <c r="J205" s="6" t="s">
        <v>1</v>
      </c>
      <c r="K205" s="6" t="s">
        <v>337</v>
      </c>
      <c r="L205" s="6" t="s">
        <v>2</v>
      </c>
      <c r="M205" s="6" t="s">
        <v>1</v>
      </c>
      <c r="N205" s="6" t="s">
        <v>3</v>
      </c>
      <c r="O205" s="6" t="s">
        <v>1</v>
      </c>
      <c r="P205" s="6" t="s">
        <v>3</v>
      </c>
      <c r="Q205" s="6" t="s">
        <v>337</v>
      </c>
      <c r="R205" s="6" t="s">
        <v>338</v>
      </c>
      <c r="S205" s="6" t="s">
        <v>338</v>
      </c>
    </row>
    <row r="206" spans="1:19">
      <c r="A206" s="6" t="s">
        <v>351</v>
      </c>
      <c r="B206" s="6" t="s">
        <v>329</v>
      </c>
      <c r="C206" s="6">
        <v>38</v>
      </c>
      <c r="D206" s="6" t="s">
        <v>330</v>
      </c>
      <c r="E206" s="6" t="s">
        <v>331</v>
      </c>
      <c r="F206" s="6" t="s">
        <v>348</v>
      </c>
      <c r="G206" s="6" t="s">
        <v>332</v>
      </c>
      <c r="H206" s="6" t="s">
        <v>1</v>
      </c>
      <c r="I206" s="6" t="s">
        <v>338</v>
      </c>
      <c r="J206" s="6" t="s">
        <v>1</v>
      </c>
      <c r="K206" s="6" t="s">
        <v>1</v>
      </c>
      <c r="L206" s="6" t="s">
        <v>3</v>
      </c>
      <c r="M206" s="6" t="s">
        <v>1</v>
      </c>
      <c r="N206" s="6" t="s">
        <v>1</v>
      </c>
      <c r="O206" s="6" t="s">
        <v>338</v>
      </c>
      <c r="P206" s="6" t="s">
        <v>338</v>
      </c>
      <c r="Q206" s="6" t="s">
        <v>2</v>
      </c>
      <c r="R206" s="6" t="s">
        <v>2</v>
      </c>
      <c r="S206" s="6" t="s">
        <v>3</v>
      </c>
    </row>
    <row r="207" spans="1:19">
      <c r="A207" s="6" t="s">
        <v>351</v>
      </c>
      <c r="B207" s="6" t="s">
        <v>329</v>
      </c>
      <c r="C207" s="6">
        <v>21</v>
      </c>
      <c r="D207" s="6" t="s">
        <v>330</v>
      </c>
      <c r="E207" s="6" t="s">
        <v>331</v>
      </c>
      <c r="F207" s="6">
        <v>1</v>
      </c>
      <c r="G207" s="6" t="s">
        <v>348</v>
      </c>
      <c r="H207" s="6" t="s">
        <v>2</v>
      </c>
      <c r="I207" s="6" t="s">
        <v>2</v>
      </c>
      <c r="J207" s="6" t="s">
        <v>2</v>
      </c>
      <c r="K207" s="6" t="s">
        <v>1</v>
      </c>
      <c r="L207" s="6" t="s">
        <v>337</v>
      </c>
      <c r="M207" s="6" t="s">
        <v>1</v>
      </c>
      <c r="N207" s="6" t="s">
        <v>3</v>
      </c>
      <c r="O207" s="6" t="s">
        <v>337</v>
      </c>
      <c r="P207" s="6" t="s">
        <v>1</v>
      </c>
      <c r="Q207" s="6" t="s">
        <v>3</v>
      </c>
      <c r="R207" s="6" t="s">
        <v>1</v>
      </c>
      <c r="S207" s="6" t="s">
        <v>1</v>
      </c>
    </row>
    <row r="208" spans="1:19">
      <c r="A208" s="6" t="s">
        <v>351</v>
      </c>
      <c r="B208" s="6" t="s">
        <v>329</v>
      </c>
      <c r="C208" s="6">
        <v>25</v>
      </c>
      <c r="D208" s="6" t="s">
        <v>330</v>
      </c>
      <c r="E208" s="6" t="s">
        <v>331</v>
      </c>
      <c r="F208" s="6">
        <v>1</v>
      </c>
      <c r="G208" s="6" t="s">
        <v>409</v>
      </c>
      <c r="H208" s="6" t="s">
        <v>337</v>
      </c>
      <c r="I208" s="6" t="s">
        <v>338</v>
      </c>
      <c r="J208" s="6" t="s">
        <v>338</v>
      </c>
      <c r="K208" s="6" t="s">
        <v>338</v>
      </c>
      <c r="L208" s="6" t="s">
        <v>337</v>
      </c>
      <c r="M208" s="6" t="s">
        <v>338</v>
      </c>
      <c r="N208" s="6" t="s">
        <v>338</v>
      </c>
      <c r="O208" s="6" t="s">
        <v>338</v>
      </c>
      <c r="P208" s="6" t="s">
        <v>338</v>
      </c>
      <c r="Q208" s="6" t="s">
        <v>338</v>
      </c>
      <c r="R208" s="6" t="s">
        <v>338</v>
      </c>
      <c r="S208" s="6" t="s">
        <v>338</v>
      </c>
    </row>
    <row r="209" spans="1:19">
      <c r="A209" s="6" t="s">
        <v>351</v>
      </c>
      <c r="B209" s="6" t="s">
        <v>329</v>
      </c>
      <c r="C209" s="6">
        <v>40</v>
      </c>
      <c r="D209" s="6" t="s">
        <v>330</v>
      </c>
      <c r="E209" s="6" t="s">
        <v>348</v>
      </c>
      <c r="F209" s="6" t="s">
        <v>348</v>
      </c>
      <c r="G209" s="6" t="s">
        <v>332</v>
      </c>
      <c r="H209" s="6" t="s">
        <v>3</v>
      </c>
      <c r="I209" s="6" t="s">
        <v>3</v>
      </c>
      <c r="J209" s="6" t="s">
        <v>3</v>
      </c>
      <c r="K209" s="6" t="s">
        <v>338</v>
      </c>
      <c r="L209" s="6" t="s">
        <v>337</v>
      </c>
      <c r="M209" s="6" t="s">
        <v>337</v>
      </c>
      <c r="N209" s="6" t="s">
        <v>2</v>
      </c>
      <c r="O209" s="6" t="s">
        <v>1</v>
      </c>
      <c r="P209" s="6" t="s">
        <v>1</v>
      </c>
      <c r="Q209" s="6" t="s">
        <v>3</v>
      </c>
      <c r="R209" s="6" t="s">
        <v>3</v>
      </c>
      <c r="S209" s="6" t="s">
        <v>338</v>
      </c>
    </row>
    <row r="210" spans="1:19">
      <c r="A210" s="6" t="s">
        <v>351</v>
      </c>
      <c r="B210" s="6" t="s">
        <v>329</v>
      </c>
      <c r="C210" s="6">
        <v>21</v>
      </c>
      <c r="D210" s="6" t="s">
        <v>330</v>
      </c>
      <c r="E210" s="6" t="s">
        <v>348</v>
      </c>
      <c r="F210" s="6">
        <v>3</v>
      </c>
      <c r="G210" s="6" t="s">
        <v>366</v>
      </c>
      <c r="H210" s="6" t="s">
        <v>2</v>
      </c>
      <c r="I210" s="6" t="s">
        <v>1</v>
      </c>
      <c r="J210" s="6" t="s">
        <v>2</v>
      </c>
      <c r="K210" s="6" t="s">
        <v>338</v>
      </c>
      <c r="L210" s="6" t="s">
        <v>338</v>
      </c>
      <c r="M210" s="6" t="s">
        <v>338</v>
      </c>
      <c r="N210" s="6" t="s">
        <v>1</v>
      </c>
      <c r="O210" s="6" t="s">
        <v>337</v>
      </c>
      <c r="P210" s="6" t="s">
        <v>2</v>
      </c>
      <c r="Q210" s="6" t="s">
        <v>338</v>
      </c>
      <c r="R210" s="6" t="s">
        <v>338</v>
      </c>
      <c r="S210" s="6" t="s">
        <v>338</v>
      </c>
    </row>
    <row r="211" spans="1:19">
      <c r="A211" s="6" t="s">
        <v>351</v>
      </c>
      <c r="B211" s="6" t="s">
        <v>329</v>
      </c>
      <c r="C211" s="6">
        <v>26</v>
      </c>
      <c r="D211" s="6" t="s">
        <v>330</v>
      </c>
      <c r="E211" s="6" t="s">
        <v>331</v>
      </c>
      <c r="F211" s="6">
        <v>3</v>
      </c>
      <c r="G211" s="6" t="s">
        <v>347</v>
      </c>
      <c r="H211" s="6" t="s">
        <v>337</v>
      </c>
      <c r="I211" s="6" t="s">
        <v>337</v>
      </c>
      <c r="J211" s="6" t="s">
        <v>1</v>
      </c>
      <c r="K211" s="6" t="s">
        <v>1</v>
      </c>
      <c r="L211" s="6" t="s">
        <v>337</v>
      </c>
      <c r="M211" s="6" t="s">
        <v>1</v>
      </c>
      <c r="N211" s="6" t="s">
        <v>1</v>
      </c>
      <c r="O211" s="6" t="s">
        <v>338</v>
      </c>
      <c r="P211" s="6" t="s">
        <v>1</v>
      </c>
      <c r="Q211" s="6" t="s">
        <v>1</v>
      </c>
      <c r="R211" s="6" t="s">
        <v>338</v>
      </c>
      <c r="S211" s="6" t="s">
        <v>337</v>
      </c>
    </row>
    <row r="212" spans="1:19">
      <c r="A212" s="6" t="s">
        <v>351</v>
      </c>
      <c r="B212" s="6" t="s">
        <v>329</v>
      </c>
      <c r="C212" s="6">
        <v>25</v>
      </c>
      <c r="D212" s="6" t="s">
        <v>330</v>
      </c>
      <c r="E212" s="6" t="s">
        <v>331</v>
      </c>
      <c r="F212" s="6">
        <v>2</v>
      </c>
      <c r="G212" s="6" t="s">
        <v>361</v>
      </c>
      <c r="H212" s="6" t="s">
        <v>1</v>
      </c>
      <c r="I212" s="6" t="s">
        <v>1</v>
      </c>
      <c r="J212" s="6" t="s">
        <v>337</v>
      </c>
      <c r="K212" s="6" t="s">
        <v>337</v>
      </c>
      <c r="L212" s="6" t="s">
        <v>338</v>
      </c>
      <c r="M212" s="6" t="s">
        <v>337</v>
      </c>
      <c r="N212" s="6" t="s">
        <v>337</v>
      </c>
      <c r="O212" s="6" t="s">
        <v>2</v>
      </c>
      <c r="P212" s="6" t="s">
        <v>338</v>
      </c>
      <c r="Q212" s="6" t="s">
        <v>3</v>
      </c>
      <c r="R212" s="6" t="s">
        <v>337</v>
      </c>
      <c r="S212" s="6" t="s">
        <v>338</v>
      </c>
    </row>
    <row r="213" spans="1:19">
      <c r="A213" s="6" t="s">
        <v>351</v>
      </c>
      <c r="B213" s="6" t="s">
        <v>329</v>
      </c>
      <c r="C213" s="6">
        <v>27</v>
      </c>
      <c r="D213" s="6" t="s">
        <v>340</v>
      </c>
      <c r="E213" s="6" t="s">
        <v>371</v>
      </c>
      <c r="F213" s="6">
        <v>1</v>
      </c>
      <c r="G213" s="6" t="s">
        <v>347</v>
      </c>
      <c r="H213" s="6" t="s">
        <v>2</v>
      </c>
      <c r="I213" s="6" t="s">
        <v>3</v>
      </c>
      <c r="J213" s="6" t="s">
        <v>1</v>
      </c>
      <c r="K213" s="6" t="s">
        <v>337</v>
      </c>
      <c r="L213" s="6" t="s">
        <v>337</v>
      </c>
      <c r="M213" s="6" t="s">
        <v>1</v>
      </c>
      <c r="N213" s="6" t="s">
        <v>2</v>
      </c>
      <c r="O213" s="6" t="s">
        <v>338</v>
      </c>
      <c r="P213" s="6" t="s">
        <v>1</v>
      </c>
      <c r="Q213" s="6" t="s">
        <v>2</v>
      </c>
      <c r="R213" s="6" t="s">
        <v>2</v>
      </c>
      <c r="S213" s="6" t="s">
        <v>3</v>
      </c>
    </row>
    <row r="214" spans="1:19">
      <c r="A214" s="6" t="s">
        <v>351</v>
      </c>
      <c r="B214" s="6" t="s">
        <v>385</v>
      </c>
      <c r="C214" s="6">
        <v>22</v>
      </c>
      <c r="D214" s="6" t="s">
        <v>330</v>
      </c>
      <c r="E214" s="6" t="s">
        <v>357</v>
      </c>
      <c r="F214" s="6">
        <v>1</v>
      </c>
      <c r="G214" s="6" t="s">
        <v>332</v>
      </c>
      <c r="H214" s="6" t="s">
        <v>3</v>
      </c>
      <c r="I214" s="6" t="s">
        <v>3</v>
      </c>
      <c r="J214" s="6" t="s">
        <v>338</v>
      </c>
      <c r="K214" s="6" t="s">
        <v>1</v>
      </c>
      <c r="L214" s="6" t="s">
        <v>337</v>
      </c>
      <c r="M214" s="6" t="s">
        <v>2</v>
      </c>
      <c r="N214" s="6" t="s">
        <v>3</v>
      </c>
      <c r="O214" s="6" t="s">
        <v>337</v>
      </c>
      <c r="P214" s="6" t="s">
        <v>3</v>
      </c>
      <c r="Q214" s="6" t="s">
        <v>3</v>
      </c>
      <c r="R214" s="6" t="s">
        <v>3</v>
      </c>
      <c r="S214" s="6" t="s">
        <v>1</v>
      </c>
    </row>
    <row r="215" spans="1:19">
      <c r="A215" s="6" t="s">
        <v>351</v>
      </c>
      <c r="B215" s="6" t="s">
        <v>329</v>
      </c>
      <c r="C215" s="6">
        <v>26</v>
      </c>
      <c r="D215" s="6" t="s">
        <v>330</v>
      </c>
      <c r="E215" s="6" t="s">
        <v>371</v>
      </c>
      <c r="F215" s="6">
        <v>1</v>
      </c>
      <c r="G215" s="6" t="s">
        <v>347</v>
      </c>
      <c r="H215" s="6" t="s">
        <v>2</v>
      </c>
      <c r="I215" s="6" t="s">
        <v>1</v>
      </c>
      <c r="J215" s="6" t="s">
        <v>1</v>
      </c>
      <c r="K215" s="6" t="s">
        <v>1</v>
      </c>
      <c r="L215" s="6" t="s">
        <v>2</v>
      </c>
      <c r="M215" s="6" t="s">
        <v>2</v>
      </c>
      <c r="N215" s="6" t="s">
        <v>1</v>
      </c>
      <c r="O215" s="6" t="s">
        <v>2</v>
      </c>
      <c r="P215" s="6" t="s">
        <v>3</v>
      </c>
      <c r="Q215" s="6" t="s">
        <v>3</v>
      </c>
      <c r="R215" s="6" t="s">
        <v>3</v>
      </c>
      <c r="S215" s="6" t="s">
        <v>3</v>
      </c>
    </row>
    <row r="216" spans="1:19">
      <c r="A216" s="6" t="s">
        <v>351</v>
      </c>
      <c r="B216" s="6" t="s">
        <v>329</v>
      </c>
      <c r="C216" s="6">
        <v>28</v>
      </c>
      <c r="D216" s="6" t="s">
        <v>330</v>
      </c>
      <c r="E216" s="6" t="s">
        <v>331</v>
      </c>
      <c r="F216" s="6">
        <v>1</v>
      </c>
      <c r="G216" s="6" t="s">
        <v>332</v>
      </c>
      <c r="H216" s="6" t="s">
        <v>1</v>
      </c>
      <c r="I216" s="6" t="s">
        <v>1</v>
      </c>
      <c r="J216" s="6" t="s">
        <v>2</v>
      </c>
      <c r="K216" s="6" t="s">
        <v>2</v>
      </c>
      <c r="L216" s="6" t="s">
        <v>2</v>
      </c>
      <c r="M216" s="6" t="s">
        <v>1</v>
      </c>
      <c r="N216" s="6" t="s">
        <v>337</v>
      </c>
      <c r="O216" s="6" t="s">
        <v>337</v>
      </c>
      <c r="P216" s="6" t="s">
        <v>337</v>
      </c>
      <c r="Q216" s="6" t="s">
        <v>3</v>
      </c>
      <c r="R216" s="6" t="s">
        <v>337</v>
      </c>
      <c r="S216" s="6" t="s">
        <v>338</v>
      </c>
    </row>
    <row r="217" spans="1:19">
      <c r="A217" s="6" t="s">
        <v>351</v>
      </c>
      <c r="B217" s="6" t="s">
        <v>329</v>
      </c>
      <c r="C217" s="6">
        <v>56</v>
      </c>
      <c r="D217" s="6" t="s">
        <v>330</v>
      </c>
      <c r="E217" s="6" t="s">
        <v>331</v>
      </c>
      <c r="F217" s="6">
        <v>2</v>
      </c>
      <c r="G217" s="6" t="s">
        <v>332</v>
      </c>
      <c r="H217" s="6" t="s">
        <v>1</v>
      </c>
      <c r="I217" s="6" t="s">
        <v>1</v>
      </c>
      <c r="J217" s="6" t="s">
        <v>337</v>
      </c>
      <c r="K217" s="6" t="s">
        <v>337</v>
      </c>
      <c r="L217" s="6" t="s">
        <v>337</v>
      </c>
      <c r="M217" s="6" t="s">
        <v>337</v>
      </c>
      <c r="N217" s="6" t="s">
        <v>2</v>
      </c>
      <c r="O217" s="6" t="s">
        <v>337</v>
      </c>
      <c r="P217" s="6" t="s">
        <v>1</v>
      </c>
      <c r="Q217" s="6" t="s">
        <v>1</v>
      </c>
      <c r="R217" s="6" t="s">
        <v>1</v>
      </c>
      <c r="S217" s="6" t="s">
        <v>2</v>
      </c>
    </row>
    <row r="218" spans="1:19">
      <c r="A218" s="6" t="s">
        <v>351</v>
      </c>
      <c r="B218" s="6" t="s">
        <v>355</v>
      </c>
      <c r="C218" s="6">
        <v>23</v>
      </c>
      <c r="D218" s="6" t="s">
        <v>330</v>
      </c>
      <c r="E218" s="6" t="s">
        <v>357</v>
      </c>
      <c r="F218" s="6">
        <v>1</v>
      </c>
      <c r="G218" s="6" t="s">
        <v>332</v>
      </c>
      <c r="H218" s="6" t="s">
        <v>1</v>
      </c>
      <c r="I218" s="6" t="s">
        <v>2</v>
      </c>
      <c r="J218" s="6" t="s">
        <v>1</v>
      </c>
      <c r="K218" s="6" t="s">
        <v>337</v>
      </c>
      <c r="L218" s="6" t="s">
        <v>1</v>
      </c>
      <c r="M218" s="6" t="s">
        <v>337</v>
      </c>
      <c r="N218" s="6" t="s">
        <v>2</v>
      </c>
      <c r="O218" s="6" t="s">
        <v>3</v>
      </c>
      <c r="P218" s="6" t="s">
        <v>3</v>
      </c>
      <c r="Q218" s="6" t="s">
        <v>2</v>
      </c>
      <c r="R218" s="6" t="s">
        <v>2</v>
      </c>
      <c r="S218" s="6" t="s">
        <v>2</v>
      </c>
    </row>
    <row r="219" spans="1:19">
      <c r="A219" s="6" t="s">
        <v>351</v>
      </c>
      <c r="B219" s="6" t="s">
        <v>329</v>
      </c>
      <c r="C219" s="6">
        <v>25</v>
      </c>
      <c r="D219" s="6" t="s">
        <v>330</v>
      </c>
      <c r="E219" s="6" t="s">
        <v>331</v>
      </c>
      <c r="F219" s="6">
        <v>3</v>
      </c>
      <c r="G219" s="6" t="s">
        <v>403</v>
      </c>
      <c r="H219" s="6" t="s">
        <v>1</v>
      </c>
      <c r="I219" s="6" t="s">
        <v>1</v>
      </c>
      <c r="J219" s="6" t="s">
        <v>1</v>
      </c>
      <c r="K219" s="6" t="s">
        <v>1</v>
      </c>
      <c r="L219" s="6" t="s">
        <v>337</v>
      </c>
      <c r="M219" s="6" t="s">
        <v>337</v>
      </c>
      <c r="N219" s="6" t="s">
        <v>337</v>
      </c>
      <c r="O219" s="6" t="s">
        <v>337</v>
      </c>
      <c r="P219" s="6" t="s">
        <v>1</v>
      </c>
      <c r="Q219" s="6" t="s">
        <v>337</v>
      </c>
      <c r="R219" s="6" t="s">
        <v>1</v>
      </c>
      <c r="S219" s="6" t="s">
        <v>338</v>
      </c>
    </row>
    <row r="220" spans="1:19">
      <c r="A220" s="6" t="s">
        <v>351</v>
      </c>
      <c r="B220" s="6" t="s">
        <v>329</v>
      </c>
      <c r="C220" s="6">
        <v>30</v>
      </c>
      <c r="D220" s="6" t="s">
        <v>349</v>
      </c>
      <c r="E220" s="6" t="s">
        <v>331</v>
      </c>
      <c r="F220" s="6">
        <v>1</v>
      </c>
      <c r="G220" s="6" t="s">
        <v>332</v>
      </c>
      <c r="H220" s="6" t="s">
        <v>1</v>
      </c>
      <c r="I220" s="6" t="s">
        <v>1</v>
      </c>
      <c r="J220" s="6" t="s">
        <v>338</v>
      </c>
      <c r="K220" s="6" t="s">
        <v>338</v>
      </c>
      <c r="L220" s="6" t="s">
        <v>338</v>
      </c>
      <c r="M220" s="6" t="s">
        <v>337</v>
      </c>
      <c r="N220" s="6" t="s">
        <v>3</v>
      </c>
      <c r="O220" s="6" t="s">
        <v>1</v>
      </c>
      <c r="P220" s="6" t="s">
        <v>2</v>
      </c>
      <c r="Q220" s="6" t="s">
        <v>2</v>
      </c>
      <c r="R220" s="6" t="s">
        <v>3</v>
      </c>
      <c r="S220" s="6" t="s">
        <v>338</v>
      </c>
    </row>
    <row r="221" spans="1:19">
      <c r="A221" s="6" t="s">
        <v>454</v>
      </c>
      <c r="B221" s="6" t="s">
        <v>329</v>
      </c>
      <c r="C221" s="6">
        <v>22</v>
      </c>
      <c r="D221" s="6" t="s">
        <v>330</v>
      </c>
      <c r="E221" s="6" t="s">
        <v>371</v>
      </c>
      <c r="F221" s="6">
        <v>2</v>
      </c>
      <c r="G221" s="6" t="s">
        <v>443</v>
      </c>
      <c r="H221" s="6" t="s">
        <v>1</v>
      </c>
      <c r="I221" s="6" t="s">
        <v>1</v>
      </c>
      <c r="J221" s="6" t="s">
        <v>2</v>
      </c>
      <c r="K221" s="6" t="s">
        <v>337</v>
      </c>
      <c r="L221" s="6" t="s">
        <v>337</v>
      </c>
      <c r="M221" s="6" t="s">
        <v>1</v>
      </c>
      <c r="N221" s="6" t="s">
        <v>1</v>
      </c>
      <c r="O221" s="6" t="s">
        <v>338</v>
      </c>
      <c r="P221" s="6" t="s">
        <v>2</v>
      </c>
      <c r="Q221" s="6" t="s">
        <v>2</v>
      </c>
      <c r="R221" s="6" t="s">
        <v>3</v>
      </c>
      <c r="S221" s="6" t="s">
        <v>2</v>
      </c>
    </row>
    <row r="222" spans="1:19">
      <c r="A222" s="6" t="s">
        <v>454</v>
      </c>
      <c r="B222" s="6" t="s">
        <v>329</v>
      </c>
      <c r="C222" s="6">
        <v>22</v>
      </c>
      <c r="D222" s="6" t="s">
        <v>330</v>
      </c>
      <c r="E222" s="6" t="s">
        <v>371</v>
      </c>
      <c r="F222" s="6">
        <v>1</v>
      </c>
      <c r="G222" s="6" t="s">
        <v>347</v>
      </c>
      <c r="H222" s="6" t="s">
        <v>2</v>
      </c>
      <c r="I222" s="6" t="s">
        <v>3</v>
      </c>
      <c r="J222" s="6" t="s">
        <v>2</v>
      </c>
      <c r="K222" s="6" t="s">
        <v>1</v>
      </c>
      <c r="L222" s="6" t="s">
        <v>1</v>
      </c>
      <c r="M222" s="6" t="s">
        <v>337</v>
      </c>
      <c r="N222" s="6" t="s">
        <v>3</v>
      </c>
      <c r="O222" s="6" t="s">
        <v>1</v>
      </c>
      <c r="P222" s="6" t="s">
        <v>3</v>
      </c>
      <c r="Q222" s="6" t="s">
        <v>1</v>
      </c>
      <c r="R222" s="6" t="s">
        <v>1</v>
      </c>
      <c r="S222" s="6" t="s">
        <v>3</v>
      </c>
    </row>
    <row r="223" spans="1:19" ht="62">
      <c r="H223" s="9" t="s">
        <v>508</v>
      </c>
      <c r="I223" s="9" t="s">
        <v>509</v>
      </c>
      <c r="J223" s="9" t="s">
        <v>510</v>
      </c>
      <c r="K223" s="9" t="s">
        <v>511</v>
      </c>
      <c r="L223" s="9" t="s">
        <v>512</v>
      </c>
      <c r="M223" s="9" t="s">
        <v>513</v>
      </c>
      <c r="N223" s="9" t="s">
        <v>514</v>
      </c>
      <c r="O223" s="9" t="s">
        <v>515</v>
      </c>
      <c r="P223" s="9" t="s">
        <v>516</v>
      </c>
      <c r="Q223" s="9" t="s">
        <v>517</v>
      </c>
      <c r="R223" s="9" t="s">
        <v>518</v>
      </c>
      <c r="S223" s="9" t="s">
        <v>519</v>
      </c>
    </row>
    <row r="224" spans="1:19">
      <c r="G224" t="s">
        <v>3</v>
      </c>
      <c r="H224">
        <f>COUNTIF(H5:H222, "Very often")</f>
        <v>59</v>
      </c>
      <c r="I224">
        <f t="shared" ref="I224:S224" si="0">COUNTIF(I5:I222, "Very often")</f>
        <v>31</v>
      </c>
      <c r="J224">
        <f t="shared" si="0"/>
        <v>22</v>
      </c>
      <c r="K224">
        <f t="shared" si="0"/>
        <v>12</v>
      </c>
      <c r="L224">
        <f t="shared" si="0"/>
        <v>8</v>
      </c>
      <c r="M224">
        <f t="shared" si="0"/>
        <v>8</v>
      </c>
      <c r="N224">
        <f t="shared" si="0"/>
        <v>44</v>
      </c>
      <c r="O224">
        <f t="shared" si="0"/>
        <v>16</v>
      </c>
      <c r="P224">
        <f t="shared" si="0"/>
        <v>35</v>
      </c>
      <c r="Q224">
        <f t="shared" si="0"/>
        <v>73</v>
      </c>
      <c r="R224">
        <f t="shared" si="0"/>
        <v>46</v>
      </c>
      <c r="S224">
        <f t="shared" si="0"/>
        <v>26</v>
      </c>
    </row>
    <row r="225" spans="7:19">
      <c r="G225" t="s">
        <v>2</v>
      </c>
      <c r="H225">
        <f>COUNTIF(H5:H222, "Fairly often")</f>
        <v>75</v>
      </c>
      <c r="I225">
        <f t="shared" ref="I225:S225" si="1">COUNTIF(I5:I222, "Fairly often")</f>
        <v>53</v>
      </c>
      <c r="J225">
        <f t="shared" si="1"/>
        <v>37</v>
      </c>
      <c r="K225">
        <f t="shared" si="1"/>
        <v>21</v>
      </c>
      <c r="L225">
        <f t="shared" si="1"/>
        <v>26</v>
      </c>
      <c r="M225">
        <f t="shared" si="1"/>
        <v>18</v>
      </c>
      <c r="N225">
        <f t="shared" si="1"/>
        <v>64</v>
      </c>
      <c r="O225">
        <f t="shared" si="1"/>
        <v>17</v>
      </c>
      <c r="P225">
        <f t="shared" si="1"/>
        <v>32</v>
      </c>
      <c r="Q225">
        <f t="shared" si="1"/>
        <v>73</v>
      </c>
      <c r="R225">
        <f t="shared" si="1"/>
        <v>55</v>
      </c>
      <c r="S225">
        <f t="shared" si="1"/>
        <v>29</v>
      </c>
    </row>
    <row r="226" spans="7:19">
      <c r="G226" t="s">
        <v>1</v>
      </c>
      <c r="H226">
        <f>COUNTIF(H5:H222, "Sometimesn")</f>
        <v>0</v>
      </c>
      <c r="I226">
        <f t="shared" ref="I226:S226" si="2">COUNTIF(I5:I222, "Sometimesn")</f>
        <v>0</v>
      </c>
      <c r="J226">
        <f t="shared" si="2"/>
        <v>0</v>
      </c>
      <c r="K226">
        <f t="shared" si="2"/>
        <v>0</v>
      </c>
      <c r="L226">
        <f t="shared" si="2"/>
        <v>0</v>
      </c>
      <c r="M226">
        <f t="shared" si="2"/>
        <v>0</v>
      </c>
      <c r="N226">
        <f t="shared" si="2"/>
        <v>0</v>
      </c>
      <c r="O226">
        <f t="shared" si="2"/>
        <v>0</v>
      </c>
      <c r="P226">
        <f t="shared" si="2"/>
        <v>0</v>
      </c>
      <c r="Q226">
        <f t="shared" si="2"/>
        <v>0</v>
      </c>
      <c r="R226">
        <f t="shared" si="2"/>
        <v>0</v>
      </c>
      <c r="S226">
        <f t="shared" si="2"/>
        <v>0</v>
      </c>
    </row>
    <row r="227" spans="7:19">
      <c r="G227" t="s">
        <v>337</v>
      </c>
      <c r="H227">
        <f>COUNTIF(H5:H222, "Almost never")</f>
        <v>15</v>
      </c>
      <c r="I227">
        <f t="shared" ref="I227:S227" si="3">COUNTIF(I5:I222, "Almost never")</f>
        <v>42</v>
      </c>
      <c r="J227">
        <f t="shared" si="3"/>
        <v>58</v>
      </c>
      <c r="K227">
        <f t="shared" si="3"/>
        <v>66</v>
      </c>
      <c r="L227">
        <f t="shared" si="3"/>
        <v>80</v>
      </c>
      <c r="M227">
        <f t="shared" si="3"/>
        <v>75</v>
      </c>
      <c r="N227">
        <f t="shared" si="3"/>
        <v>21</v>
      </c>
      <c r="O227">
        <f t="shared" si="3"/>
        <v>64</v>
      </c>
      <c r="P227">
        <f t="shared" si="3"/>
        <v>43</v>
      </c>
      <c r="Q227">
        <f t="shared" si="3"/>
        <v>17</v>
      </c>
      <c r="R227">
        <f t="shared" si="3"/>
        <v>37</v>
      </c>
      <c r="S227">
        <f t="shared" si="3"/>
        <v>43</v>
      </c>
    </row>
    <row r="228" spans="7:19">
      <c r="G228" t="s">
        <v>338</v>
      </c>
      <c r="H228">
        <f>COUNTIF(H5:H222, "Never")</f>
        <v>0</v>
      </c>
      <c r="I228">
        <f t="shared" ref="I228:S228" si="4">COUNTIF(I5:I222, "Never")</f>
        <v>19</v>
      </c>
      <c r="J228">
        <f t="shared" si="4"/>
        <v>35</v>
      </c>
      <c r="K228">
        <f t="shared" si="4"/>
        <v>61</v>
      </c>
      <c r="L228">
        <f t="shared" si="4"/>
        <v>50</v>
      </c>
      <c r="M228">
        <f t="shared" si="4"/>
        <v>45</v>
      </c>
      <c r="N228">
        <f t="shared" si="4"/>
        <v>8</v>
      </c>
      <c r="O228">
        <f t="shared" si="4"/>
        <v>70</v>
      </c>
      <c r="P228">
        <f t="shared" si="4"/>
        <v>36</v>
      </c>
      <c r="Q228">
        <f t="shared" si="4"/>
        <v>5</v>
      </c>
      <c r="R228">
        <f t="shared" si="4"/>
        <v>20</v>
      </c>
      <c r="S228">
        <f t="shared" si="4"/>
        <v>88</v>
      </c>
    </row>
    <row r="229" spans="7:19" ht="62">
      <c r="H229" s="9" t="s">
        <v>508</v>
      </c>
      <c r="I229" s="9" t="s">
        <v>509</v>
      </c>
      <c r="J229" s="9" t="s">
        <v>510</v>
      </c>
      <c r="K229" s="9" t="s">
        <v>511</v>
      </c>
      <c r="L229" s="9" t="s">
        <v>512</v>
      </c>
      <c r="M229" s="9" t="s">
        <v>513</v>
      </c>
      <c r="N229" s="9" t="s">
        <v>514</v>
      </c>
      <c r="O229" s="9" t="s">
        <v>515</v>
      </c>
      <c r="P229" s="9" t="s">
        <v>516</v>
      </c>
      <c r="Q229" s="9" t="s">
        <v>517</v>
      </c>
      <c r="R229" s="9" t="s">
        <v>518</v>
      </c>
      <c r="S229" s="9" t="s">
        <v>519</v>
      </c>
    </row>
    <row r="230" spans="7:19">
      <c r="G230" t="s">
        <v>526</v>
      </c>
      <c r="H230">
        <f>SUM(H224:H225)</f>
        <v>134</v>
      </c>
      <c r="I230">
        <f t="shared" ref="I230:S230" si="5">SUM(I224:I225)</f>
        <v>84</v>
      </c>
      <c r="J230">
        <f t="shared" si="5"/>
        <v>59</v>
      </c>
      <c r="K230">
        <f t="shared" si="5"/>
        <v>33</v>
      </c>
      <c r="L230">
        <f t="shared" si="5"/>
        <v>34</v>
      </c>
      <c r="M230">
        <f t="shared" si="5"/>
        <v>26</v>
      </c>
      <c r="N230">
        <f t="shared" si="5"/>
        <v>108</v>
      </c>
      <c r="O230">
        <f t="shared" si="5"/>
        <v>33</v>
      </c>
      <c r="P230">
        <f t="shared" si="5"/>
        <v>67</v>
      </c>
      <c r="Q230">
        <f t="shared" si="5"/>
        <v>146</v>
      </c>
      <c r="R230">
        <f t="shared" si="5"/>
        <v>101</v>
      </c>
      <c r="S230">
        <f t="shared" si="5"/>
        <v>55</v>
      </c>
    </row>
    <row r="234" spans="7:19">
      <c r="K234" s="32"/>
      <c r="L234" s="51" t="s">
        <v>526</v>
      </c>
      <c r="M234" s="52" t="s">
        <v>526</v>
      </c>
    </row>
    <row r="235" spans="7:19">
      <c r="G235" s="2"/>
      <c r="H235" s="2"/>
      <c r="K235" t="s">
        <v>513</v>
      </c>
      <c r="L235" s="2">
        <v>26</v>
      </c>
      <c r="M235" s="54">
        <f>(26/880)*100</f>
        <v>2.9545454545454546</v>
      </c>
    </row>
    <row r="236" spans="7:19">
      <c r="G236" s="2"/>
      <c r="H236" s="2"/>
      <c r="K236" t="s">
        <v>511</v>
      </c>
      <c r="L236" s="2">
        <v>33</v>
      </c>
      <c r="M236" s="54">
        <f>(33/880)*100</f>
        <v>3.75</v>
      </c>
    </row>
    <row r="237" spans="7:19">
      <c r="G237" s="2"/>
      <c r="H237" s="2"/>
      <c r="K237" t="s">
        <v>515</v>
      </c>
      <c r="L237" s="2">
        <v>33</v>
      </c>
      <c r="M237" s="54">
        <f>(33/880)*100</f>
        <v>3.75</v>
      </c>
    </row>
    <row r="238" spans="7:19">
      <c r="G238" s="2"/>
      <c r="H238" s="2"/>
      <c r="K238" t="s">
        <v>512</v>
      </c>
      <c r="L238" s="2">
        <v>34</v>
      </c>
      <c r="M238" s="54">
        <f>(34/880)*100</f>
        <v>3.8636363636363633</v>
      </c>
    </row>
    <row r="239" spans="7:19">
      <c r="G239" s="2"/>
      <c r="H239" s="2"/>
      <c r="K239" t="s">
        <v>519</v>
      </c>
      <c r="L239" s="2">
        <v>55</v>
      </c>
      <c r="M239" s="54">
        <f>(55/880)*100</f>
        <v>6.25</v>
      </c>
    </row>
    <row r="240" spans="7:19">
      <c r="G240" s="2"/>
      <c r="H240" s="2"/>
      <c r="K240" t="s">
        <v>510</v>
      </c>
      <c r="L240" s="2">
        <v>59</v>
      </c>
      <c r="M240" s="54">
        <f>(59/880)*100</f>
        <v>6.704545454545455</v>
      </c>
    </row>
    <row r="241" spans="6:13">
      <c r="F241" s="13"/>
      <c r="G241" s="2"/>
      <c r="H241" s="2"/>
      <c r="K241" t="s">
        <v>516</v>
      </c>
      <c r="L241" s="2">
        <v>67</v>
      </c>
      <c r="M241" s="54">
        <f>(67/880)*100</f>
        <v>7.6136363636363642</v>
      </c>
    </row>
    <row r="242" spans="6:13">
      <c r="F242" s="13"/>
      <c r="G242" s="2"/>
      <c r="H242" s="2"/>
      <c r="K242" t="s">
        <v>509</v>
      </c>
      <c r="L242" s="2">
        <v>84</v>
      </c>
      <c r="M242" s="54">
        <f>(84/880)*100</f>
        <v>9.5454545454545467</v>
      </c>
    </row>
    <row r="243" spans="6:13">
      <c r="F243" s="13"/>
      <c r="G243" s="2"/>
      <c r="H243" s="2"/>
      <c r="K243" t="s">
        <v>518</v>
      </c>
      <c r="L243" s="2">
        <v>101</v>
      </c>
      <c r="M243" s="54">
        <f>(101/880)*100</f>
        <v>11.477272727272728</v>
      </c>
    </row>
    <row r="244" spans="6:13">
      <c r="F244" s="13"/>
      <c r="G244" s="2"/>
      <c r="H244" s="2"/>
      <c r="K244" t="s">
        <v>514</v>
      </c>
      <c r="L244" s="2">
        <v>108</v>
      </c>
      <c r="M244" s="54">
        <f>(108/880)*100</f>
        <v>12.272727272727273</v>
      </c>
    </row>
    <row r="245" spans="6:13">
      <c r="F245" s="13"/>
      <c r="G245" s="2"/>
      <c r="H245" s="2"/>
      <c r="K245" t="s">
        <v>508</v>
      </c>
      <c r="L245" s="2">
        <v>134</v>
      </c>
      <c r="M245" s="54">
        <f>(134/880)*100</f>
        <v>15.227272727272728</v>
      </c>
    </row>
    <row r="246" spans="6:13">
      <c r="F246" s="13"/>
      <c r="G246" s="2"/>
      <c r="H246" s="2"/>
      <c r="K246" t="s">
        <v>517</v>
      </c>
      <c r="L246" s="2">
        <v>146</v>
      </c>
      <c r="M246" s="54">
        <f>(146/880)*100</f>
        <v>16.590909090909093</v>
      </c>
    </row>
    <row r="247" spans="6:13">
      <c r="F247" s="13"/>
      <c r="G247" s="2"/>
      <c r="H247" s="2"/>
      <c r="K247" s="35"/>
      <c r="L247" s="40">
        <f>SUM(L235:L246)</f>
        <v>880</v>
      </c>
      <c r="M247" s="56">
        <f>SUM(M235:M246)</f>
        <v>100.00000000000001</v>
      </c>
    </row>
    <row r="248" spans="6:13">
      <c r="F248" s="13"/>
      <c r="G248" s="2"/>
      <c r="H248" s="2"/>
    </row>
    <row r="249" spans="6:13">
      <c r="F249" s="13"/>
      <c r="G249" s="2"/>
      <c r="H249" s="2"/>
    </row>
    <row r="250" spans="6:13">
      <c r="F250" s="13"/>
      <c r="G250" s="2"/>
      <c r="H250" s="2"/>
    </row>
    <row r="251" spans="6:13">
      <c r="F251" s="13"/>
      <c r="G251" s="2"/>
      <c r="H251" s="2"/>
    </row>
    <row r="252" spans="6:13">
      <c r="G252" s="2"/>
      <c r="H252" s="2"/>
    </row>
    <row r="253" spans="6:13">
      <c r="F253" s="13"/>
      <c r="G253" s="2"/>
      <c r="H253" s="2"/>
    </row>
    <row r="254" spans="6:13">
      <c r="G254" s="2"/>
      <c r="H254" s="53"/>
    </row>
    <row r="255" spans="6:13">
      <c r="G255" s="2"/>
      <c r="H255" s="53"/>
    </row>
    <row r="256" spans="6:13">
      <c r="G256" s="2"/>
      <c r="H256" s="53"/>
      <c r="I256" s="45"/>
    </row>
    <row r="257" spans="6:9">
      <c r="G257" s="2"/>
      <c r="H257" s="53"/>
    </row>
    <row r="258" spans="6:9">
      <c r="G258" s="2"/>
      <c r="H258" s="53"/>
    </row>
    <row r="259" spans="6:9">
      <c r="G259" s="2"/>
      <c r="H259" s="53"/>
    </row>
    <row r="260" spans="6:9">
      <c r="G260" s="2"/>
      <c r="H260" s="53"/>
    </row>
    <row r="261" spans="6:9">
      <c r="F261" s="13"/>
      <c r="G261" s="2"/>
      <c r="H261" s="53"/>
      <c r="I261" s="45"/>
    </row>
    <row r="262" spans="6:9">
      <c r="F262" s="13"/>
      <c r="G262" s="2"/>
      <c r="H262" s="53"/>
    </row>
    <row r="263" spans="6:9">
      <c r="F263" s="13"/>
      <c r="G263" s="2"/>
      <c r="H263" s="53"/>
    </row>
    <row r="264" spans="6:9">
      <c r="F264" s="13"/>
      <c r="G264" s="2"/>
      <c r="H264" s="53"/>
    </row>
    <row r="265" spans="6:9">
      <c r="F265" s="13"/>
      <c r="G265" s="2"/>
      <c r="H265" s="53"/>
    </row>
    <row r="266" spans="6:9">
      <c r="F266" s="13"/>
      <c r="G266" s="2"/>
      <c r="H266" s="53"/>
    </row>
    <row r="267" spans="6:9">
      <c r="F267" s="13"/>
      <c r="G267" s="2"/>
      <c r="H267" s="53"/>
    </row>
    <row r="268" spans="6:9">
      <c r="F268" s="13"/>
      <c r="G268" s="2"/>
      <c r="H268" s="53"/>
    </row>
    <row r="269" spans="6:9">
      <c r="F269" s="13"/>
      <c r="G269" s="2"/>
      <c r="H269" s="53"/>
    </row>
    <row r="270" spans="6:9">
      <c r="F270" s="13"/>
      <c r="G270" s="2"/>
      <c r="H270" s="53"/>
    </row>
    <row r="271" spans="6:9">
      <c r="F271" s="13"/>
      <c r="G271" s="2"/>
      <c r="H271" s="53"/>
    </row>
    <row r="274" spans="6:8">
      <c r="F274" s="13"/>
    </row>
    <row r="275" spans="6:8">
      <c r="F275" s="53"/>
      <c r="G275" s="53"/>
      <c r="H275" s="2"/>
    </row>
    <row r="276" spans="6:8">
      <c r="F276" s="53"/>
      <c r="G276" s="53"/>
      <c r="H276" s="2"/>
    </row>
    <row r="277" spans="6:8">
      <c r="F277" s="53"/>
      <c r="G277" s="53"/>
      <c r="H277" s="2"/>
    </row>
    <row r="278" spans="6:8">
      <c r="F278" s="53"/>
      <c r="G278" s="53"/>
      <c r="H278" s="2"/>
    </row>
    <row r="279" spans="6:8">
      <c r="F279" s="53"/>
      <c r="G279" s="53"/>
      <c r="H279" s="2"/>
    </row>
  </sheetData>
  <sortState xmlns:xlrd2="http://schemas.microsoft.com/office/spreadsheetml/2017/richdata2" ref="K233:L244">
    <sortCondition ref="L233:L244"/>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16"/>
  <sheetViews>
    <sheetView workbookViewId="0">
      <selection activeCell="B23" sqref="B23"/>
    </sheetView>
  </sheetViews>
  <sheetFormatPr baseColWidth="10" defaultRowHeight="15.5"/>
  <cols>
    <col min="2" max="2" width="46.6640625" customWidth="1"/>
    <col min="7" max="7" width="18.33203125" customWidth="1"/>
    <col min="8" max="8" width="40.5" customWidth="1"/>
  </cols>
  <sheetData>
    <row r="1" spans="1:8" ht="33" customHeight="1">
      <c r="A1" s="10" t="s">
        <v>546</v>
      </c>
      <c r="B1" s="10"/>
      <c r="C1" s="10"/>
      <c r="D1" s="10"/>
      <c r="E1" s="10"/>
      <c r="F1" s="10"/>
      <c r="G1" s="10"/>
    </row>
    <row r="3" spans="1:8">
      <c r="A3" s="83"/>
      <c r="B3" s="84" t="s">
        <v>530</v>
      </c>
      <c r="C3" s="83"/>
      <c r="D3" s="83"/>
    </row>
    <row r="4" spans="1:8">
      <c r="A4" s="83"/>
      <c r="B4" s="84" t="s">
        <v>373</v>
      </c>
      <c r="C4" s="83"/>
      <c r="D4" s="83"/>
    </row>
    <row r="5" spans="1:8">
      <c r="A5" s="83"/>
      <c r="B5" s="84" t="s">
        <v>487</v>
      </c>
      <c r="C5" s="83"/>
      <c r="D5" s="83"/>
    </row>
    <row r="6" spans="1:8">
      <c r="A6" s="83"/>
      <c r="B6" s="84" t="s">
        <v>397</v>
      </c>
      <c r="C6" s="83"/>
      <c r="D6" s="83"/>
    </row>
    <row r="7" spans="1:8">
      <c r="A7" s="83"/>
      <c r="B7" s="84" t="s">
        <v>477</v>
      </c>
      <c r="C7" s="83"/>
      <c r="D7" s="83"/>
    </row>
    <row r="8" spans="1:8">
      <c r="A8" s="83"/>
      <c r="B8" s="84" t="s">
        <v>425</v>
      </c>
      <c r="C8" s="83"/>
      <c r="D8" s="83"/>
    </row>
    <row r="9" spans="1:8">
      <c r="A9" s="83"/>
      <c r="B9" s="84" t="s">
        <v>380</v>
      </c>
      <c r="C9" s="83"/>
      <c r="D9" s="83"/>
    </row>
    <row r="10" spans="1:8">
      <c r="A10" s="83"/>
      <c r="B10" s="84" t="s">
        <v>504</v>
      </c>
      <c r="C10" s="83"/>
      <c r="D10" s="83"/>
    </row>
    <row r="11" spans="1:8">
      <c r="A11" s="83"/>
      <c r="B11" s="84" t="s">
        <v>451</v>
      </c>
      <c r="C11" s="83"/>
      <c r="D11" s="83"/>
    </row>
    <row r="12" spans="1:8">
      <c r="A12" s="83"/>
      <c r="B12" s="84" t="s">
        <v>436</v>
      </c>
      <c r="C12" s="83"/>
      <c r="D12" s="83"/>
    </row>
    <row r="13" spans="1:8">
      <c r="A13" s="83"/>
      <c r="B13" s="84" t="s">
        <v>479</v>
      </c>
      <c r="C13" s="84"/>
      <c r="D13" s="83"/>
      <c r="H13" s="6"/>
    </row>
    <row r="14" spans="1:8">
      <c r="A14" s="83"/>
      <c r="B14" s="84" t="s">
        <v>375</v>
      </c>
      <c r="C14" s="83"/>
      <c r="D14" s="83"/>
    </row>
    <row r="15" spans="1:8">
      <c r="A15" s="83"/>
      <c r="B15" s="84" t="s">
        <v>426</v>
      </c>
      <c r="C15" s="83"/>
      <c r="D15" s="83"/>
      <c r="H15" s="13"/>
    </row>
    <row r="16" spans="1:8">
      <c r="A16" s="83"/>
      <c r="B16" s="84" t="s">
        <v>521</v>
      </c>
      <c r="C16" s="83"/>
      <c r="D16" s="83"/>
    </row>
    <row r="17" spans="1:8">
      <c r="A17" s="83"/>
      <c r="B17" s="84" t="s">
        <v>453</v>
      </c>
      <c r="C17" s="83"/>
      <c r="D17" s="83"/>
    </row>
    <row r="18" spans="1:8">
      <c r="A18" s="83"/>
      <c r="B18" s="84" t="s">
        <v>470</v>
      </c>
      <c r="C18" s="83"/>
      <c r="D18" s="83"/>
    </row>
    <row r="19" spans="1:8">
      <c r="A19" s="83"/>
      <c r="B19" s="84" t="s">
        <v>408</v>
      </c>
      <c r="C19" s="83"/>
      <c r="D19" s="83"/>
      <c r="H19" s="12"/>
    </row>
    <row r="20" spans="1:8">
      <c r="A20" s="83"/>
      <c r="B20" s="84" t="s">
        <v>390</v>
      </c>
      <c r="C20" s="83"/>
      <c r="D20" s="83"/>
    </row>
    <row r="21" spans="1:8">
      <c r="A21" s="83"/>
      <c r="B21" s="84" t="s">
        <v>374</v>
      </c>
      <c r="C21" s="83"/>
      <c r="D21" s="83"/>
    </row>
    <row r="22" spans="1:8">
      <c r="A22" s="83"/>
      <c r="B22" s="84" t="s">
        <v>400</v>
      </c>
      <c r="C22" s="83"/>
      <c r="D22" s="83"/>
    </row>
    <row r="23" spans="1:8">
      <c r="A23" s="83"/>
      <c r="B23" s="84" t="s">
        <v>462</v>
      </c>
      <c r="C23" s="83"/>
      <c r="D23" s="83"/>
    </row>
    <row r="24" spans="1:8">
      <c r="A24" s="83"/>
      <c r="B24" s="84" t="s">
        <v>381</v>
      </c>
      <c r="C24" s="83"/>
      <c r="D24" s="83"/>
    </row>
    <row r="25" spans="1:8">
      <c r="A25" s="83"/>
      <c r="B25" s="84" t="s">
        <v>405</v>
      </c>
      <c r="C25" s="83"/>
      <c r="D25" s="83"/>
    </row>
    <row r="26" spans="1:8">
      <c r="A26" s="83"/>
      <c r="B26" s="84" t="s">
        <v>420</v>
      </c>
      <c r="C26" s="83"/>
      <c r="D26" s="83"/>
    </row>
    <row r="27" spans="1:8">
      <c r="A27" s="83"/>
      <c r="B27" s="84" t="s">
        <v>500</v>
      </c>
      <c r="C27" s="83"/>
      <c r="D27" s="83"/>
    </row>
    <row r="28" spans="1:8">
      <c r="A28" s="83"/>
      <c r="B28" s="84" t="s">
        <v>410</v>
      </c>
      <c r="C28" s="83"/>
      <c r="D28" s="83"/>
    </row>
    <row r="29" spans="1:8">
      <c r="A29" s="83"/>
      <c r="B29" s="84" t="s">
        <v>394</v>
      </c>
      <c r="C29" s="83"/>
      <c r="D29" s="83"/>
    </row>
    <row r="30" spans="1:8">
      <c r="A30" s="83"/>
      <c r="B30" s="84" t="s">
        <v>471</v>
      </c>
      <c r="C30" s="83"/>
      <c r="D30" s="83"/>
    </row>
    <row r="31" spans="1:8">
      <c r="A31" s="83"/>
      <c r="B31" s="84" t="s">
        <v>422</v>
      </c>
      <c r="C31" s="84"/>
      <c r="D31" s="83"/>
    </row>
    <row r="32" spans="1:8">
      <c r="A32" s="83"/>
      <c r="B32" s="84" t="s">
        <v>439</v>
      </c>
      <c r="C32" s="83"/>
      <c r="D32" s="83"/>
      <c r="H32" s="11"/>
    </row>
    <row r="33" spans="1:4">
      <c r="A33" s="83"/>
      <c r="B33" s="84" t="s">
        <v>499</v>
      </c>
      <c r="C33" s="83"/>
      <c r="D33" s="83"/>
    </row>
    <row r="34" spans="1:4">
      <c r="A34" s="83"/>
      <c r="B34" s="84" t="s">
        <v>413</v>
      </c>
      <c r="C34" s="83"/>
      <c r="D34" s="83"/>
    </row>
    <row r="35" spans="1:4">
      <c r="A35" s="83"/>
      <c r="B35" s="84" t="s">
        <v>392</v>
      </c>
      <c r="C35" s="83"/>
      <c r="D35" s="83"/>
    </row>
    <row r="36" spans="1:4">
      <c r="A36" s="83"/>
      <c r="B36" s="84" t="s">
        <v>353</v>
      </c>
      <c r="C36" s="83"/>
      <c r="D36" s="83"/>
    </row>
    <row r="37" spans="1:4">
      <c r="A37" s="83"/>
      <c r="B37" s="84" t="s">
        <v>446</v>
      </c>
      <c r="C37" s="83"/>
      <c r="D37" s="83"/>
    </row>
    <row r="38" spans="1:4">
      <c r="A38" s="83"/>
      <c r="B38" s="84" t="s">
        <v>460</v>
      </c>
      <c r="C38" s="83"/>
      <c r="D38" s="83"/>
    </row>
    <row r="39" spans="1:4">
      <c r="A39" s="83"/>
      <c r="B39" s="84" t="s">
        <v>344</v>
      </c>
      <c r="C39" s="83"/>
      <c r="D39" s="83"/>
    </row>
    <row r="40" spans="1:4">
      <c r="A40" s="83"/>
      <c r="B40" s="84"/>
      <c r="C40" s="83"/>
      <c r="D40" s="83"/>
    </row>
    <row r="41" spans="1:4">
      <c r="A41" s="83"/>
      <c r="B41" s="84" t="s">
        <v>372</v>
      </c>
      <c r="C41" s="83"/>
      <c r="D41" s="83"/>
    </row>
    <row r="42" spans="1:4">
      <c r="A42" s="83"/>
      <c r="B42" s="84"/>
      <c r="C42" s="83"/>
      <c r="D42" s="83"/>
    </row>
    <row r="43" spans="1:4">
      <c r="A43" s="83"/>
      <c r="B43" s="84" t="s">
        <v>466</v>
      </c>
      <c r="C43" s="83"/>
      <c r="D43" s="83"/>
    </row>
    <row r="44" spans="1:4">
      <c r="A44" s="83"/>
      <c r="B44" s="84" t="s">
        <v>382</v>
      </c>
      <c r="C44" s="83"/>
      <c r="D44" s="83"/>
    </row>
    <row r="45" spans="1:4">
      <c r="A45" s="83"/>
      <c r="B45" s="84" t="s">
        <v>363</v>
      </c>
      <c r="C45" s="83"/>
      <c r="D45" s="83"/>
    </row>
    <row r="46" spans="1:4">
      <c r="A46" s="83"/>
      <c r="B46" s="84" t="s">
        <v>437</v>
      </c>
      <c r="C46" s="83"/>
      <c r="D46" s="83"/>
    </row>
    <row r="47" spans="1:4">
      <c r="B47" s="6"/>
    </row>
    <row r="48" spans="1:4">
      <c r="B48" s="6"/>
    </row>
    <row r="49" spans="2:2">
      <c r="B49" s="6"/>
    </row>
    <row r="50" spans="2:2">
      <c r="B50" s="6"/>
    </row>
    <row r="51" spans="2:2">
      <c r="B51" s="6"/>
    </row>
    <row r="52" spans="2:2">
      <c r="B52" s="6"/>
    </row>
    <row r="53" spans="2:2">
      <c r="B53" s="6"/>
    </row>
    <row r="54" spans="2:2">
      <c r="B54" s="6"/>
    </row>
    <row r="55" spans="2:2">
      <c r="B55" s="6"/>
    </row>
    <row r="56" spans="2:2">
      <c r="B56" s="6"/>
    </row>
    <row r="57" spans="2:2">
      <c r="B57" s="6"/>
    </row>
    <row r="58" spans="2:2">
      <c r="B58" s="6"/>
    </row>
    <row r="59" spans="2:2">
      <c r="B59" s="6"/>
    </row>
    <row r="60" spans="2:2">
      <c r="B60" s="6"/>
    </row>
    <row r="61" spans="2:2">
      <c r="B61" s="6"/>
    </row>
    <row r="62" spans="2:2">
      <c r="B62" s="6"/>
    </row>
    <row r="63" spans="2:2">
      <c r="B63" s="6"/>
    </row>
    <row r="64" spans="2: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sheetData>
  <sortState xmlns:xlrd2="http://schemas.microsoft.com/office/spreadsheetml/2017/richdata2" ref="H3:H72">
    <sortCondition ref="H3:H7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Questions</vt:lpstr>
      <vt:lpstr>Data</vt:lpstr>
      <vt:lpstr>Demographics</vt:lpstr>
      <vt:lpstr>Q9StressLevels</vt:lpstr>
      <vt:lpstr>Q11Coping</vt:lpstr>
      <vt:lpstr>Q12Q13</vt:lpstr>
      <vt:lpstr>Q17Stressors</vt:lpstr>
      <vt:lpstr>Q18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Cole</dc:creator>
  <cp:lastModifiedBy>MAILLARD Lora</cp:lastModifiedBy>
  <dcterms:created xsi:type="dcterms:W3CDTF">2019-09-26T13:51:05Z</dcterms:created>
  <dcterms:modified xsi:type="dcterms:W3CDTF">2023-12-13T14:34:24Z</dcterms:modified>
</cp:coreProperties>
</file>