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nick\Documents\IIB Engineering\Project\Experiments\"/>
    </mc:Choice>
  </mc:AlternateContent>
  <xr:revisionPtr revIDLastSave="0" documentId="13_ncr:1_{52652F96-2D16-434B-BF11-4873810967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Trials" sheetId="2" r:id="rId2"/>
    <sheet name="Final 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" l="1"/>
  <c r="R7" i="3"/>
  <c r="R1" i="3"/>
  <c r="P8" i="3"/>
  <c r="P7" i="3"/>
  <c r="P1" i="3"/>
  <c r="N8" i="3"/>
  <c r="N7" i="3"/>
  <c r="N1" i="3"/>
  <c r="L8" i="3"/>
  <c r="L7" i="3"/>
  <c r="L1" i="3"/>
  <c r="J8" i="3"/>
  <c r="J7" i="3"/>
  <c r="J1" i="3"/>
  <c r="H8" i="3"/>
  <c r="H7" i="3"/>
  <c r="H1" i="3"/>
  <c r="F8" i="3"/>
  <c r="F7" i="3"/>
  <c r="F1" i="3"/>
  <c r="D8" i="3"/>
  <c r="D7" i="3"/>
  <c r="D1" i="3"/>
  <c r="B8" i="3"/>
  <c r="B7" i="3"/>
  <c r="B1" i="3"/>
  <c r="B18" i="2"/>
  <c r="B19" i="2" s="1"/>
  <c r="B17" i="2"/>
  <c r="B16" i="2"/>
  <c r="B1" i="2"/>
  <c r="B14" i="2"/>
  <c r="B13" i="2"/>
  <c r="B8" i="2"/>
  <c r="B7" i="2"/>
  <c r="C3" i="1"/>
  <c r="C2" i="1"/>
  <c r="B20" i="1"/>
  <c r="B21" i="1" s="1"/>
  <c r="C19" i="1"/>
  <c r="C18" i="1"/>
  <c r="C10" i="1"/>
  <c r="C11" i="1"/>
  <c r="B12" i="1"/>
  <c r="B13" i="1"/>
  <c r="C6" i="1"/>
  <c r="C5" i="1"/>
  <c r="B21" i="2" l="1"/>
  <c r="B20" i="2"/>
</calcChain>
</file>

<file path=xl/sharedStrings.xml><?xml version="1.0" encoding="utf-8"?>
<sst xmlns="http://schemas.openxmlformats.org/spreadsheetml/2006/main" count="122" uniqueCount="38">
  <si>
    <t>PS</t>
  </si>
  <si>
    <t>Iron</t>
  </si>
  <si>
    <t>Gelatin</t>
  </si>
  <si>
    <t>Alginate</t>
  </si>
  <si>
    <t>Solvent</t>
  </si>
  <si>
    <t>Empty vial</t>
  </si>
  <si>
    <t>Component mass [mg]</t>
  </si>
  <si>
    <t>Component</t>
  </si>
  <si>
    <t>Total mass [mg]</t>
  </si>
  <si>
    <t>Weight %</t>
  </si>
  <si>
    <t>Required mass [mg]</t>
  </si>
  <si>
    <t>Water</t>
  </si>
  <si>
    <t>Trial 1</t>
  </si>
  <si>
    <t>Trial 2</t>
  </si>
  <si>
    <t>Trial</t>
  </si>
  <si>
    <t>Solvent volume [mL]</t>
  </si>
  <si>
    <t>Polystyrene wt%</t>
  </si>
  <si>
    <t>Iron oxide wt%</t>
  </si>
  <si>
    <t>Solvent mass [mg]</t>
  </si>
  <si>
    <t>Required PS [mg]</t>
  </si>
  <si>
    <t>Required iron [mg]</t>
  </si>
  <si>
    <t>Fibre Experiment:</t>
  </si>
  <si>
    <t>Hydrogel:</t>
  </si>
  <si>
    <t>Hydrogel volume [ml]</t>
  </si>
  <si>
    <t>Alginate wt%</t>
  </si>
  <si>
    <t>Gelatin wt%</t>
  </si>
  <si>
    <t>Required Alginate [mg]</t>
  </si>
  <si>
    <t>Required Gelatin [mg]</t>
  </si>
  <si>
    <t>Additional mass [mg]</t>
  </si>
  <si>
    <t>Additional solvent [ul]</t>
  </si>
  <si>
    <t>Additional DMF [ul]</t>
  </si>
  <si>
    <t>Additional acetone [ul]</t>
  </si>
  <si>
    <t>New iron %</t>
  </si>
  <si>
    <t>New PS %</t>
  </si>
  <si>
    <t>Total solvent mass [mg]</t>
  </si>
  <si>
    <t>Actual masses</t>
  </si>
  <si>
    <t>Polystyrene [mg]</t>
  </si>
  <si>
    <t>Iron oxide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</si>
</sst>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23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3" borderId="2" xfId="2"/>
    <xf numFmtId="0" fontId="3" fillId="4" borderId="3" xfId="3"/>
    <xf numFmtId="0" fontId="1" fillId="5" borderId="4" xfId="1" applyFill="1" applyBorder="1"/>
    <xf numFmtId="0" fontId="1" fillId="5" borderId="5" xfId="1" applyFill="1" applyBorder="1"/>
    <xf numFmtId="0" fontId="0" fillId="0" borderId="6" xfId="0" applyBorder="1"/>
    <xf numFmtId="0" fontId="2" fillId="3" borderId="7" xfId="2" applyBorder="1"/>
    <xf numFmtId="9" fontId="2" fillId="3" borderId="7" xfId="2" applyNumberFormat="1" applyBorder="1"/>
    <xf numFmtId="0" fontId="4" fillId="0" borderId="6" xfId="0" applyFont="1" applyBorder="1"/>
    <xf numFmtId="0" fontId="0" fillId="0" borderId="8" xfId="0" applyBorder="1"/>
    <xf numFmtId="0" fontId="3" fillId="4" borderId="9" xfId="3" applyBorder="1"/>
    <xf numFmtId="10" fontId="2" fillId="3" borderId="7" xfId="2" applyNumberForma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11" xfId="0" applyFont="1" applyBorder="1"/>
    <xf numFmtId="9" fontId="5" fillId="3" borderId="7" xfId="2" applyNumberFormat="1" applyFont="1" applyBorder="1"/>
    <xf numFmtId="0" fontId="5" fillId="3" borderId="7" xfId="2" applyFont="1" applyBorder="1"/>
    <xf numFmtId="10" fontId="5" fillId="3" borderId="7" xfId="2" applyNumberFormat="1" applyFont="1" applyBorder="1"/>
    <xf numFmtId="9" fontId="3" fillId="4" borderId="3" xfId="3" applyNumberFormat="1"/>
  </cellXfs>
  <cellStyles count="4">
    <cellStyle name="Heading 1" xfId="1" builtinId="1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opLeftCell="A3" workbookViewId="0">
      <selection activeCell="C4" sqref="C4"/>
    </sheetView>
  </sheetViews>
  <sheetFormatPr defaultRowHeight="14.4" x14ac:dyDescent="0.3"/>
  <cols>
    <col min="1" max="1" width="11.5546875" customWidth="1"/>
    <col min="2" max="2" width="15.109375" customWidth="1"/>
    <col min="3" max="3" width="34" customWidth="1"/>
  </cols>
  <sheetData>
    <row r="1" spans="1:3" x14ac:dyDescent="0.3">
      <c r="A1" t="s">
        <v>7</v>
      </c>
      <c r="B1" s="1" t="s">
        <v>9</v>
      </c>
      <c r="C1" t="s">
        <v>10</v>
      </c>
    </row>
    <row r="2" spans="1:3" x14ac:dyDescent="0.3">
      <c r="A2" t="s">
        <v>0</v>
      </c>
      <c r="B2" s="1">
        <v>0.1</v>
      </c>
      <c r="C2">
        <f>B2/(1-(B2+B3)) * C11</f>
        <v>178.23999999999978</v>
      </c>
    </row>
    <row r="3" spans="1:3" x14ac:dyDescent="0.3">
      <c r="A3" t="s">
        <v>1</v>
      </c>
      <c r="B3" s="1">
        <v>0.4</v>
      </c>
      <c r="C3">
        <f>B3/(1-(B2+B3))*C11</f>
        <v>712.95999999999913</v>
      </c>
    </row>
    <row r="4" spans="1:3" x14ac:dyDescent="0.3">
      <c r="A4" t="s">
        <v>11</v>
      </c>
      <c r="B4" s="1"/>
      <c r="C4">
        <v>50000</v>
      </c>
    </row>
    <row r="5" spans="1:3" x14ac:dyDescent="0.3">
      <c r="A5" t="s">
        <v>2</v>
      </c>
      <c r="B5" s="1">
        <v>0.04</v>
      </c>
      <c r="C5">
        <f>B5/(1-(B5+B6))*C4</f>
        <v>2096.4360587002097</v>
      </c>
    </row>
    <row r="6" spans="1:3" x14ac:dyDescent="0.3">
      <c r="A6" t="s">
        <v>3</v>
      </c>
      <c r="B6" s="2">
        <v>6.0000000000000001E-3</v>
      </c>
      <c r="C6">
        <f>B6/(1-(B5+B6)) * C4</f>
        <v>314.46540880503147</v>
      </c>
    </row>
    <row r="9" spans="1:3" x14ac:dyDescent="0.3">
      <c r="A9" s="3" t="s">
        <v>12</v>
      </c>
      <c r="B9" t="s">
        <v>8</v>
      </c>
      <c r="C9" t="s">
        <v>6</v>
      </c>
    </row>
    <row r="10" spans="1:3" x14ac:dyDescent="0.3">
      <c r="A10" t="s">
        <v>5</v>
      </c>
      <c r="B10" s="3">
        <v>12016.7</v>
      </c>
      <c r="C10">
        <f>B10</f>
        <v>12016.7</v>
      </c>
    </row>
    <row r="11" spans="1:3" x14ac:dyDescent="0.3">
      <c r="A11" t="s">
        <v>4</v>
      </c>
      <c r="B11" s="3">
        <v>12907.9</v>
      </c>
      <c r="C11">
        <f>B11-B10</f>
        <v>891.19999999999891</v>
      </c>
    </row>
    <row r="12" spans="1:3" x14ac:dyDescent="0.3">
      <c r="A12" t="s">
        <v>0</v>
      </c>
      <c r="B12">
        <f>B11+C12</f>
        <v>13004.9</v>
      </c>
      <c r="C12" s="3">
        <v>97</v>
      </c>
    </row>
    <row r="13" spans="1:3" x14ac:dyDescent="0.3">
      <c r="A13" t="s">
        <v>1</v>
      </c>
      <c r="B13">
        <f>B12+C13</f>
        <v>13662.9</v>
      </c>
      <c r="C13" s="3">
        <v>658</v>
      </c>
    </row>
    <row r="14" spans="1:3" x14ac:dyDescent="0.3">
      <c r="A14" t="s">
        <v>2</v>
      </c>
      <c r="C14">
        <v>2109</v>
      </c>
    </row>
    <row r="15" spans="1:3" x14ac:dyDescent="0.3">
      <c r="A15" t="s">
        <v>3</v>
      </c>
      <c r="C15">
        <v>312</v>
      </c>
    </row>
    <row r="17" spans="1:3" x14ac:dyDescent="0.3">
      <c r="A17" s="3" t="s">
        <v>13</v>
      </c>
      <c r="B17" t="s">
        <v>8</v>
      </c>
      <c r="C17" t="s">
        <v>6</v>
      </c>
    </row>
    <row r="18" spans="1:3" x14ac:dyDescent="0.3">
      <c r="A18" t="s">
        <v>5</v>
      </c>
      <c r="B18" s="3">
        <v>12011.2</v>
      </c>
      <c r="C18">
        <f>B18</f>
        <v>12011.2</v>
      </c>
    </row>
    <row r="19" spans="1:3" x14ac:dyDescent="0.3">
      <c r="A19" t="s">
        <v>4</v>
      </c>
      <c r="B19" s="3">
        <v>12949.3</v>
      </c>
      <c r="C19">
        <f>B19-B18</f>
        <v>938.09999999999854</v>
      </c>
    </row>
    <row r="20" spans="1:3" x14ac:dyDescent="0.3">
      <c r="A20" t="s">
        <v>0</v>
      </c>
      <c r="B20">
        <f>B19+C20</f>
        <v>12949.3</v>
      </c>
      <c r="C20" s="3"/>
    </row>
    <row r="21" spans="1:3" x14ac:dyDescent="0.3">
      <c r="A21" t="s">
        <v>1</v>
      </c>
      <c r="B21">
        <f>B20+C21</f>
        <v>12949.3</v>
      </c>
      <c r="C21" s="3"/>
    </row>
    <row r="22" spans="1:3" x14ac:dyDescent="0.3">
      <c r="A22" t="s">
        <v>2</v>
      </c>
      <c r="C22">
        <v>2109</v>
      </c>
    </row>
    <row r="23" spans="1:3" x14ac:dyDescent="0.3">
      <c r="A23" t="s">
        <v>3</v>
      </c>
      <c r="C23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0FD9-C45F-4AC5-9307-45DE7ED8DFF8}">
  <dimension ref="A1:F21"/>
  <sheetViews>
    <sheetView workbookViewId="0">
      <selection activeCell="A27" sqref="A27"/>
    </sheetView>
  </sheetViews>
  <sheetFormatPr defaultColWidth="20.77734375" defaultRowHeight="14.4" x14ac:dyDescent="0.3"/>
  <sheetData>
    <row r="1" spans="1:6" ht="20.399999999999999" thickBot="1" x14ac:dyDescent="0.45">
      <c r="A1" s="6" t="s">
        <v>14</v>
      </c>
      <c r="B1" s="7">
        <f>COLUMN()/2</f>
        <v>1</v>
      </c>
      <c r="C1" s="6"/>
      <c r="D1" s="7"/>
      <c r="E1" s="6"/>
      <c r="F1" s="7"/>
    </row>
    <row r="2" spans="1:6" ht="15" thickTop="1" x14ac:dyDescent="0.3">
      <c r="A2" s="8" t="s">
        <v>15</v>
      </c>
      <c r="B2" s="20">
        <v>1</v>
      </c>
      <c r="C2" s="8"/>
      <c r="D2" s="9"/>
      <c r="E2" s="8"/>
      <c r="F2" s="9"/>
    </row>
    <row r="3" spans="1:6" x14ac:dyDescent="0.3">
      <c r="A3" s="8" t="s">
        <v>16</v>
      </c>
      <c r="B3" s="19">
        <v>0.2</v>
      </c>
      <c r="C3" s="8"/>
      <c r="D3" s="10"/>
      <c r="E3" s="8"/>
      <c r="F3" s="10"/>
    </row>
    <row r="4" spans="1:6" x14ac:dyDescent="0.3">
      <c r="A4" s="8" t="s">
        <v>17</v>
      </c>
      <c r="B4" s="19">
        <v>0.4</v>
      </c>
      <c r="C4" s="8"/>
      <c r="D4" s="10"/>
      <c r="E4" s="8"/>
      <c r="F4" s="10"/>
    </row>
    <row r="5" spans="1:6" x14ac:dyDescent="0.3">
      <c r="A5" s="11" t="s">
        <v>21</v>
      </c>
      <c r="B5" s="12"/>
      <c r="C5" s="11"/>
      <c r="D5" s="12"/>
      <c r="E5" s="11"/>
      <c r="F5" s="12"/>
    </row>
    <row r="6" spans="1:6" x14ac:dyDescent="0.3">
      <c r="A6" s="8" t="s">
        <v>18</v>
      </c>
      <c r="B6" s="20">
        <v>891.2</v>
      </c>
      <c r="C6" s="8"/>
      <c r="D6" s="9"/>
      <c r="E6" s="8"/>
      <c r="F6" s="9"/>
    </row>
    <row r="7" spans="1:6" x14ac:dyDescent="0.3">
      <c r="A7" s="8" t="s">
        <v>19</v>
      </c>
      <c r="B7" s="13">
        <f>B6*B3/(1-(B3+B4))</f>
        <v>445.60000000000014</v>
      </c>
      <c r="C7" s="8"/>
      <c r="D7" s="13"/>
      <c r="E7" s="8"/>
      <c r="F7" s="13"/>
    </row>
    <row r="8" spans="1:6" x14ac:dyDescent="0.3">
      <c r="A8" s="8" t="s">
        <v>20</v>
      </c>
      <c r="B8" s="13">
        <f>B6*B4/(1-(B3+B4))</f>
        <v>891.20000000000027</v>
      </c>
      <c r="C8" s="8"/>
      <c r="D8" s="13"/>
      <c r="E8" s="8"/>
      <c r="F8" s="13"/>
    </row>
    <row r="9" spans="1:6" x14ac:dyDescent="0.3">
      <c r="A9" s="11" t="s">
        <v>22</v>
      </c>
      <c r="B9" s="12"/>
      <c r="C9" s="11"/>
      <c r="D9" s="12"/>
      <c r="E9" s="11"/>
      <c r="F9" s="12"/>
    </row>
    <row r="10" spans="1:6" x14ac:dyDescent="0.3">
      <c r="A10" s="8" t="s">
        <v>23</v>
      </c>
      <c r="B10" s="20">
        <v>50</v>
      </c>
      <c r="C10" s="8"/>
      <c r="D10" s="9"/>
      <c r="E10" s="8"/>
      <c r="F10" s="9"/>
    </row>
    <row r="11" spans="1:6" x14ac:dyDescent="0.3">
      <c r="A11" s="8" t="s">
        <v>24</v>
      </c>
      <c r="B11" s="19">
        <v>0.04</v>
      </c>
      <c r="C11" s="8"/>
      <c r="D11" s="10"/>
      <c r="E11" s="8"/>
      <c r="F11" s="10"/>
    </row>
    <row r="12" spans="1:6" x14ac:dyDescent="0.3">
      <c r="A12" s="8" t="s">
        <v>25</v>
      </c>
      <c r="B12" s="21">
        <v>6.0000000000000001E-3</v>
      </c>
      <c r="C12" s="8"/>
      <c r="D12" s="14"/>
      <c r="E12" s="8"/>
      <c r="F12" s="14"/>
    </row>
    <row r="13" spans="1:6" x14ac:dyDescent="0.3">
      <c r="A13" s="8" t="s">
        <v>26</v>
      </c>
      <c r="B13" s="17">
        <f>B10*B11*100</f>
        <v>200</v>
      </c>
      <c r="C13" s="8"/>
      <c r="D13" s="12"/>
      <c r="E13" s="8"/>
      <c r="F13" s="12"/>
    </row>
    <row r="14" spans="1:6" ht="15" thickBot="1" x14ac:dyDescent="0.35">
      <c r="A14" s="15" t="s">
        <v>27</v>
      </c>
      <c r="B14" s="18">
        <f>B10*B12*100</f>
        <v>30</v>
      </c>
      <c r="C14" s="15"/>
      <c r="D14" s="16"/>
      <c r="E14" s="15"/>
      <c r="F14" s="16"/>
    </row>
    <row r="15" spans="1:6" x14ac:dyDescent="0.3">
      <c r="A15" s="8" t="s">
        <v>29</v>
      </c>
      <c r="B15" s="4">
        <v>600</v>
      </c>
    </row>
    <row r="16" spans="1:6" x14ac:dyDescent="0.3">
      <c r="A16" s="8" t="s">
        <v>30</v>
      </c>
      <c r="B16" s="5">
        <f>0.85*B15</f>
        <v>510</v>
      </c>
    </row>
    <row r="17" spans="1:2" x14ac:dyDescent="0.3">
      <c r="A17" s="8" t="s">
        <v>31</v>
      </c>
      <c r="B17" s="5">
        <f>0.15*B15</f>
        <v>90</v>
      </c>
    </row>
    <row r="18" spans="1:2" x14ac:dyDescent="0.3">
      <c r="A18" s="8" t="s">
        <v>28</v>
      </c>
      <c r="B18">
        <f>(B15/1000) / B2 * B6</f>
        <v>534.72</v>
      </c>
    </row>
    <row r="19" spans="1:2" x14ac:dyDescent="0.3">
      <c r="A19" s="8" t="s">
        <v>34</v>
      </c>
      <c r="B19">
        <f>B18+B6</f>
        <v>1425.92</v>
      </c>
    </row>
    <row r="20" spans="1:2" x14ac:dyDescent="0.3">
      <c r="A20" s="8" t="s">
        <v>32</v>
      </c>
      <c r="B20" s="22">
        <f>B8/(B19+B8+B7)</f>
        <v>0.32258064516129037</v>
      </c>
    </row>
    <row r="21" spans="1:2" x14ac:dyDescent="0.3">
      <c r="A21" s="8" t="s">
        <v>33</v>
      </c>
      <c r="B21" s="22">
        <f>B7/(B19+B8+B7)</f>
        <v>0.16129032258064518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D4F8-B7C5-484A-A97E-A2795624D400}">
  <dimension ref="A1:R12"/>
  <sheetViews>
    <sheetView tabSelected="1" topLeftCell="L1" workbookViewId="0">
      <selection activeCell="B9" sqref="B9"/>
    </sheetView>
  </sheetViews>
  <sheetFormatPr defaultColWidth="20.77734375" defaultRowHeight="14.4" x14ac:dyDescent="0.3"/>
  <sheetData>
    <row r="1" spans="1:18" ht="20.399999999999999" thickBot="1" x14ac:dyDescent="0.45">
      <c r="A1" s="6" t="s">
        <v>14</v>
      </c>
      <c r="B1" s="7">
        <f>COLUMN()/2</f>
        <v>1</v>
      </c>
      <c r="C1" s="6" t="s">
        <v>14</v>
      </c>
      <c r="D1" s="7">
        <f>COLUMN()/2</f>
        <v>2</v>
      </c>
      <c r="E1" s="6" t="s">
        <v>14</v>
      </c>
      <c r="F1" s="7">
        <f>COLUMN()/2</f>
        <v>3</v>
      </c>
      <c r="G1" s="6" t="s">
        <v>14</v>
      </c>
      <c r="H1" s="7">
        <f>COLUMN()/2</f>
        <v>4</v>
      </c>
      <c r="I1" s="6" t="s">
        <v>14</v>
      </c>
      <c r="J1" s="7">
        <f>COLUMN()/2</f>
        <v>5</v>
      </c>
      <c r="K1" s="6" t="s">
        <v>14</v>
      </c>
      <c r="L1" s="7">
        <f>COLUMN()/2</f>
        <v>6</v>
      </c>
      <c r="M1" s="6" t="s">
        <v>14</v>
      </c>
      <c r="N1" s="7">
        <f>COLUMN()/2</f>
        <v>7</v>
      </c>
      <c r="O1" s="6" t="s">
        <v>14</v>
      </c>
      <c r="P1" s="7">
        <f>COLUMN()/2</f>
        <v>8</v>
      </c>
      <c r="Q1" s="6" t="s">
        <v>14</v>
      </c>
      <c r="R1" s="7">
        <f>COLUMN()/2</f>
        <v>9</v>
      </c>
    </row>
    <row r="2" spans="1:18" ht="15" thickTop="1" x14ac:dyDescent="0.3">
      <c r="A2" s="8" t="s">
        <v>15</v>
      </c>
      <c r="B2" s="20">
        <v>1</v>
      </c>
      <c r="C2" s="8" t="s">
        <v>15</v>
      </c>
      <c r="D2" s="20">
        <v>1</v>
      </c>
      <c r="E2" s="8" t="s">
        <v>15</v>
      </c>
      <c r="F2" s="20">
        <v>1</v>
      </c>
      <c r="G2" s="8" t="s">
        <v>15</v>
      </c>
      <c r="H2" s="20">
        <v>1</v>
      </c>
      <c r="I2" s="8" t="s">
        <v>15</v>
      </c>
      <c r="J2" s="20">
        <v>1</v>
      </c>
      <c r="K2" s="8" t="s">
        <v>15</v>
      </c>
      <c r="L2" s="20">
        <v>1</v>
      </c>
      <c r="M2" s="8" t="s">
        <v>15</v>
      </c>
      <c r="N2" s="20">
        <v>1</v>
      </c>
      <c r="O2" s="8" t="s">
        <v>15</v>
      </c>
      <c r="P2" s="20">
        <v>1</v>
      </c>
      <c r="Q2" s="8" t="s">
        <v>15</v>
      </c>
      <c r="R2" s="20">
        <v>1</v>
      </c>
    </row>
    <row r="3" spans="1:18" x14ac:dyDescent="0.3">
      <c r="A3" s="8" t="s">
        <v>16</v>
      </c>
      <c r="B3" s="19">
        <v>0.1</v>
      </c>
      <c r="C3" s="8" t="s">
        <v>16</v>
      </c>
      <c r="D3" s="19">
        <v>0.2</v>
      </c>
      <c r="E3" s="8" t="s">
        <v>16</v>
      </c>
      <c r="F3" s="19">
        <v>0.3</v>
      </c>
      <c r="G3" s="8" t="s">
        <v>16</v>
      </c>
      <c r="H3" s="19">
        <v>0.1</v>
      </c>
      <c r="I3" s="8" t="s">
        <v>16</v>
      </c>
      <c r="J3" s="19">
        <v>0.2</v>
      </c>
      <c r="K3" s="8" t="s">
        <v>16</v>
      </c>
      <c r="L3" s="19">
        <v>0.3</v>
      </c>
      <c r="M3" s="8" t="s">
        <v>16</v>
      </c>
      <c r="N3" s="19">
        <v>0.1</v>
      </c>
      <c r="O3" s="8" t="s">
        <v>16</v>
      </c>
      <c r="P3" s="19">
        <v>0.2</v>
      </c>
      <c r="Q3" s="8" t="s">
        <v>16</v>
      </c>
      <c r="R3" s="19">
        <v>0.3</v>
      </c>
    </row>
    <row r="4" spans="1:18" x14ac:dyDescent="0.3">
      <c r="A4" s="8" t="s">
        <v>17</v>
      </c>
      <c r="B4" s="19">
        <v>0.1</v>
      </c>
      <c r="C4" s="8" t="s">
        <v>17</v>
      </c>
      <c r="D4" s="19">
        <v>0.1</v>
      </c>
      <c r="E4" s="8" t="s">
        <v>17</v>
      </c>
      <c r="F4" s="19">
        <v>0.1</v>
      </c>
      <c r="G4" s="8" t="s">
        <v>17</v>
      </c>
      <c r="H4" s="19">
        <v>0.2</v>
      </c>
      <c r="I4" s="8" t="s">
        <v>17</v>
      </c>
      <c r="J4" s="19">
        <v>0.2</v>
      </c>
      <c r="K4" s="8" t="s">
        <v>17</v>
      </c>
      <c r="L4" s="19">
        <v>0.2</v>
      </c>
      <c r="M4" s="8" t="s">
        <v>17</v>
      </c>
      <c r="N4" s="19">
        <v>0.3</v>
      </c>
      <c r="O4" s="8" t="s">
        <v>17</v>
      </c>
      <c r="P4" s="19">
        <v>0.3</v>
      </c>
      <c r="Q4" s="8" t="s">
        <v>17</v>
      </c>
      <c r="R4" s="19">
        <v>0.3</v>
      </c>
    </row>
    <row r="5" spans="1:18" x14ac:dyDescent="0.3">
      <c r="A5" s="11" t="s">
        <v>21</v>
      </c>
      <c r="B5" s="12"/>
      <c r="C5" s="11" t="s">
        <v>21</v>
      </c>
      <c r="D5" s="12"/>
      <c r="E5" s="11" t="s">
        <v>21</v>
      </c>
      <c r="F5" s="12"/>
      <c r="G5" s="11" t="s">
        <v>21</v>
      </c>
      <c r="H5" s="12"/>
      <c r="I5" s="11" t="s">
        <v>21</v>
      </c>
      <c r="J5" s="12"/>
      <c r="K5" s="11" t="s">
        <v>21</v>
      </c>
      <c r="L5" s="12"/>
      <c r="M5" s="11" t="s">
        <v>21</v>
      </c>
      <c r="N5" s="12"/>
      <c r="O5" s="11" t="s">
        <v>21</v>
      </c>
      <c r="P5" s="12"/>
      <c r="Q5" s="11" t="s">
        <v>21</v>
      </c>
      <c r="R5" s="12"/>
    </row>
    <row r="6" spans="1:18" x14ac:dyDescent="0.3">
      <c r="A6" s="8" t="s">
        <v>18</v>
      </c>
      <c r="B6" s="20">
        <v>900</v>
      </c>
      <c r="C6" s="8" t="s">
        <v>18</v>
      </c>
      <c r="D6" s="20">
        <v>900</v>
      </c>
      <c r="E6" s="8" t="s">
        <v>18</v>
      </c>
      <c r="F6" s="20">
        <v>900</v>
      </c>
      <c r="G6" s="8" t="s">
        <v>18</v>
      </c>
      <c r="H6" s="20">
        <v>900</v>
      </c>
      <c r="I6" s="8" t="s">
        <v>18</v>
      </c>
      <c r="J6" s="20">
        <v>900</v>
      </c>
      <c r="K6" s="8" t="s">
        <v>18</v>
      </c>
      <c r="L6" s="20">
        <v>900</v>
      </c>
      <c r="M6" s="8" t="s">
        <v>18</v>
      </c>
      <c r="N6" s="20">
        <v>900</v>
      </c>
      <c r="O6" s="8" t="s">
        <v>18</v>
      </c>
      <c r="P6" s="20">
        <v>900</v>
      </c>
      <c r="Q6" s="8" t="s">
        <v>18</v>
      </c>
      <c r="R6" s="20">
        <v>900</v>
      </c>
    </row>
    <row r="7" spans="1:18" x14ac:dyDescent="0.3">
      <c r="A7" s="8" t="s">
        <v>19</v>
      </c>
      <c r="B7" s="13">
        <f>B6*B3/(1-(B3+B4))</f>
        <v>112.5</v>
      </c>
      <c r="C7" s="8" t="s">
        <v>19</v>
      </c>
      <c r="D7" s="13">
        <f>D6*D3/(1-(D3+D4))</f>
        <v>257.14285714285717</v>
      </c>
      <c r="E7" s="8" t="s">
        <v>19</v>
      </c>
      <c r="F7" s="13">
        <f>F6*F3/(1-(F3+F4))</f>
        <v>450</v>
      </c>
      <c r="G7" s="8" t="s">
        <v>19</v>
      </c>
      <c r="H7" s="13">
        <f>H6*H3/(1-(H3+H4))</f>
        <v>128.57142857142858</v>
      </c>
      <c r="I7" s="8" t="s">
        <v>19</v>
      </c>
      <c r="J7" s="13">
        <f>J6*J3/(1-(J3+J4))</f>
        <v>300</v>
      </c>
      <c r="K7" s="8" t="s">
        <v>19</v>
      </c>
      <c r="L7" s="13">
        <f>L6*L3/(1-(L3+L4))</f>
        <v>540</v>
      </c>
      <c r="M7" s="8" t="s">
        <v>19</v>
      </c>
      <c r="N7" s="13">
        <f>N6*N3/(1-(N3+N4))</f>
        <v>150</v>
      </c>
      <c r="O7" s="8" t="s">
        <v>19</v>
      </c>
      <c r="P7" s="13">
        <f>P6*P3/(1-(P3+P4))</f>
        <v>360</v>
      </c>
      <c r="Q7" s="8" t="s">
        <v>19</v>
      </c>
      <c r="R7" s="13">
        <f>R6*R3/(1-(R3+R4))</f>
        <v>675</v>
      </c>
    </row>
    <row r="8" spans="1:18" x14ac:dyDescent="0.3">
      <c r="A8" s="8" t="s">
        <v>20</v>
      </c>
      <c r="B8" s="13">
        <f>B6*B4/(1-(B3+B4))</f>
        <v>112.5</v>
      </c>
      <c r="C8" s="8" t="s">
        <v>20</v>
      </c>
      <c r="D8" s="13">
        <f>D6*D4/(1-(D3+D4))</f>
        <v>128.57142857142858</v>
      </c>
      <c r="E8" s="8" t="s">
        <v>20</v>
      </c>
      <c r="F8" s="13">
        <f>F6*F4/(1-(F3+F4))</f>
        <v>150</v>
      </c>
      <c r="G8" s="8" t="s">
        <v>20</v>
      </c>
      <c r="H8" s="13">
        <f>H6*H4/(1-(H3+H4))</f>
        <v>257.14285714285717</v>
      </c>
      <c r="I8" s="8" t="s">
        <v>20</v>
      </c>
      <c r="J8" s="13">
        <f>J6*J4/(1-(J3+J4))</f>
        <v>300</v>
      </c>
      <c r="K8" s="8" t="s">
        <v>20</v>
      </c>
      <c r="L8" s="13">
        <f>L6*L4/(1-(L3+L4))</f>
        <v>360</v>
      </c>
      <c r="M8" s="8" t="s">
        <v>20</v>
      </c>
      <c r="N8" s="13">
        <f>N6*N4/(1-(N3+N4))</f>
        <v>450</v>
      </c>
      <c r="O8" s="8" t="s">
        <v>20</v>
      </c>
      <c r="P8" s="13">
        <f>P6*P4/(1-(P3+P4))</f>
        <v>540</v>
      </c>
      <c r="Q8" s="8" t="s">
        <v>20</v>
      </c>
      <c r="R8" s="13">
        <f>R6*R4/(1-(R3+R4))</f>
        <v>675</v>
      </c>
    </row>
    <row r="10" spans="1:18" x14ac:dyDescent="0.3">
      <c r="A10" t="s">
        <v>35</v>
      </c>
    </row>
    <row r="11" spans="1:18" x14ac:dyDescent="0.3">
      <c r="A11" t="s">
        <v>36</v>
      </c>
    </row>
    <row r="12" spans="1:18" x14ac:dyDescent="0.3">
      <c r="A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Trials</vt:lpstr>
      <vt:lpstr>Final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 Nicholls</dc:creator>
  <cp:lastModifiedBy>Lorcan Nicholls</cp:lastModifiedBy>
  <dcterms:created xsi:type="dcterms:W3CDTF">2015-06-05T18:17:20Z</dcterms:created>
  <dcterms:modified xsi:type="dcterms:W3CDTF">2024-05-07T16:11:47Z</dcterms:modified>
</cp:coreProperties>
</file>