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nick\Documents\IIB Engineering\Project\"/>
    </mc:Choice>
  </mc:AlternateContent>
  <xr:revisionPtr revIDLastSave="0" documentId="13_ncr:1_{E93BD89D-F63C-43E6-BC7D-A830479C216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Fibre Spinning" sheetId="1" r:id="rId1"/>
    <sheet name="Pump Calibration" sheetId="4" r:id="rId2"/>
    <sheet name="Magnet" sheetId="3" r:id="rId3"/>
    <sheet name="Preparing Solutio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5" i="3"/>
  <c r="B4" i="3"/>
  <c r="F17" i="1"/>
  <c r="N3" i="2"/>
  <c r="N4" i="2"/>
  <c r="N5" i="2"/>
  <c r="N6" i="2"/>
  <c r="N2" i="2"/>
  <c r="L3" i="2"/>
  <c r="L4" i="2"/>
  <c r="L5" i="2"/>
  <c r="L6" i="2"/>
  <c r="L2" i="2"/>
  <c r="K2" i="2"/>
  <c r="M4" i="2"/>
  <c r="M5" i="2"/>
  <c r="M6" i="2"/>
  <c r="M3" i="2"/>
  <c r="J3" i="2"/>
  <c r="J4" i="2"/>
  <c r="J5" i="2"/>
  <c r="J6" i="2"/>
  <c r="J2" i="2"/>
  <c r="G3" i="2"/>
  <c r="G4" i="2"/>
  <c r="G5" i="2"/>
  <c r="G6" i="2"/>
  <c r="G2" i="2"/>
  <c r="D3" i="2"/>
  <c r="D4" i="2"/>
  <c r="D5" i="2"/>
  <c r="D6" i="2"/>
  <c r="D2" i="2"/>
  <c r="I2" i="1"/>
  <c r="J2" i="1"/>
  <c r="H2" i="1"/>
  <c r="B3" i="1"/>
  <c r="C3" i="1" s="1"/>
  <c r="B4" i="1"/>
  <c r="C4" i="1" s="1"/>
  <c r="B5" i="1"/>
  <c r="C5" i="1" s="1"/>
  <c r="B6" i="1"/>
  <c r="C6" i="1" s="1"/>
  <c r="B2" i="1"/>
  <c r="C2" i="1" s="1"/>
  <c r="K2" i="1" l="1"/>
</calcChain>
</file>

<file path=xl/sharedStrings.xml><?xml version="1.0" encoding="utf-8"?>
<sst xmlns="http://schemas.openxmlformats.org/spreadsheetml/2006/main" count="60" uniqueCount="59">
  <si>
    <t>Iron Oxide, wt%</t>
  </si>
  <si>
    <t>DMF, volume [uL]</t>
  </si>
  <si>
    <t>Acetone, volume [uL]</t>
  </si>
  <si>
    <t>Iron oxide, mass [mg]</t>
  </si>
  <si>
    <t>Total mass [mg]</t>
  </si>
  <si>
    <t>Solvent composition</t>
  </si>
  <si>
    <t>Rate spinnability</t>
  </si>
  <si>
    <t>Polystryene [mg]</t>
  </si>
  <si>
    <t>Solvent, mass [mg]</t>
  </si>
  <si>
    <t>Fibre density [g/cm^3]</t>
  </si>
  <si>
    <t>Fibre frame</t>
  </si>
  <si>
    <t>Hole diameter [mm]</t>
  </si>
  <si>
    <t>Frame thickness [mm]</t>
  </si>
  <si>
    <t>Internal width [mm]</t>
  </si>
  <si>
    <t>Mass [mg]</t>
  </si>
  <si>
    <t>Perimeter [mm]</t>
  </si>
  <si>
    <t>Fibre length [mm]</t>
  </si>
  <si>
    <t>Fibre diameter [um]</t>
  </si>
  <si>
    <t>Fibre count [-]</t>
  </si>
  <si>
    <t>Fibre + Frame mass [mg]</t>
  </si>
  <si>
    <t>Fibre volume [cm^3]</t>
  </si>
  <si>
    <t>Fibre mass [g]</t>
  </si>
  <si>
    <t>(1: worst, 5: best)</t>
  </si>
  <si>
    <t>Magnet properties</t>
  </si>
  <si>
    <t>Remanent magnetisation [mT]</t>
  </si>
  <si>
    <t>Distance from fibres [mm]</t>
  </si>
  <si>
    <t>Weight Iron %</t>
  </si>
  <si>
    <t>Empty vial mass [g]</t>
  </si>
  <si>
    <t>With DMF/Acetone mass [g]</t>
  </si>
  <si>
    <t>DMF/Acetone mass [g]</t>
  </si>
  <si>
    <t>Polystyrene mass [g]</t>
  </si>
  <si>
    <t>Solvent mass [g]</t>
  </si>
  <si>
    <t>With Polystyrene mass [g]</t>
  </si>
  <si>
    <t>Iron mass [g]</t>
  </si>
  <si>
    <t>Iron weighing boat before mass [g]</t>
  </si>
  <si>
    <t>Iron weighing boat mass after [g]</t>
  </si>
  <si>
    <t>Total mass</t>
  </si>
  <si>
    <t>Actual iron mass [g]</t>
  </si>
  <si>
    <t>Actual iron wt%</t>
  </si>
  <si>
    <t>Solution mass [g]</t>
  </si>
  <si>
    <t>Mass [g]</t>
  </si>
  <si>
    <t>Mass with stir bar [g]</t>
  </si>
  <si>
    <t>Length [mm]</t>
  </si>
  <si>
    <t>Thickness [mm]</t>
  </si>
  <si>
    <t>Width [mm]</t>
  </si>
  <si>
    <t>Magnetisation direction [N/S]</t>
  </si>
  <si>
    <t>Magnetisation cross-sectional area [mm^2]</t>
  </si>
  <si>
    <t>Through thickness</t>
  </si>
  <si>
    <t>Apparent mass on scale [g]</t>
  </si>
  <si>
    <t>With separator [g]</t>
  </si>
  <si>
    <t>Separator mass [g]</t>
  </si>
  <si>
    <t>Magnet mass [g]</t>
  </si>
  <si>
    <t>Mass increase [g]</t>
  </si>
  <si>
    <t>Magnet force [N]</t>
  </si>
  <si>
    <t>Poor - dries out very quickly</t>
  </si>
  <si>
    <t>Pump wiring</t>
  </si>
  <si>
    <t>Green -&gt; Black</t>
  </si>
  <si>
    <t>Blue -&gt; Red</t>
  </si>
  <si>
    <t>Mass of water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</si>
</sst>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3" applyNumberFormat="0" applyAlignment="0" applyProtection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3" fillId="4" borderId="3" xfId="3" applyAlignment="1"/>
    <xf numFmtId="0" fontId="3" fillId="4" borderId="3" xfId="3"/>
    <xf numFmtId="0" fontId="1" fillId="2" borderId="1" xfId="1" applyAlignment="1"/>
    <xf numFmtId="0" fontId="1" fillId="2" borderId="1" xfId="1"/>
    <xf numFmtId="0" fontId="2" fillId="3" borderId="2" xfId="2" applyAlignment="1"/>
    <xf numFmtId="0" fontId="2" fillId="3" borderId="2" xfId="2"/>
    <xf numFmtId="10" fontId="0" fillId="0" borderId="0" xfId="0" applyNumberFormat="1"/>
    <xf numFmtId="9" fontId="0" fillId="0" borderId="0" xfId="4" applyFont="1"/>
    <xf numFmtId="0" fontId="3" fillId="4" borderId="4" xfId="3" applyBorder="1"/>
    <xf numFmtId="0" fontId="3" fillId="4" borderId="3" xfId="3" applyAlignment="1">
      <alignment horizontal="center"/>
    </xf>
  </cellXfs>
  <cellStyles count="5">
    <cellStyle name="Check Cell" xfId="3" builtinId="23"/>
    <cellStyle name="Input" xfId="1" builtinId="20"/>
    <cellStyle name="Normal" xfId="0" builtinId="0"/>
    <cellStyle name="Output" xfId="2" builtinId="2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17"/>
  <sheetViews>
    <sheetView workbookViewId="0">
      <selection activeCell="D6" sqref="D6"/>
    </sheetView>
  </sheetViews>
  <sheetFormatPr defaultRowHeight="14.5" x14ac:dyDescent="0.35"/>
  <cols>
    <col min="1" max="1" width="19.08984375" customWidth="1"/>
    <col min="2" max="2" width="19.54296875" customWidth="1"/>
    <col min="3" max="3" width="21.81640625" customWidth="1"/>
    <col min="4" max="4" width="30.08984375" customWidth="1"/>
    <col min="5" max="5" width="38.08984375" customWidth="1"/>
    <col min="6" max="6" width="17.7265625" customWidth="1"/>
    <col min="7" max="7" width="21.7265625" customWidth="1"/>
    <col min="8" max="9" width="15.7265625" customWidth="1"/>
    <col min="10" max="10" width="18.90625" customWidth="1"/>
    <col min="11" max="11" width="19.1796875" customWidth="1"/>
    <col min="12" max="12" width="17.90625" customWidth="1"/>
  </cols>
  <sheetData>
    <row r="1" spans="1:11" ht="15.5" thickTop="1" thickBot="1" x14ac:dyDescent="0.4">
      <c r="A1" s="1" t="s">
        <v>0</v>
      </c>
      <c r="B1" s="3" t="s">
        <v>3</v>
      </c>
      <c r="C1" s="3" t="s">
        <v>4</v>
      </c>
      <c r="D1" s="3" t="s">
        <v>6</v>
      </c>
      <c r="E1" s="3" t="s">
        <v>17</v>
      </c>
      <c r="F1" s="3" t="s">
        <v>18</v>
      </c>
      <c r="G1" s="3" t="s">
        <v>19</v>
      </c>
      <c r="H1" s="5" t="s">
        <v>16</v>
      </c>
      <c r="I1" s="5" t="s">
        <v>21</v>
      </c>
      <c r="J1" s="5" t="s">
        <v>20</v>
      </c>
      <c r="K1" s="5" t="s">
        <v>9</v>
      </c>
    </row>
    <row r="2" spans="1:11" ht="15.5" thickTop="1" thickBot="1" x14ac:dyDescent="0.4">
      <c r="A2" s="2">
        <v>0</v>
      </c>
      <c r="B2" s="4">
        <f>(A2/100)/(1-A2/100)*$B$14</f>
        <v>0</v>
      </c>
      <c r="C2" s="4">
        <f>B2+$A$15</f>
        <v>0</v>
      </c>
      <c r="D2" s="4" t="s">
        <v>54</v>
      </c>
      <c r="E2" s="4"/>
      <c r="F2" s="4"/>
      <c r="G2" s="4"/>
      <c r="H2" s="6">
        <f>F2*$D$14</f>
        <v>0</v>
      </c>
      <c r="I2" s="6">
        <f>(G2-$D$10)*0.001</f>
        <v>-0.12</v>
      </c>
      <c r="J2" s="6">
        <f>PI()*(E2 * 0.0001)^2/4 * H2 * 0.1</f>
        <v>0</v>
      </c>
      <c r="K2" s="6" t="e">
        <f>I2/J2</f>
        <v>#DIV/0!</v>
      </c>
    </row>
    <row r="3" spans="1:11" ht="15.5" thickTop="1" thickBot="1" x14ac:dyDescent="0.4">
      <c r="A3" s="2">
        <v>10</v>
      </c>
      <c r="B3" s="4">
        <f t="shared" ref="B3:B6" si="0">(A3/100)/(1-A3/100)*$B$14</f>
        <v>142.22222222222223</v>
      </c>
      <c r="C3" s="4">
        <f t="shared" ref="C3:C6" si="1">B3+$A$15</f>
        <v>142.22222222222223</v>
      </c>
      <c r="D3" s="4"/>
      <c r="E3" s="4"/>
      <c r="F3" s="4"/>
      <c r="G3" s="4"/>
      <c r="H3" s="6"/>
      <c r="I3" s="6"/>
      <c r="J3" s="6"/>
      <c r="K3" s="6"/>
    </row>
    <row r="4" spans="1:11" ht="15.5" thickTop="1" thickBot="1" x14ac:dyDescent="0.4">
      <c r="A4" s="2">
        <v>20</v>
      </c>
      <c r="B4" s="4">
        <f t="shared" si="0"/>
        <v>320</v>
      </c>
      <c r="C4" s="4">
        <f t="shared" si="1"/>
        <v>320</v>
      </c>
      <c r="D4" s="4"/>
      <c r="E4" s="4"/>
      <c r="F4" s="4"/>
      <c r="G4" s="4"/>
      <c r="H4" s="6"/>
      <c r="I4" s="6"/>
      <c r="J4" s="6"/>
      <c r="K4" s="6"/>
    </row>
    <row r="5" spans="1:11" ht="15.5" thickTop="1" thickBot="1" x14ac:dyDescent="0.4">
      <c r="A5" s="2">
        <v>30</v>
      </c>
      <c r="B5" s="4">
        <f t="shared" si="0"/>
        <v>548.57142857142867</v>
      </c>
      <c r="C5" s="4">
        <f t="shared" si="1"/>
        <v>548.57142857142867</v>
      </c>
      <c r="D5" s="4"/>
      <c r="E5" s="4"/>
      <c r="F5" s="4"/>
      <c r="G5" s="4"/>
      <c r="H5" s="6"/>
      <c r="I5" s="6"/>
      <c r="J5" s="6"/>
      <c r="K5" s="6"/>
    </row>
    <row r="6" spans="1:11" ht="15.5" thickTop="1" thickBot="1" x14ac:dyDescent="0.4">
      <c r="A6" s="2">
        <v>40</v>
      </c>
      <c r="B6" s="4">
        <f t="shared" si="0"/>
        <v>853.33333333333348</v>
      </c>
      <c r="C6" s="4">
        <f t="shared" si="1"/>
        <v>853.33333333333348</v>
      </c>
      <c r="D6" s="4"/>
      <c r="E6" s="4"/>
      <c r="F6" s="4"/>
      <c r="G6" s="4"/>
      <c r="H6" s="6"/>
      <c r="I6" s="6"/>
      <c r="J6" s="6"/>
      <c r="K6" s="6"/>
    </row>
    <row r="7" spans="1:11" ht="15" thickTop="1" x14ac:dyDescent="0.35">
      <c r="D7" t="s">
        <v>22</v>
      </c>
    </row>
    <row r="8" spans="1:11" ht="15" thickBot="1" x14ac:dyDescent="0.4"/>
    <row r="9" spans="1:11" ht="15.5" thickTop="1" thickBot="1" x14ac:dyDescent="0.4">
      <c r="A9" s="10" t="s">
        <v>5</v>
      </c>
      <c r="B9" s="10"/>
      <c r="C9" s="10" t="s">
        <v>10</v>
      </c>
      <c r="D9" s="10"/>
      <c r="E9" s="10" t="s">
        <v>23</v>
      </c>
      <c r="F9" s="10"/>
    </row>
    <row r="10" spans="1:11" ht="15.5" thickTop="1" thickBot="1" x14ac:dyDescent="0.4">
      <c r="A10" s="2" t="s">
        <v>1</v>
      </c>
      <c r="B10" s="2">
        <v>850</v>
      </c>
      <c r="C10" s="2" t="s">
        <v>14</v>
      </c>
      <c r="D10" s="2">
        <v>120</v>
      </c>
      <c r="E10" s="2" t="s">
        <v>24</v>
      </c>
      <c r="F10" s="2"/>
    </row>
    <row r="11" spans="1:11" ht="15.5" thickTop="1" thickBot="1" x14ac:dyDescent="0.4">
      <c r="A11" s="2" t="s">
        <v>2</v>
      </c>
      <c r="B11" s="2">
        <v>150</v>
      </c>
      <c r="C11" s="2" t="s">
        <v>13</v>
      </c>
      <c r="D11" s="2">
        <v>15</v>
      </c>
      <c r="E11" s="2" t="s">
        <v>25</v>
      </c>
      <c r="F11" s="2"/>
    </row>
    <row r="12" spans="1:11" ht="15.5" thickTop="1" thickBot="1" x14ac:dyDescent="0.4">
      <c r="A12" s="2" t="s">
        <v>8</v>
      </c>
      <c r="B12" s="2">
        <v>896</v>
      </c>
      <c r="C12" s="2" t="s">
        <v>12</v>
      </c>
      <c r="D12" s="2">
        <v>2</v>
      </c>
      <c r="E12" s="2" t="s">
        <v>40</v>
      </c>
      <c r="F12" s="2">
        <v>22.4284</v>
      </c>
    </row>
    <row r="13" spans="1:11" ht="15.5" thickTop="1" thickBot="1" x14ac:dyDescent="0.4">
      <c r="A13" s="2" t="s">
        <v>7</v>
      </c>
      <c r="B13" s="2">
        <v>384</v>
      </c>
      <c r="C13" s="2" t="s">
        <v>11</v>
      </c>
      <c r="D13" s="2">
        <v>0.73</v>
      </c>
      <c r="E13" s="2" t="s">
        <v>42</v>
      </c>
      <c r="F13" s="2">
        <v>49.5</v>
      </c>
    </row>
    <row r="14" spans="1:11" ht="15.5" thickTop="1" thickBot="1" x14ac:dyDescent="0.4">
      <c r="A14" s="2" t="s">
        <v>4</v>
      </c>
      <c r="B14" s="2">
        <v>1280</v>
      </c>
      <c r="C14" s="2" t="s">
        <v>15</v>
      </c>
      <c r="D14" s="2">
        <v>42</v>
      </c>
      <c r="E14" s="2" t="s">
        <v>43</v>
      </c>
      <c r="F14" s="2">
        <v>3.0030000000000001</v>
      </c>
    </row>
    <row r="15" spans="1:11" ht="15" thickTop="1" x14ac:dyDescent="0.35">
      <c r="E15" s="9" t="s">
        <v>44</v>
      </c>
      <c r="F15">
        <v>19.954000000000001</v>
      </c>
    </row>
    <row r="16" spans="1:11" x14ac:dyDescent="0.35">
      <c r="E16" s="9" t="s">
        <v>45</v>
      </c>
      <c r="F16" t="s">
        <v>47</v>
      </c>
    </row>
    <row r="17" spans="5:6" x14ac:dyDescent="0.35">
      <c r="E17" s="9" t="s">
        <v>46</v>
      </c>
      <c r="F17">
        <f>F13*F15</f>
        <v>987.72300000000007</v>
      </c>
    </row>
  </sheetData>
  <mergeCells count="3">
    <mergeCell ref="A9:B9"/>
    <mergeCell ref="C9:D9"/>
    <mergeCell ref="E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2EAB9-F685-4E7F-8A26-782CAA1A7A6F}">
  <dimension ref="A1:B7"/>
  <sheetViews>
    <sheetView tabSelected="1" workbookViewId="0">
      <selection activeCell="B2" sqref="B2"/>
    </sheetView>
  </sheetViews>
  <sheetFormatPr defaultRowHeight="14.5" x14ac:dyDescent="0.35"/>
  <cols>
    <col min="1" max="1" width="18.54296875" customWidth="1"/>
  </cols>
  <sheetData>
    <row r="1" spans="1:2" x14ac:dyDescent="0.35">
      <c r="A1" t="s">
        <v>58</v>
      </c>
      <c r="B1">
        <v>63.104999999999997</v>
      </c>
    </row>
    <row r="5" spans="1:2" x14ac:dyDescent="0.35">
      <c r="A5" t="s">
        <v>55</v>
      </c>
    </row>
    <row r="6" spans="1:2" x14ac:dyDescent="0.35">
      <c r="A6" t="s">
        <v>56</v>
      </c>
    </row>
    <row r="7" spans="1:2" x14ac:dyDescent="0.35">
      <c r="A7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6172-2BBA-4745-BBF0-1C9CD2C2020F}">
  <dimension ref="A1:B6"/>
  <sheetViews>
    <sheetView workbookViewId="0">
      <selection activeCell="C9" sqref="C9"/>
    </sheetView>
  </sheetViews>
  <sheetFormatPr defaultRowHeight="14.5" x14ac:dyDescent="0.35"/>
  <cols>
    <col min="1" max="1" width="23.6328125" customWidth="1"/>
  </cols>
  <sheetData>
    <row r="1" spans="1:2" x14ac:dyDescent="0.35">
      <c r="A1" t="s">
        <v>48</v>
      </c>
      <c r="B1">
        <v>22.547000000000001</v>
      </c>
    </row>
    <row r="2" spans="1:2" x14ac:dyDescent="0.35">
      <c r="A2" t="s">
        <v>49</v>
      </c>
      <c r="B2">
        <v>49.773000000000003</v>
      </c>
    </row>
    <row r="3" spans="1:2" x14ac:dyDescent="0.35">
      <c r="A3" t="s">
        <v>50</v>
      </c>
      <c r="B3">
        <v>27.393899999999999</v>
      </c>
    </row>
    <row r="4" spans="1:2" x14ac:dyDescent="0.35">
      <c r="A4" t="s">
        <v>51</v>
      </c>
      <c r="B4">
        <f>B2-B3</f>
        <v>22.379100000000005</v>
      </c>
    </row>
    <row r="5" spans="1:2" x14ac:dyDescent="0.35">
      <c r="A5" t="s">
        <v>52</v>
      </c>
      <c r="B5">
        <f>B1-B4</f>
        <v>0.16789999999999594</v>
      </c>
    </row>
    <row r="6" spans="1:2" x14ac:dyDescent="0.35">
      <c r="A6" t="s">
        <v>53</v>
      </c>
      <c r="B6">
        <f>B5*0.001*9.81</f>
        <v>1.6470989999999603E-3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2B9DB-0DE6-44A9-A428-9C19FC00D91B}">
  <dimension ref="A1:O6"/>
  <sheetViews>
    <sheetView workbookViewId="0">
      <selection activeCell="O7" sqref="O7"/>
    </sheetView>
  </sheetViews>
  <sheetFormatPr defaultRowHeight="14.5" x14ac:dyDescent="0.35"/>
  <cols>
    <col min="1" max="1" width="13.1796875" style="8" customWidth="1"/>
    <col min="2" max="2" width="17.08984375" customWidth="1"/>
    <col min="3" max="3" width="24.26953125" customWidth="1"/>
    <col min="4" max="4" width="19.7265625" customWidth="1"/>
    <col min="5" max="5" width="18.26953125" customWidth="1"/>
    <col min="6" max="6" width="22.1796875" customWidth="1"/>
    <col min="7" max="7" width="14.54296875" customWidth="1"/>
    <col min="8" max="8" width="14" customWidth="1"/>
    <col min="9" max="9" width="15.36328125" customWidth="1"/>
    <col min="10" max="10" width="13.08984375" customWidth="1"/>
    <col min="11" max="12" width="17.26953125" customWidth="1"/>
    <col min="13" max="13" width="17.6328125" customWidth="1"/>
    <col min="14" max="14" width="15.7265625" style="7" customWidth="1"/>
    <col min="15" max="15" width="19" customWidth="1"/>
  </cols>
  <sheetData>
    <row r="1" spans="1:15" x14ac:dyDescent="0.35">
      <c r="A1" s="8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32</v>
      </c>
      <c r="G1" t="s">
        <v>31</v>
      </c>
      <c r="H1" t="s">
        <v>34</v>
      </c>
      <c r="I1" t="s">
        <v>35</v>
      </c>
      <c r="J1" t="s">
        <v>33</v>
      </c>
      <c r="K1" t="s">
        <v>36</v>
      </c>
      <c r="L1" t="s">
        <v>39</v>
      </c>
      <c r="M1" t="s">
        <v>37</v>
      </c>
      <c r="N1" s="7" t="s">
        <v>38</v>
      </c>
      <c r="O1" t="s">
        <v>41</v>
      </c>
    </row>
    <row r="2" spans="1:15" x14ac:dyDescent="0.35">
      <c r="A2" s="8">
        <v>0</v>
      </c>
      <c r="B2">
        <v>15.2363</v>
      </c>
      <c r="C2">
        <v>16.146999999999998</v>
      </c>
      <c r="D2">
        <f>C2-B2</f>
        <v>0.91069999999999851</v>
      </c>
      <c r="E2">
        <v>0.37880000000000003</v>
      </c>
      <c r="F2">
        <v>16.524100000000001</v>
      </c>
      <c r="G2">
        <f>F2-B2</f>
        <v>1.2878000000000007</v>
      </c>
      <c r="H2">
        <v>0</v>
      </c>
      <c r="I2">
        <v>0</v>
      </c>
      <c r="J2">
        <f>H2-I2</f>
        <v>0</v>
      </c>
      <c r="K2">
        <f>F2</f>
        <v>16.524100000000001</v>
      </c>
      <c r="L2">
        <f>K2-B2</f>
        <v>1.2878000000000007</v>
      </c>
      <c r="M2">
        <v>0</v>
      </c>
      <c r="N2" s="7">
        <f>M2/L2</f>
        <v>0</v>
      </c>
      <c r="O2">
        <v>17.208500000000001</v>
      </c>
    </row>
    <row r="3" spans="1:15" x14ac:dyDescent="0.35">
      <c r="A3" s="8">
        <v>0.1</v>
      </c>
      <c r="B3">
        <v>15.430099999999999</v>
      </c>
      <c r="C3">
        <v>16.329899999999999</v>
      </c>
      <c r="D3">
        <f t="shared" ref="D3:D6" si="0">C3-B3</f>
        <v>0.89979999999999905</v>
      </c>
      <c r="E3">
        <v>0.3866</v>
      </c>
      <c r="F3">
        <v>16.717300000000002</v>
      </c>
      <c r="G3">
        <f t="shared" ref="G3:G6" si="1">F3-B3</f>
        <v>1.2872000000000021</v>
      </c>
      <c r="H3">
        <v>0.1454</v>
      </c>
      <c r="I3">
        <v>4.0000000000000001E-3</v>
      </c>
      <c r="J3">
        <f t="shared" ref="J3:J6" si="2">H3-I3</f>
        <v>0.1414</v>
      </c>
      <c r="K3">
        <v>16.848700000000001</v>
      </c>
      <c r="L3">
        <f t="shared" ref="L3:L6" si="3">K3-B3</f>
        <v>1.4186000000000014</v>
      </c>
      <c r="M3">
        <f>K3-F3</f>
        <v>0.1313999999999993</v>
      </c>
      <c r="N3" s="7">
        <f t="shared" ref="N3:N6" si="4">M3/L3</f>
        <v>9.2626533201747616E-2</v>
      </c>
      <c r="O3">
        <v>17.530799999999999</v>
      </c>
    </row>
    <row r="4" spans="1:15" x14ac:dyDescent="0.35">
      <c r="A4" s="8">
        <v>0.2</v>
      </c>
      <c r="B4">
        <v>15.523400000000001</v>
      </c>
      <c r="C4">
        <v>16.444900000000001</v>
      </c>
      <c r="D4">
        <f t="shared" si="0"/>
        <v>0.92149999999999999</v>
      </c>
      <c r="E4">
        <v>0.3886</v>
      </c>
      <c r="F4">
        <v>16.832699999999999</v>
      </c>
      <c r="G4">
        <f t="shared" si="1"/>
        <v>1.3092999999999986</v>
      </c>
      <c r="H4">
        <v>0.33300000000000002</v>
      </c>
      <c r="I4">
        <v>2.0999999999999999E-3</v>
      </c>
      <c r="J4">
        <f t="shared" si="2"/>
        <v>0.33090000000000003</v>
      </c>
      <c r="K4">
        <v>17.161300000000001</v>
      </c>
      <c r="L4">
        <f t="shared" si="3"/>
        <v>1.6379000000000001</v>
      </c>
      <c r="M4">
        <f t="shared" ref="M4:M6" si="5">K4-F4</f>
        <v>0.32860000000000156</v>
      </c>
      <c r="N4" s="7">
        <f t="shared" si="4"/>
        <v>0.20062274864155413</v>
      </c>
      <c r="O4">
        <v>17.8507</v>
      </c>
    </row>
    <row r="5" spans="1:15" x14ac:dyDescent="0.35">
      <c r="A5" s="8">
        <v>0.3</v>
      </c>
      <c r="B5">
        <v>15.2052</v>
      </c>
      <c r="C5">
        <v>16.1172</v>
      </c>
      <c r="D5">
        <f t="shared" si="0"/>
        <v>0.91200000000000081</v>
      </c>
      <c r="E5">
        <v>0.39300000000000002</v>
      </c>
      <c r="F5">
        <v>16.509499999999999</v>
      </c>
      <c r="G5">
        <f t="shared" si="1"/>
        <v>1.3042999999999996</v>
      </c>
      <c r="H5">
        <v>0.55530000000000002</v>
      </c>
      <c r="I5">
        <v>1.5E-3</v>
      </c>
      <c r="J5">
        <f t="shared" si="2"/>
        <v>0.55380000000000007</v>
      </c>
      <c r="K5">
        <v>17.058</v>
      </c>
      <c r="L5">
        <f t="shared" si="3"/>
        <v>1.8528000000000002</v>
      </c>
      <c r="M5">
        <f t="shared" si="5"/>
        <v>0.54850000000000065</v>
      </c>
      <c r="N5" s="7">
        <f t="shared" si="4"/>
        <v>0.29603842832469807</v>
      </c>
      <c r="O5">
        <v>17.7438</v>
      </c>
    </row>
    <row r="6" spans="1:15" x14ac:dyDescent="0.35">
      <c r="A6" s="8">
        <v>0.4</v>
      </c>
      <c r="B6">
        <v>15.4054</v>
      </c>
      <c r="C6">
        <v>16.322900000000001</v>
      </c>
      <c r="D6">
        <f t="shared" si="0"/>
        <v>0.91750000000000043</v>
      </c>
      <c r="E6">
        <v>0.38850000000000001</v>
      </c>
      <c r="F6">
        <v>16.7102</v>
      </c>
      <c r="G6">
        <f t="shared" si="1"/>
        <v>1.3048000000000002</v>
      </c>
      <c r="H6">
        <v>0.8649</v>
      </c>
      <c r="I6">
        <v>-1.1000000000000001E-3</v>
      </c>
      <c r="J6">
        <f t="shared" si="2"/>
        <v>0.86599999999999999</v>
      </c>
      <c r="K6">
        <v>17.569900000000001</v>
      </c>
      <c r="L6">
        <f t="shared" si="3"/>
        <v>2.1645000000000003</v>
      </c>
      <c r="M6">
        <f t="shared" si="5"/>
        <v>0.85970000000000013</v>
      </c>
      <c r="N6" s="7">
        <f t="shared" si="4"/>
        <v>0.39718179718179719</v>
      </c>
      <c r="O6">
        <v>18.253299999999999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Fibre Spinning</vt:lpstr>
      <vt:lpstr>Pump Calibration</vt:lpstr>
      <vt:lpstr>Magnet</vt:lpstr>
      <vt:lpstr>Preparing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Lorcan Nicholls</dc:creator>
  <cp:lastModifiedBy>Lorcan Nicholls</cp:lastModifiedBy>
  <dcterms:created xsi:type="dcterms:W3CDTF">2015-06-05T18:17:20Z</dcterms:created>
  <dcterms:modified xsi:type="dcterms:W3CDTF">2023-11-14T18:30:05Z</dcterms:modified>
</cp:coreProperties>
</file>