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gabriel\Documents\Facul\Front-End\Projeto de Bloco\Documents\"/>
    </mc:Choice>
  </mc:AlternateContent>
  <xr:revisionPtr revIDLastSave="0" documentId="13_ncr:1_{BDF16AC5-E3B4-49CF-98BE-876C94A6126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Lucros e Perdas" sheetId="1" r:id="rId1"/>
    <sheet name="Receita" sheetId="3" r:id="rId2"/>
    <sheet name="Custos Operacionais" sheetId="2" r:id="rId3"/>
  </sheets>
  <definedNames>
    <definedName name="LucroLíquido">'Lucros e Perdas'!$O$9</definedName>
    <definedName name="_xlnm.Print_Titles" localSheetId="2">'Custos Operacionais'!$3:$3</definedName>
    <definedName name="_xlnm.Print_Titles" localSheetId="0">'Lucros e Perdas'!$4:$4</definedName>
    <definedName name="_xlnm.Print_Titles" localSheetId="1">Receita!$3:$3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9" i="2"/>
  <c r="O7" i="2" l="1"/>
  <c r="O8" i="2"/>
  <c r="K10" i="2" l="1"/>
  <c r="L10" i="2"/>
  <c r="M10" i="2"/>
  <c r="N10" i="2"/>
  <c r="J10" i="2"/>
  <c r="I10" i="2"/>
  <c r="H10" i="2"/>
  <c r="G10" i="2"/>
  <c r="F10" i="2"/>
  <c r="E10" i="2"/>
  <c r="D10" i="2"/>
  <c r="C10" i="2"/>
  <c r="N6" i="3"/>
  <c r="N8" i="3" s="1"/>
  <c r="N5" i="1" s="1"/>
  <c r="M6" i="3"/>
  <c r="M8" i="3" s="1"/>
  <c r="L6" i="3"/>
  <c r="L8" i="3" s="1"/>
  <c r="L5" i="1" s="1"/>
  <c r="K6" i="3"/>
  <c r="K8" i="3" s="1"/>
  <c r="K5" i="1" s="1"/>
  <c r="J6" i="3"/>
  <c r="J8" i="3" s="1"/>
  <c r="J5" i="1" s="1"/>
  <c r="I6" i="3"/>
  <c r="I8" i="3" s="1"/>
  <c r="H6" i="3"/>
  <c r="H8" i="3" s="1"/>
  <c r="G6" i="3"/>
  <c r="G8" i="3" s="1"/>
  <c r="G5" i="1" s="1"/>
  <c r="F6" i="3"/>
  <c r="F8" i="3" s="1"/>
  <c r="F5" i="1" s="1"/>
  <c r="E6" i="3"/>
  <c r="E8" i="3" s="1"/>
  <c r="C6" i="3"/>
  <c r="C8" i="3" s="1"/>
  <c r="D6" i="3"/>
  <c r="D8" i="3" s="1"/>
  <c r="D5" i="1" s="1"/>
  <c r="C2" i="2"/>
  <c r="B1" i="2"/>
  <c r="C2" i="3"/>
  <c r="M5" i="1" l="1"/>
  <c r="B1" i="3"/>
  <c r="C5" i="1" l="1"/>
  <c r="O5" i="3"/>
  <c r="O4" i="3"/>
  <c r="O6" i="2"/>
  <c r="O5" i="2"/>
  <c r="O4" i="2"/>
  <c r="O6" i="3" l="1"/>
  <c r="O8" i="3" s="1"/>
  <c r="O10" i="2"/>
  <c r="D7" i="1"/>
  <c r="D9" i="1" s="1"/>
  <c r="F7" i="1"/>
  <c r="H5" i="1"/>
  <c r="H7" i="1" s="1"/>
  <c r="J7" i="1"/>
  <c r="L7" i="1"/>
  <c r="L9" i="1" s="1"/>
  <c r="N7" i="1"/>
  <c r="E5" i="1"/>
  <c r="E7" i="1" s="1"/>
  <c r="I5" i="1"/>
  <c r="I7" i="1" s="1"/>
  <c r="M7" i="1"/>
  <c r="M9" i="1" s="1"/>
  <c r="C7" i="1"/>
  <c r="C9" i="1" s="1"/>
  <c r="G7" i="1"/>
  <c r="K7" i="1"/>
  <c r="O8" i="1"/>
  <c r="O5" i="1" l="1"/>
  <c r="N9" i="1"/>
  <c r="H9" i="1"/>
  <c r="F9" i="1"/>
  <c r="J9" i="1"/>
  <c r="I9" i="1"/>
  <c r="G9" i="1"/>
  <c r="E9" i="1"/>
  <c r="K9" i="1"/>
  <c r="O7" i="1" l="1"/>
  <c r="O9" i="1" s="1"/>
  <c r="L2" i="1" s="1"/>
</calcChain>
</file>

<file path=xl/sharedStrings.xml><?xml version="1.0" encoding="utf-8"?>
<sst xmlns="http://schemas.openxmlformats.org/spreadsheetml/2006/main" count="63" uniqueCount="37">
  <si>
    <t>Gráfico de linhas exibindo Lucro Bruto e o Total de Despesas Operacionais está nessa célula. Inserir dados na tabela abaixo.</t>
  </si>
  <si>
    <t>Lucro das Operações</t>
  </si>
  <si>
    <t>Rendimentos de Juros (Despesa)</t>
  </si>
  <si>
    <t>Lucro Antes do Imposto de Renda</t>
  </si>
  <si>
    <t>Despesa de Imposto de Renda</t>
  </si>
  <si>
    <t>Lucro Líquido</t>
  </si>
  <si>
    <t>DEMONSTRAÇÃO DE LUCROS E PERDAS</t>
  </si>
  <si>
    <t>JAN</t>
  </si>
  <si>
    <t>FEV</t>
  </si>
  <si>
    <t>MAR</t>
  </si>
  <si>
    <t>ABR</t>
  </si>
  <si>
    <t>JUN</t>
  </si>
  <si>
    <t>JUL</t>
  </si>
  <si>
    <t>AGO</t>
  </si>
  <si>
    <t>SET</t>
  </si>
  <si>
    <t>LUCRO LÍQUIDO</t>
  </si>
  <si>
    <t>OUT</t>
  </si>
  <si>
    <t>NOV</t>
  </si>
  <si>
    <t>DEZ</t>
  </si>
  <si>
    <t>AAD</t>
  </si>
  <si>
    <t>Receita</t>
  </si>
  <si>
    <t>Vendas</t>
  </si>
  <si>
    <t>Vendas Líquidas</t>
  </si>
  <si>
    <t>Lucro Bruto</t>
  </si>
  <si>
    <t>DEMONSTRAÇÃO DE LUCROS E PERDAS – RECEITA</t>
  </si>
  <si>
    <t>Custos Operacionais</t>
  </si>
  <si>
    <t>Salários e Remunerações</t>
  </si>
  <si>
    <t>Manutenção</t>
  </si>
  <si>
    <t>Total de Custos Operacionais</t>
  </si>
  <si>
    <t>DEMONSTRAÇÃO DE LUCROS E PERDAS – CUSTOS OPERACIONAIS</t>
  </si>
  <si>
    <t>MAI</t>
  </si>
  <si>
    <t>OPEN GAME</t>
  </si>
  <si>
    <t>Compra da impressora 3D</t>
  </si>
  <si>
    <t>Estoque inicial de 10 cartuchos</t>
  </si>
  <si>
    <t>Energia elétrica</t>
  </si>
  <si>
    <t>Imposto</t>
  </si>
  <si>
    <t>Defeitos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</si>
</sst>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R$&quot;\ #,##0;\-&quot;R$&quot;\ #,##0"/>
    <numFmt numFmtId="165" formatCode="_-&quot;R$&quot;\ * #,##0.00_-;\-&quot;R$&quot;\ * #,##0.00_-;_-&quot;R$&quot;\ * &quot;-&quot;??_-;_-@_-"/>
    <numFmt numFmtId="166" formatCode="_ * #,##0_ ;_ * \-#,##0_ ;_ * &quot;-&quot;_ ;_ @_ "/>
    <numFmt numFmtId="167" formatCode="&quot;R$&quot;\ #,##0"/>
  </numFmts>
  <fonts count="17" x14ac:knownFonts="1">
    <font>
      <sz val="11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48"/>
      <color theme="0"/>
      <name val="Cambria"/>
      <family val="2"/>
      <scheme val="major"/>
    </font>
    <font>
      <sz val="11"/>
      <color theme="2" tint="-0.749961851863155"/>
      <name val="Segoe UI"/>
      <family val="2"/>
      <scheme val="minor"/>
    </font>
    <font>
      <b/>
      <sz val="11"/>
      <color theme="3"/>
      <name val="Segoe UI"/>
      <family val="2"/>
      <scheme val="minor"/>
    </font>
    <font>
      <b/>
      <sz val="11"/>
      <color theme="3"/>
      <name val="Cambria"/>
      <family val="1"/>
      <scheme val="major"/>
    </font>
    <font>
      <sz val="11"/>
      <color theme="3"/>
      <name val="Segoe UI"/>
      <family val="2"/>
      <scheme val="minor"/>
    </font>
    <font>
      <sz val="11"/>
      <color theme="1" tint="0.34998626667073579"/>
      <name val="Segoe UI"/>
      <family val="2"/>
      <scheme val="minor"/>
    </font>
    <font>
      <sz val="11"/>
      <name val="Segoe UI"/>
      <family val="2"/>
      <scheme val="minor"/>
    </font>
    <font>
      <sz val="11"/>
      <color theme="2"/>
      <name val="Segoe UI"/>
      <scheme val="minor"/>
    </font>
    <font>
      <sz val="11"/>
      <color theme="3"/>
      <name val="Segoe U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FFFFCC"/>
      </patternFill>
    </fill>
    <fill>
      <patternFill patternType="solid">
        <fgColor theme="3"/>
        <bgColor theme="3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2" borderId="0">
      <alignment vertical="center" wrapText="1"/>
    </xf>
    <xf numFmtId="165" fontId="1" fillId="0" borderId="0" applyFill="0" applyBorder="0" applyAlignment="0" applyProtection="0"/>
    <xf numFmtId="0" fontId="8" fillId="2" borderId="0" applyNumberFormat="0" applyBorder="0" applyAlignment="0" applyProtection="0"/>
    <xf numFmtId="0" fontId="5" fillId="2" borderId="0" applyNumberFormat="0" applyAlignment="0" applyProtection="0"/>
    <xf numFmtId="0" fontId="4" fillId="2" borderId="0" applyNumberFormat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166" fontId="14" fillId="0" borderId="0" applyFill="0" applyBorder="0" applyAlignment="0" applyProtection="0"/>
    <xf numFmtId="164" fontId="14" fillId="0" borderId="0" applyFont="0" applyFill="0" applyBorder="0" applyAlignment="0" applyProtection="0"/>
    <xf numFmtId="9" fontId="4" fillId="0" borderId="0" applyFill="0" applyBorder="0" applyAlignment="0" applyProtection="0"/>
    <xf numFmtId="0" fontId="9" fillId="5" borderId="2" applyNumberFormat="0" applyAlignment="0" applyProtection="0"/>
  </cellStyleXfs>
  <cellXfs count="36">
    <xf numFmtId="0" fontId="0" fillId="2" borderId="0" xfId="0">
      <alignment vertical="center" wrapText="1"/>
    </xf>
    <xf numFmtId="0" fontId="3" fillId="2" borderId="0" xfId="0" applyFont="1">
      <alignment vertical="center" wrapText="1"/>
    </xf>
    <xf numFmtId="0" fontId="3" fillId="2" borderId="0" xfId="0" applyFont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3" fillId="2" borderId="0" xfId="0" applyFont="1" applyAlignment="1">
      <alignment wrapText="1"/>
    </xf>
    <xf numFmtId="0" fontId="2" fillId="2" borderId="0" xfId="0" applyFont="1" applyAlignment="1">
      <alignment horizontal="left" vertical="center" indent="1"/>
    </xf>
    <xf numFmtId="0" fontId="10" fillId="4" borderId="0" xfId="0" applyFont="1" applyFill="1" applyAlignment="1">
      <alignment horizontal="left" vertical="center" indent="1"/>
    </xf>
    <xf numFmtId="0" fontId="0" fillId="2" borderId="0" xfId="0" applyAlignment="1">
      <alignment horizontal="left" vertical="center" indent="1"/>
    </xf>
    <xf numFmtId="0" fontId="3" fillId="6" borderId="0" xfId="0" applyFont="1" applyFill="1">
      <alignment vertical="center" wrapText="1"/>
    </xf>
    <xf numFmtId="164" fontId="0" fillId="2" borderId="0" xfId="8" applyFont="1" applyFill="1" applyAlignment="1">
      <alignment vertical="center"/>
    </xf>
    <xf numFmtId="164" fontId="0" fillId="2" borderId="0" xfId="8" applyFont="1" applyFill="1" applyAlignment="1">
      <alignment horizontal="right" vertical="center" indent="1"/>
    </xf>
    <xf numFmtId="164" fontId="3" fillId="2" borderId="0" xfId="8" applyFont="1" applyFill="1" applyAlignment="1">
      <alignment vertical="center"/>
    </xf>
    <xf numFmtId="164" fontId="3" fillId="2" borderId="0" xfId="8" applyFont="1" applyFill="1" applyAlignment="1">
      <alignment horizontal="right" vertical="center" indent="1"/>
    </xf>
    <xf numFmtId="164" fontId="2" fillId="2" borderId="0" xfId="8" applyFont="1" applyFill="1" applyAlignment="1">
      <alignment vertical="center"/>
    </xf>
    <xf numFmtId="164" fontId="2" fillId="2" borderId="0" xfId="8" applyFont="1" applyFill="1" applyAlignment="1">
      <alignment horizontal="right" vertical="center" indent="1"/>
    </xf>
    <xf numFmtId="164" fontId="11" fillId="4" borderId="0" xfId="8" applyFont="1" applyFill="1" applyAlignment="1">
      <alignment vertical="center"/>
    </xf>
    <xf numFmtId="164" fontId="11" fillId="4" borderId="0" xfId="8" applyFont="1" applyFill="1" applyAlignment="1">
      <alignment horizontal="right" vertical="center" indent="1"/>
    </xf>
    <xf numFmtId="164" fontId="2" fillId="2" borderId="0" xfId="8" applyFont="1" applyFill="1" applyAlignment="1">
      <alignment vertical="center" wrapText="1"/>
    </xf>
    <xf numFmtId="0" fontId="13" fillId="2" borderId="0" xfId="0" applyFont="1" applyAlignment="1">
      <alignment horizontal="center" wrapText="1"/>
    </xf>
    <xf numFmtId="0" fontId="0" fillId="2" borderId="0" xfId="0" applyAlignment="1">
      <alignment wrapText="1"/>
    </xf>
    <xf numFmtId="0" fontId="0" fillId="2" borderId="0" xfId="0" applyAlignment="1">
      <alignment horizontal="right" wrapText="1"/>
    </xf>
    <xf numFmtId="164" fontId="15" fillId="2" borderId="0" xfId="0" applyNumberFormat="1" applyFont="1" applyAlignment="1">
      <alignment vertical="center"/>
    </xf>
    <xf numFmtId="164" fontId="0" fillId="2" borderId="0" xfId="8" applyFont="1" applyFill="1" applyAlignment="1">
      <alignment vertical="center" wrapText="1"/>
    </xf>
    <xf numFmtId="164" fontId="0" fillId="6" borderId="0" xfId="8" applyFont="1" applyFill="1" applyAlignment="1">
      <alignment vertical="center" wrapText="1"/>
    </xf>
    <xf numFmtId="164" fontId="15" fillId="6" borderId="0" xfId="0" applyNumberFormat="1" applyFont="1" applyFill="1">
      <alignment vertical="center" wrapText="1"/>
    </xf>
    <xf numFmtId="164" fontId="15" fillId="2" borderId="0" xfId="0" applyNumberFormat="1" applyFont="1">
      <alignment vertical="center" wrapText="1"/>
    </xf>
    <xf numFmtId="164" fontId="11" fillId="3" borderId="0" xfId="1" applyNumberFormat="1" applyFont="1" applyFill="1" applyAlignment="1">
      <alignment vertical="center"/>
    </xf>
    <xf numFmtId="0" fontId="2" fillId="2" borderId="1" xfId="1" applyNumberFormat="1" applyFont="1" applyFill="1" applyBorder="1"/>
    <xf numFmtId="0" fontId="2" fillId="2" borderId="1" xfId="0" applyFont="1" applyBorder="1" applyAlignment="1">
      <alignment horizontal="right"/>
    </xf>
    <xf numFmtId="164" fontId="16" fillId="2" borderId="0" xfId="0" applyNumberFormat="1" applyFont="1">
      <alignment vertical="center" wrapText="1"/>
    </xf>
    <xf numFmtId="0" fontId="13" fillId="2" borderId="0" xfId="0" applyFont="1" applyAlignment="1">
      <alignment horizontal="center" vertical="center" wrapText="1"/>
    </xf>
    <xf numFmtId="0" fontId="5" fillId="2" borderId="0" xfId="3" applyAlignment="1">
      <alignment vertical="top"/>
    </xf>
    <xf numFmtId="0" fontId="12" fillId="4" borderId="0" xfId="0" applyFont="1" applyFill="1" applyAlignment="1">
      <alignment horizontal="right" indent="1"/>
    </xf>
    <xf numFmtId="167" fontId="7" fillId="4" borderId="0" xfId="0" applyNumberFormat="1" applyFont="1" applyFill="1" applyAlignment="1">
      <alignment horizontal="right" vertical="center" indent="1"/>
    </xf>
    <xf numFmtId="0" fontId="8" fillId="2" borderId="0" xfId="2" applyAlignment="1">
      <alignment horizontal="left" vertical="center"/>
    </xf>
    <xf numFmtId="0" fontId="6" fillId="2" borderId="0" xfId="6" applyAlignment="1">
      <alignment horizontal="left"/>
    </xf>
  </cellXfs>
  <cellStyles count="11">
    <cellStyle name="Moeda" xfId="1" builtinId="4" customBuiltin="1"/>
    <cellStyle name="Moeda [0]" xfId="8" builtinId="7" customBuiltin="1"/>
    <cellStyle name="Normal" xfId="0" builtinId="0" customBuiltin="1"/>
    <cellStyle name="Nota" xfId="10" builtinId="10" customBuiltin="1"/>
    <cellStyle name="Porcentagem" xfId="9" builtinId="5" customBuiltin="1"/>
    <cellStyle name="Separador de milhares [0]" xfId="7" builtinId="6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theme="3"/>
          <bgColor theme="3"/>
        </patternFill>
      </fill>
    </dxf>
    <dxf>
      <numFmt numFmtId="164" formatCode="&quot;R$&quot;\ #,##0;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Segoe UI"/>
        <scheme val="minor"/>
      </font>
      <numFmt numFmtId="164" formatCode="&quot;R$&quot;\ #,##0;\-&quot;R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scheme val="minor"/>
      </font>
      <numFmt numFmtId="164" formatCode="&quot;R$&quot;\ #,##0;\-&quot;R$&quot;\ #,##0"/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Segoe UI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i val="0"/>
        <color theme="0"/>
      </font>
    </dxf>
    <dxf>
      <font>
        <b/>
        <i val="0"/>
        <color theme="0"/>
      </font>
      <border>
        <bottom style="medium">
          <color theme="5"/>
        </bottom>
      </border>
    </dxf>
    <dxf>
      <font>
        <color theme="0"/>
      </font>
      <fill>
        <patternFill>
          <bgColor theme="3"/>
        </patternFill>
      </fill>
      <border>
        <left/>
        <right/>
        <top/>
        <bottom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/>
      </font>
      <border>
        <bottom style="medium">
          <color theme="5"/>
        </bottom>
      </border>
    </dxf>
    <dxf>
      <font>
        <color theme="0"/>
      </font>
      <fill>
        <patternFill>
          <bgColor theme="3"/>
        </patternFill>
      </fill>
      <border>
        <left/>
        <right/>
        <top/>
        <bottom/>
      </border>
    </dxf>
  </dxfs>
  <tableStyles count="2" defaultTableStyle="Lucros e Perdas" defaultPivotStyle="PivotStyleLight16">
    <tableStyle name="Despesas" pivot="0" count="7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ColumnStripe" dxfId="52"/>
      <tableStyleElement type="secondColumnStripe" dxfId="51"/>
    </tableStyle>
    <tableStyle name="Lucros e Perdas" pivot="0" count="7" xr9:uid="{00000000-0011-0000-FFFF-FFFF01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ColumnStripe" dxfId="45"/>
      <tableStyleElement type="second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53588492461902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0"/>
          <c:order val="0"/>
          <c:tx>
            <c:strRef>
              <c:f>Receita!$B$8</c:f>
              <c:strCache>
                <c:ptCount val="1"/>
                <c:pt idx="0">
                  <c:v>Lucro Bruto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Receita!$C$8:$N$8</c:f>
              <c:numCache>
                <c:formatCode>"R$"\ #,##0;\-"R$"\ #,##0</c:formatCode>
                <c:ptCount val="12"/>
                <c:pt idx="0">
                  <c:v>1000</c:v>
                </c:pt>
                <c:pt idx="1">
                  <c:v>2600</c:v>
                </c:pt>
                <c:pt idx="2">
                  <c:v>2800</c:v>
                </c:pt>
                <c:pt idx="3">
                  <c:v>4000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3000</c:v>
                </c:pt>
                <c:pt idx="8">
                  <c:v>3750</c:v>
                </c:pt>
                <c:pt idx="9">
                  <c:v>2000</c:v>
                </c:pt>
                <c:pt idx="10">
                  <c:v>3800</c:v>
                </c:pt>
                <c:pt idx="1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12-8C5D-0AF7BF63DCED}"/>
            </c:ext>
          </c:extLst>
        </c:ser>
        <c:ser>
          <c:idx val="1"/>
          <c:order val="1"/>
          <c:tx>
            <c:strRef>
              <c:f>'Custos Operacionais'!$B$10</c:f>
              <c:strCache>
                <c:ptCount val="1"/>
                <c:pt idx="0">
                  <c:v>Total de Custos Operacionais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'Custos Operacionais'!$C$10:$N$10</c:f>
              <c:numCache>
                <c:formatCode>"R$"\ #,##0;\-"R$"\ #,##0</c:formatCode>
                <c:ptCount val="12"/>
                <c:pt idx="0">
                  <c:v>10617.49</c:v>
                </c:pt>
                <c:pt idx="1">
                  <c:v>1817.49</c:v>
                </c:pt>
                <c:pt idx="2">
                  <c:v>1817.49</c:v>
                </c:pt>
                <c:pt idx="3">
                  <c:v>1817.49</c:v>
                </c:pt>
                <c:pt idx="4">
                  <c:v>1817.49</c:v>
                </c:pt>
                <c:pt idx="5">
                  <c:v>1817.49</c:v>
                </c:pt>
                <c:pt idx="6">
                  <c:v>1817.49</c:v>
                </c:pt>
                <c:pt idx="7">
                  <c:v>1817.49</c:v>
                </c:pt>
                <c:pt idx="8">
                  <c:v>1817.49</c:v>
                </c:pt>
                <c:pt idx="9">
                  <c:v>1817.49</c:v>
                </c:pt>
                <c:pt idx="10">
                  <c:v>1817.49</c:v>
                </c:pt>
                <c:pt idx="11">
                  <c:v>1817.49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12-8C5D-0AF7BF63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34336"/>
        <c:axId val="280434728"/>
      </c:lineChart>
      <c:catAx>
        <c:axId val="28043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80434728"/>
        <c:crosses val="autoZero"/>
        <c:auto val="1"/>
        <c:lblAlgn val="ctr"/>
        <c:lblOffset val="100"/>
        <c:noMultiLvlLbl val="0"/>
      </c:catAx>
      <c:valAx>
        <c:axId val="280434728"/>
        <c:scaling>
          <c:orientation val="minMax"/>
        </c:scaling>
        <c:delete val="1"/>
        <c:axPos val="l"/>
        <c:numFmt formatCode="&quot;R$&quot;\ #,##0;\-&quot;R$&quot;\ #,##0" sourceLinked="1"/>
        <c:majorTickMark val="out"/>
        <c:minorTickMark val="none"/>
        <c:tickLblPos val="nextTo"/>
        <c:crossAx val="280434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709285444534322"/>
          <c:y val="0.12393117526975794"/>
          <c:w val="0.14290714555465681"/>
          <c:h val="0.83563221264008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2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2</xdr:row>
      <xdr:rowOff>85725</xdr:rowOff>
    </xdr:from>
    <xdr:to>
      <xdr:col>14</xdr:col>
      <xdr:colOff>971550</xdr:colOff>
      <xdr:row>2</xdr:row>
      <xdr:rowOff>1285875</xdr:rowOff>
    </xdr:to>
    <xdr:graphicFrame macro="">
      <xdr:nvGraphicFramePr>
        <xdr:cNvPr id="3" name="Gráfico 2" descr="Gráfico de linhas exibindo o Lucro Bruto e o Total de Despesas Operacionai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ceita" displayName="Receita" ref="B3:O6" totalsRowCount="1" headerRowDxfId="43">
  <autoFilter ref="B3:O5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Receita" totalsRowLabel="Vendas Líquidas" dataDxfId="26"/>
    <tableColumn id="2" xr3:uid="{00000000-0010-0000-0000-000002000000}" name="JAN" totalsRowFunction="custom" dataDxfId="25" totalsRowDxfId="12">
      <totalsRowFormula>IF(SUM(C4:C5)=0,"",SUM(C4:C5))</totalsRowFormula>
    </tableColumn>
    <tableColumn id="3" xr3:uid="{00000000-0010-0000-0000-000003000000}" name="FEV" totalsRowFunction="custom" dataDxfId="24" totalsRowDxfId="11">
      <totalsRowFormula>IF(SUM(D4:D5)=0,"",SUM(D4:D5))</totalsRowFormula>
    </tableColumn>
    <tableColumn id="4" xr3:uid="{00000000-0010-0000-0000-000004000000}" name="MAR" totalsRowFunction="custom" dataDxfId="23" totalsRowDxfId="10">
      <totalsRowFormula>IF(SUM(E4:E5)=0,"",SUM(E4:E5))</totalsRowFormula>
    </tableColumn>
    <tableColumn id="5" xr3:uid="{00000000-0010-0000-0000-000005000000}" name="ABR" totalsRowFunction="custom" dataDxfId="22" totalsRowDxfId="9">
      <totalsRowFormula>IF(SUM(F4:F5)=0,"",SUM(F4:F5))</totalsRowFormula>
    </tableColumn>
    <tableColumn id="6" xr3:uid="{00000000-0010-0000-0000-000006000000}" name="MAI" totalsRowFunction="custom" dataDxfId="21" totalsRowDxfId="8">
      <totalsRowFormula>IF(SUM(G4:G5)=0,"",SUM(G4:G5))</totalsRowFormula>
    </tableColumn>
    <tableColumn id="7" xr3:uid="{00000000-0010-0000-0000-000007000000}" name="JUN" totalsRowFunction="custom" dataDxfId="20" totalsRowDxfId="7">
      <totalsRowFormula>IF(SUM(H4:H5)=0,"",SUM(H4:H5))</totalsRowFormula>
    </tableColumn>
    <tableColumn id="8" xr3:uid="{00000000-0010-0000-0000-000008000000}" name="JUL" totalsRowFunction="custom" dataDxfId="19" totalsRowDxfId="6">
      <totalsRowFormula>IF(SUM(I4:I5)=0,"",SUM(I4:I5))</totalsRowFormula>
    </tableColumn>
    <tableColumn id="9" xr3:uid="{00000000-0010-0000-0000-000009000000}" name="AGO" totalsRowFunction="custom" dataDxfId="18" totalsRowDxfId="5">
      <totalsRowFormula>IF(SUM(J4:J5)=0,"",SUM(J4:J5))</totalsRowFormula>
    </tableColumn>
    <tableColumn id="10" xr3:uid="{00000000-0010-0000-0000-00000A000000}" name="SET" totalsRowFunction="custom" dataDxfId="17" totalsRowDxfId="4">
      <totalsRowFormula>IF(SUM(K4:K5)=0,"",SUM(K4:K5))</totalsRowFormula>
    </tableColumn>
    <tableColumn id="11" xr3:uid="{00000000-0010-0000-0000-00000B000000}" name="OUT" totalsRowFunction="custom" dataDxfId="16" totalsRowDxfId="3">
      <totalsRowFormula>IF(SUM(L4:L5)=0,"",SUM(L4:L5))</totalsRowFormula>
    </tableColumn>
    <tableColumn id="12" xr3:uid="{00000000-0010-0000-0000-00000C000000}" name="NOV" totalsRowFunction="custom" dataDxfId="15" totalsRowDxfId="2">
      <totalsRowFormula>IF(SUM(M4:M5)=0,"",SUM(M4:M5))</totalsRowFormula>
    </tableColumn>
    <tableColumn id="13" xr3:uid="{00000000-0010-0000-0000-00000D000000}" name="DEZ" totalsRowFunction="custom" dataDxfId="14" totalsRowDxfId="1">
      <totalsRowFormula>IF(SUM(N4:N5)=0,"",SUM(N4:N5))</totalsRowFormula>
    </tableColumn>
    <tableColumn id="14" xr3:uid="{00000000-0010-0000-0000-00000E000000}" name="AAD" totalsRowFunction="sum" dataDxfId="13" totalsRowDxfId="0">
      <calculatedColumnFormula>SUM(C4:N4)</calculatedColumnFormula>
    </tableColumn>
  </tableColumns>
  <tableStyleInfo name="Lucros e Perdas" showFirstColumn="0" showLastColumn="0" showRowStripes="1" showColumnStripes="0"/>
  <extLst>
    <ext xmlns:x14="http://schemas.microsoft.com/office/spreadsheetml/2009/9/main" uri="{504A1905-F514-4f6f-8877-14C23A59335A}">
      <x14:table altTextSummary="Insira a receita de cada mês nesta tabela. O valor do Acumulado do Ano é calculado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espesas" displayName="Despesas" ref="B3:O10" totalsRowCount="1" headerRowDxfId="42">
  <autoFilter ref="B3:O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Custos Operacionais" totalsRowLabel="Total de Custos Operacionais" dataDxfId="41" totalsRowDxfId="40"/>
    <tableColumn id="2" xr3:uid="{00000000-0010-0000-0100-000002000000}" name="JAN" totalsRowFunction="custom" totalsRowDxfId="39">
      <totalsRowFormula>IF(SUM(C4:C9)=0,"",SUM(C4:C9))</totalsRowFormula>
    </tableColumn>
    <tableColumn id="3" xr3:uid="{00000000-0010-0000-0100-000003000000}" name="FEV" totalsRowFunction="custom" totalsRowDxfId="38">
      <totalsRowFormula>IF(SUM(D4:D9)=0,"",SUM(D4:D9))</totalsRowFormula>
    </tableColumn>
    <tableColumn id="4" xr3:uid="{00000000-0010-0000-0100-000004000000}" name="MAR" totalsRowFunction="custom" totalsRowDxfId="37">
      <totalsRowFormula>IF(SUM(E4:E9)=0,"",SUM(E4:E9))</totalsRowFormula>
    </tableColumn>
    <tableColumn id="5" xr3:uid="{00000000-0010-0000-0100-000005000000}" name="ABR" totalsRowFunction="custom" totalsRowDxfId="36">
      <totalsRowFormula>IF(SUM(F4:F9)=0,"",SUM(F4:F9))</totalsRowFormula>
    </tableColumn>
    <tableColumn id="6" xr3:uid="{00000000-0010-0000-0100-000006000000}" name="MAI" totalsRowFunction="custom" totalsRowDxfId="35">
      <totalsRowFormula>IF(SUM(G4:G9)=0,"",SUM(G4:G9))</totalsRowFormula>
    </tableColumn>
    <tableColumn id="7" xr3:uid="{00000000-0010-0000-0100-000007000000}" name="JUN" totalsRowFunction="custom" totalsRowDxfId="34">
      <totalsRowFormula>IF(SUM(H4:H9)=0,"",SUM(H4:H9))</totalsRowFormula>
    </tableColumn>
    <tableColumn id="8" xr3:uid="{00000000-0010-0000-0100-000008000000}" name="JUL" totalsRowFunction="custom" totalsRowDxfId="33">
      <totalsRowFormula>IF(SUM(I4:I9)=0,"",SUM(I4:I9))</totalsRowFormula>
    </tableColumn>
    <tableColumn id="9" xr3:uid="{00000000-0010-0000-0100-000009000000}" name="AGO" totalsRowFunction="custom" totalsRowDxfId="32">
      <totalsRowFormula>IF(SUM(J4:J9)=0,"",SUM(J4:J9))</totalsRowFormula>
    </tableColumn>
    <tableColumn id="10" xr3:uid="{00000000-0010-0000-0100-00000A000000}" name="SET" totalsRowFunction="custom" totalsRowDxfId="31">
      <totalsRowFormula>IF(SUM(K4:K9)=0,"",SUM(K4:K9))</totalsRowFormula>
    </tableColumn>
    <tableColumn id="11" xr3:uid="{00000000-0010-0000-0100-00000B000000}" name="OUT" totalsRowFunction="custom" totalsRowDxfId="30">
      <totalsRowFormula>IF(SUM(L4:L9)=0,"",SUM(L4:L9))</totalsRowFormula>
    </tableColumn>
    <tableColumn id="12" xr3:uid="{00000000-0010-0000-0100-00000C000000}" name="NOV" totalsRowFunction="custom" totalsRowDxfId="29">
      <totalsRowFormula>IF(SUM(M4:M9)=0,"",SUM(M4:M9))</totalsRowFormula>
    </tableColumn>
    <tableColumn id="13" xr3:uid="{00000000-0010-0000-0100-00000D000000}" name="DEZ" totalsRowFunction="custom" totalsRowDxfId="28">
      <totalsRowFormula>IF(SUM(N4:N9)=0,"",SUM(N4:N9))</totalsRowFormula>
    </tableColumn>
    <tableColumn id="14" xr3:uid="{00000000-0010-0000-0100-00000E000000}" name="AAD" totalsRowFunction="sum" totalsRowDxfId="27">
      <calculatedColumnFormula>SUM(C4:N4)</calculatedColumnFormula>
    </tableColumn>
  </tableColumns>
  <tableStyleInfo name="Despesas" showFirstColumn="0" showLastColumn="0" showRowStripes="1" showColumnStripes="0"/>
  <extLst>
    <ext xmlns:x14="http://schemas.microsoft.com/office/spreadsheetml/2009/9/main" uri="{504A1905-F514-4f6f-8877-14C23A59335A}">
      <x14:table altTextSummary="Insira as despesas operacionais de cada mês nesta tabela. O valor do Acumulado do Ano é calculado automaticamente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O9"/>
  <sheetViews>
    <sheetView showGridLines="0" tabSelected="1" zoomScale="80" zoomScaleNormal="80" workbookViewId="0">
      <selection activeCell="K11" sqref="K11"/>
    </sheetView>
  </sheetViews>
  <sheetFormatPr defaultRowHeight="30" customHeight="1" x14ac:dyDescent="0.3"/>
  <cols>
    <col min="1" max="1" width="1.875" customWidth="1"/>
    <col min="2" max="2" width="35.625" customWidth="1"/>
    <col min="3" max="14" width="10.625" customWidth="1"/>
    <col min="15" max="15" width="20.25" customWidth="1"/>
    <col min="16" max="16" width="2.625" customWidth="1"/>
  </cols>
  <sheetData>
    <row r="1" spans="1:15" ht="30" customHeight="1" x14ac:dyDescent="0.3">
      <c r="A1" s="1"/>
      <c r="B1" s="34">
        <v>2019</v>
      </c>
      <c r="C1" s="35" t="s">
        <v>6</v>
      </c>
      <c r="D1" s="35"/>
      <c r="E1" s="35"/>
      <c r="F1" s="35"/>
      <c r="G1" s="35"/>
      <c r="H1" s="35"/>
      <c r="I1" s="35"/>
      <c r="J1" s="35"/>
      <c r="K1" s="35"/>
      <c r="L1" s="32" t="s">
        <v>15</v>
      </c>
      <c r="M1" s="32"/>
      <c r="N1" s="32"/>
      <c r="O1" s="32"/>
    </row>
    <row r="2" spans="1:15" ht="65.099999999999994" customHeight="1" x14ac:dyDescent="0.3">
      <c r="A2" s="1"/>
      <c r="B2" s="34"/>
      <c r="C2" s="31" t="s">
        <v>31</v>
      </c>
      <c r="D2" s="31"/>
      <c r="E2" s="31"/>
      <c r="F2" s="31"/>
      <c r="G2" s="31"/>
      <c r="H2" s="31"/>
      <c r="I2" s="31"/>
      <c r="J2" s="31"/>
      <c r="K2" s="31"/>
      <c r="L2" s="33">
        <f>LucroLíquido</f>
        <v>4936.1200000000017</v>
      </c>
      <c r="M2" s="33"/>
      <c r="N2" s="33"/>
      <c r="O2" s="33"/>
    </row>
    <row r="3" spans="1:15" ht="105" customHeight="1" x14ac:dyDescent="0.3">
      <c r="A3" s="1"/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s="19" customFormat="1" ht="39.950000000000003" customHeight="1" thickBot="1" x14ac:dyDescent="0.35">
      <c r="A4" s="4"/>
      <c r="B4" s="18"/>
      <c r="C4" s="27" t="s">
        <v>7</v>
      </c>
      <c r="D4" s="27" t="s">
        <v>8</v>
      </c>
      <c r="E4" s="27" t="s">
        <v>9</v>
      </c>
      <c r="F4" s="27" t="s">
        <v>10</v>
      </c>
      <c r="G4" s="27" t="s">
        <v>30</v>
      </c>
      <c r="H4" s="27" t="s">
        <v>11</v>
      </c>
      <c r="I4" s="27" t="s">
        <v>12</v>
      </c>
      <c r="J4" s="27" t="s">
        <v>13</v>
      </c>
      <c r="K4" s="27" t="s">
        <v>14</v>
      </c>
      <c r="L4" s="27" t="s">
        <v>16</v>
      </c>
      <c r="M4" s="27" t="s">
        <v>17</v>
      </c>
      <c r="N4" s="27" t="s">
        <v>18</v>
      </c>
      <c r="O4" s="28" t="s">
        <v>19</v>
      </c>
    </row>
    <row r="5" spans="1:15" ht="30" customHeight="1" x14ac:dyDescent="0.3">
      <c r="A5" s="1"/>
      <c r="B5" s="5" t="s">
        <v>1</v>
      </c>
      <c r="C5" s="17">
        <f>IFERROR(Receita!C8-Despesas[[#Totals],[JAN]],"")</f>
        <v>-9617.49</v>
      </c>
      <c r="D5" s="17">
        <f>IFERROR(Receita!D8-Despesas[[#Totals],[FEV]],"")</f>
        <v>782.51</v>
      </c>
      <c r="E5" s="17">
        <f>IFERROR(Receita!E8-Despesas[[#Totals],[MAR]],"")</f>
        <v>982.51</v>
      </c>
      <c r="F5" s="17">
        <f>IFERROR(Receita!F8-Despesas[[#Totals],[ABR]],"")</f>
        <v>2182.5100000000002</v>
      </c>
      <c r="G5" s="17">
        <f>IFERROR(Receita!G8-Despesas[[#Totals],[MAI]],"")</f>
        <v>682.51</v>
      </c>
      <c r="H5" s="17">
        <f>IFERROR(Receita!H8-Despesas[[#Totals],[JUN]],"")</f>
        <v>1182.51</v>
      </c>
      <c r="I5" s="17">
        <f>IFERROR(Receita!I8-Despesas[[#Totals],[JUL]],"")</f>
        <v>1682.51</v>
      </c>
      <c r="J5" s="17">
        <f>IFERROR(Receita!J8-Despesas[[#Totals],[AGO]],"")</f>
        <v>1182.51</v>
      </c>
      <c r="K5" s="17">
        <f>IFERROR(Receita!K8-Despesas[[#Totals],[SET]],"")</f>
        <v>1932.51</v>
      </c>
      <c r="L5" s="17">
        <f>IFERROR(Receita!L8-Despesas[[#Totals],[OUT]],"")</f>
        <v>182.51</v>
      </c>
      <c r="M5" s="17">
        <f>IFERROR(Receita!M8-Despesas[[#Totals],[NOV]],"")</f>
        <v>1982.51</v>
      </c>
      <c r="N5" s="17">
        <f>IFERROR(Receita!N8-Despesas[[#Totals],[SET]],"")</f>
        <v>3182.51</v>
      </c>
      <c r="O5" s="17">
        <f>SUM(C5:N5)</f>
        <v>6340.1200000000017</v>
      </c>
    </row>
    <row r="6" spans="1:15" ht="30" customHeight="1" x14ac:dyDescent="0.3">
      <c r="A6" s="1"/>
      <c r="B6" s="2" t="s">
        <v>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f>SUM(C6:N6)</f>
        <v>0</v>
      </c>
    </row>
    <row r="7" spans="1:15" ht="30" customHeight="1" x14ac:dyDescent="0.3">
      <c r="A7" s="1"/>
      <c r="B7" s="5" t="s">
        <v>3</v>
      </c>
      <c r="C7" s="13">
        <f>IFERROR(C5+C6,"")</f>
        <v>-9617.49</v>
      </c>
      <c r="D7" s="13">
        <f t="shared" ref="D7:N7" si="0">IFERROR(D5+D6,"")</f>
        <v>782.51</v>
      </c>
      <c r="E7" s="13">
        <f t="shared" si="0"/>
        <v>982.51</v>
      </c>
      <c r="F7" s="13">
        <f t="shared" si="0"/>
        <v>2182.5100000000002</v>
      </c>
      <c r="G7" s="13">
        <f t="shared" si="0"/>
        <v>682.51</v>
      </c>
      <c r="H7" s="13">
        <f t="shared" si="0"/>
        <v>1182.51</v>
      </c>
      <c r="I7" s="13">
        <f>IFERROR(I5+I6,"")</f>
        <v>1682.51</v>
      </c>
      <c r="J7" s="13">
        <f t="shared" si="0"/>
        <v>1182.51</v>
      </c>
      <c r="K7" s="13">
        <f t="shared" si="0"/>
        <v>1932.51</v>
      </c>
      <c r="L7" s="13">
        <f t="shared" si="0"/>
        <v>182.51</v>
      </c>
      <c r="M7" s="13">
        <f t="shared" si="0"/>
        <v>1982.51</v>
      </c>
      <c r="N7" s="13">
        <f t="shared" si="0"/>
        <v>3182.51</v>
      </c>
      <c r="O7" s="14">
        <f t="shared" ref="O7:O8" si="1">SUM(C7:N7)</f>
        <v>6340.1200000000017</v>
      </c>
    </row>
    <row r="8" spans="1:15" ht="30" customHeight="1" x14ac:dyDescent="0.3">
      <c r="A8" s="1"/>
      <c r="B8" s="2" t="s">
        <v>4</v>
      </c>
      <c r="C8" s="11">
        <v>117</v>
      </c>
      <c r="D8" s="11">
        <v>117</v>
      </c>
      <c r="E8" s="11">
        <v>117</v>
      </c>
      <c r="F8" s="11">
        <v>117</v>
      </c>
      <c r="G8" s="11">
        <v>117</v>
      </c>
      <c r="H8" s="11">
        <v>117</v>
      </c>
      <c r="I8" s="11">
        <v>117</v>
      </c>
      <c r="J8" s="11">
        <v>117</v>
      </c>
      <c r="K8" s="11">
        <v>117</v>
      </c>
      <c r="L8" s="11">
        <v>117</v>
      </c>
      <c r="M8" s="11">
        <v>117</v>
      </c>
      <c r="N8" s="11">
        <v>117</v>
      </c>
      <c r="O8" s="12">
        <f t="shared" si="1"/>
        <v>1404</v>
      </c>
    </row>
    <row r="9" spans="1:15" ht="30" customHeight="1" x14ac:dyDescent="0.3">
      <c r="A9" s="1"/>
      <c r="B9" s="6" t="s">
        <v>5</v>
      </c>
      <c r="C9" s="15">
        <f>IFERROR(C7-C8,"")</f>
        <v>-9734.49</v>
      </c>
      <c r="D9" s="15">
        <f t="shared" ref="D9:N9" si="2">IFERROR(D7-D8,"")</f>
        <v>665.51</v>
      </c>
      <c r="E9" s="15">
        <f t="shared" si="2"/>
        <v>865.51</v>
      </c>
      <c r="F9" s="15">
        <f t="shared" si="2"/>
        <v>2065.5100000000002</v>
      </c>
      <c r="G9" s="15">
        <f t="shared" si="2"/>
        <v>565.51</v>
      </c>
      <c r="H9" s="15">
        <f t="shared" si="2"/>
        <v>1065.51</v>
      </c>
      <c r="I9" s="15">
        <f t="shared" si="2"/>
        <v>1565.51</v>
      </c>
      <c r="J9" s="15">
        <f t="shared" si="2"/>
        <v>1065.51</v>
      </c>
      <c r="K9" s="15">
        <f t="shared" si="2"/>
        <v>1815.51</v>
      </c>
      <c r="L9" s="15">
        <f t="shared" si="2"/>
        <v>65.509999999999991</v>
      </c>
      <c r="M9" s="15">
        <f>IFERROR(M7-M8,"")</f>
        <v>1865.51</v>
      </c>
      <c r="N9" s="15">
        <f t="shared" si="2"/>
        <v>3065.51</v>
      </c>
      <c r="O9" s="16">
        <f>IFERROR(O7-O8,"")</f>
        <v>4936.1200000000017</v>
      </c>
    </row>
  </sheetData>
  <dataConsolidate/>
  <mergeCells count="6">
    <mergeCell ref="B3:O3"/>
    <mergeCell ref="C2:K2"/>
    <mergeCell ref="L1:O1"/>
    <mergeCell ref="L2:O2"/>
    <mergeCell ref="B1:B2"/>
    <mergeCell ref="C1:K1"/>
  </mergeCells>
  <dataValidations xWindow="289" yWindow="599" count="11">
    <dataValidation allowBlank="1" showInputMessage="1" showErrorMessage="1" prompt="Crie uma demonstração de lucros e perdas nesta planilha. Digite o Ano na célula B1 e Nome da Empresa na célula C2. A Receita Líquida é calculada automaticamente na célula L2. O Gráfico está na célula B3" sqref="A1" xr:uid="{00000000-0002-0000-0000-000000000000}"/>
    <dataValidation allowBlank="1" showInputMessage="1" prompt="O título desta planilha está nesta célula. Insira o Nome da Empresa na célula abaixo" sqref="C1:K1" xr:uid="{00000000-0002-0000-0000-000001000000}"/>
    <dataValidation allowBlank="1" showInputMessage="1" showErrorMessage="1" prompt="A Receita Líquida é calculada automaticamente na célula abaixo" sqref="L1:O1" xr:uid="{00000000-0002-0000-0000-000002000000}"/>
    <dataValidation allowBlank="1" showInputMessage="1" showErrorMessage="1" prompt="O Lucro das Operações é calculada automaticamente nas células à direita. Insira os Rendimentos de Juros tratados como Despesas nas células C6 a O6" sqref="B5" xr:uid="{00000000-0002-0000-0000-000003000000}"/>
    <dataValidation allowBlank="1" showInputMessage="1" showErrorMessage="1" prompt="Insira os Rendimentos de Juros tratados como Despesas nas células à direita. O Lucro Antes do Imposto de Renda é calculado automaticamente nas células C7 a O7" sqref="B6" xr:uid="{00000000-0002-0000-0000-000004000000}"/>
    <dataValidation allowBlank="1" showInputMessage="1" showErrorMessage="1" prompt="O Lucro Antes do Imposto de Renda é calculado automaticamente nas células à direita. Insira as Despesas de Imposto de Renda nas células C8 a O8" sqref="B7" xr:uid="{00000000-0002-0000-0000-000005000000}"/>
    <dataValidation allowBlank="1" showInputMessage="1" showErrorMessage="1" prompt="Insira as Despesas de Imposto de Renda nas células à direita. A Receita Líquida é calculada automaticamente nas células C9 a O9" sqref="B8" xr:uid="{00000000-0002-0000-0000-000006000000}"/>
    <dataValidation allowBlank="1" showInputMessage="1" showErrorMessage="1" prompt="A Receita Líquida é calculada automaticamente nas células à direita" sqref="B9" xr:uid="{00000000-0002-0000-0000-000007000000}"/>
    <dataValidation allowBlank="1" showInputMessage="1" showErrorMessage="1" prompt="Insira o Ano nesta célula" sqref="B1" xr:uid="{00000000-0002-0000-0000-000008000000}"/>
    <dataValidation allowBlank="1" showInputMessage="1" showErrorMessage="1" prompt="A Receita Líquida é calculada automaticamente nesta célula. Insira os detalhes de Receita na tabela Receita e as Despesas Operacionais na tabela Despesas" sqref="L2:O2" xr:uid="{00000000-0002-0000-0000-000009000000}"/>
    <dataValidation allowBlank="1" showInputMessage="1" showErrorMessage="1" prompt="Insira o Nome da Empresa nesta célula. A Receita Líquida é calculada automaticamente na célula à direita" sqref="C2:K2" xr:uid="{00000000-0002-0000-0000-00000A000000}"/>
  </dataValidations>
  <printOptions horizontalCentered="1"/>
  <pageMargins left="0.25" right="0.25" top="0.75" bottom="0.75" header="0.3" footer="0.3"/>
  <pageSetup paperSize="9" scale="72" fitToHeight="0" orientation="landscape" r:id="rId1"/>
  <headerFooter differentFirst="1">
    <oddFooter>&amp;C&amp;K03+000Page &amp;P of &amp;N</oddFooter>
  </headerFooter>
  <ignoredErrors>
    <ignoredError sqref="O7:O8 J9:L9 J7:N7 N9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O8"/>
  <sheetViews>
    <sheetView showGridLines="0" zoomScale="80" zoomScaleNormal="80" workbookViewId="0">
      <selection activeCell="C5" sqref="C5"/>
    </sheetView>
  </sheetViews>
  <sheetFormatPr defaultRowHeight="30" customHeight="1" x14ac:dyDescent="0.3"/>
  <cols>
    <col min="1" max="1" width="1.875" customWidth="1"/>
    <col min="2" max="2" width="35.625" customWidth="1"/>
    <col min="3" max="14" width="10.625" customWidth="1"/>
    <col min="15" max="15" width="20.25" customWidth="1"/>
    <col min="16" max="16" width="2.625" customWidth="1"/>
  </cols>
  <sheetData>
    <row r="1" spans="1:15" ht="30" customHeight="1" x14ac:dyDescent="0.3">
      <c r="A1" s="1"/>
      <c r="B1" s="34">
        <f>'Custos Operacionais'!B1:B2</f>
        <v>2019</v>
      </c>
      <c r="C1" s="35" t="s">
        <v>24</v>
      </c>
      <c r="D1" s="35"/>
      <c r="E1" s="35"/>
      <c r="F1" s="35"/>
      <c r="G1" s="35"/>
      <c r="H1" s="35"/>
      <c r="I1" s="35"/>
      <c r="J1" s="35"/>
      <c r="K1" s="35"/>
    </row>
    <row r="2" spans="1:15" ht="65.099999999999994" customHeight="1" x14ac:dyDescent="0.3">
      <c r="A2" s="1"/>
      <c r="B2" s="34"/>
      <c r="C2" s="31" t="str">
        <f>'Lucros e Perdas'!C2:K2</f>
        <v>OPEN GAME</v>
      </c>
      <c r="D2" s="31"/>
      <c r="E2" s="31"/>
      <c r="F2" s="31"/>
      <c r="G2" s="31"/>
      <c r="H2" s="31"/>
      <c r="I2" s="31"/>
      <c r="J2" s="31"/>
      <c r="K2" s="31"/>
    </row>
    <row r="3" spans="1:15" ht="30" customHeight="1" x14ac:dyDescent="0.3">
      <c r="A3" s="4"/>
      <c r="B3" s="19" t="s">
        <v>20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30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16</v>
      </c>
      <c r="M3" s="20" t="s">
        <v>17</v>
      </c>
      <c r="N3" s="20" t="s">
        <v>18</v>
      </c>
      <c r="O3" s="20" t="s">
        <v>19</v>
      </c>
    </row>
    <row r="4" spans="1:15" ht="30" customHeight="1" x14ac:dyDescent="0.3">
      <c r="A4" s="1"/>
      <c r="B4" t="s">
        <v>21</v>
      </c>
      <c r="C4" s="22">
        <v>1500</v>
      </c>
      <c r="D4" s="22">
        <v>2500</v>
      </c>
      <c r="E4" s="22">
        <v>2700</v>
      </c>
      <c r="F4" s="22">
        <v>4000</v>
      </c>
      <c r="G4" s="22">
        <v>2500</v>
      </c>
      <c r="H4" s="22">
        <v>3000</v>
      </c>
      <c r="I4" s="22">
        <v>3500</v>
      </c>
      <c r="J4" s="22">
        <v>3000</v>
      </c>
      <c r="K4" s="22">
        <v>3750</v>
      </c>
      <c r="L4" s="22">
        <v>2000</v>
      </c>
      <c r="M4" s="22">
        <v>3800</v>
      </c>
      <c r="N4" s="22">
        <v>5000</v>
      </c>
      <c r="O4" s="22">
        <f>SUM(C4:N4)</f>
        <v>37250</v>
      </c>
    </row>
    <row r="5" spans="1:15" ht="30" customHeight="1" x14ac:dyDescent="0.3">
      <c r="A5" s="1"/>
      <c r="B5" t="s">
        <v>36</v>
      </c>
      <c r="C5" s="22">
        <v>-500</v>
      </c>
      <c r="D5" s="22">
        <v>100</v>
      </c>
      <c r="E5" s="22">
        <v>100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f t="shared" ref="O5" si="0">SUM(C5:N5)</f>
        <v>-300</v>
      </c>
    </row>
    <row r="6" spans="1:15" ht="30" customHeight="1" x14ac:dyDescent="0.3">
      <c r="A6" s="1"/>
      <c r="B6" t="s">
        <v>22</v>
      </c>
      <c r="C6" s="24">
        <f t="shared" ref="C6:N6" si="1">IF(SUM(C4:C5)=0,"",SUM(C4:C5))</f>
        <v>1000</v>
      </c>
      <c r="D6" s="24">
        <f t="shared" si="1"/>
        <v>2600</v>
      </c>
      <c r="E6" s="24">
        <f t="shared" si="1"/>
        <v>2800</v>
      </c>
      <c r="F6" s="24">
        <f t="shared" si="1"/>
        <v>4000</v>
      </c>
      <c r="G6" s="24">
        <f t="shared" si="1"/>
        <v>2500</v>
      </c>
      <c r="H6" s="24">
        <f t="shared" si="1"/>
        <v>3000</v>
      </c>
      <c r="I6" s="24">
        <f t="shared" si="1"/>
        <v>3500</v>
      </c>
      <c r="J6" s="24">
        <f t="shared" si="1"/>
        <v>3000</v>
      </c>
      <c r="K6" s="24">
        <f t="shared" si="1"/>
        <v>3750</v>
      </c>
      <c r="L6" s="24">
        <f t="shared" si="1"/>
        <v>2000</v>
      </c>
      <c r="M6" s="24">
        <f t="shared" si="1"/>
        <v>3800</v>
      </c>
      <c r="N6" s="24">
        <f t="shared" si="1"/>
        <v>5000</v>
      </c>
      <c r="O6" s="25">
        <f>SUBTOTAL(109,Receita[AAD])</f>
        <v>36950</v>
      </c>
    </row>
    <row r="7" spans="1:15" ht="30" customHeight="1" x14ac:dyDescent="0.3">
      <c r="A7" s="1"/>
      <c r="B7" s="8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ht="30" customHeight="1" x14ac:dyDescent="0.3">
      <c r="B8" s="3" t="s">
        <v>23</v>
      </c>
      <c r="C8" s="26">
        <f t="shared" ref="C8:O8" si="2">IFERROR(C6-C7,"")</f>
        <v>1000</v>
      </c>
      <c r="D8" s="26">
        <f t="shared" si="2"/>
        <v>2600</v>
      </c>
      <c r="E8" s="26">
        <f t="shared" si="2"/>
        <v>2800</v>
      </c>
      <c r="F8" s="26">
        <f t="shared" si="2"/>
        <v>4000</v>
      </c>
      <c r="G8" s="26">
        <f t="shared" si="2"/>
        <v>2500</v>
      </c>
      <c r="H8" s="26">
        <f t="shared" si="2"/>
        <v>3000</v>
      </c>
      <c r="I8" s="26">
        <f t="shared" si="2"/>
        <v>3500</v>
      </c>
      <c r="J8" s="26">
        <f t="shared" si="2"/>
        <v>3000</v>
      </c>
      <c r="K8" s="26">
        <f t="shared" si="2"/>
        <v>3750</v>
      </c>
      <c r="L8" s="26">
        <f t="shared" si="2"/>
        <v>2000</v>
      </c>
      <c r="M8" s="26">
        <f t="shared" si="2"/>
        <v>3800</v>
      </c>
      <c r="N8" s="26">
        <f t="shared" si="2"/>
        <v>5000</v>
      </c>
      <c r="O8" s="26">
        <f t="shared" si="2"/>
        <v>36950</v>
      </c>
    </row>
  </sheetData>
  <dataConsolidate/>
  <mergeCells count="3">
    <mergeCell ref="B1:B2"/>
    <mergeCell ref="C1:K1"/>
    <mergeCell ref="C2:K2"/>
  </mergeCells>
  <dataValidations count="9">
    <dataValidation allowBlank="1" showInputMessage="1" showErrorMessage="1" prompt="Insira receitas de várias fontes na tabela Receitas nesta planilha. O Lucro Bruto é calculado automaticamente" sqref="A1" xr:uid="{00000000-0002-0000-0100-000000000000}"/>
    <dataValidation allowBlank="1" showInputMessage="1" prompt="O título desta planilha está nesta célula. O nome da empresa é atualizado automaticamente na célula abaixo" sqref="C1:K1" xr:uid="{00000000-0002-0000-0100-000001000000}"/>
    <dataValidation allowBlank="1" showInputMessage="1" showErrorMessage="1" prompt="Insira a receita deste mês na coluna abaixo desse título" sqref="C3:N3" xr:uid="{00000000-0002-0000-0100-000002000000}"/>
    <dataValidation allowBlank="1" showInputMessage="1" showErrorMessage="1" prompt="O Lucro Bruto é calculado automaticamente nas células à direita" sqref="B8" xr:uid="{00000000-0002-0000-0100-000003000000}"/>
    <dataValidation allowBlank="1" showInputMessage="1" showErrorMessage="1" prompt="Insira os Custos de Mercadorias Vendidas nas células à direita. O Lucro Bruto é calculado automaticamente na célula abaixo" sqref="B7" xr:uid="{00000000-0002-0000-0100-000004000000}"/>
    <dataValidation allowBlank="1" showInputMessage="1" showErrorMessage="1" prompt="O valor do Acumulado do Ano é calculado automaticamente nesta coluna sob este título. Os lucros brutos estão abaixo da tabela em Custo das Mercadorias Vendidas" sqref="O3" xr:uid="{00000000-0002-0000-0100-000005000000}"/>
    <dataValidation allowBlank="1" showInputMessage="1" showErrorMessage="1" prompt="Insira ou personalize os itens de Receita nesta coluna sob este título. Insira os valores de receita de cada mês nesta linha à direita" sqref="B3" xr:uid="{00000000-0002-0000-0100-000006000000}"/>
    <dataValidation allowBlank="1" showInputMessage="1" showErrorMessage="1" prompt="O Ano é atualizado automaticamente nessa célula e o nome da empresa na célula C2" sqref="B1:B2" xr:uid="{00000000-0002-0000-0100-000007000000}"/>
    <dataValidation allowBlank="1" showInputMessage="1" showErrorMessage="1" prompt="O nome da empresa é atualizado automaticamente nesta célula. Inserir os detalhes de receita na tabela abaixo" sqref="C2:K2" xr:uid="{00000000-0002-0000-0100-000008000000}"/>
  </dataValidations>
  <printOptions horizontalCentered="1"/>
  <pageMargins left="0.25" right="0.25" top="0.75" bottom="0.75" header="0.3" footer="0.3"/>
  <pageSetup paperSize="9" scale="72" fitToHeight="0" orientation="landscape" r:id="rId1"/>
  <headerFooter differentFirst="1">
    <oddFooter>&amp;C&amp;K03+000Page &amp;P of &amp;N</oddFooter>
  </headerFooter>
  <ignoredErrors>
    <ignoredError sqref="O4:O5" emptyCellReferenc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O10"/>
  <sheetViews>
    <sheetView showGridLines="0" zoomScale="80" zoomScaleNormal="80" workbookViewId="0">
      <selection activeCell="C12" sqref="C12"/>
    </sheetView>
  </sheetViews>
  <sheetFormatPr defaultRowHeight="30" customHeight="1" x14ac:dyDescent="0.3"/>
  <cols>
    <col min="1" max="1" width="1.875" customWidth="1"/>
    <col min="2" max="2" width="35.625" customWidth="1"/>
    <col min="3" max="14" width="10.625" customWidth="1"/>
    <col min="15" max="15" width="20.25" customWidth="1"/>
    <col min="16" max="16" width="2.625" customWidth="1"/>
  </cols>
  <sheetData>
    <row r="1" spans="1:15" ht="30" customHeight="1" x14ac:dyDescent="0.3">
      <c r="A1" s="1"/>
      <c r="B1" s="34">
        <f>'Lucros e Perdas'!B1:B2</f>
        <v>2019</v>
      </c>
      <c r="C1" s="35" t="s">
        <v>29</v>
      </c>
      <c r="D1" s="35"/>
      <c r="E1" s="35"/>
      <c r="F1" s="35"/>
      <c r="G1" s="35"/>
      <c r="H1" s="35"/>
      <c r="I1" s="35"/>
      <c r="J1" s="35"/>
      <c r="K1" s="35"/>
    </row>
    <row r="2" spans="1:15" ht="65.099999999999994" customHeight="1" x14ac:dyDescent="0.3">
      <c r="A2" s="1"/>
      <c r="B2" s="34"/>
      <c r="C2" s="31" t="str">
        <f>'Lucros e Perdas'!C2:K2</f>
        <v>OPEN GAME</v>
      </c>
      <c r="D2" s="31"/>
      <c r="E2" s="31"/>
      <c r="F2" s="31"/>
      <c r="G2" s="31"/>
      <c r="H2" s="31"/>
      <c r="I2" s="31"/>
      <c r="J2" s="31"/>
      <c r="K2" s="31"/>
    </row>
    <row r="3" spans="1:15" ht="30" customHeight="1" x14ac:dyDescent="0.3">
      <c r="A3" s="4"/>
      <c r="B3" s="19" t="s">
        <v>25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30</v>
      </c>
      <c r="H3" s="20" t="s">
        <v>11</v>
      </c>
      <c r="I3" s="20" t="s">
        <v>12</v>
      </c>
      <c r="J3" s="20" t="s">
        <v>13</v>
      </c>
      <c r="K3" s="20" t="s">
        <v>14</v>
      </c>
      <c r="L3" s="20" t="s">
        <v>16</v>
      </c>
      <c r="M3" s="20" t="s">
        <v>17</v>
      </c>
      <c r="N3" s="20" t="s">
        <v>18</v>
      </c>
      <c r="O3" s="20" t="s">
        <v>19</v>
      </c>
    </row>
    <row r="4" spans="1:15" ht="30" customHeight="1" x14ac:dyDescent="0.3">
      <c r="A4" s="1"/>
      <c r="B4" s="7" t="s">
        <v>26</v>
      </c>
      <c r="C4" s="9">
        <v>1500</v>
      </c>
      <c r="D4" s="9">
        <v>1500</v>
      </c>
      <c r="E4" s="9">
        <v>1500</v>
      </c>
      <c r="F4" s="9">
        <v>1500</v>
      </c>
      <c r="G4" s="9">
        <v>1500</v>
      </c>
      <c r="H4" s="9">
        <v>1500</v>
      </c>
      <c r="I4" s="9">
        <v>1500</v>
      </c>
      <c r="J4" s="9">
        <v>1500</v>
      </c>
      <c r="K4" s="9">
        <v>1500</v>
      </c>
      <c r="L4" s="9">
        <v>1500</v>
      </c>
      <c r="M4" s="9">
        <v>1500</v>
      </c>
      <c r="N4" s="9">
        <v>1500</v>
      </c>
      <c r="O4" s="10">
        <f t="shared" ref="O4:O9" si="0">SUM(C4:N4)</f>
        <v>18000</v>
      </c>
    </row>
    <row r="5" spans="1:15" ht="30" customHeight="1" x14ac:dyDescent="0.3">
      <c r="A5" s="1"/>
      <c r="B5" s="7" t="s">
        <v>32</v>
      </c>
      <c r="C5" s="9">
        <v>7300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0">
        <f t="shared" si="0"/>
        <v>7300</v>
      </c>
    </row>
    <row r="6" spans="1:15" ht="30" customHeight="1" x14ac:dyDescent="0.3">
      <c r="A6" s="1"/>
      <c r="B6" s="7" t="s">
        <v>33</v>
      </c>
      <c r="C6" s="9">
        <v>1500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 t="shared" si="0"/>
        <v>1500</v>
      </c>
    </row>
    <row r="7" spans="1:15" ht="30" customHeight="1" x14ac:dyDescent="0.3">
      <c r="A7" s="1"/>
      <c r="B7" s="7" t="s">
        <v>34</v>
      </c>
      <c r="C7" s="9">
        <v>200</v>
      </c>
      <c r="D7" s="9">
        <v>200</v>
      </c>
      <c r="E7" s="9">
        <v>200</v>
      </c>
      <c r="F7" s="9">
        <v>200</v>
      </c>
      <c r="G7" s="9">
        <v>200</v>
      </c>
      <c r="H7" s="9">
        <v>200</v>
      </c>
      <c r="I7" s="9">
        <v>200</v>
      </c>
      <c r="J7" s="9">
        <v>200</v>
      </c>
      <c r="K7" s="9">
        <v>200</v>
      </c>
      <c r="L7" s="9">
        <v>200</v>
      </c>
      <c r="M7" s="9">
        <v>200</v>
      </c>
      <c r="N7" s="9">
        <v>200</v>
      </c>
      <c r="O7" s="10">
        <f>SUM(C7:N7)</f>
        <v>2400</v>
      </c>
    </row>
    <row r="8" spans="1:15" ht="30" customHeight="1" x14ac:dyDescent="0.3">
      <c r="A8" s="1"/>
      <c r="B8" s="7" t="s">
        <v>27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0">
        <f>SUM(C8:N8)</f>
        <v>0</v>
      </c>
    </row>
    <row r="9" spans="1:15" ht="30" customHeight="1" x14ac:dyDescent="0.3">
      <c r="A9" s="1"/>
      <c r="B9" s="7" t="s">
        <v>35</v>
      </c>
      <c r="C9" s="9">
        <v>117.49</v>
      </c>
      <c r="D9" s="9">
        <v>117.49</v>
      </c>
      <c r="E9" s="9">
        <v>117.49</v>
      </c>
      <c r="F9" s="9">
        <v>117.49</v>
      </c>
      <c r="G9" s="9">
        <v>117.49</v>
      </c>
      <c r="H9" s="9">
        <v>117.49</v>
      </c>
      <c r="I9" s="9">
        <v>117.49</v>
      </c>
      <c r="J9" s="9">
        <v>117.49</v>
      </c>
      <c r="K9" s="9">
        <v>117.49</v>
      </c>
      <c r="L9" s="9">
        <v>117.49</v>
      </c>
      <c r="M9" s="9">
        <v>117.49</v>
      </c>
      <c r="N9" s="9">
        <v>117.49</v>
      </c>
      <c r="O9" s="10">
        <f t="shared" si="0"/>
        <v>1409.8799999999999</v>
      </c>
    </row>
    <row r="10" spans="1:15" ht="30" customHeight="1" x14ac:dyDescent="0.3">
      <c r="A10" s="1"/>
      <c r="B10" s="7" t="s">
        <v>28</v>
      </c>
      <c r="C10" s="21">
        <f t="shared" ref="C10:N10" si="1">IF(SUM(C4:C9)=0,"",SUM(C4:C9))</f>
        <v>10617.49</v>
      </c>
      <c r="D10" s="21">
        <f t="shared" si="1"/>
        <v>1817.49</v>
      </c>
      <c r="E10" s="21">
        <f t="shared" si="1"/>
        <v>1817.49</v>
      </c>
      <c r="F10" s="21">
        <f t="shared" si="1"/>
        <v>1817.49</v>
      </c>
      <c r="G10" s="21">
        <f t="shared" si="1"/>
        <v>1817.49</v>
      </c>
      <c r="H10" s="21">
        <f t="shared" si="1"/>
        <v>1817.49</v>
      </c>
      <c r="I10" s="21">
        <f t="shared" si="1"/>
        <v>1817.49</v>
      </c>
      <c r="J10" s="21">
        <f t="shared" si="1"/>
        <v>1817.49</v>
      </c>
      <c r="K10" s="21">
        <f t="shared" si="1"/>
        <v>1817.49</v>
      </c>
      <c r="L10" s="21">
        <f t="shared" si="1"/>
        <v>1817.49</v>
      </c>
      <c r="M10" s="21">
        <f t="shared" si="1"/>
        <v>1817.49</v>
      </c>
      <c r="N10" s="21">
        <f t="shared" si="1"/>
        <v>1817.49</v>
      </c>
      <c r="O10" s="29">
        <f>SUBTOTAL(109,Despesas[AAD])</f>
        <v>30609.88</v>
      </c>
    </row>
  </sheetData>
  <dataConsolidate/>
  <mergeCells count="3">
    <mergeCell ref="B1:B2"/>
    <mergeCell ref="C1:K1"/>
    <mergeCell ref="C2:K2"/>
  </mergeCells>
  <dataValidations count="7">
    <dataValidation allowBlank="1" showInputMessage="1" showErrorMessage="1" prompt="Insira as Despesas Operacionais deste mês nessa coluna sob esse título" sqref="C3:N3" xr:uid="{00000000-0002-0000-0200-000000000000}"/>
    <dataValidation allowBlank="1" showInputMessage="1" showErrorMessage="1" prompt="O valor do Acumulado do Ano é calculado automaticamente nesta coluna sob este título. O Total de Despesas Operacionais está na linha no final da tabela" sqref="O3" xr:uid="{00000000-0002-0000-0200-000001000000}"/>
    <dataValidation allowBlank="1" showInputMessage="1" showErrorMessage="1" prompt="Insira ou personalize os itens de Despesa Operacional nesta coluna sob este título" sqref="B3" xr:uid="{00000000-0002-0000-0200-000002000000}"/>
    <dataValidation allowBlank="1" showInputMessage="1" prompt="O título desta planilha está nesta célula. O nome da empresa é atualizado automaticamente na célula abaixo" sqref="C1:K1" xr:uid="{00000000-0002-0000-0200-000003000000}"/>
    <dataValidation allowBlank="1" showInputMessage="1" showErrorMessage="1" prompt="Insira as despesas operacionais na tabela Despesas nesta planilha. O total é calculado automaticamente" sqref="A1" xr:uid="{00000000-0002-0000-0200-000004000000}"/>
    <dataValidation allowBlank="1" showInputMessage="1" showErrorMessage="1" prompt="O Ano é atualizado automaticamente nessa célula e o nome da empresa na célula C2" sqref="B1:B2" xr:uid="{00000000-0002-0000-0200-000005000000}"/>
    <dataValidation allowBlank="1" showInputMessage="1" showErrorMessage="1" prompt="O nome da empresa é atualizado automaticamente nesta célula. Insira os detalhes de despesas na tabela abaixo" sqref="C2:K2" xr:uid="{00000000-0002-0000-0200-000006000000}"/>
  </dataValidations>
  <printOptions horizontalCentered="1"/>
  <pageMargins left="0.25" right="0.25" top="0.75" bottom="0.75" header="0.3" footer="0.3"/>
  <pageSetup paperSize="9" scale="72" fitToHeight="0" orientation="landscape" r:id="rId1"/>
  <headerFooter differentFirst="1">
    <oddFooter>&amp;C&amp;K03+000Page &amp;P of &amp;N</oddFooter>
  </headerFooter>
  <ignoredErrors>
    <ignoredError sqref="O9 O4:O6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Lucros e Perdas</vt:lpstr>
      <vt:lpstr>Receita</vt:lpstr>
      <vt:lpstr>Custos Operacionais</vt:lpstr>
      <vt:lpstr>LucroLíquido</vt:lpstr>
      <vt:lpstr>'Custos Operacionais'!Titulos_de_impressao</vt:lpstr>
      <vt:lpstr>'Lucros e Perdas'!Titulos_de_impressao</vt:lpstr>
      <vt:lpstr>Receita!Titulos_de_impressao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gabriel</cp:lastModifiedBy>
  <dcterms:created xsi:type="dcterms:W3CDTF">2018-02-27T04:33:55Z</dcterms:created>
  <dcterms:modified xsi:type="dcterms:W3CDTF">2019-02-16T19:48:32Z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2018-02-27T04:33:58.1250501Z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