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600" windowHeight="7995" activeTab="3"/>
  </bookViews>
  <sheets>
    <sheet name="excavadoras" sheetId="1" r:id="rId1"/>
    <sheet name="tractor topadora" sheetId="2" r:id="rId2"/>
    <sheet name="cargador frontal" sheetId="3" r:id="rId3"/>
    <sheet name="volqueta" sheetId="4" r:id="rId4"/>
  </sheets>
  <calcPr calcId="145621"/>
</workbook>
</file>

<file path=xl/calcChain.xml><?xml version="1.0" encoding="utf-8"?>
<calcChain xmlns="http://schemas.openxmlformats.org/spreadsheetml/2006/main">
  <c r="C17" i="2" l="1"/>
  <c r="I13" i="2"/>
  <c r="G8" i="2"/>
  <c r="C8" i="1"/>
  <c r="H10" i="1"/>
  <c r="G3" i="4" l="1"/>
  <c r="C8" i="4"/>
  <c r="G7" i="4"/>
  <c r="B13" i="4"/>
  <c r="G7" i="3"/>
  <c r="C3" i="4" l="1"/>
  <c r="G8" i="3"/>
  <c r="G3" i="2"/>
  <c r="G9" i="2"/>
  <c r="G13" i="2"/>
  <c r="C14" i="2" s="1"/>
  <c r="G11" i="2" s="1"/>
  <c r="C3" i="1"/>
  <c r="C8" i="2" l="1"/>
  <c r="G5" i="2" s="1"/>
  <c r="C7" i="3"/>
  <c r="G15" i="4" s="1"/>
  <c r="G4" i="3" l="1"/>
  <c r="C3" i="3" s="1"/>
  <c r="C3" i="2"/>
  <c r="G23" i="2"/>
  <c r="C24" i="2" s="1"/>
</calcChain>
</file>

<file path=xl/sharedStrings.xml><?xml version="1.0" encoding="utf-8"?>
<sst xmlns="http://schemas.openxmlformats.org/spreadsheetml/2006/main" count="186" uniqueCount="89">
  <si>
    <t>PRODUCTIVIDAD</t>
  </si>
  <si>
    <t>Qt = q *60/T</t>
  </si>
  <si>
    <t>CAT 320 DL</t>
  </si>
  <si>
    <t>DATOS</t>
  </si>
  <si>
    <t>produccion de ciclo</t>
  </si>
  <si>
    <t>q</t>
  </si>
  <si>
    <t>m3</t>
  </si>
  <si>
    <t>unidad</t>
  </si>
  <si>
    <t>angulo de giron</t>
  </si>
  <si>
    <t xml:space="preserve">tamano del cucharron </t>
  </si>
  <si>
    <t>duracion del ciclo</t>
  </si>
  <si>
    <t>T</t>
  </si>
  <si>
    <t>m3/hra</t>
  </si>
  <si>
    <t>PRODUCTIVIDAD REAL</t>
  </si>
  <si>
    <t xml:space="preserve">EXCAVADORA </t>
  </si>
  <si>
    <t>Qt=q*60*m*k*E/Tcorregido</t>
  </si>
  <si>
    <t>Tc</t>
  </si>
  <si>
    <t>Tcorregido = T*(1+h)</t>
  </si>
  <si>
    <t>increm del ciclo p altur</t>
  </si>
  <si>
    <t>h</t>
  </si>
  <si>
    <t>Tractor con topadora</t>
  </si>
  <si>
    <t>CAT D7G</t>
  </si>
  <si>
    <t>m3/ciclo</t>
  </si>
  <si>
    <t>numero de ciclos p hora</t>
  </si>
  <si>
    <t>N</t>
  </si>
  <si>
    <t>tiempo duracion ciclo</t>
  </si>
  <si>
    <t>min</t>
  </si>
  <si>
    <t xml:space="preserve">tiempo de duracion </t>
  </si>
  <si>
    <t>T= D/A + (D+d)/R + Z</t>
  </si>
  <si>
    <t>distancia de acarreo</t>
  </si>
  <si>
    <t>D</t>
  </si>
  <si>
    <t>m</t>
  </si>
  <si>
    <t>velocidad de acarreo</t>
  </si>
  <si>
    <t>A</t>
  </si>
  <si>
    <t>m/min</t>
  </si>
  <si>
    <t>velociad de retroceso</t>
  </si>
  <si>
    <t>R</t>
  </si>
  <si>
    <t>distacia de corte</t>
  </si>
  <si>
    <t>d</t>
  </si>
  <si>
    <t>tiempo duracion el corte</t>
  </si>
  <si>
    <t>Z</t>
  </si>
  <si>
    <t xml:space="preserve">tiempo de corte </t>
  </si>
  <si>
    <t xml:space="preserve">Z </t>
  </si>
  <si>
    <t>velocidad de avance</t>
  </si>
  <si>
    <t>distancia de corte</t>
  </si>
  <si>
    <t>Z = 2d/A</t>
  </si>
  <si>
    <t>km/hora</t>
  </si>
  <si>
    <t>produccion por ciclo</t>
  </si>
  <si>
    <t>q = 0.48*a2*L</t>
  </si>
  <si>
    <t xml:space="preserve">alto de la hoja </t>
  </si>
  <si>
    <t>a</t>
  </si>
  <si>
    <t xml:space="preserve">ancho de la hoja </t>
  </si>
  <si>
    <t>L</t>
  </si>
  <si>
    <t>cargador frontal</t>
  </si>
  <si>
    <t>CAT 950</t>
  </si>
  <si>
    <t>T= D/Vc + D/Vr+ Z</t>
  </si>
  <si>
    <t>velocidad cn carga</t>
  </si>
  <si>
    <t>z=t1+t2+t3</t>
  </si>
  <si>
    <t xml:space="preserve">CAMION VOQUETA </t>
  </si>
  <si>
    <t>12 M3</t>
  </si>
  <si>
    <t>Qt = C*60/Tv</t>
  </si>
  <si>
    <t xml:space="preserve">C  </t>
  </si>
  <si>
    <t>C = n * qc</t>
  </si>
  <si>
    <t>C</t>
  </si>
  <si>
    <t xml:space="preserve">duracion d ciclo volqueta </t>
  </si>
  <si>
    <t>Tv</t>
  </si>
  <si>
    <t>num de ciclos necesariose pa llenar volqueta cn cargador</t>
  </si>
  <si>
    <t>n</t>
  </si>
  <si>
    <t>capacidad del cucharon</t>
  </si>
  <si>
    <t>qc</t>
  </si>
  <si>
    <t>factor del cucharon</t>
  </si>
  <si>
    <t>k</t>
  </si>
  <si>
    <t>num ciclos</t>
  </si>
  <si>
    <r>
      <t>n=cap nom volq (ton)/qc*k*</t>
    </r>
    <r>
      <rPr>
        <sz val="11"/>
        <color theme="1"/>
        <rFont val="Calibri"/>
        <family val="2"/>
      </rPr>
      <t xml:space="preserve"> ʃmat suelto</t>
    </r>
  </si>
  <si>
    <t>capacidad nominal volqueta</t>
  </si>
  <si>
    <t>ton</t>
  </si>
  <si>
    <t>ʃmat suelto</t>
  </si>
  <si>
    <t>g/cm3</t>
  </si>
  <si>
    <t>ton/m3</t>
  </si>
  <si>
    <t>Tv= (n*Te)+ tf+(D/Vc) +(D/Vr)</t>
  </si>
  <si>
    <t>ciclo del equipo que carga</t>
  </si>
  <si>
    <t>Te</t>
  </si>
  <si>
    <t>velocidad de carga</t>
  </si>
  <si>
    <t>Vc</t>
  </si>
  <si>
    <t>velocidad volqueta vacia</t>
  </si>
  <si>
    <t>Vr</t>
  </si>
  <si>
    <t>E</t>
  </si>
  <si>
    <t>Qt=29*a2*L/Tcorregido</t>
  </si>
  <si>
    <t>15*12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</si>
</sst>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5" sqref="E15"/>
    </sheetView>
  </sheetViews>
  <sheetFormatPr baseColWidth="10" defaultRowHeight="15" x14ac:dyDescent="0.25"/>
  <cols>
    <col min="1" max="1" width="15.140625" customWidth="1"/>
    <col min="5" max="5" width="21.140625" customWidth="1"/>
    <col min="6" max="6" width="3.85546875" customWidth="1"/>
  </cols>
  <sheetData>
    <row r="1" spans="1:8" x14ac:dyDescent="0.25">
      <c r="A1" t="s">
        <v>14</v>
      </c>
      <c r="B1" t="s">
        <v>2</v>
      </c>
    </row>
    <row r="2" spans="1:8" x14ac:dyDescent="0.25">
      <c r="A2" s="6" t="s">
        <v>0</v>
      </c>
      <c r="B2" s="6"/>
      <c r="C2" t="s">
        <v>12</v>
      </c>
      <c r="E2" t="s">
        <v>3</v>
      </c>
      <c r="H2" t="s">
        <v>7</v>
      </c>
    </row>
    <row r="3" spans="1:8" x14ac:dyDescent="0.25">
      <c r="A3" t="s">
        <v>1</v>
      </c>
      <c r="C3" s="2">
        <f>G3*60/G6</f>
        <v>142.85714285714286</v>
      </c>
      <c r="E3" t="s">
        <v>4</v>
      </c>
      <c r="F3" t="s">
        <v>5</v>
      </c>
      <c r="G3">
        <v>1</v>
      </c>
      <c r="H3" t="s">
        <v>6</v>
      </c>
    </row>
    <row r="4" spans="1:8" x14ac:dyDescent="0.25">
      <c r="E4" t="s">
        <v>8</v>
      </c>
      <c r="G4">
        <v>90</v>
      </c>
    </row>
    <row r="5" spans="1:8" x14ac:dyDescent="0.25">
      <c r="E5" t="s">
        <v>9</v>
      </c>
      <c r="G5">
        <v>1</v>
      </c>
      <c r="H5" t="s">
        <v>6</v>
      </c>
    </row>
    <row r="6" spans="1:8" x14ac:dyDescent="0.25">
      <c r="E6" t="s">
        <v>10</v>
      </c>
      <c r="F6" t="s">
        <v>11</v>
      </c>
      <c r="G6">
        <v>0.42</v>
      </c>
    </row>
    <row r="7" spans="1:8" x14ac:dyDescent="0.25">
      <c r="A7" t="s">
        <v>13</v>
      </c>
      <c r="C7" t="s">
        <v>12</v>
      </c>
      <c r="E7" t="s">
        <v>17</v>
      </c>
      <c r="F7" t="s">
        <v>16</v>
      </c>
      <c r="G7">
        <v>0.42</v>
      </c>
    </row>
    <row r="8" spans="1:8" x14ac:dyDescent="0.25">
      <c r="A8" t="s">
        <v>15</v>
      </c>
      <c r="C8">
        <f>G3*60*H10*G11*G9/G7</f>
        <v>85.714285714285722</v>
      </c>
      <c r="E8" t="s">
        <v>18</v>
      </c>
      <c r="F8" t="s">
        <v>19</v>
      </c>
      <c r="G8">
        <v>0</v>
      </c>
    </row>
    <row r="9" spans="1:8" x14ac:dyDescent="0.25">
      <c r="F9" t="s">
        <v>71</v>
      </c>
      <c r="G9">
        <v>1</v>
      </c>
    </row>
    <row r="10" spans="1:8" x14ac:dyDescent="0.25">
      <c r="F10" t="s">
        <v>31</v>
      </c>
      <c r="G10">
        <v>1.5</v>
      </c>
      <c r="H10">
        <f>1/1.5</f>
        <v>0.66666666666666663</v>
      </c>
    </row>
    <row r="11" spans="1:8" x14ac:dyDescent="0.25">
      <c r="F11" t="s">
        <v>86</v>
      </c>
      <c r="G11">
        <v>0.9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3" workbookViewId="0">
      <selection activeCell="C18" sqref="C18"/>
    </sheetView>
  </sheetViews>
  <sheetFormatPr baseColWidth="10" defaultRowHeight="15" x14ac:dyDescent="0.25"/>
  <cols>
    <col min="1" max="1" width="19.140625" customWidth="1"/>
    <col min="5" max="5" width="26" customWidth="1"/>
  </cols>
  <sheetData>
    <row r="1" spans="1:10" x14ac:dyDescent="0.25">
      <c r="A1" t="s">
        <v>20</v>
      </c>
      <c r="B1" t="s">
        <v>21</v>
      </c>
    </row>
    <row r="2" spans="1:10" x14ac:dyDescent="0.25">
      <c r="A2" s="6" t="s">
        <v>0</v>
      </c>
      <c r="B2" s="6"/>
      <c r="C2" t="s">
        <v>12</v>
      </c>
      <c r="E2" t="s">
        <v>3</v>
      </c>
      <c r="H2" t="s">
        <v>7</v>
      </c>
    </row>
    <row r="3" spans="1:10" x14ac:dyDescent="0.25">
      <c r="A3" t="s">
        <v>1</v>
      </c>
      <c r="C3" s="2">
        <f>G3*60/G5</f>
        <v>67.768293460043196</v>
      </c>
      <c r="E3" t="s">
        <v>4</v>
      </c>
      <c r="F3" t="s">
        <v>5</v>
      </c>
      <c r="G3" s="1">
        <f>C17</f>
        <v>1.8844876799999999</v>
      </c>
      <c r="H3" t="s">
        <v>22</v>
      </c>
    </row>
    <row r="4" spans="1:10" x14ac:dyDescent="0.25">
      <c r="E4" t="s">
        <v>23</v>
      </c>
      <c r="F4" t="s">
        <v>24</v>
      </c>
    </row>
    <row r="5" spans="1:10" x14ac:dyDescent="0.25">
      <c r="E5" t="s">
        <v>25</v>
      </c>
      <c r="F5" t="s">
        <v>11</v>
      </c>
      <c r="G5" s="1">
        <f>C8</f>
        <v>1.6684684684684685</v>
      </c>
      <c r="H5" t="s">
        <v>26</v>
      </c>
    </row>
    <row r="7" spans="1:10" x14ac:dyDescent="0.25">
      <c r="A7" t="s">
        <v>27</v>
      </c>
      <c r="B7" t="s">
        <v>11</v>
      </c>
      <c r="C7" t="s">
        <v>26</v>
      </c>
      <c r="E7" t="s">
        <v>29</v>
      </c>
      <c r="F7" t="s">
        <v>30</v>
      </c>
      <c r="G7" s="4">
        <v>30</v>
      </c>
      <c r="H7" t="s">
        <v>31</v>
      </c>
    </row>
    <row r="8" spans="1:10" x14ac:dyDescent="0.25">
      <c r="A8" t="s">
        <v>28</v>
      </c>
      <c r="C8" s="1">
        <f>(G7/G8)+((G7+G10)/G9)+G11</f>
        <v>1.6684684684684685</v>
      </c>
      <c r="E8" t="s">
        <v>32</v>
      </c>
      <c r="F8" t="s">
        <v>33</v>
      </c>
      <c r="G8" s="1">
        <f>I8*1000/60</f>
        <v>61.666666666666664</v>
      </c>
      <c r="H8" t="s">
        <v>34</v>
      </c>
      <c r="I8">
        <v>3.7</v>
      </c>
    </row>
    <row r="9" spans="1:10" x14ac:dyDescent="0.25">
      <c r="E9" t="s">
        <v>35</v>
      </c>
      <c r="F9" t="s">
        <v>36</v>
      </c>
      <c r="G9">
        <f>I9*1000/60</f>
        <v>75</v>
      </c>
      <c r="H9" t="s">
        <v>34</v>
      </c>
      <c r="I9">
        <v>4.5</v>
      </c>
      <c r="J9" t="s">
        <v>46</v>
      </c>
    </row>
    <row r="10" spans="1:10" x14ac:dyDescent="0.25">
      <c r="E10" t="s">
        <v>37</v>
      </c>
      <c r="F10" t="s">
        <v>38</v>
      </c>
      <c r="G10">
        <v>10</v>
      </c>
      <c r="H10" t="s">
        <v>31</v>
      </c>
    </row>
    <row r="11" spans="1:10" x14ac:dyDescent="0.25">
      <c r="E11" t="s">
        <v>39</v>
      </c>
      <c r="F11" t="s">
        <v>40</v>
      </c>
      <c r="G11" s="1">
        <f>C14</f>
        <v>0.64864864864864868</v>
      </c>
      <c r="H11" t="s">
        <v>26</v>
      </c>
    </row>
    <row r="13" spans="1:10" x14ac:dyDescent="0.25">
      <c r="A13" t="s">
        <v>41</v>
      </c>
      <c r="B13" t="s">
        <v>42</v>
      </c>
      <c r="C13" t="s">
        <v>26</v>
      </c>
      <c r="E13" t="s">
        <v>43</v>
      </c>
      <c r="F13" t="s">
        <v>33</v>
      </c>
      <c r="G13" s="1">
        <f>I13*1000/60</f>
        <v>30.833333333333332</v>
      </c>
      <c r="H13" t="s">
        <v>34</v>
      </c>
      <c r="I13">
        <f>3.7/2</f>
        <v>1.85</v>
      </c>
      <c r="J13" t="s">
        <v>46</v>
      </c>
    </row>
    <row r="14" spans="1:10" x14ac:dyDescent="0.25">
      <c r="A14" t="s">
        <v>45</v>
      </c>
      <c r="C14" s="1">
        <f>2*G14/G13</f>
        <v>0.64864864864864868</v>
      </c>
      <c r="E14" t="s">
        <v>44</v>
      </c>
      <c r="F14" t="s">
        <v>38</v>
      </c>
      <c r="G14">
        <v>10</v>
      </c>
      <c r="H14" t="s">
        <v>31</v>
      </c>
    </row>
    <row r="15" spans="1:10" x14ac:dyDescent="0.25">
      <c r="C15" s="1"/>
    </row>
    <row r="16" spans="1:10" x14ac:dyDescent="0.25">
      <c r="A16" t="s">
        <v>47</v>
      </c>
      <c r="B16" t="s">
        <v>5</v>
      </c>
      <c r="C16" s="1" t="s">
        <v>22</v>
      </c>
      <c r="E16" t="s">
        <v>49</v>
      </c>
      <c r="F16" t="s">
        <v>50</v>
      </c>
      <c r="G16">
        <v>0.96</v>
      </c>
      <c r="H16" t="s">
        <v>31</v>
      </c>
    </row>
    <row r="17" spans="1:8" x14ac:dyDescent="0.25">
      <c r="A17" t="s">
        <v>48</v>
      </c>
      <c r="C17" s="1">
        <f>0.48*G16*G16*G17</f>
        <v>1.8844876799999999</v>
      </c>
      <c r="E17" t="s">
        <v>51</v>
      </c>
      <c r="F17" t="s">
        <v>52</v>
      </c>
      <c r="G17">
        <v>4.26</v>
      </c>
      <c r="H17" t="s">
        <v>31</v>
      </c>
    </row>
    <row r="18" spans="1:8" x14ac:dyDescent="0.25">
      <c r="C18" s="1"/>
    </row>
    <row r="19" spans="1:8" x14ac:dyDescent="0.25">
      <c r="C19" s="1"/>
    </row>
    <row r="20" spans="1:8" x14ac:dyDescent="0.25">
      <c r="C20" s="1"/>
    </row>
    <row r="23" spans="1:8" x14ac:dyDescent="0.25">
      <c r="A23" t="s">
        <v>13</v>
      </c>
      <c r="C23" t="s">
        <v>12</v>
      </c>
      <c r="E23" t="s">
        <v>17</v>
      </c>
      <c r="F23" t="s">
        <v>16</v>
      </c>
      <c r="G23">
        <f>G5*(1+G24)</f>
        <v>1.6684684684684685</v>
      </c>
    </row>
    <row r="24" spans="1:8" x14ac:dyDescent="0.25">
      <c r="A24" t="s">
        <v>87</v>
      </c>
      <c r="C24">
        <f>29*G16*G16*G17/G23</f>
        <v>68.238906609071265</v>
      </c>
      <c r="E24" t="s">
        <v>18</v>
      </c>
      <c r="F24" t="s">
        <v>19</v>
      </c>
      <c r="G24">
        <v>0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3" sqref="D3"/>
    </sheetView>
  </sheetViews>
  <sheetFormatPr baseColWidth="10" defaultRowHeight="15" x14ac:dyDescent="0.25"/>
  <cols>
    <col min="1" max="1" width="25.5703125" customWidth="1"/>
    <col min="5" max="5" width="25" customWidth="1"/>
  </cols>
  <sheetData>
    <row r="1" spans="1:10" x14ac:dyDescent="0.25">
      <c r="A1" t="s">
        <v>53</v>
      </c>
      <c r="B1" t="s">
        <v>54</v>
      </c>
    </row>
    <row r="2" spans="1:10" x14ac:dyDescent="0.25">
      <c r="A2" s="6" t="s">
        <v>0</v>
      </c>
      <c r="B2" s="6"/>
      <c r="C2" t="s">
        <v>12</v>
      </c>
      <c r="E2" t="s">
        <v>3</v>
      </c>
      <c r="H2" t="s">
        <v>7</v>
      </c>
    </row>
    <row r="3" spans="1:10" x14ac:dyDescent="0.25">
      <c r="A3" t="s">
        <v>1</v>
      </c>
      <c r="C3" s="2">
        <f>G3*60/G4</f>
        <v>260.45985335385171</v>
      </c>
      <c r="D3" t="s">
        <v>88</v>
      </c>
      <c r="E3" t="s">
        <v>4</v>
      </c>
      <c r="F3" t="s">
        <v>5</v>
      </c>
      <c r="G3" s="1">
        <v>3</v>
      </c>
      <c r="H3" t="s">
        <v>6</v>
      </c>
    </row>
    <row r="4" spans="1:10" x14ac:dyDescent="0.25">
      <c r="E4" t="s">
        <v>25</v>
      </c>
      <c r="F4" t="s">
        <v>11</v>
      </c>
      <c r="G4" s="1">
        <f>C7</f>
        <v>0.69108539255552082</v>
      </c>
      <c r="H4" t="s">
        <v>26</v>
      </c>
    </row>
    <row r="6" spans="1:10" x14ac:dyDescent="0.25">
      <c r="A6" t="s">
        <v>27</v>
      </c>
      <c r="B6" t="s">
        <v>11</v>
      </c>
      <c r="C6" t="s">
        <v>26</v>
      </c>
      <c r="E6" t="s">
        <v>29</v>
      </c>
      <c r="F6" t="s">
        <v>30</v>
      </c>
      <c r="G6" s="4">
        <v>7</v>
      </c>
      <c r="H6" t="s">
        <v>31</v>
      </c>
    </row>
    <row r="7" spans="1:10" x14ac:dyDescent="0.25">
      <c r="A7" t="s">
        <v>55</v>
      </c>
      <c r="C7" s="1">
        <f>(G6/G7)+(G6/G8)+G9</f>
        <v>0.69108539255552082</v>
      </c>
      <c r="E7" t="s">
        <v>56</v>
      </c>
      <c r="F7" t="s">
        <v>33</v>
      </c>
      <c r="G7" s="1">
        <f>I7*1000/60</f>
        <v>115</v>
      </c>
      <c r="H7" t="s">
        <v>34</v>
      </c>
      <c r="I7" s="5">
        <v>6.9</v>
      </c>
      <c r="J7" t="s">
        <v>46</v>
      </c>
    </row>
    <row r="8" spans="1:10" x14ac:dyDescent="0.25">
      <c r="E8" t="s">
        <v>35</v>
      </c>
      <c r="F8" t="s">
        <v>36</v>
      </c>
      <c r="G8" s="1">
        <f>I8*1000/60</f>
        <v>231.66666666666666</v>
      </c>
      <c r="H8" t="s">
        <v>34</v>
      </c>
      <c r="I8" s="5">
        <v>13.9</v>
      </c>
      <c r="J8" t="s">
        <v>46</v>
      </c>
    </row>
    <row r="9" spans="1:10" x14ac:dyDescent="0.25">
      <c r="E9" t="s">
        <v>39</v>
      </c>
      <c r="F9" t="s">
        <v>40</v>
      </c>
      <c r="G9" s="1">
        <v>0.6</v>
      </c>
      <c r="H9" t="s">
        <v>26</v>
      </c>
      <c r="I9" s="5"/>
    </row>
    <row r="11" spans="1:10" x14ac:dyDescent="0.25">
      <c r="A11" t="s">
        <v>41</v>
      </c>
      <c r="B11" t="s">
        <v>42</v>
      </c>
      <c r="C11" t="s">
        <v>26</v>
      </c>
      <c r="G11" s="1"/>
    </row>
    <row r="12" spans="1:10" x14ac:dyDescent="0.25">
      <c r="A12" t="s">
        <v>57</v>
      </c>
      <c r="C12" s="1">
        <v>0.5</v>
      </c>
    </row>
    <row r="13" spans="1:10" x14ac:dyDescent="0.25">
      <c r="C13" s="1"/>
    </row>
    <row r="14" spans="1:10" x14ac:dyDescent="0.25">
      <c r="C14" s="1"/>
    </row>
    <row r="15" spans="1:10" x14ac:dyDescent="0.25">
      <c r="C15" s="1"/>
    </row>
    <row r="16" spans="1:10" x14ac:dyDescent="0.25">
      <c r="C16" s="1"/>
    </row>
    <row r="17" spans="1:6" x14ac:dyDescent="0.25">
      <c r="C17" s="1"/>
    </row>
    <row r="18" spans="1:6" x14ac:dyDescent="0.25">
      <c r="C18" s="1"/>
    </row>
    <row r="21" spans="1:6" x14ac:dyDescent="0.25">
      <c r="A21" t="s">
        <v>13</v>
      </c>
      <c r="C21" t="s">
        <v>12</v>
      </c>
      <c r="E21" t="s">
        <v>17</v>
      </c>
      <c r="F21" t="s">
        <v>16</v>
      </c>
    </row>
    <row r="22" spans="1:6" x14ac:dyDescent="0.25">
      <c r="A22" t="s">
        <v>15</v>
      </c>
      <c r="E22" t="s">
        <v>18</v>
      </c>
      <c r="F22" t="s">
        <v>19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9" sqref="D9"/>
    </sheetView>
  </sheetViews>
  <sheetFormatPr baseColWidth="10" defaultRowHeight="15" x14ac:dyDescent="0.25"/>
  <cols>
    <col min="1" max="1" width="36.140625" customWidth="1"/>
    <col min="5" max="5" width="28" customWidth="1"/>
  </cols>
  <sheetData>
    <row r="1" spans="1:10" x14ac:dyDescent="0.25">
      <c r="A1" t="s">
        <v>58</v>
      </c>
      <c r="B1" t="s">
        <v>59</v>
      </c>
    </row>
    <row r="2" spans="1:10" x14ac:dyDescent="0.25">
      <c r="A2" s="6" t="s">
        <v>0</v>
      </c>
      <c r="B2" s="6"/>
      <c r="C2" t="s">
        <v>12</v>
      </c>
      <c r="E2" t="s">
        <v>3</v>
      </c>
      <c r="H2" t="s">
        <v>7</v>
      </c>
    </row>
    <row r="3" spans="1:10" x14ac:dyDescent="0.25">
      <c r="A3" t="s">
        <v>60</v>
      </c>
      <c r="C3" s="2" t="e">
        <f>G3*60/G5</f>
        <v>#DIV/0!</v>
      </c>
      <c r="E3" t="s">
        <v>4</v>
      </c>
      <c r="F3" t="s">
        <v>63</v>
      </c>
      <c r="G3" s="1">
        <f>C8</f>
        <v>7.8947368421052637</v>
      </c>
      <c r="H3" t="s">
        <v>22</v>
      </c>
    </row>
    <row r="4" spans="1:10" x14ac:dyDescent="0.25">
      <c r="E4" t="s">
        <v>64</v>
      </c>
      <c r="F4" t="s">
        <v>65</v>
      </c>
      <c r="H4" t="s">
        <v>26</v>
      </c>
    </row>
    <row r="5" spans="1:10" x14ac:dyDescent="0.25">
      <c r="G5" s="1"/>
    </row>
    <row r="7" spans="1:10" x14ac:dyDescent="0.25">
      <c r="A7" t="s">
        <v>47</v>
      </c>
      <c r="B7" t="s">
        <v>61</v>
      </c>
      <c r="C7" t="s">
        <v>22</v>
      </c>
      <c r="E7" s="7" t="s">
        <v>66</v>
      </c>
      <c r="F7" t="s">
        <v>67</v>
      </c>
      <c r="G7">
        <f>B13</f>
        <v>2.255639097744361</v>
      </c>
    </row>
    <row r="8" spans="1:10" x14ac:dyDescent="0.25">
      <c r="A8" t="s">
        <v>62</v>
      </c>
      <c r="C8" s="1">
        <f>G7*G9</f>
        <v>7.8947368421052637</v>
      </c>
      <c r="E8" s="7"/>
    </row>
    <row r="9" spans="1:10" x14ac:dyDescent="0.25">
      <c r="E9" t="s">
        <v>68</v>
      </c>
      <c r="F9" t="s">
        <v>69</v>
      </c>
      <c r="G9" s="1">
        <v>3.5</v>
      </c>
      <c r="H9" t="s">
        <v>6</v>
      </c>
    </row>
    <row r="10" spans="1:10" x14ac:dyDescent="0.25">
      <c r="E10" t="s">
        <v>70</v>
      </c>
      <c r="F10" t="s">
        <v>71</v>
      </c>
      <c r="G10" s="4">
        <v>0.95</v>
      </c>
    </row>
    <row r="12" spans="1:10" x14ac:dyDescent="0.25">
      <c r="A12" t="s">
        <v>72</v>
      </c>
      <c r="B12" t="s">
        <v>67</v>
      </c>
      <c r="E12" t="s">
        <v>74</v>
      </c>
      <c r="G12" s="1">
        <v>12</v>
      </c>
      <c r="H12" t="s">
        <v>75</v>
      </c>
    </row>
    <row r="13" spans="1:10" x14ac:dyDescent="0.25">
      <c r="A13" t="s">
        <v>73</v>
      </c>
      <c r="B13">
        <f>G12/(G9*G10*G13)</f>
        <v>2.255639097744361</v>
      </c>
      <c r="C13" s="1"/>
      <c r="E13" t="s">
        <v>76</v>
      </c>
      <c r="G13">
        <v>1.6</v>
      </c>
      <c r="H13" t="s">
        <v>78</v>
      </c>
      <c r="I13">
        <v>1.6</v>
      </c>
      <c r="J13" t="s">
        <v>77</v>
      </c>
    </row>
    <row r="14" spans="1:10" x14ac:dyDescent="0.25">
      <c r="C14" s="1"/>
    </row>
    <row r="15" spans="1:10" x14ac:dyDescent="0.25">
      <c r="A15" t="s">
        <v>10</v>
      </c>
      <c r="B15" t="s">
        <v>65</v>
      </c>
      <c r="C15" s="1" t="s">
        <v>26</v>
      </c>
      <c r="E15" t="s">
        <v>80</v>
      </c>
      <c r="F15" t="s">
        <v>81</v>
      </c>
      <c r="G15" s="3">
        <f>'cargador frontal'!C7</f>
        <v>0.69108539255552082</v>
      </c>
      <c r="H15" t="s">
        <v>26</v>
      </c>
    </row>
    <row r="16" spans="1:10" x14ac:dyDescent="0.25">
      <c r="A16" t="s">
        <v>79</v>
      </c>
      <c r="C16" s="1"/>
      <c r="E16" t="s">
        <v>29</v>
      </c>
      <c r="F16" t="s">
        <v>30</v>
      </c>
      <c r="G16" s="4"/>
      <c r="H16" t="s">
        <v>31</v>
      </c>
    </row>
    <row r="17" spans="1:8" x14ac:dyDescent="0.25">
      <c r="C17" s="1"/>
      <c r="E17" t="s">
        <v>82</v>
      </c>
      <c r="F17" t="s">
        <v>83</v>
      </c>
      <c r="H17" t="s">
        <v>34</v>
      </c>
    </row>
    <row r="18" spans="1:8" x14ac:dyDescent="0.25">
      <c r="C18" s="1"/>
      <c r="E18" t="s">
        <v>84</v>
      </c>
      <c r="F18" t="s">
        <v>85</v>
      </c>
      <c r="H18" t="s">
        <v>34</v>
      </c>
    </row>
    <row r="19" spans="1:8" x14ac:dyDescent="0.25">
      <c r="C19" s="1"/>
    </row>
    <row r="20" spans="1:8" x14ac:dyDescent="0.25">
      <c r="C20" s="1"/>
    </row>
    <row r="21" spans="1:8" x14ac:dyDescent="0.25">
      <c r="C21" s="1"/>
    </row>
    <row r="22" spans="1:8" x14ac:dyDescent="0.25">
      <c r="C22" s="1"/>
    </row>
    <row r="23" spans="1:8" x14ac:dyDescent="0.25">
      <c r="C23" s="1"/>
    </row>
    <row r="26" spans="1:8" x14ac:dyDescent="0.25">
      <c r="A26" t="s">
        <v>13</v>
      </c>
      <c r="C26" t="s">
        <v>12</v>
      </c>
      <c r="E26" t="s">
        <v>17</v>
      </c>
      <c r="F26" t="s">
        <v>16</v>
      </c>
    </row>
    <row r="27" spans="1:8" x14ac:dyDescent="0.25">
      <c r="A27" t="s">
        <v>15</v>
      </c>
      <c r="E27" t="s">
        <v>18</v>
      </c>
      <c r="F27" t="s">
        <v>19</v>
      </c>
    </row>
  </sheetData>
  <mergeCells count="2">
    <mergeCell ref="A2:B2"/>
    <mergeCell ref="E7:E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excavadoras</vt:lpstr>
      <vt:lpstr>tractor topadora</vt:lpstr>
      <vt:lpstr>cargador frontal</vt:lpstr>
      <vt:lpstr>volqueta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2016-10-19T15:28:52Z</dcterms:created>
  <dcterms:modified xsi:type="dcterms:W3CDTF">2016-10-24T00:06:02Z</dcterms:modified>
</cp:coreProperties>
</file>