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Usuario\Documents\GitHub\Bike-Share\"/>
    </mc:Choice>
  </mc:AlternateContent>
  <bookViews>
    <workbookView xWindow="0" yWindow="0" windowWidth="20490" windowHeight="7710" activeTab="1"/>
  </bookViews>
  <sheets>
    <sheet name="Summary" sheetId="1" r:id="rId1"/>
    <sheet name="Graphs" sheetId="2" r:id="rId2"/>
  </sheets>
  <definedNames>
    <definedName name="_xlnm._FilterDatabase" localSheetId="0" hidden="1">Summary!$C$56:$C$63</definedName>
    <definedName name="_xlchart.v1.0" hidden="1">Summary!$B$39</definedName>
    <definedName name="_xlchart.v1.1" hidden="1">Summary!$B$40</definedName>
    <definedName name="_xlchart.v1.10" hidden="1">Summary!$B$49</definedName>
    <definedName name="_xlchart.v1.11" hidden="1">Summary!$B$50</definedName>
    <definedName name="_xlchart.v1.12" hidden="1">Summary!$C$38:$L$38</definedName>
    <definedName name="_xlchart.v1.13" hidden="1">Summary!$C$39:$L$39</definedName>
    <definedName name="_xlchart.v1.14" hidden="1">Summary!$C$40:$L$40</definedName>
    <definedName name="_xlchart.v1.15" hidden="1">Summary!$C$41:$L$41</definedName>
    <definedName name="_xlchart.v1.16" hidden="1">Summary!$C$42:$L$42</definedName>
    <definedName name="_xlchart.v1.17" hidden="1">Summary!$C$43:$L$43</definedName>
    <definedName name="_xlchart.v1.18" hidden="1">Summary!$C$44:$L$44</definedName>
    <definedName name="_xlchart.v1.19" hidden="1">Summary!$C$45:$L$45</definedName>
    <definedName name="_xlchart.v1.2" hidden="1">Summary!$B$41</definedName>
    <definedName name="_xlchart.v1.20" hidden="1">Summary!$C$46:$L$46</definedName>
    <definedName name="_xlchart.v1.21" hidden="1">Summary!$C$47:$L$47</definedName>
    <definedName name="_xlchart.v1.22" hidden="1">Summary!$C$48:$L$48</definedName>
    <definedName name="_xlchart.v1.23" hidden="1">Summary!$C$49:$L$49</definedName>
    <definedName name="_xlchart.v1.24" hidden="1">Summary!$C$50:$L$50</definedName>
    <definedName name="_xlchart.v1.25" hidden="1">Summary!$M$38:$S$38</definedName>
    <definedName name="_xlchart.v1.26" hidden="1">Summary!$M$39:$S$39</definedName>
    <definedName name="_xlchart.v1.27" hidden="1">Summary!$M$40:$S$40</definedName>
    <definedName name="_xlchart.v1.28" hidden="1">Summary!$M$41:$S$41</definedName>
    <definedName name="_xlchart.v1.29" hidden="1">Summary!$M$42:$S$42</definedName>
    <definedName name="_xlchart.v1.3" hidden="1">Summary!$B$42</definedName>
    <definedName name="_xlchart.v1.30" hidden="1">Summary!$M$43:$S$43</definedName>
    <definedName name="_xlchart.v1.31" hidden="1">Summary!$M$44:$S$44</definedName>
    <definedName name="_xlchart.v1.32" hidden="1">Summary!$M$45:$S$45</definedName>
    <definedName name="_xlchart.v1.33" hidden="1">Summary!$M$46:$S$46</definedName>
    <definedName name="_xlchart.v1.34" hidden="1">Summary!$M$47:$S$47</definedName>
    <definedName name="_xlchart.v1.35" hidden="1">Summary!$M$48:$S$48</definedName>
    <definedName name="_xlchart.v1.36" hidden="1">Summary!$M$49:$S$49</definedName>
    <definedName name="_xlchart.v1.37" hidden="1">Summary!$M$50:$S$50</definedName>
    <definedName name="_xlchart.v1.4" hidden="1">Summary!$B$43</definedName>
    <definedName name="_xlchart.v1.5" hidden="1">Summary!$B$44</definedName>
    <definedName name="_xlchart.v1.6" hidden="1">Summary!$B$45</definedName>
    <definedName name="_xlchart.v1.7" hidden="1">Summary!$B$46</definedName>
    <definedName name="_xlchart.v1.8" hidden="1">Summary!$B$47</definedName>
    <definedName name="_xlchart.v1.9" hidden="1">Summary!$B$48</definedName>
    <definedName name="_xlcn.WorksheetConnection_SummaryC38P501" hidden="1">Summary!$C$38:$S$50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Summary!$C$38:$P$50"/>
        </x15:modelTables>
      </x15:dataModel>
    </ext>
  </extLst>
</workbook>
</file>

<file path=xl/calcChain.xml><?xml version="1.0" encoding="utf-8"?>
<calcChain xmlns="http://schemas.openxmlformats.org/spreadsheetml/2006/main">
  <c r="J43" i="2" l="1"/>
  <c r="J42" i="2"/>
  <c r="J6" i="1"/>
  <c r="J7" i="1"/>
  <c r="J8" i="1"/>
  <c r="J9" i="1"/>
  <c r="J10" i="1"/>
  <c r="J11" i="1"/>
  <c r="J12" i="1"/>
  <c r="J13" i="1"/>
  <c r="J14" i="1"/>
  <c r="J15" i="1"/>
  <c r="J16" i="1"/>
  <c r="J5" i="1"/>
  <c r="C17" i="1"/>
  <c r="E17" i="1"/>
  <c r="J17" i="1" l="1"/>
  <c r="L17" i="1"/>
  <c r="K17" i="1"/>
  <c r="D51" i="1" l="1"/>
  <c r="E51" i="1"/>
  <c r="F51" i="1"/>
  <c r="H51" i="1"/>
  <c r="K51" i="1"/>
  <c r="L51" i="1"/>
  <c r="M51" i="1"/>
  <c r="N51" i="1"/>
  <c r="O51" i="1"/>
  <c r="P51" i="1"/>
  <c r="Q51" i="1"/>
  <c r="R51" i="1"/>
  <c r="S51" i="1"/>
  <c r="C51" i="1"/>
  <c r="D34" i="1"/>
  <c r="E34" i="1"/>
  <c r="F34" i="1"/>
  <c r="H34" i="1"/>
  <c r="K34" i="1"/>
  <c r="L34" i="1"/>
  <c r="M34" i="1"/>
  <c r="N34" i="1"/>
  <c r="O34" i="1"/>
  <c r="P34" i="1"/>
  <c r="Q34" i="1"/>
  <c r="R34" i="1"/>
  <c r="S34" i="1"/>
  <c r="C34" i="1"/>
  <c r="T46" i="1"/>
  <c r="T50" i="1"/>
  <c r="T42" i="1"/>
  <c r="T43" i="1"/>
  <c r="T44" i="1"/>
  <c r="T45" i="1"/>
  <c r="T47" i="1"/>
  <c r="T48" i="1"/>
  <c r="T49" i="1"/>
  <c r="C54" i="1" l="1"/>
  <c r="C53" i="1"/>
  <c r="T40" i="1"/>
  <c r="T41" i="1"/>
  <c r="T39" i="1"/>
  <c r="H17" i="1"/>
  <c r="F17" i="1"/>
  <c r="M17" i="1" l="1"/>
  <c r="G11" i="1"/>
  <c r="G12" i="1"/>
  <c r="U8" i="1"/>
  <c r="U9" i="1" s="1"/>
  <c r="G13" i="1"/>
  <c r="G6" i="1"/>
  <c r="G14" i="1"/>
  <c r="G10" i="1"/>
  <c r="G7" i="1"/>
  <c r="G15" i="1"/>
  <c r="G9" i="1"/>
  <c r="G5" i="1"/>
  <c r="G8" i="1"/>
  <c r="G16" i="1"/>
  <c r="I7" i="1"/>
  <c r="I15" i="1"/>
  <c r="I8" i="1"/>
  <c r="I16" i="1"/>
  <c r="I9" i="1"/>
  <c r="I5" i="1"/>
  <c r="I10" i="1"/>
  <c r="I14" i="1"/>
  <c r="I11" i="1"/>
  <c r="I13" i="1"/>
  <c r="I6" i="1"/>
  <c r="I12" i="1"/>
  <c r="T51" i="1"/>
  <c r="U10" i="1" l="1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ummary!$C$38:$P$50" type="102" refreshedVersion="6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SummaryC38P501"/>
        </x15:connection>
      </ext>
    </extLst>
  </connection>
</connections>
</file>

<file path=xl/sharedStrings.xml><?xml version="1.0" encoding="utf-8"?>
<sst xmlns="http://schemas.openxmlformats.org/spreadsheetml/2006/main" count="81" uniqueCount="44">
  <si>
    <t>Mean ride Lenght</t>
  </si>
  <si>
    <t>Max ride lenght</t>
  </si>
  <si>
    <t>mode of day of week</t>
  </si>
  <si>
    <t>member</t>
  </si>
  <si>
    <t>casual</t>
  </si>
  <si>
    <t>member ave ride lenght</t>
  </si>
  <si>
    <t>casual ave ride lenght</t>
  </si>
  <si>
    <t>Descriptive Analysis</t>
  </si>
  <si>
    <t>How do annual members and casual riders use Cyclstics Bikes differently?</t>
  </si>
  <si>
    <t>TOTAL</t>
  </si>
  <si>
    <t>Calculate the average ride_length for members and casual riders. Try rows = member_casual; Values = Average of ride_length.</t>
  </si>
  <si>
    <t xml:space="preserve"> Calculate the average ride_length for users by day_of_week. Try columns = day_of_week; Rows = member_casual; Values = Average of ride_length.</t>
  </si>
  <si>
    <t xml:space="preserve"> Calculate the number of rides for users by day_of_week by adding Count of trip_id to Values.</t>
  </si>
  <si>
    <t>PROMEDIO</t>
  </si>
  <si>
    <t>Lunes</t>
  </si>
  <si>
    <t>Martes</t>
  </si>
  <si>
    <t>Miércoles</t>
  </si>
  <si>
    <t>Jueves</t>
  </si>
  <si>
    <t>Viernes</t>
  </si>
  <si>
    <t>Sábado</t>
  </si>
  <si>
    <t>Domingo</t>
  </si>
  <si>
    <t>max</t>
  </si>
  <si>
    <t>min</t>
  </si>
  <si>
    <t>sabado</t>
  </si>
  <si>
    <t>martes</t>
  </si>
  <si>
    <t>miercoles</t>
  </si>
  <si>
    <t>lunes</t>
  </si>
  <si>
    <t>jueves</t>
  </si>
  <si>
    <t>viernes</t>
  </si>
  <si>
    <t>domingo</t>
  </si>
  <si>
    <t>sabdo</t>
  </si>
  <si>
    <t>total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</si>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</sst>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/>
    <xf numFmtId="46" fontId="0" fillId="0" borderId="0" xfId="0" applyNumberFormat="1" applyAlignment="1">
      <alignment horizontal="center" vertical="center"/>
    </xf>
    <xf numFmtId="0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6" fontId="0" fillId="0" borderId="0" xfId="0" applyNumberFormat="1"/>
    <xf numFmtId="46" fontId="0" fillId="0" borderId="0" xfId="0" applyNumberFormat="1" applyAlignment="1">
      <alignment horizontal="right" vertical="center"/>
    </xf>
    <xf numFmtId="1" fontId="1" fillId="0" borderId="0" xfId="0" applyNumberFormat="1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/>
    <xf numFmtId="9" fontId="0" fillId="0" borderId="0" xfId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ride lenght</a:t>
            </a:r>
            <a:endParaRPr lang="en-GB"/>
          </a:p>
        </c:rich>
      </c:tx>
      <c:layout>
        <c:manualLayout>
          <c:xMode val="edge"/>
          <c:yMode val="edge"/>
          <c:x val="3.8371735791090607E-2"/>
          <c:y val="2.0278833967046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Summary!$C$4</c:f>
              <c:strCache>
                <c:ptCount val="1"/>
                <c:pt idx="0">
                  <c:v>Mean ride Lenght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Summary!$B$5:$B$16</c:f>
              <c:strCache>
                <c:ptCount val="12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  <c:pt idx="7">
                  <c:v>noviembre</c:v>
                </c:pt>
                <c:pt idx="8">
                  <c:v>diciembre</c:v>
                </c:pt>
                <c:pt idx="9">
                  <c:v>enero</c:v>
                </c:pt>
                <c:pt idx="10">
                  <c:v>febrero</c:v>
                </c:pt>
                <c:pt idx="11">
                  <c:v>marzo</c:v>
                </c:pt>
              </c:strCache>
            </c:strRef>
          </c:cat>
          <c:val>
            <c:numRef>
              <c:f>Summary!$C$5:$C$16</c:f>
              <c:numCache>
                <c:formatCode>[h]:mm:ss</c:formatCode>
                <c:ptCount val="12"/>
                <c:pt idx="0">
                  <c:v>1.6764418462064803E-2</c:v>
                </c:pt>
                <c:pt idx="1">
                  <c:v>1.8083308270792436E-2</c:v>
                </c:pt>
                <c:pt idx="2">
                  <c:v>1.8111540684165948E-2</c:v>
                </c:pt>
                <c:pt idx="3">
                  <c:v>1.6812947532928574E-2</c:v>
                </c:pt>
                <c:pt idx="4">
                  <c:v>1.5024478253233383E-2</c:v>
                </c:pt>
                <c:pt idx="5">
                  <c:v>1.4243570161915983E-2</c:v>
                </c:pt>
                <c:pt idx="6">
                  <c:v>1.3258725069532374E-2</c:v>
                </c:pt>
                <c:pt idx="7">
                  <c:v>1.0294914177368138E-2</c:v>
                </c:pt>
                <c:pt idx="8">
                  <c:v>1.0085757838613138E-2</c:v>
                </c:pt>
                <c:pt idx="9">
                  <c:v>1.060046111146786E-2</c:v>
                </c:pt>
                <c:pt idx="10">
                  <c:v>9.8891114822533526E-3</c:v>
                </c:pt>
                <c:pt idx="11">
                  <c:v>1.2845339512909853E-2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3-4E51-BA7B-A4558ECF7716}"/>
            </c:ext>
          </c:extLst>
        </c:ser>
        <c:ser>
          <c:idx val="1"/>
          <c:order val="1"/>
          <c:tx>
            <c:strRef>
              <c:f>Summary!$K$4</c:f>
              <c:strCache>
                <c:ptCount val="1"/>
                <c:pt idx="0">
                  <c:v>member ave ride lenght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Summary!$B$5:$B$16</c:f>
              <c:strCache>
                <c:ptCount val="12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  <c:pt idx="7">
                  <c:v>noviembre</c:v>
                </c:pt>
                <c:pt idx="8">
                  <c:v>diciembre</c:v>
                </c:pt>
                <c:pt idx="9">
                  <c:v>enero</c:v>
                </c:pt>
                <c:pt idx="10">
                  <c:v>febrero</c:v>
                </c:pt>
                <c:pt idx="11">
                  <c:v>marzo</c:v>
                </c:pt>
              </c:strCache>
            </c:strRef>
          </c:cat>
          <c:val>
            <c:numRef>
              <c:f>Summary!$K$5:$K$16</c:f>
              <c:numCache>
                <c:formatCode>[h]:mm:ss</c:formatCode>
                <c:ptCount val="12"/>
                <c:pt idx="0">
                  <c:v>1.0200595977502547E-2</c:v>
                </c:pt>
                <c:pt idx="1">
                  <c:v>1.0165909161535959E-2</c:v>
                </c:pt>
                <c:pt idx="2">
                  <c:v>1.0192926645586645E-2</c:v>
                </c:pt>
                <c:pt idx="3">
                  <c:v>9.8884172096305074E-3</c:v>
                </c:pt>
                <c:pt idx="4">
                  <c:v>9.7922697769829477E-3</c:v>
                </c:pt>
                <c:pt idx="5">
                  <c:v>9.5379893546264777E-3</c:v>
                </c:pt>
                <c:pt idx="6">
                  <c:v>8.6819921948037542E-3</c:v>
                </c:pt>
                <c:pt idx="7">
                  <c:v>7.8554437579285048E-3</c:v>
                </c:pt>
                <c:pt idx="8">
                  <c:v>7.6423188252058086E-3</c:v>
                </c:pt>
                <c:pt idx="9">
                  <c:v>8.3204929673073701E-3</c:v>
                </c:pt>
                <c:pt idx="10">
                  <c:v>7.9205065466450633E-3</c:v>
                </c:pt>
                <c:pt idx="11">
                  <c:v>8.3043950483753914E-3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3-4E51-BA7B-A4558ECF7716}"/>
            </c:ext>
          </c:extLst>
        </c:ser>
        <c:ser>
          <c:idx val="2"/>
          <c:order val="2"/>
          <c:tx>
            <c:strRef>
              <c:f>Summary!$L$4</c:f>
              <c:strCache>
                <c:ptCount val="1"/>
                <c:pt idx="0">
                  <c:v>casual ave ride lenght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Summary!$B$5:$B$16</c:f>
              <c:strCache>
                <c:ptCount val="12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  <c:pt idx="7">
                  <c:v>noviembre</c:v>
                </c:pt>
                <c:pt idx="8">
                  <c:v>diciembre</c:v>
                </c:pt>
                <c:pt idx="9">
                  <c:v>enero</c:v>
                </c:pt>
                <c:pt idx="10">
                  <c:v>febrero</c:v>
                </c:pt>
                <c:pt idx="11">
                  <c:v>marzo</c:v>
                </c:pt>
              </c:strCache>
            </c:strRef>
          </c:cat>
          <c:val>
            <c:numRef>
              <c:f>Summary!$L$5:$L$16</c:f>
              <c:numCache>
                <c:formatCode>[h]:mm:ss</c:formatCode>
                <c:ptCount val="12"/>
                <c:pt idx="0">
                  <c:v>2.6404854046402582E-2</c:v>
                </c:pt>
                <c:pt idx="1">
                  <c:v>2.6549282095300605E-2</c:v>
                </c:pt>
                <c:pt idx="2">
                  <c:v>2.5778784052565389E-2</c:v>
                </c:pt>
                <c:pt idx="3">
                  <c:v>2.2770954678147985E-2</c:v>
                </c:pt>
                <c:pt idx="4">
                  <c:v>1.999055691683168E-2</c:v>
                </c:pt>
                <c:pt idx="5">
                  <c:v>1.9315973939773749E-2</c:v>
                </c:pt>
                <c:pt idx="6">
                  <c:v>1.9912478606756406E-2</c:v>
                </c:pt>
                <c:pt idx="7">
                  <c:v>1.6067955636363596E-2</c:v>
                </c:pt>
                <c:pt idx="8">
                  <c:v>1.6315479704194266E-2</c:v>
                </c:pt>
                <c:pt idx="9">
                  <c:v>2.1095454863610807E-2</c:v>
                </c:pt>
                <c:pt idx="10">
                  <c:v>1.8547535310221464E-2</c:v>
                </c:pt>
                <c:pt idx="11">
                  <c:v>2.2654531311423431E-2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3-4E51-BA7B-A4558ECF7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806447"/>
        <c:axId val="1698823503"/>
      </c:lineChart>
      <c:catAx>
        <c:axId val="169880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3503"/>
        <c:crosses val="autoZero"/>
        <c:auto val="1"/>
        <c:lblAlgn val="ctr"/>
        <c:lblOffset val="100"/>
        <c:noMultiLvlLbl val="0"/>
      </c:catAx>
      <c:valAx>
        <c:axId val="16988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0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ride lenght</a:t>
            </a:r>
            <a:endParaRPr lang="en-GB"/>
          </a:p>
        </c:rich>
      </c:tx>
      <c:layout>
        <c:manualLayout>
          <c:xMode val="edge"/>
          <c:yMode val="edge"/>
          <c:x val="3.8371735791090607E-2"/>
          <c:y val="2.0278833967046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Summary!$C$4</c:f>
              <c:strCache>
                <c:ptCount val="1"/>
                <c:pt idx="0">
                  <c:v>Mean ride Lenght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Summary!$B$5:$B$16</c:f>
              <c:strCache>
                <c:ptCount val="12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  <c:pt idx="7">
                  <c:v>noviembre</c:v>
                </c:pt>
                <c:pt idx="8">
                  <c:v>diciembre</c:v>
                </c:pt>
                <c:pt idx="9">
                  <c:v>enero</c:v>
                </c:pt>
                <c:pt idx="10">
                  <c:v>febrero</c:v>
                </c:pt>
                <c:pt idx="11">
                  <c:v>marzo</c:v>
                </c:pt>
              </c:strCache>
            </c:strRef>
          </c:cat>
          <c:val>
            <c:numRef>
              <c:f>Summary!$C$5:$C$16</c:f>
              <c:numCache>
                <c:formatCode>[h]:mm:ss</c:formatCode>
                <c:ptCount val="12"/>
                <c:pt idx="0">
                  <c:v>1.6764418462064803E-2</c:v>
                </c:pt>
                <c:pt idx="1">
                  <c:v>1.8083308270792436E-2</c:v>
                </c:pt>
                <c:pt idx="2">
                  <c:v>1.8111540684165948E-2</c:v>
                </c:pt>
                <c:pt idx="3">
                  <c:v>1.6812947532928574E-2</c:v>
                </c:pt>
                <c:pt idx="4">
                  <c:v>1.5024478253233383E-2</c:v>
                </c:pt>
                <c:pt idx="5">
                  <c:v>1.4243570161915983E-2</c:v>
                </c:pt>
                <c:pt idx="6">
                  <c:v>1.3258725069532374E-2</c:v>
                </c:pt>
                <c:pt idx="7">
                  <c:v>1.0294914177368138E-2</c:v>
                </c:pt>
                <c:pt idx="8">
                  <c:v>1.0085757838613138E-2</c:v>
                </c:pt>
                <c:pt idx="9">
                  <c:v>1.060046111146786E-2</c:v>
                </c:pt>
                <c:pt idx="10">
                  <c:v>9.8891114822533526E-3</c:v>
                </c:pt>
                <c:pt idx="11">
                  <c:v>1.2845339512909853E-2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3-434D-A8FA-AD9F86705354}"/>
            </c:ext>
          </c:extLst>
        </c:ser>
        <c:ser>
          <c:idx val="1"/>
          <c:order val="1"/>
          <c:tx>
            <c:strRef>
              <c:f>Summary!$K$4</c:f>
              <c:strCache>
                <c:ptCount val="1"/>
                <c:pt idx="0">
                  <c:v>member ave ride lenght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Summary!$B$5:$B$16</c:f>
              <c:strCache>
                <c:ptCount val="12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  <c:pt idx="7">
                  <c:v>noviembre</c:v>
                </c:pt>
                <c:pt idx="8">
                  <c:v>diciembre</c:v>
                </c:pt>
                <c:pt idx="9">
                  <c:v>enero</c:v>
                </c:pt>
                <c:pt idx="10">
                  <c:v>febrero</c:v>
                </c:pt>
                <c:pt idx="11">
                  <c:v>marzo</c:v>
                </c:pt>
              </c:strCache>
            </c:strRef>
          </c:cat>
          <c:val>
            <c:numRef>
              <c:f>Summary!$K$5:$K$16</c:f>
              <c:numCache>
                <c:formatCode>[h]:mm:ss</c:formatCode>
                <c:ptCount val="12"/>
                <c:pt idx="0">
                  <c:v>1.0200595977502547E-2</c:v>
                </c:pt>
                <c:pt idx="1">
                  <c:v>1.0165909161535959E-2</c:v>
                </c:pt>
                <c:pt idx="2">
                  <c:v>1.0192926645586645E-2</c:v>
                </c:pt>
                <c:pt idx="3">
                  <c:v>9.8884172096305074E-3</c:v>
                </c:pt>
                <c:pt idx="4">
                  <c:v>9.7922697769829477E-3</c:v>
                </c:pt>
                <c:pt idx="5">
                  <c:v>9.5379893546264777E-3</c:v>
                </c:pt>
                <c:pt idx="6">
                  <c:v>8.6819921948037542E-3</c:v>
                </c:pt>
                <c:pt idx="7">
                  <c:v>7.8554437579285048E-3</c:v>
                </c:pt>
                <c:pt idx="8">
                  <c:v>7.6423188252058086E-3</c:v>
                </c:pt>
                <c:pt idx="9">
                  <c:v>8.3204929673073701E-3</c:v>
                </c:pt>
                <c:pt idx="10">
                  <c:v>7.9205065466450633E-3</c:v>
                </c:pt>
                <c:pt idx="11">
                  <c:v>8.3043950483753914E-3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3-434D-A8FA-AD9F86705354}"/>
            </c:ext>
          </c:extLst>
        </c:ser>
        <c:ser>
          <c:idx val="2"/>
          <c:order val="2"/>
          <c:tx>
            <c:strRef>
              <c:f>Summary!$L$4</c:f>
              <c:strCache>
                <c:ptCount val="1"/>
                <c:pt idx="0">
                  <c:v>casual ave ride lenght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Summary!$B$5:$B$16</c:f>
              <c:strCache>
                <c:ptCount val="12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  <c:pt idx="7">
                  <c:v>noviembre</c:v>
                </c:pt>
                <c:pt idx="8">
                  <c:v>diciembre</c:v>
                </c:pt>
                <c:pt idx="9">
                  <c:v>enero</c:v>
                </c:pt>
                <c:pt idx="10">
                  <c:v>febrero</c:v>
                </c:pt>
                <c:pt idx="11">
                  <c:v>marzo</c:v>
                </c:pt>
              </c:strCache>
            </c:strRef>
          </c:cat>
          <c:val>
            <c:numRef>
              <c:f>Summary!$L$5:$L$16</c:f>
              <c:numCache>
                <c:formatCode>[h]:mm:ss</c:formatCode>
                <c:ptCount val="12"/>
                <c:pt idx="0">
                  <c:v>2.6404854046402582E-2</c:v>
                </c:pt>
                <c:pt idx="1">
                  <c:v>2.6549282095300605E-2</c:v>
                </c:pt>
                <c:pt idx="2">
                  <c:v>2.5778784052565389E-2</c:v>
                </c:pt>
                <c:pt idx="3">
                  <c:v>2.2770954678147985E-2</c:v>
                </c:pt>
                <c:pt idx="4">
                  <c:v>1.999055691683168E-2</c:v>
                </c:pt>
                <c:pt idx="5">
                  <c:v>1.9315973939773749E-2</c:v>
                </c:pt>
                <c:pt idx="6">
                  <c:v>1.9912478606756406E-2</c:v>
                </c:pt>
                <c:pt idx="7">
                  <c:v>1.6067955636363596E-2</c:v>
                </c:pt>
                <c:pt idx="8">
                  <c:v>1.6315479704194266E-2</c:v>
                </c:pt>
                <c:pt idx="9">
                  <c:v>2.1095454863610807E-2</c:v>
                </c:pt>
                <c:pt idx="10">
                  <c:v>1.8547535310221464E-2</c:v>
                </c:pt>
                <c:pt idx="11">
                  <c:v>2.2654531311423431E-2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3-434D-A8FA-AD9F867053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8806447"/>
        <c:axId val="1698823503"/>
      </c:lineChart>
      <c:catAx>
        <c:axId val="169880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3503"/>
        <c:crosses val="autoZero"/>
        <c:auto val="1"/>
        <c:lblAlgn val="ctr"/>
        <c:lblOffset val="100"/>
        <c:noMultiLvlLbl val="0"/>
      </c:catAx>
      <c:valAx>
        <c:axId val="16988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0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</a:t>
            </a:r>
            <a:r>
              <a:rPr lang="en-GB" baseline="0"/>
              <a:t> of </a:t>
            </a:r>
            <a:r>
              <a:rPr lang="en-GB"/>
              <a:t>Members Last</a:t>
            </a:r>
            <a:r>
              <a:rPr lang="en-GB" baseline="0"/>
              <a:t> Year</a:t>
            </a:r>
            <a:r>
              <a:rPr lang="en-GB"/>
              <a:t> </a:t>
            </a:r>
          </a:p>
        </c:rich>
      </c:tx>
      <c:layout>
        <c:manualLayout>
          <c:xMode val="edge"/>
          <c:yMode val="edge"/>
          <c:x val="4.7326334208223977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Summary!$F$4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Summary!$B$5:$B$16</c:f>
              <c:strCache>
                <c:ptCount val="12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  <c:pt idx="7">
                  <c:v>noviembre</c:v>
                </c:pt>
                <c:pt idx="8">
                  <c:v>diciembre</c:v>
                </c:pt>
                <c:pt idx="9">
                  <c:v>enero</c:v>
                </c:pt>
                <c:pt idx="10">
                  <c:v>febrero</c:v>
                </c:pt>
                <c:pt idx="11">
                  <c:v>marzo</c:v>
                </c:pt>
              </c:strCache>
            </c:strRef>
          </c:cat>
          <c:val>
            <c:numRef>
              <c:f>Summary!$F$5:$F$16</c:f>
              <c:numCache>
                <c:formatCode>0</c:formatCode>
                <c:ptCount val="12"/>
                <c:pt idx="0">
                  <c:v>200629</c:v>
                </c:pt>
                <c:pt idx="1">
                  <c:v>274717</c:v>
                </c:pt>
                <c:pt idx="2">
                  <c:v>358914</c:v>
                </c:pt>
                <c:pt idx="3" formatCode="General">
                  <c:v>380354</c:v>
                </c:pt>
                <c:pt idx="4" formatCode="General">
                  <c:v>391681</c:v>
                </c:pt>
                <c:pt idx="5" formatCode="General">
                  <c:v>392257</c:v>
                </c:pt>
                <c:pt idx="6" formatCode="General">
                  <c:v>373984</c:v>
                </c:pt>
                <c:pt idx="7" formatCode="General">
                  <c:v>253049</c:v>
                </c:pt>
                <c:pt idx="8" formatCode="General">
                  <c:v>177802</c:v>
                </c:pt>
                <c:pt idx="9" formatCode="General">
                  <c:v>85250</c:v>
                </c:pt>
                <c:pt idx="10" formatCode="General">
                  <c:v>94193</c:v>
                </c:pt>
                <c:pt idx="11" formatCode="General">
                  <c:v>194160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1-4B45-9776-BA37A201EE29}"/>
            </c:ext>
          </c:extLst>
        </c:ser>
        <c:ser>
          <c:idx val="1"/>
          <c:order val="1"/>
          <c:tx>
            <c:strRef>
              <c:f>Summary!$H$4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Summary!$B$5:$B$16</c:f>
              <c:strCache>
                <c:ptCount val="12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  <c:pt idx="7">
                  <c:v>noviembre</c:v>
                </c:pt>
                <c:pt idx="8">
                  <c:v>diciembre</c:v>
                </c:pt>
                <c:pt idx="9">
                  <c:v>enero</c:v>
                </c:pt>
                <c:pt idx="10">
                  <c:v>febrero</c:v>
                </c:pt>
                <c:pt idx="11">
                  <c:v>marzo</c:v>
                </c:pt>
              </c:strCache>
            </c:strRef>
          </c:cat>
          <c:val>
            <c:numRef>
              <c:f>Summary!$H$5:$H$16</c:f>
              <c:numCache>
                <c:formatCode>0</c:formatCode>
                <c:ptCount val="12"/>
                <c:pt idx="0">
                  <c:v>136601</c:v>
                </c:pt>
                <c:pt idx="1">
                  <c:v>256916</c:v>
                </c:pt>
                <c:pt idx="2">
                  <c:v>370681</c:v>
                </c:pt>
                <c:pt idx="3" formatCode="General">
                  <c:v>442056</c:v>
                </c:pt>
                <c:pt idx="4" formatCode="General">
                  <c:v>412671</c:v>
                </c:pt>
                <c:pt idx="5" formatCode="General">
                  <c:v>363890</c:v>
                </c:pt>
                <c:pt idx="6" formatCode="General">
                  <c:v>257242</c:v>
                </c:pt>
                <c:pt idx="7" formatCode="General">
                  <c:v>106929</c:v>
                </c:pt>
                <c:pt idx="8" formatCode="General">
                  <c:v>69738</c:v>
                </c:pt>
                <c:pt idx="9" formatCode="General">
                  <c:v>18520</c:v>
                </c:pt>
                <c:pt idx="10" formatCode="General">
                  <c:v>21416</c:v>
                </c:pt>
                <c:pt idx="11" formatCode="General">
                  <c:v>89882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1-4B45-9776-BA37A201E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04682895"/>
        <c:axId val="1704692879"/>
      </c:barChart>
      <c:catAx>
        <c:axId val="170468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92879"/>
        <c:crosses val="autoZero"/>
        <c:auto val="1"/>
        <c:lblAlgn val="ctr"/>
        <c:lblOffset val="100"/>
        <c:noMultiLvlLbl val="0"/>
      </c:catAx>
      <c:valAx>
        <c:axId val="17046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8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5284558180227447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Summary!$D$4</c:f>
              <c:strCache>
                <c:ptCount val="1"/>
                <c:pt idx="0">
                  <c:v>Max ride lenght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Summary!$B$5:$B$15</c:f>
              <c:strCache>
                <c:ptCount val="11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  <c:pt idx="7">
                  <c:v>noviembre</c:v>
                </c:pt>
                <c:pt idx="8">
                  <c:v>diciembre</c:v>
                </c:pt>
                <c:pt idx="9">
                  <c:v>enero</c:v>
                </c:pt>
                <c:pt idx="10">
                  <c:v>febrero</c:v>
                </c:pt>
              </c:strCache>
            </c:strRef>
          </c:xVal>
          <c:yVal>
            <c:numRef>
              <c:f>Summary!$D$5:$D$16</c:f>
              <c:numCache>
                <c:formatCode>[h]:mm:ss</c:formatCode>
                <c:ptCount val="12"/>
                <c:pt idx="0">
                  <c:v>33.178263888890797</c:v>
                </c:pt>
                <c:pt idx="1">
                  <c:v>37.445555555554165</c:v>
                </c:pt>
                <c:pt idx="2">
                  <c:v>38.850104166660458</c:v>
                </c:pt>
                <c:pt idx="3">
                  <c:v>34.102187500000582</c:v>
                </c:pt>
                <c:pt idx="4">
                  <c:v>28.909143518518249</c:v>
                </c:pt>
                <c:pt idx="5">
                  <c:v>22.818425925921474</c:v>
                </c:pt>
                <c:pt idx="6">
                  <c:v>28.267372685186274</c:v>
                </c:pt>
                <c:pt idx="7">
                  <c:v>24.303969907407009</c:v>
                </c:pt>
                <c:pt idx="8">
                  <c:v>21.111493055555911</c:v>
                </c:pt>
                <c:pt idx="9">
                  <c:v>20.32715277778334</c:v>
                </c:pt>
                <c:pt idx="10">
                  <c:v>7.5735879629646661</c:v>
                </c:pt>
                <c:pt idx="11">
                  <c:v>23.85699074074364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90-4061-9493-D22EF762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34159"/>
        <c:axId val="127128335"/>
      </c:scatterChart>
      <c:valAx>
        <c:axId val="12713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28335"/>
        <c:crosses val="autoZero"/>
        <c:crossBetween val="midCat"/>
      </c:valAx>
      <c:valAx>
        <c:axId val="12712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</a:t>
            </a:r>
            <a:r>
              <a:rPr lang="en-GB" baseline="0"/>
              <a:t> of </a:t>
            </a:r>
            <a:r>
              <a:rPr lang="en-GB"/>
              <a:t>Members Last</a:t>
            </a:r>
            <a:r>
              <a:rPr lang="en-GB" baseline="0"/>
              <a:t> Year</a:t>
            </a:r>
            <a:r>
              <a:rPr lang="en-GB"/>
              <a:t> </a:t>
            </a:r>
          </a:p>
        </c:rich>
      </c:tx>
      <c:layout>
        <c:manualLayout>
          <c:xMode val="edge"/>
          <c:yMode val="edge"/>
          <c:x val="4.7326334208223977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Summary!$F$4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Summary!$B$5:$B$16</c:f>
              <c:strCache>
                <c:ptCount val="12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  <c:pt idx="7">
                  <c:v>noviembre</c:v>
                </c:pt>
                <c:pt idx="8">
                  <c:v>diciembre</c:v>
                </c:pt>
                <c:pt idx="9">
                  <c:v>enero</c:v>
                </c:pt>
                <c:pt idx="10">
                  <c:v>febrero</c:v>
                </c:pt>
                <c:pt idx="11">
                  <c:v>marzo</c:v>
                </c:pt>
              </c:strCache>
            </c:strRef>
          </c:cat>
          <c:val>
            <c:numRef>
              <c:f>Summary!$F$5:$F$16</c:f>
              <c:numCache>
                <c:formatCode>0</c:formatCode>
                <c:ptCount val="12"/>
                <c:pt idx="0">
                  <c:v>200629</c:v>
                </c:pt>
                <c:pt idx="1">
                  <c:v>274717</c:v>
                </c:pt>
                <c:pt idx="2">
                  <c:v>358914</c:v>
                </c:pt>
                <c:pt idx="3" formatCode="General">
                  <c:v>380354</c:v>
                </c:pt>
                <c:pt idx="4" formatCode="General">
                  <c:v>391681</c:v>
                </c:pt>
                <c:pt idx="5" formatCode="General">
                  <c:v>392257</c:v>
                </c:pt>
                <c:pt idx="6" formatCode="General">
                  <c:v>373984</c:v>
                </c:pt>
                <c:pt idx="7" formatCode="General">
                  <c:v>253049</c:v>
                </c:pt>
                <c:pt idx="8" formatCode="General">
                  <c:v>177802</c:v>
                </c:pt>
                <c:pt idx="9" formatCode="General">
                  <c:v>85250</c:v>
                </c:pt>
                <c:pt idx="10" formatCode="General">
                  <c:v>94193</c:v>
                </c:pt>
                <c:pt idx="11" formatCode="General">
                  <c:v>194160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F-4E9D-9D25-789891D71C57}"/>
            </c:ext>
          </c:extLst>
        </c:ser>
        <c:ser>
          <c:idx val="1"/>
          <c:order val="1"/>
          <c:tx>
            <c:strRef>
              <c:f>Summary!$H$4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Summary!$B$5:$B$16</c:f>
              <c:strCache>
                <c:ptCount val="12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  <c:pt idx="7">
                  <c:v>noviembre</c:v>
                </c:pt>
                <c:pt idx="8">
                  <c:v>diciembre</c:v>
                </c:pt>
                <c:pt idx="9">
                  <c:v>enero</c:v>
                </c:pt>
                <c:pt idx="10">
                  <c:v>febrero</c:v>
                </c:pt>
                <c:pt idx="11">
                  <c:v>marzo</c:v>
                </c:pt>
              </c:strCache>
            </c:strRef>
          </c:cat>
          <c:val>
            <c:numRef>
              <c:f>Summary!$H$5:$H$16</c:f>
              <c:numCache>
                <c:formatCode>0</c:formatCode>
                <c:ptCount val="12"/>
                <c:pt idx="0">
                  <c:v>136601</c:v>
                </c:pt>
                <c:pt idx="1">
                  <c:v>256916</c:v>
                </c:pt>
                <c:pt idx="2">
                  <c:v>370681</c:v>
                </c:pt>
                <c:pt idx="3" formatCode="General">
                  <c:v>442056</c:v>
                </c:pt>
                <c:pt idx="4" formatCode="General">
                  <c:v>412671</c:v>
                </c:pt>
                <c:pt idx="5" formatCode="General">
                  <c:v>363890</c:v>
                </c:pt>
                <c:pt idx="6" formatCode="General">
                  <c:v>257242</c:v>
                </c:pt>
                <c:pt idx="7" formatCode="General">
                  <c:v>106929</c:v>
                </c:pt>
                <c:pt idx="8" formatCode="General">
                  <c:v>69738</c:v>
                </c:pt>
                <c:pt idx="9" formatCode="General">
                  <c:v>18520</c:v>
                </c:pt>
                <c:pt idx="10" formatCode="General">
                  <c:v>21416</c:v>
                </c:pt>
                <c:pt idx="11" formatCode="General">
                  <c:v>89882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F-4E9D-9D25-789891D71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682895"/>
        <c:axId val="1704692879"/>
      </c:lineChart>
      <c:catAx>
        <c:axId val="170468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92879"/>
        <c:crosses val="autoZero"/>
        <c:auto val="1"/>
        <c:lblAlgn val="ctr"/>
        <c:lblOffset val="100"/>
        <c:noMultiLvlLbl val="0"/>
      </c:catAx>
      <c:valAx>
        <c:axId val="17046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8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Summary!$F$4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Summary!$B$5:$B$16</c:f>
              <c:strCache>
                <c:ptCount val="12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  <c:pt idx="7">
                  <c:v>noviembre</c:v>
                </c:pt>
                <c:pt idx="8">
                  <c:v>diciembre</c:v>
                </c:pt>
                <c:pt idx="9">
                  <c:v>enero</c:v>
                </c:pt>
                <c:pt idx="10">
                  <c:v>febrero</c:v>
                </c:pt>
                <c:pt idx="11">
                  <c:v>marzo</c:v>
                </c:pt>
              </c:strCache>
            </c:strRef>
          </c:cat>
          <c:val>
            <c:numRef>
              <c:f>Summary!$F$5:$F$16</c:f>
              <c:numCache>
                <c:formatCode>0</c:formatCode>
                <c:ptCount val="12"/>
                <c:pt idx="0">
                  <c:v>200629</c:v>
                </c:pt>
                <c:pt idx="1">
                  <c:v>274717</c:v>
                </c:pt>
                <c:pt idx="2">
                  <c:v>358914</c:v>
                </c:pt>
                <c:pt idx="3" formatCode="General">
                  <c:v>380354</c:v>
                </c:pt>
                <c:pt idx="4" formatCode="General">
                  <c:v>391681</c:v>
                </c:pt>
                <c:pt idx="5" formatCode="General">
                  <c:v>392257</c:v>
                </c:pt>
                <c:pt idx="6" formatCode="General">
                  <c:v>373984</c:v>
                </c:pt>
                <c:pt idx="7" formatCode="General">
                  <c:v>253049</c:v>
                </c:pt>
                <c:pt idx="8" formatCode="General">
                  <c:v>177802</c:v>
                </c:pt>
                <c:pt idx="9" formatCode="General">
                  <c:v>85250</c:v>
                </c:pt>
                <c:pt idx="10" formatCode="General">
                  <c:v>94193</c:v>
                </c:pt>
                <c:pt idx="11" formatCode="General">
                  <c:v>194160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7-4B96-8D17-112293424005}"/>
            </c:ext>
          </c:extLst>
        </c:ser>
        <c:ser>
          <c:idx val="1"/>
          <c:order val="1"/>
          <c:tx>
            <c:strRef>
              <c:f>Summary!$H$4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Summary!$B$5:$B$16</c:f>
              <c:strCache>
                <c:ptCount val="12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  <c:pt idx="7">
                  <c:v>noviembre</c:v>
                </c:pt>
                <c:pt idx="8">
                  <c:v>diciembre</c:v>
                </c:pt>
                <c:pt idx="9">
                  <c:v>enero</c:v>
                </c:pt>
                <c:pt idx="10">
                  <c:v>febrero</c:v>
                </c:pt>
                <c:pt idx="11">
                  <c:v>marzo</c:v>
                </c:pt>
              </c:strCache>
            </c:strRef>
          </c:cat>
          <c:val>
            <c:numRef>
              <c:f>Summary!$H$5:$H$16</c:f>
              <c:numCache>
                <c:formatCode>0</c:formatCode>
                <c:ptCount val="12"/>
                <c:pt idx="0">
                  <c:v>136601</c:v>
                </c:pt>
                <c:pt idx="1">
                  <c:v>256916</c:v>
                </c:pt>
                <c:pt idx="2">
                  <c:v>370681</c:v>
                </c:pt>
                <c:pt idx="3" formatCode="General">
                  <c:v>442056</c:v>
                </c:pt>
                <c:pt idx="4" formatCode="General">
                  <c:v>412671</c:v>
                </c:pt>
                <c:pt idx="5" formatCode="General">
                  <c:v>363890</c:v>
                </c:pt>
                <c:pt idx="6" formatCode="General">
                  <c:v>257242</c:v>
                </c:pt>
                <c:pt idx="7" formatCode="General">
                  <c:v>106929</c:v>
                </c:pt>
                <c:pt idx="8" formatCode="General">
                  <c:v>69738</c:v>
                </c:pt>
                <c:pt idx="9" formatCode="General">
                  <c:v>18520</c:v>
                </c:pt>
                <c:pt idx="10" formatCode="General">
                  <c:v>21416</c:v>
                </c:pt>
                <c:pt idx="11" formatCode="General">
                  <c:v>89882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7-4B96-8D17-112293424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95722159"/>
        <c:axId val="1795727151"/>
      </c:barChart>
      <c:catAx>
        <c:axId val="179572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727151"/>
        <c:crosses val="autoZero"/>
        <c:auto val="1"/>
        <c:lblAlgn val="ctr"/>
        <c:lblOffset val="100"/>
        <c:noMultiLvlLbl val="0"/>
      </c:catAx>
      <c:valAx>
        <c:axId val="179572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72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Graphs!$B$42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Graphs!$C$41:$I$41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Graphs!$C$42:$I$42</c:f>
              <c:numCache>
                <c:formatCode>[h]:mm:ss</c:formatCode>
                <c:ptCount val="7"/>
                <c:pt idx="0">
                  <c:v>2.4713614874155746E-2</c:v>
                </c:pt>
                <c:pt idx="1">
                  <c:v>2.0893197487952101E-2</c:v>
                </c:pt>
                <c:pt idx="2">
                  <c:v>1.8121442946002621E-2</c:v>
                </c:pt>
                <c:pt idx="3">
                  <c:v>1.9359480755308085E-2</c:v>
                </c:pt>
                <c:pt idx="4">
                  <c:v>1.9160212529658795E-2</c:v>
                </c:pt>
                <c:pt idx="5">
                  <c:v>1.9615801864184247E-2</c:v>
                </c:pt>
                <c:pt idx="6">
                  <c:v>2.3027144213373738E-2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8-47B2-9F9B-71457B0E3EB8}"/>
            </c:ext>
          </c:extLst>
        </c:ser>
        <c:ser>
          <c:idx val="1"/>
          <c:order val="1"/>
          <c:tx>
            <c:strRef>
              <c:f>Graphs!$B$43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Graphs!$C$41:$I$41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Graphs!$C$43:$I$43</c:f>
              <c:numCache>
                <c:formatCode>[h]:mm:ss</c:formatCode>
                <c:ptCount val="7"/>
                <c:pt idx="0">
                  <c:v>1.0215649037242558E-2</c:v>
                </c:pt>
                <c:pt idx="1">
                  <c:v>8.8402664183922734E-3</c:v>
                </c:pt>
                <c:pt idx="2">
                  <c:v>8.5709544434166441E-3</c:v>
                </c:pt>
                <c:pt idx="3">
                  <c:v>8.56770928062244E-3</c:v>
                </c:pt>
                <c:pt idx="4">
                  <c:v>8.5158227517960622E-3</c:v>
                </c:pt>
                <c:pt idx="5">
                  <c:v>8.8635395095552193E-3</c:v>
                </c:pt>
                <c:pt idx="6">
                  <c:v>9.9730176618960508E-3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8-47B2-9F9B-71457B0E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763743"/>
        <c:axId val="1799768735"/>
      </c:lineChart>
      <c:catAx>
        <c:axId val="179976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68735"/>
        <c:crosses val="autoZero"/>
        <c:auto val="1"/>
        <c:lblAlgn val="ctr"/>
        <c:lblOffset val="100"/>
        <c:noMultiLvlLbl val="0"/>
      </c:catAx>
      <c:valAx>
        <c:axId val="179976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6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_xlchart.v1.12</cx:f>
      </cx:strDim>
      <cx:numDim type="size">
        <cx:f dir="row">_xlchart.v1.13</cx:f>
      </cx:numDim>
    </cx:data>
    <cx:data id="1">
      <cx:strDim type="cat">
        <cx:f dir="row">_xlchart.v1.12</cx:f>
      </cx:strDim>
      <cx:numDim type="size">
        <cx:f dir="row">_xlchart.v1.14</cx:f>
      </cx:numDim>
    </cx:data>
    <cx:data id="2">
      <cx:strDim type="cat">
        <cx:f dir="row">_xlchart.v1.12</cx:f>
      </cx:strDim>
      <cx:numDim type="size">
        <cx:f dir="row">_xlchart.v1.15</cx:f>
      </cx:numDim>
    </cx:data>
    <cx:data id="3">
      <cx:strDim type="cat">
        <cx:f dir="row">_xlchart.v1.12</cx:f>
      </cx:strDim>
      <cx:numDim type="size">
        <cx:f dir="row">_xlchart.v1.16</cx:f>
      </cx:numDim>
    </cx:data>
    <cx:data id="4">
      <cx:strDim type="cat">
        <cx:f dir="row">_xlchart.v1.12</cx:f>
      </cx:strDim>
      <cx:numDim type="size">
        <cx:f dir="row">_xlchart.v1.17</cx:f>
      </cx:numDim>
    </cx:data>
    <cx:data id="5">
      <cx:strDim type="cat">
        <cx:f dir="row">_xlchart.v1.12</cx:f>
      </cx:strDim>
      <cx:numDim type="size">
        <cx:f dir="row">_xlchart.v1.18</cx:f>
      </cx:numDim>
    </cx:data>
    <cx:data id="6">
      <cx:strDim type="cat">
        <cx:f dir="row">_xlchart.v1.12</cx:f>
      </cx:strDim>
      <cx:numDim type="size">
        <cx:f dir="row">_xlchart.v1.19</cx:f>
      </cx:numDim>
    </cx:data>
    <cx:data id="7">
      <cx:strDim type="cat">
        <cx:f dir="row">_xlchart.v1.12</cx:f>
      </cx:strDim>
      <cx:numDim type="size">
        <cx:f dir="row">_xlchart.v1.20</cx:f>
      </cx:numDim>
    </cx:data>
    <cx:data id="8">
      <cx:strDim type="cat">
        <cx:f dir="row">_xlchart.v1.12</cx:f>
      </cx:strDim>
      <cx:numDim type="size">
        <cx:f dir="row">_xlchart.v1.21</cx:f>
      </cx:numDim>
    </cx:data>
    <cx:data id="9">
      <cx:strDim type="cat">
        <cx:f dir="row">_xlchart.v1.12</cx:f>
      </cx:strDim>
      <cx:numDim type="size">
        <cx:f dir="row">_xlchart.v1.22</cx:f>
      </cx:numDim>
    </cx:data>
    <cx:data id="10">
      <cx:strDim type="cat">
        <cx:f dir="row">_xlchart.v1.12</cx:f>
      </cx:strDim>
      <cx:numDim type="size">
        <cx:f dir="row">_xlchart.v1.23</cx:f>
      </cx:numDim>
    </cx:data>
    <cx:data id="11">
      <cx:strDim type="cat">
        <cx:f dir="row">_xlchart.v1.12</cx:f>
      </cx:strDim>
      <cx:numDim type="size">
        <cx:f dir="row">_xlchart.v1.24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kumimoji="0" lang="en-GB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Casual: Annual Rides per day</a:t>
            </a:r>
            <a:endParaRPr kumimoji="0" lang="en-GB" sz="1400" b="1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</cx:rich>
      </cx:tx>
    </cx:title>
    <cx:plotArea>
      <cx:plotAreaRegion>
        <cx:series layoutId="sunburst" uniqueId="{9A6BF9B9-0D99-4E07-AA8E-CED58316DF32}" formatIdx="0">
          <cx:tx>
            <cx:txData>
              <cx:f>_xlchart.v1.0</cx:f>
              <cx:v>1</cx:v>
            </cx:txData>
          </cx:tx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200"/>
                </a:pPr>
                <a:endParaRPr lang="en-US" sz="1200"/>
              </a:p>
            </cx:txPr>
            <cx:visibility seriesName="0" categoryName="1" value="0"/>
          </cx:dataLabels>
          <cx:dataId val="0"/>
          <cx:layoutPr/>
        </cx:series>
        <cx:series layoutId="sunburst" hidden="1" uniqueId="{60E7B1BC-787A-4ABE-B6B8-04B8CD99CF7C}" formatIdx="1">
          <cx:tx>
            <cx:txData>
              <cx:f>_xlchart.v1.1</cx:f>
              <cx:v>2</cx:v>
            </cx:txData>
          </cx:tx>
          <cx:dataLabels pos="ctr">
            <cx:visibility seriesName="0" categoryName="1" value="0"/>
          </cx:dataLabels>
          <cx:dataId val="1"/>
          <cx:layoutPr/>
        </cx:series>
        <cx:series layoutId="sunburst" hidden="1" uniqueId="{86C91446-27E8-4FFA-93AA-E48706241C62}" formatIdx="2">
          <cx:tx>
            <cx:txData>
              <cx:f>_xlchart.v1.2</cx:f>
              <cx:v>3</cx:v>
            </cx:txData>
          </cx:tx>
          <cx:dataLabels pos="ctr">
            <cx:visibility seriesName="0" categoryName="1" value="0"/>
          </cx:dataLabels>
          <cx:dataId val="2"/>
          <cx:layoutPr/>
        </cx:series>
        <cx:series layoutId="sunburst" hidden="1" uniqueId="{7B4FEBE6-4298-408F-B783-7A8049627CC8}" formatIdx="3">
          <cx:tx>
            <cx:txData>
              <cx:f>_xlchart.v1.3</cx:f>
              <cx:v>4</cx:v>
            </cx:txData>
          </cx:tx>
          <cx:dataLabels pos="ctr">
            <cx:visibility seriesName="0" categoryName="1" value="0"/>
          </cx:dataLabels>
          <cx:dataId val="3"/>
          <cx:layoutPr/>
        </cx:series>
        <cx:series layoutId="sunburst" hidden="1" uniqueId="{C603223C-DD56-4B0D-9407-549A340F0B55}" formatIdx="4">
          <cx:tx>
            <cx:txData>
              <cx:f>_xlchart.v1.4</cx:f>
              <cx:v>5</cx:v>
            </cx:txData>
          </cx:tx>
          <cx:dataLabels pos="ctr">
            <cx:visibility seriesName="0" categoryName="1" value="0"/>
          </cx:dataLabels>
          <cx:dataId val="4"/>
          <cx:layoutPr/>
        </cx:series>
        <cx:series layoutId="sunburst" hidden="1" uniqueId="{157A3851-1E87-4FE4-9F4D-DCBE20405ECE}" formatIdx="5">
          <cx:tx>
            <cx:txData>
              <cx:f>_xlchart.v1.5</cx:f>
              <cx:v>6</cx:v>
            </cx:txData>
          </cx:tx>
          <cx:dataLabels pos="ctr">
            <cx:visibility seriesName="0" categoryName="1" value="0"/>
          </cx:dataLabels>
          <cx:dataId val="5"/>
          <cx:layoutPr/>
        </cx:series>
        <cx:series layoutId="sunburst" hidden="1" uniqueId="{FA3FA0B0-6048-4A81-B873-8A4B0801A86E}" formatIdx="6">
          <cx:tx>
            <cx:txData>
              <cx:f>_xlchart.v1.6</cx:f>
              <cx:v>7</cx:v>
            </cx:txData>
          </cx:tx>
          <cx:dataLabels pos="ctr">
            <cx:visibility seriesName="0" categoryName="1" value="0"/>
          </cx:dataLabels>
          <cx:dataId val="6"/>
          <cx:layoutPr/>
        </cx:series>
        <cx:series layoutId="sunburst" hidden="1" uniqueId="{7B510204-794C-47E3-B235-A9E9C138490D}" formatIdx="7">
          <cx:tx>
            <cx:txData>
              <cx:f>_xlchart.v1.7</cx:f>
              <cx:v>8</cx:v>
            </cx:txData>
          </cx:tx>
          <cx:dataLabels pos="ctr">
            <cx:visibility seriesName="0" categoryName="1" value="0"/>
          </cx:dataLabels>
          <cx:dataId val="7"/>
          <cx:layoutPr/>
        </cx:series>
        <cx:series layoutId="sunburst" hidden="1" uniqueId="{1558C380-DE42-4C90-B89E-46497B0438CA}" formatIdx="8">
          <cx:tx>
            <cx:txData>
              <cx:f>_xlchart.v1.8</cx:f>
              <cx:v>9</cx:v>
            </cx:txData>
          </cx:tx>
          <cx:dataLabels pos="ctr">
            <cx:visibility seriesName="0" categoryName="1" value="0"/>
          </cx:dataLabels>
          <cx:dataId val="8"/>
          <cx:layoutPr/>
        </cx:series>
        <cx:series layoutId="sunburst" hidden="1" uniqueId="{6800B3E0-6095-4BDB-8DAE-EA18975D798E}" formatIdx="9">
          <cx:tx>
            <cx:txData>
              <cx:f>_xlchart.v1.9</cx:f>
              <cx:v>10</cx:v>
            </cx:txData>
          </cx:tx>
          <cx:dataLabels pos="ctr">
            <cx:visibility seriesName="0" categoryName="1" value="0"/>
          </cx:dataLabels>
          <cx:dataId val="9"/>
          <cx:layoutPr/>
        </cx:series>
        <cx:series layoutId="sunburst" hidden="1" uniqueId="{F95D7324-21A2-4D81-B102-88B74EB02E5D}" formatIdx="10">
          <cx:tx>
            <cx:txData>
              <cx:f>_xlchart.v1.10</cx:f>
              <cx:v>11</cx:v>
            </cx:txData>
          </cx:tx>
          <cx:dataLabels pos="ctr">
            <cx:visibility seriesName="0" categoryName="1" value="0"/>
          </cx:dataLabels>
          <cx:dataId val="10"/>
          <cx:layoutPr/>
        </cx:series>
        <cx:series layoutId="sunburst" hidden="1" uniqueId="{E007D940-5236-4E1B-83D2-168F5AC9CD40}" formatIdx="11">
          <cx:tx>
            <cx:txData>
              <cx:f>_xlchart.v1.11</cx:f>
              <cx:v>12</cx:v>
            </cx:txData>
          </cx:tx>
          <cx:dataLabels pos="ctr">
            <cx:visibility seriesName="0" categoryName="1" value="0"/>
          </cx:dataLabels>
          <cx:dataId val="11"/>
          <cx:layoutPr/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_xlchart.v1.25</cx:f>
      </cx:strDim>
      <cx:numDim type="size">
        <cx:f dir="row">_xlchart.v1.26</cx:f>
      </cx:numDim>
    </cx:data>
    <cx:data id="1">
      <cx:strDim type="cat">
        <cx:f dir="row">_xlchart.v1.25</cx:f>
      </cx:strDim>
      <cx:numDim type="size">
        <cx:f dir="row">_xlchart.v1.27</cx:f>
      </cx:numDim>
    </cx:data>
    <cx:data id="2">
      <cx:strDim type="cat">
        <cx:f dir="row">_xlchart.v1.25</cx:f>
      </cx:strDim>
      <cx:numDim type="size">
        <cx:f dir="row">_xlchart.v1.28</cx:f>
      </cx:numDim>
    </cx:data>
    <cx:data id="3">
      <cx:strDim type="cat">
        <cx:f dir="row">_xlchart.v1.25</cx:f>
      </cx:strDim>
      <cx:numDim type="size">
        <cx:f dir="row">_xlchart.v1.29</cx:f>
      </cx:numDim>
    </cx:data>
    <cx:data id="4">
      <cx:strDim type="cat">
        <cx:f dir="row">_xlchart.v1.25</cx:f>
      </cx:strDim>
      <cx:numDim type="size">
        <cx:f dir="row">_xlchart.v1.30</cx:f>
      </cx:numDim>
    </cx:data>
    <cx:data id="5">
      <cx:strDim type="cat">
        <cx:f dir="row">_xlchart.v1.25</cx:f>
      </cx:strDim>
      <cx:numDim type="size">
        <cx:f dir="row">_xlchart.v1.31</cx:f>
      </cx:numDim>
    </cx:data>
    <cx:data id="6">
      <cx:strDim type="cat">
        <cx:f dir="row">_xlchart.v1.25</cx:f>
      </cx:strDim>
      <cx:numDim type="size">
        <cx:f dir="row">_xlchart.v1.32</cx:f>
      </cx:numDim>
    </cx:data>
    <cx:data id="7">
      <cx:strDim type="cat">
        <cx:f dir="row">_xlchart.v1.25</cx:f>
      </cx:strDim>
      <cx:numDim type="size">
        <cx:f dir="row">_xlchart.v1.33</cx:f>
      </cx:numDim>
    </cx:data>
    <cx:data id="8">
      <cx:strDim type="cat">
        <cx:f dir="row">_xlchart.v1.25</cx:f>
      </cx:strDim>
      <cx:numDim type="size">
        <cx:f dir="row">_xlchart.v1.34</cx:f>
      </cx:numDim>
    </cx:data>
    <cx:data id="9">
      <cx:strDim type="cat">
        <cx:f dir="row">_xlchart.v1.25</cx:f>
      </cx:strDim>
      <cx:numDim type="size">
        <cx:f dir="row">_xlchart.v1.35</cx:f>
      </cx:numDim>
    </cx:data>
    <cx:data id="10">
      <cx:strDim type="cat">
        <cx:f dir="row">_xlchart.v1.25</cx:f>
      </cx:strDim>
      <cx:numDim type="size">
        <cx:f dir="row">_xlchart.v1.36</cx:f>
      </cx:numDim>
    </cx:data>
    <cx:data id="11">
      <cx:strDim type="cat">
        <cx:f dir="row">_xlchart.v1.25</cx:f>
      </cx:strDim>
      <cx:numDim type="size">
        <cx:f dir="row">_xlchart.v1.37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Member: Annual Rides per day</a:t>
            </a:r>
            <a:endParaRPr kumimoji="0" lang="en-US" sz="1440" b="1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</cx:rich>
      </cx:tx>
    </cx:title>
    <cx:plotArea>
      <cx:plotAreaRegion>
        <cx:series layoutId="sunburst" uniqueId="{3A6F6548-401E-43E9-9AE2-AB3C61E3161A}" formatIdx="0"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200"/>
                </a:pPr>
                <a:endParaRPr lang="en-US" sz="1200"/>
              </a:p>
            </cx:txPr>
            <cx:visibility seriesName="0" categoryName="1" value="0"/>
          </cx:dataLabels>
          <cx:dataId val="0"/>
        </cx:series>
        <cx:series layoutId="sunburst" hidden="1" uniqueId="{D488DB6E-02DF-4B13-AD46-34270CD430D8}" formatIdx="1">
          <cx:dataLabels pos="ctr">
            <cx:visibility seriesName="0" categoryName="1" value="0"/>
          </cx:dataLabels>
          <cx:dataId val="1"/>
        </cx:series>
        <cx:series layoutId="sunburst" hidden="1" uniqueId="{60EC60B3-3F6A-46F3-AB2C-052C0D15BBF8}" formatIdx="2">
          <cx:dataLabels pos="ctr">
            <cx:visibility seriesName="0" categoryName="1" value="0"/>
          </cx:dataLabels>
          <cx:dataId val="2"/>
        </cx:series>
        <cx:series layoutId="sunburst" hidden="1" uniqueId="{9F6A6DB0-53EC-48D1-932A-7030BC850400}" formatIdx="3">
          <cx:dataLabels pos="ctr">
            <cx:visibility seriesName="0" categoryName="1" value="0"/>
          </cx:dataLabels>
          <cx:dataId val="3"/>
        </cx:series>
        <cx:series layoutId="sunburst" hidden="1" uniqueId="{0DBBCC5B-0DFD-480F-8402-DD361D1C0368}" formatIdx="4">
          <cx:dataLabels pos="ctr">
            <cx:visibility seriesName="0" categoryName="1" value="0"/>
          </cx:dataLabels>
          <cx:dataId val="4"/>
        </cx:series>
        <cx:series layoutId="sunburst" hidden="1" uniqueId="{3780EDF1-3A82-40BF-A723-42C6642E5ED8}" formatIdx="5">
          <cx:dataLabels pos="ctr">
            <cx:visibility seriesName="0" categoryName="1" value="0"/>
          </cx:dataLabels>
          <cx:dataId val="5"/>
        </cx:series>
        <cx:series layoutId="sunburst" hidden="1" uniqueId="{57BF0740-C967-46F0-9D71-1E5FE71D32AB}" formatIdx="6">
          <cx:dataLabels pos="ctr">
            <cx:visibility seriesName="0" categoryName="1" value="0"/>
          </cx:dataLabels>
          <cx:dataId val="6"/>
        </cx:series>
        <cx:series layoutId="sunburst" hidden="1" uniqueId="{9D6335F0-8C20-451A-BE82-53953B8D2D00}" formatIdx="7">
          <cx:dataLabels pos="ctr">
            <cx:visibility seriesName="0" categoryName="1" value="0"/>
          </cx:dataLabels>
          <cx:dataId val="7"/>
        </cx:series>
        <cx:series layoutId="sunburst" hidden="1" uniqueId="{2F38777C-F724-4D4D-8043-ADDD2A928E8A}" formatIdx="8">
          <cx:dataLabels pos="ctr">
            <cx:visibility seriesName="0" categoryName="1" value="0"/>
          </cx:dataLabels>
          <cx:dataId val="8"/>
        </cx:series>
        <cx:series layoutId="sunburst" hidden="1" uniqueId="{084F4768-33BE-4A3C-A5F3-1C04EAADD1B1}" formatIdx="9">
          <cx:dataLabels pos="ctr">
            <cx:visibility seriesName="0" categoryName="1" value="0"/>
          </cx:dataLabels>
          <cx:dataId val="9"/>
        </cx:series>
        <cx:series layoutId="sunburst" hidden="1" uniqueId="{619C44A6-FA8E-402A-9D75-13D3E1A9EB15}" formatIdx="10">
          <cx:dataLabels pos="ctr">
            <cx:visibility seriesName="0" categoryName="1" value="0"/>
          </cx:dataLabels>
          <cx:dataId val="10"/>
        </cx:series>
        <cx:series layoutId="sunburst" hidden="1" uniqueId="{E489B6F3-D834-4104-8B8D-F124C8D91872}" formatIdx="11">
          <cx:dataLabels pos="ctr">
            <cx:visibility seriesName="0" categoryName="1" value="0"/>
          </cx:dataLabels>
          <cx:dataId val="11"/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2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2"/>
    </cs:fontRef>
  </cs:dropLine>
  <cs:errorBar>
    <cs:lnRef idx="0"/>
    <cs:fillRef idx="0"/>
    <cs:effectRef idx="0"/>
    <cs:fontRef idx="minor">
      <a:schemeClr val="tx2"/>
    </cs:fontRef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</cs:hiLoLine>
  <cs:leaderLine>
    <cs:lnRef idx="0"/>
    <cs:fillRef idx="0"/>
    <cs:effectRef idx="0"/>
    <cs:fontRef idx="minor">
      <a:schemeClr val="tx2"/>
    </cs:fontRef>
  </cs:leaderLine>
  <cs:legend>
    <cs:lnRef idx="0"/>
    <cs:fillRef idx="0"/>
    <cs:effectRef idx="0"/>
    <cs:fontRef idx="minor">
      <a:schemeClr val="tx2"/>
    </cs:fontRef>
    <cs:defRPr sz="900" kern="1200"/>
    <cs:bodyPr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 kern="1200"/>
    <cs:bodyPr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2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2"/>
    </cs:fontRef>
  </cs:dropLine>
  <cs:errorBar>
    <cs:lnRef idx="0"/>
    <cs:fillRef idx="0"/>
    <cs:effectRef idx="0"/>
    <cs:fontRef idx="minor">
      <a:schemeClr val="tx2"/>
    </cs:fontRef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</cs:hiLoLine>
  <cs:leaderLine>
    <cs:lnRef idx="0"/>
    <cs:fillRef idx="0"/>
    <cs:effectRef idx="0"/>
    <cs:fontRef idx="minor">
      <a:schemeClr val="tx2"/>
    </cs:fontRef>
  </cs:leaderLine>
  <cs:legend>
    <cs:lnRef idx="0"/>
    <cs:fillRef idx="0"/>
    <cs:effectRef idx="0"/>
    <cs:fontRef idx="minor">
      <a:schemeClr val="tx2"/>
    </cs:fontRef>
    <cs:defRPr sz="900" kern="1200"/>
    <cs:bodyPr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 kern="1200"/>
    <cs:bodyPr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4.xml"/><Relationship Id="rId7" Type="http://schemas.openxmlformats.org/officeDocument/2006/relationships/chart" Target="../charts/chart6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5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3</xdr:row>
      <xdr:rowOff>123824</xdr:rowOff>
    </xdr:from>
    <xdr:to>
      <xdr:col>19</xdr:col>
      <xdr:colOff>552450</xdr:colOff>
      <xdr:row>17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546287</xdr:colOff>
      <xdr:row>0</xdr:row>
      <xdr:rowOff>168088</xdr:rowOff>
    </xdr:from>
    <xdr:to>
      <xdr:col>15</xdr:col>
      <xdr:colOff>196103</xdr:colOff>
      <xdr:row>15</xdr:row>
      <xdr:rowOff>182096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448234</xdr:colOff>
      <xdr:row>0</xdr:row>
      <xdr:rowOff>172570</xdr:rowOff>
    </xdr:from>
    <xdr:to>
      <xdr:col>7</xdr:col>
      <xdr:colOff>28014</xdr:colOff>
      <xdr:row>15</xdr:row>
      <xdr:rowOff>154081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686358</xdr:colOff>
      <xdr:row>0</xdr:row>
      <xdr:rowOff>182096</xdr:rowOff>
    </xdr:from>
    <xdr:to>
      <xdr:col>23</xdr:col>
      <xdr:colOff>14007</xdr:colOff>
      <xdr:row>16</xdr:row>
      <xdr:rowOff>28015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714375</xdr:colOff>
      <xdr:row>19</xdr:row>
      <xdr:rowOff>56030</xdr:rowOff>
    </xdr:from>
    <xdr:to>
      <xdr:col>6</xdr:col>
      <xdr:colOff>584707</xdr:colOff>
      <xdr:row>38</xdr:row>
      <xdr:rowOff>96532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7</xdr:col>
      <xdr:colOff>14008</xdr:colOff>
      <xdr:row>19</xdr:row>
      <xdr:rowOff>56029</xdr:rowOff>
    </xdr:from>
    <xdr:to>
      <xdr:col>12</xdr:col>
      <xdr:colOff>728382</xdr:colOff>
      <xdr:row>38</xdr:row>
      <xdr:rowOff>56029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140073</xdr:colOff>
      <xdr:row>17</xdr:row>
      <xdr:rowOff>182095</xdr:rowOff>
    </xdr:from>
    <xdr:to>
      <xdr:col>20</xdr:col>
      <xdr:colOff>476250</xdr:colOff>
      <xdr:row>32</xdr:row>
      <xdr:rowOff>163606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322169</xdr:colOff>
      <xdr:row>0</xdr:row>
      <xdr:rowOff>154081</xdr:rowOff>
    </xdr:from>
    <xdr:to>
      <xdr:col>29</xdr:col>
      <xdr:colOff>560294</xdr:colOff>
      <xdr:row>16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704568</xdr:colOff>
      <xdr:row>40</xdr:row>
      <xdr:rowOff>15127</xdr:rowOff>
    </xdr:from>
    <xdr:to>
      <xdr:col>16</xdr:col>
      <xdr:colOff>738186</xdr:colOff>
      <xdr:row>54</xdr:row>
      <xdr:rowOff>12886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zoomScale="70" zoomScaleNormal="70" workbookViewId="0">
      <selection activeCell="M21" sqref="M21:S21"/>
    </sheetView>
  </sheetViews>
  <sheetFormatPr baseColWidth="10" defaultRowHeight="15" x14ac:dyDescent="0.25"/>
  <cols>
    <col min="2" max="2" width="3.42578125" customWidth="1"/>
    <col min="3" max="6" width="11.5703125" customWidth="1"/>
    <col min="7" max="7" width="11.5703125" hidden="1" customWidth="1"/>
    <col min="8" max="8" width="11.5703125" customWidth="1"/>
    <col min="9" max="9" width="11.5703125" hidden="1" customWidth="1"/>
    <col min="10" max="10" width="15.28515625" hidden="1" customWidth="1"/>
    <col min="11" max="19" width="11.5703125" customWidth="1"/>
  </cols>
  <sheetData>
    <row r="1" spans="1:21" x14ac:dyDescent="0.25">
      <c r="A1" s="2" t="s">
        <v>7</v>
      </c>
      <c r="B1" s="2"/>
    </row>
    <row r="2" spans="1:21" x14ac:dyDescent="0.25">
      <c r="A2" s="2" t="s">
        <v>8</v>
      </c>
      <c r="B2" s="2"/>
    </row>
    <row r="3" spans="1:21" x14ac:dyDescent="0.25">
      <c r="A3" s="21" t="s">
        <v>10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1" ht="30" customHeight="1" x14ac:dyDescent="0.25">
      <c r="A4" s="1"/>
      <c r="B4" s="1"/>
      <c r="C4" s="14" t="s">
        <v>0</v>
      </c>
      <c r="D4" s="14" t="s">
        <v>1</v>
      </c>
      <c r="E4" s="14" t="s">
        <v>2</v>
      </c>
      <c r="F4" s="14" t="s">
        <v>3</v>
      </c>
      <c r="G4" s="14"/>
      <c r="H4" s="14" t="s">
        <v>4</v>
      </c>
      <c r="I4" s="14"/>
      <c r="J4" s="14" t="s">
        <v>31</v>
      </c>
      <c r="K4" s="14" t="s">
        <v>5</v>
      </c>
      <c r="L4" s="14" t="s">
        <v>6</v>
      </c>
      <c r="M4" s="12"/>
    </row>
    <row r="5" spans="1:21" x14ac:dyDescent="0.25">
      <c r="A5" s="12">
        <v>202104</v>
      </c>
      <c r="B5" s="12" t="s">
        <v>32</v>
      </c>
      <c r="C5" s="6">
        <v>1.6764418462064803E-2</v>
      </c>
      <c r="D5" s="6">
        <v>33.178263888890797</v>
      </c>
      <c r="E5" s="4">
        <v>6</v>
      </c>
      <c r="F5" s="8">
        <v>200629</v>
      </c>
      <c r="G5" s="25">
        <f>F5/$F$17</f>
        <v>6.3150655179902995E-2</v>
      </c>
      <c r="H5" s="8">
        <v>136601</v>
      </c>
      <c r="I5" s="25">
        <f>H5/$H$17</f>
        <v>5.3641762044372328E-2</v>
      </c>
      <c r="J5" s="26">
        <f>SUM(F5,H5)</f>
        <v>337230</v>
      </c>
      <c r="K5" s="15">
        <v>1.0200595977502547E-2</v>
      </c>
      <c r="L5" s="15">
        <v>2.6404854046402582E-2</v>
      </c>
      <c r="M5" s="8"/>
    </row>
    <row r="6" spans="1:21" x14ac:dyDescent="0.25">
      <c r="A6" s="12">
        <v>202105</v>
      </c>
      <c r="B6" s="12" t="s">
        <v>33</v>
      </c>
      <c r="C6" s="6">
        <v>1.8083308270792436E-2</v>
      </c>
      <c r="D6" s="6">
        <v>37.445555555554165</v>
      </c>
      <c r="E6" s="4">
        <v>7</v>
      </c>
      <c r="F6" s="10">
        <v>274717</v>
      </c>
      <c r="G6" s="25">
        <f t="shared" ref="G6:G16" si="0">F6/$F$17</f>
        <v>8.6470841897519343E-2</v>
      </c>
      <c r="H6" s="10">
        <v>256916</v>
      </c>
      <c r="I6" s="25">
        <f t="shared" ref="I6:I16" si="1">H6/$H$17</f>
        <v>0.10088818484046208</v>
      </c>
      <c r="J6" s="26">
        <f t="shared" ref="J6:J16" si="2">SUM(F6,H6)</f>
        <v>531633</v>
      </c>
      <c r="K6" s="15">
        <v>1.0165909161535959E-2</v>
      </c>
      <c r="L6" s="15">
        <v>2.6549282095300605E-2</v>
      </c>
      <c r="M6" s="10"/>
    </row>
    <row r="7" spans="1:21" x14ac:dyDescent="0.25">
      <c r="A7" s="12">
        <v>202106</v>
      </c>
      <c r="B7" s="12" t="s">
        <v>34</v>
      </c>
      <c r="C7" s="6">
        <v>1.8111540684165948E-2</v>
      </c>
      <c r="D7" s="6">
        <v>38.850104166660458</v>
      </c>
      <c r="E7" s="11">
        <v>7</v>
      </c>
      <c r="F7" s="10">
        <v>358914</v>
      </c>
      <c r="G7" s="25">
        <f t="shared" si="0"/>
        <v>0.11297297127154948</v>
      </c>
      <c r="H7" s="10">
        <v>370681</v>
      </c>
      <c r="I7" s="25">
        <f t="shared" si="1"/>
        <v>0.14556249219529857</v>
      </c>
      <c r="J7" s="26">
        <f t="shared" si="2"/>
        <v>729595</v>
      </c>
      <c r="K7" s="15">
        <v>1.0192926645586645E-2</v>
      </c>
      <c r="L7" s="15">
        <v>2.5778784052565389E-2</v>
      </c>
      <c r="M7" s="10"/>
    </row>
    <row r="8" spans="1:21" x14ac:dyDescent="0.25">
      <c r="A8" s="12">
        <v>202107</v>
      </c>
      <c r="B8" s="12" t="s">
        <v>35</v>
      </c>
      <c r="C8" s="6">
        <v>1.6812947532928574E-2</v>
      </c>
      <c r="D8" s="6">
        <v>34.102187500000582</v>
      </c>
      <c r="E8" s="4">
        <v>7</v>
      </c>
      <c r="F8" s="4">
        <v>380354</v>
      </c>
      <c r="G8" s="25">
        <f t="shared" si="0"/>
        <v>0.11972149739218568</v>
      </c>
      <c r="H8" s="4">
        <v>442056</v>
      </c>
      <c r="I8" s="25">
        <f t="shared" si="1"/>
        <v>0.17359069671735239</v>
      </c>
      <c r="J8" s="26">
        <f t="shared" si="2"/>
        <v>822410</v>
      </c>
      <c r="K8" s="6">
        <v>9.8884172096305074E-3</v>
      </c>
      <c r="L8" s="16">
        <v>2.2770954678147985E-2</v>
      </c>
      <c r="M8" s="10"/>
      <c r="N8" s="10"/>
      <c r="O8" s="5"/>
      <c r="P8" s="5"/>
      <c r="Q8" s="5"/>
      <c r="R8" s="5"/>
      <c r="S8" s="5"/>
      <c r="U8">
        <f>SUM(F17,H17)</f>
        <v>5723532</v>
      </c>
    </row>
    <row r="9" spans="1:21" x14ac:dyDescent="0.25">
      <c r="A9" s="12">
        <v>202108</v>
      </c>
      <c r="B9" s="12" t="s">
        <v>36</v>
      </c>
      <c r="C9" s="6">
        <v>1.5024478253233383E-2</v>
      </c>
      <c r="D9" s="6">
        <v>28.909143518518249</v>
      </c>
      <c r="E9" s="4">
        <v>1</v>
      </c>
      <c r="F9" s="7">
        <v>391681</v>
      </c>
      <c r="G9" s="25">
        <f t="shared" si="0"/>
        <v>0.1232868218030274</v>
      </c>
      <c r="H9" s="7">
        <v>412671</v>
      </c>
      <c r="I9" s="25">
        <f t="shared" si="1"/>
        <v>0.16205151927594361</v>
      </c>
      <c r="J9" s="26">
        <f t="shared" si="2"/>
        <v>804352</v>
      </c>
      <c r="K9" s="15">
        <v>9.7922697769829477E-3</v>
      </c>
      <c r="L9" s="15">
        <v>1.999055691683168E-2</v>
      </c>
      <c r="M9" s="10"/>
      <c r="N9" s="10"/>
      <c r="O9" s="5"/>
      <c r="P9" s="5"/>
      <c r="Q9" s="5"/>
      <c r="R9" s="5"/>
      <c r="S9" s="5"/>
      <c r="U9" s="24">
        <f>F17/U8</f>
        <v>0.55507508300818442</v>
      </c>
    </row>
    <row r="10" spans="1:21" x14ac:dyDescent="0.25">
      <c r="A10" s="12">
        <v>202109</v>
      </c>
      <c r="B10" s="12" t="s">
        <v>37</v>
      </c>
      <c r="C10" s="6">
        <v>1.4243570161915983E-2</v>
      </c>
      <c r="D10" s="6">
        <v>22.818425925921474</v>
      </c>
      <c r="E10" s="4">
        <v>7</v>
      </c>
      <c r="F10" s="7">
        <v>392257</v>
      </c>
      <c r="G10" s="25">
        <f t="shared" si="0"/>
        <v>0.12346812548985045</v>
      </c>
      <c r="H10" s="4">
        <v>363890</v>
      </c>
      <c r="I10" s="25">
        <f t="shared" si="1"/>
        <v>0.14289573861338239</v>
      </c>
      <c r="J10" s="26">
        <f t="shared" si="2"/>
        <v>756147</v>
      </c>
      <c r="K10" s="15">
        <v>9.5379893546264777E-3</v>
      </c>
      <c r="L10" s="15">
        <v>1.9315973939773749E-2</v>
      </c>
      <c r="M10" s="10"/>
      <c r="N10" s="10"/>
      <c r="O10" s="5"/>
      <c r="P10" s="5"/>
      <c r="Q10" s="5"/>
      <c r="R10" s="5"/>
      <c r="S10" s="5"/>
      <c r="U10" s="24">
        <f>H17/U8</f>
        <v>0.44492491699181552</v>
      </c>
    </row>
    <row r="11" spans="1:21" x14ac:dyDescent="0.25">
      <c r="A11" s="12">
        <v>202110</v>
      </c>
      <c r="B11" s="12" t="s">
        <v>38</v>
      </c>
      <c r="C11" s="6">
        <v>1.3258725069532374E-2</v>
      </c>
      <c r="D11" s="6">
        <v>28.267372685186274</v>
      </c>
      <c r="E11" s="4">
        <v>7</v>
      </c>
      <c r="F11" s="7">
        <v>373984</v>
      </c>
      <c r="G11" s="25">
        <f t="shared" si="0"/>
        <v>0.11771645488339592</v>
      </c>
      <c r="H11" s="7">
        <v>257242</v>
      </c>
      <c r="I11" s="25">
        <f t="shared" si="1"/>
        <v>0.10101620157845423</v>
      </c>
      <c r="J11" s="26">
        <f t="shared" si="2"/>
        <v>631226</v>
      </c>
      <c r="K11" s="15">
        <v>8.6819921948037542E-3</v>
      </c>
      <c r="L11" s="15">
        <v>1.9912478606756406E-2</v>
      </c>
      <c r="M11" s="10"/>
      <c r="N11" s="10"/>
      <c r="O11" s="5"/>
      <c r="P11" s="5"/>
      <c r="Q11" s="5"/>
      <c r="R11" s="5"/>
      <c r="S11" s="5"/>
    </row>
    <row r="12" spans="1:21" x14ac:dyDescent="0.25">
      <c r="A12" s="12">
        <v>202111</v>
      </c>
      <c r="B12" s="12" t="s">
        <v>39</v>
      </c>
      <c r="C12" s="6">
        <v>1.0294914177368138E-2</v>
      </c>
      <c r="D12" s="6">
        <v>24.303969907407009</v>
      </c>
      <c r="E12" s="4">
        <v>3</v>
      </c>
      <c r="F12" s="7">
        <v>253049</v>
      </c>
      <c r="G12" s="25">
        <f t="shared" si="0"/>
        <v>7.9650549734182355E-2</v>
      </c>
      <c r="H12" s="7">
        <v>106929</v>
      </c>
      <c r="I12" s="25">
        <f t="shared" si="1"/>
        <v>4.198988275080482E-2</v>
      </c>
      <c r="J12" s="26">
        <f t="shared" si="2"/>
        <v>359978</v>
      </c>
      <c r="K12" s="15">
        <v>7.8554437579285048E-3</v>
      </c>
      <c r="L12" s="15">
        <v>1.6067955636363596E-2</v>
      </c>
      <c r="M12" s="10"/>
      <c r="N12" s="10"/>
      <c r="O12" s="5"/>
      <c r="P12" s="5"/>
      <c r="Q12" s="5"/>
      <c r="R12" s="5"/>
      <c r="S12" s="5"/>
    </row>
    <row r="13" spans="1:21" x14ac:dyDescent="0.25">
      <c r="A13" s="12">
        <v>202112</v>
      </c>
      <c r="B13" s="12" t="s">
        <v>40</v>
      </c>
      <c r="C13" s="6">
        <v>1.0085757838613138E-2</v>
      </c>
      <c r="D13" s="6">
        <v>21.111493055555911</v>
      </c>
      <c r="E13" s="4">
        <v>5</v>
      </c>
      <c r="F13" s="7">
        <v>177802</v>
      </c>
      <c r="G13" s="25">
        <f t="shared" si="0"/>
        <v>5.5965552299503618E-2</v>
      </c>
      <c r="H13" s="7">
        <v>69738</v>
      </c>
      <c r="I13" s="25">
        <f t="shared" si="1"/>
        <v>2.738537200643068E-2</v>
      </c>
      <c r="J13" s="26">
        <f t="shared" si="2"/>
        <v>247540</v>
      </c>
      <c r="K13" s="15">
        <v>7.6423188252058086E-3</v>
      </c>
      <c r="L13" s="15">
        <v>1.6315479704194266E-2</v>
      </c>
      <c r="M13" s="10"/>
      <c r="N13" s="10"/>
      <c r="O13" s="5"/>
      <c r="P13" s="5"/>
      <c r="Q13" s="5"/>
      <c r="R13" s="5"/>
      <c r="S13" s="5"/>
    </row>
    <row r="14" spans="1:21" x14ac:dyDescent="0.25">
      <c r="A14" s="12">
        <v>202201</v>
      </c>
      <c r="B14" s="12" t="s">
        <v>41</v>
      </c>
      <c r="C14" s="6">
        <v>1.060046111146786E-2</v>
      </c>
      <c r="D14" s="6">
        <v>20.32715277778334</v>
      </c>
      <c r="E14" s="4">
        <v>5</v>
      </c>
      <c r="F14" s="7">
        <v>85250</v>
      </c>
      <c r="G14" s="25">
        <f t="shared" si="0"/>
        <v>2.6833575176503546E-2</v>
      </c>
      <c r="H14" s="7">
        <v>18520</v>
      </c>
      <c r="I14" s="25">
        <f t="shared" si="1"/>
        <v>7.2726073239710951E-3</v>
      </c>
      <c r="J14" s="26">
        <f t="shared" si="2"/>
        <v>103770</v>
      </c>
      <c r="K14" s="15">
        <v>8.3204929673073701E-3</v>
      </c>
      <c r="L14" s="15">
        <v>2.1095454863610807E-2</v>
      </c>
      <c r="M14" s="10"/>
      <c r="N14" s="10"/>
      <c r="O14" s="5"/>
      <c r="P14" s="5"/>
      <c r="Q14" s="5"/>
      <c r="R14" s="5"/>
      <c r="S14" s="5"/>
    </row>
    <row r="15" spans="1:21" x14ac:dyDescent="0.25">
      <c r="A15" s="12">
        <v>202202</v>
      </c>
      <c r="B15" s="12" t="s">
        <v>42</v>
      </c>
      <c r="C15" s="6">
        <v>9.8891114822533526E-3</v>
      </c>
      <c r="D15" s="6">
        <v>7.5735879629646661</v>
      </c>
      <c r="E15" s="4">
        <v>2</v>
      </c>
      <c r="F15" s="7">
        <v>94193</v>
      </c>
      <c r="G15" s="25">
        <f t="shared" si="0"/>
        <v>2.9648503772438693E-2</v>
      </c>
      <c r="H15" s="7">
        <v>21416</v>
      </c>
      <c r="I15" s="25">
        <f t="shared" si="1"/>
        <v>8.4098357694473522E-3</v>
      </c>
      <c r="J15" s="26">
        <f t="shared" si="2"/>
        <v>115609</v>
      </c>
      <c r="K15" s="15">
        <v>7.9205065466450633E-3</v>
      </c>
      <c r="L15" s="15">
        <v>1.8547535310221464E-2</v>
      </c>
      <c r="M15" s="10"/>
      <c r="N15" s="10"/>
      <c r="O15" s="5"/>
      <c r="P15" s="5"/>
      <c r="Q15" s="5"/>
      <c r="R15" s="5"/>
      <c r="S15" s="5"/>
    </row>
    <row r="16" spans="1:21" x14ac:dyDescent="0.25">
      <c r="A16" s="12">
        <v>202203</v>
      </c>
      <c r="B16" s="12" t="s">
        <v>43</v>
      </c>
      <c r="C16" s="6">
        <v>1.2845339512909853E-2</v>
      </c>
      <c r="D16" s="6">
        <v>23.85699074074364</v>
      </c>
      <c r="E16" s="4">
        <v>4</v>
      </c>
      <c r="F16" s="7">
        <v>194160</v>
      </c>
      <c r="G16" s="25">
        <f t="shared" si="0"/>
        <v>6.1114451099940507E-2</v>
      </c>
      <c r="H16" s="7">
        <v>89882</v>
      </c>
      <c r="I16" s="25">
        <f t="shared" si="1"/>
        <v>3.5295706884080451E-2</v>
      </c>
      <c r="J16" s="26">
        <f t="shared" si="2"/>
        <v>284042</v>
      </c>
      <c r="K16" s="15">
        <v>8.3043950483753914E-3</v>
      </c>
      <c r="L16" s="15">
        <v>2.2654531311423431E-2</v>
      </c>
      <c r="M16" s="10"/>
      <c r="N16" s="10"/>
      <c r="O16" s="5"/>
      <c r="P16" s="5"/>
      <c r="Q16" s="5"/>
      <c r="R16" s="5"/>
      <c r="S16" s="5"/>
    </row>
    <row r="17" spans="1:21" x14ac:dyDescent="0.25">
      <c r="A17" s="12"/>
      <c r="B17" s="12"/>
      <c r="C17" s="3">
        <f>AVERAGE(C5:C16)</f>
        <v>1.3834547713103823E-2</v>
      </c>
      <c r="D17" s="3"/>
      <c r="E17" s="4">
        <f>MODE(E5:E16)</f>
        <v>7</v>
      </c>
      <c r="F17" s="4">
        <f>SUM(F5:F16)</f>
        <v>3176990</v>
      </c>
      <c r="G17" s="4"/>
      <c r="H17" s="4">
        <f>SUM(H5:H16)</f>
        <v>2546542</v>
      </c>
      <c r="I17" s="4"/>
      <c r="J17" s="4">
        <f>MAX(J5:J16)</f>
        <v>822410</v>
      </c>
      <c r="K17" s="6">
        <f>AVERAGE(K5:K16)</f>
        <v>9.0419381221775817E-3</v>
      </c>
      <c r="L17" s="6">
        <f>AVERAGE(L5:L16)</f>
        <v>2.1283653430132665E-2</v>
      </c>
      <c r="M17" s="10">
        <f>SUM(F17,H17)</f>
        <v>5723532</v>
      </c>
      <c r="N17" s="10"/>
      <c r="O17" s="5"/>
      <c r="P17" s="5"/>
      <c r="Q17" s="5"/>
      <c r="R17" s="5"/>
      <c r="S17" s="5"/>
    </row>
    <row r="18" spans="1:21" x14ac:dyDescent="0.25">
      <c r="A18" s="1"/>
      <c r="B18" s="1"/>
      <c r="C18" s="3"/>
      <c r="D18" s="3"/>
      <c r="E18" s="6"/>
      <c r="F18" s="6"/>
      <c r="G18" s="6"/>
      <c r="H18" s="4"/>
      <c r="I18" s="4"/>
      <c r="J18" s="4"/>
      <c r="K18" s="4"/>
      <c r="L18" s="10"/>
      <c r="M18" s="10"/>
      <c r="N18" s="10"/>
      <c r="O18" s="5"/>
      <c r="P18" s="5"/>
      <c r="Q18" s="5"/>
      <c r="R18" s="5"/>
      <c r="S18" s="5"/>
    </row>
    <row r="19" spans="1:21" x14ac:dyDescent="0.25">
      <c r="A19" s="21" t="s">
        <v>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22.5" customHeight="1" x14ac:dyDescent="0.25">
      <c r="C20" s="18" t="s">
        <v>4</v>
      </c>
      <c r="D20" s="19"/>
      <c r="E20" s="19"/>
      <c r="F20" s="19"/>
      <c r="G20" s="19"/>
      <c r="H20" s="19"/>
      <c r="I20" s="19"/>
      <c r="J20" s="19"/>
      <c r="K20" s="19"/>
      <c r="L20" s="20"/>
      <c r="M20" s="18" t="s">
        <v>3</v>
      </c>
      <c r="N20" s="19"/>
      <c r="O20" s="19"/>
      <c r="P20" s="19"/>
      <c r="Q20" s="19"/>
      <c r="R20" s="19"/>
      <c r="S20" s="20"/>
    </row>
    <row r="21" spans="1:21" x14ac:dyDescent="0.25">
      <c r="C21" s="13" t="s">
        <v>20</v>
      </c>
      <c r="D21" s="13" t="s">
        <v>14</v>
      </c>
      <c r="E21" s="13" t="s">
        <v>15</v>
      </c>
      <c r="F21" s="13" t="s">
        <v>16</v>
      </c>
      <c r="G21" s="13"/>
      <c r="H21" s="13" t="s">
        <v>17</v>
      </c>
      <c r="I21" s="13"/>
      <c r="J21" s="13"/>
      <c r="K21" s="13" t="s">
        <v>18</v>
      </c>
      <c r="L21" s="13" t="s">
        <v>19</v>
      </c>
      <c r="M21" s="13" t="s">
        <v>20</v>
      </c>
      <c r="N21" s="13" t="s">
        <v>14</v>
      </c>
      <c r="O21" s="13" t="s">
        <v>15</v>
      </c>
      <c r="P21" s="13" t="s">
        <v>16</v>
      </c>
      <c r="Q21" s="13" t="s">
        <v>17</v>
      </c>
      <c r="R21" s="13" t="s">
        <v>18</v>
      </c>
      <c r="S21" s="13" t="s">
        <v>19</v>
      </c>
    </row>
    <row r="22" spans="1:21" x14ac:dyDescent="0.25">
      <c r="A22" s="1">
        <v>202104</v>
      </c>
      <c r="B22" s="12">
        <v>1</v>
      </c>
      <c r="C22" s="15">
        <v>2.935484918608473E-2</v>
      </c>
      <c r="D22" s="15">
        <v>2.5844109568863922E-2</v>
      </c>
      <c r="E22" s="15">
        <v>2.7451785009969514E-2</v>
      </c>
      <c r="F22" s="15">
        <v>2.649804965606924E-2</v>
      </c>
      <c r="G22" s="15"/>
      <c r="H22" s="15">
        <v>1.7355023241865469E-2</v>
      </c>
      <c r="I22" s="15"/>
      <c r="J22" s="15"/>
      <c r="K22" s="15">
        <v>2.8584111500396678E-2</v>
      </c>
      <c r="L22" s="15">
        <v>2.5467428047728287E-2</v>
      </c>
      <c r="M22" s="15">
        <v>1.1633304882375782E-2</v>
      </c>
      <c r="N22" s="15">
        <v>1.0027165747118124E-2</v>
      </c>
      <c r="O22" s="15">
        <v>1.005676598369851E-2</v>
      </c>
      <c r="P22" s="15">
        <v>9.3300467235792727E-3</v>
      </c>
      <c r="Q22" s="15">
        <v>9.2042236840022568E-3</v>
      </c>
      <c r="R22" s="15">
        <v>9.9095967650147509E-3</v>
      </c>
      <c r="S22" s="15">
        <v>1.1469302587465669E-2</v>
      </c>
      <c r="T22" s="15"/>
    </row>
    <row r="23" spans="1:21" x14ac:dyDescent="0.25">
      <c r="A23" s="1">
        <v>202105</v>
      </c>
      <c r="B23" s="12">
        <v>2</v>
      </c>
      <c r="C23" s="15">
        <v>3.2198429797543837E-2</v>
      </c>
      <c r="D23" s="15">
        <v>2.6169597828414468E-2</v>
      </c>
      <c r="E23" s="15">
        <v>2.1122429339197616E-2</v>
      </c>
      <c r="F23" s="15">
        <v>2.1615554460258243E-2</v>
      </c>
      <c r="G23" s="15"/>
      <c r="H23" s="15">
        <v>2.2451604300615231E-2</v>
      </c>
      <c r="I23" s="15"/>
      <c r="J23" s="15"/>
      <c r="K23" s="15">
        <v>2.4008979083671479E-2</v>
      </c>
      <c r="L23" s="15">
        <v>2.7284744942547276E-2</v>
      </c>
      <c r="M23" s="15">
        <v>1.1733584084321845E-2</v>
      </c>
      <c r="N23" s="15">
        <v>1.0055119648869617E-2</v>
      </c>
      <c r="O23" s="15">
        <v>8.9495351944948488E-3</v>
      </c>
      <c r="P23" s="15">
        <v>9.5102006121964289E-3</v>
      </c>
      <c r="Q23" s="15">
        <v>9.3161481548923262E-3</v>
      </c>
      <c r="R23" s="15">
        <v>9.7477757339625732E-3</v>
      </c>
      <c r="S23" s="15">
        <v>1.1245319805832167E-2</v>
      </c>
      <c r="T23" s="15"/>
    </row>
    <row r="24" spans="1:21" x14ac:dyDescent="0.25">
      <c r="A24" s="1">
        <v>202106</v>
      </c>
      <c r="B24" s="12">
        <v>3</v>
      </c>
      <c r="C24" s="15">
        <v>2.9250360749488603E-2</v>
      </c>
      <c r="D24" s="15">
        <v>2.1308061396535089E-2</v>
      </c>
      <c r="E24" s="15">
        <v>2.3155259006171811E-2</v>
      </c>
      <c r="F24" s="15">
        <v>2.3904908255850874E-2</v>
      </c>
      <c r="G24" s="15"/>
      <c r="H24" s="15">
        <v>2.4252098707311858E-2</v>
      </c>
      <c r="I24" s="15"/>
      <c r="J24" s="15"/>
      <c r="K24" s="15">
        <v>2.5279821087074536E-2</v>
      </c>
      <c r="L24" s="15">
        <v>2.8742550899638473E-2</v>
      </c>
      <c r="M24" s="15">
        <v>1.1598818049741336E-2</v>
      </c>
      <c r="N24" s="15">
        <v>9.4168624089525973E-3</v>
      </c>
      <c r="O24" s="15">
        <v>9.8849234610827123E-3</v>
      </c>
      <c r="P24" s="15">
        <v>9.6940020622136268E-3</v>
      </c>
      <c r="Q24" s="15">
        <v>9.7978218471636673E-3</v>
      </c>
      <c r="R24" s="15">
        <v>1.0106015926459823E-2</v>
      </c>
      <c r="S24" s="15">
        <v>1.1180387340013883E-2</v>
      </c>
      <c r="T24" s="15"/>
    </row>
    <row r="25" spans="1:21" x14ac:dyDescent="0.25">
      <c r="A25" s="1">
        <v>202107</v>
      </c>
      <c r="B25" s="12">
        <v>4</v>
      </c>
      <c r="C25" s="15">
        <v>2.5554020676410247E-2</v>
      </c>
      <c r="D25" s="15">
        <v>2.546618035241735E-2</v>
      </c>
      <c r="E25" s="15">
        <v>1.9501671654915804E-2</v>
      </c>
      <c r="F25" s="15">
        <v>1.9867522947257812E-2</v>
      </c>
      <c r="G25" s="15"/>
      <c r="H25" s="15">
        <v>2.1226519977300629E-2</v>
      </c>
      <c r="I25" s="15"/>
      <c r="J25" s="15"/>
      <c r="K25" s="15">
        <v>2.1319762068892752E-2</v>
      </c>
      <c r="L25" s="15">
        <v>2.4238647210983361E-2</v>
      </c>
      <c r="M25" s="15">
        <v>1.1148807660123205E-2</v>
      </c>
      <c r="N25" s="15">
        <v>9.821640091320253E-3</v>
      </c>
      <c r="O25" s="15">
        <v>9.3459376575380435E-3</v>
      </c>
      <c r="P25" s="15">
        <v>9.258377044162245E-3</v>
      </c>
      <c r="Q25" s="15">
        <v>9.3390377176599693E-3</v>
      </c>
      <c r="R25" s="15">
        <v>9.6410980916293108E-3</v>
      </c>
      <c r="S25" s="15">
        <v>1.1004398587524796E-2</v>
      </c>
      <c r="T25" s="15"/>
    </row>
    <row r="26" spans="1:21" x14ac:dyDescent="0.25">
      <c r="A26" s="1">
        <v>202108</v>
      </c>
      <c r="B26" s="12">
        <v>5</v>
      </c>
      <c r="C26" s="15">
        <v>2.27383146803227E-2</v>
      </c>
      <c r="D26" s="15">
        <v>1.9656214883412879E-2</v>
      </c>
      <c r="E26" s="15">
        <v>1.78520843020799E-2</v>
      </c>
      <c r="F26" s="15">
        <v>1.7732892312126703E-2</v>
      </c>
      <c r="G26" s="15"/>
      <c r="H26" s="15">
        <v>1.8332181394923593E-2</v>
      </c>
      <c r="I26" s="15"/>
      <c r="J26" s="15"/>
      <c r="K26" s="15">
        <v>1.8953773999535184E-2</v>
      </c>
      <c r="L26" s="15">
        <v>2.1299120779122556E-2</v>
      </c>
      <c r="M26" s="15">
        <v>1.1191673845977154E-2</v>
      </c>
      <c r="N26" s="15">
        <v>9.3043190412357441E-3</v>
      </c>
      <c r="O26" s="15">
        <v>9.0142531908352971E-3</v>
      </c>
      <c r="P26" s="15">
        <v>9.1194960985091778E-3</v>
      </c>
      <c r="Q26" s="15">
        <v>9.2906604831035442E-3</v>
      </c>
      <c r="R26" s="15">
        <v>9.5514339817234142E-3</v>
      </c>
      <c r="S26" s="15">
        <v>1.1258025493704586E-2</v>
      </c>
      <c r="T26" s="15"/>
    </row>
    <row r="27" spans="1:21" x14ac:dyDescent="0.25">
      <c r="A27" s="1">
        <v>202109</v>
      </c>
      <c r="B27" s="12">
        <v>6</v>
      </c>
      <c r="C27" s="15">
        <v>2.3183304771105924E-2</v>
      </c>
      <c r="D27" s="15">
        <v>2.0634306251379905E-2</v>
      </c>
      <c r="E27" s="15">
        <v>1.5569989504698624E-2</v>
      </c>
      <c r="F27" s="15">
        <v>1.6258935516833772E-2</v>
      </c>
      <c r="G27" s="15"/>
      <c r="H27" s="15">
        <v>1.6483608675330087E-2</v>
      </c>
      <c r="I27" s="15"/>
      <c r="J27" s="15"/>
      <c r="K27" s="15">
        <v>1.8171168035646286E-2</v>
      </c>
      <c r="L27" s="15">
        <v>2.1129025974753787E-2</v>
      </c>
      <c r="M27" s="15">
        <v>1.1094734048170959E-2</v>
      </c>
      <c r="N27" s="15">
        <v>9.5305058515204391E-3</v>
      </c>
      <c r="O27" s="15">
        <v>8.605130208333327E-3</v>
      </c>
      <c r="P27" s="15">
        <v>8.9779893509596143E-3</v>
      </c>
      <c r="Q27" s="15">
        <v>9.0484012677078673E-3</v>
      </c>
      <c r="R27" s="15">
        <v>9.5453937266829873E-3</v>
      </c>
      <c r="S27" s="15">
        <v>1.0544271228337079E-2</v>
      </c>
      <c r="T27" s="15"/>
    </row>
    <row r="28" spans="1:21" x14ac:dyDescent="0.25">
      <c r="A28" s="1">
        <v>202110</v>
      </c>
      <c r="B28" s="12">
        <v>7</v>
      </c>
      <c r="C28" s="15">
        <v>2.5383683127962998E-2</v>
      </c>
      <c r="D28" s="15">
        <v>1.8116464304069164E-2</v>
      </c>
      <c r="E28" s="15">
        <v>1.5499950681332671E-2</v>
      </c>
      <c r="F28" s="15">
        <v>1.5680267184046241E-2</v>
      </c>
      <c r="G28" s="15"/>
      <c r="H28" s="15">
        <v>1.5582830229911835E-2</v>
      </c>
      <c r="I28" s="15"/>
      <c r="J28" s="15"/>
      <c r="K28" s="15">
        <v>1.8859253216181929E-2</v>
      </c>
      <c r="L28" s="15">
        <v>2.1756387372660342E-2</v>
      </c>
      <c r="M28" s="15">
        <v>1.0000100261516666E-2</v>
      </c>
      <c r="N28" s="15">
        <v>7.9415499675081803E-3</v>
      </c>
      <c r="O28" s="15">
        <v>8.1522094489997858E-3</v>
      </c>
      <c r="P28" s="15">
        <v>8.188061320337052E-3</v>
      </c>
      <c r="Q28" s="15">
        <v>7.9270479879616461E-3</v>
      </c>
      <c r="R28" s="15">
        <v>8.5485718959896189E-3</v>
      </c>
      <c r="S28" s="15">
        <v>9.8107961220950789E-3</v>
      </c>
      <c r="T28" s="15"/>
    </row>
    <row r="29" spans="1:21" x14ac:dyDescent="0.25">
      <c r="A29" s="1">
        <v>202111</v>
      </c>
      <c r="B29" s="12">
        <v>8</v>
      </c>
      <c r="C29" s="15">
        <v>2.0021484947202215E-2</v>
      </c>
      <c r="D29" s="15">
        <v>1.5553117014913463E-2</v>
      </c>
      <c r="E29" s="15">
        <v>1.2215192006710278E-2</v>
      </c>
      <c r="F29" s="15">
        <v>1.256430647188193E-2</v>
      </c>
      <c r="G29" s="15"/>
      <c r="H29" s="15">
        <v>1.424835220428608E-2</v>
      </c>
      <c r="I29" s="15"/>
      <c r="J29" s="15"/>
      <c r="K29" s="15">
        <v>1.4802991414633579E-2</v>
      </c>
      <c r="L29" s="15">
        <v>2.024840579259839E-2</v>
      </c>
      <c r="M29" s="15">
        <v>8.8848523232349409E-3</v>
      </c>
      <c r="N29" s="15">
        <v>7.8367946123836119E-3</v>
      </c>
      <c r="O29" s="15">
        <v>7.4887017038050511E-3</v>
      </c>
      <c r="P29" s="15">
        <v>7.549617961457423E-3</v>
      </c>
      <c r="Q29" s="15">
        <v>7.3911364262697872E-3</v>
      </c>
      <c r="R29" s="15">
        <v>7.6273447964752706E-3</v>
      </c>
      <c r="S29" s="15">
        <v>8.7333231143054378E-3</v>
      </c>
      <c r="T29" s="15"/>
    </row>
    <row r="30" spans="1:21" x14ac:dyDescent="0.25">
      <c r="A30" s="1">
        <v>202112</v>
      </c>
      <c r="B30" s="12">
        <v>9</v>
      </c>
      <c r="C30" s="15">
        <v>2.0565303732676652E-2</v>
      </c>
      <c r="D30" s="15">
        <v>1.6567289478473652E-2</v>
      </c>
      <c r="E30" s="15">
        <v>1.5545270787697463E-2</v>
      </c>
      <c r="F30" s="15">
        <v>1.6099316454907808E-2</v>
      </c>
      <c r="G30" s="15"/>
      <c r="H30" s="15">
        <v>1.5534333047889804E-2</v>
      </c>
      <c r="I30" s="15"/>
      <c r="J30" s="15"/>
      <c r="K30" s="15">
        <v>1.5196185648362498E-2</v>
      </c>
      <c r="L30" s="15">
        <v>1.574236121552313E-2</v>
      </c>
      <c r="M30" s="15">
        <v>8.3040327935105865E-3</v>
      </c>
      <c r="N30" s="15">
        <v>7.5325129304309518E-3</v>
      </c>
      <c r="O30" s="15">
        <v>7.4735636379143419E-3</v>
      </c>
      <c r="P30" s="15">
        <v>7.272562201722235E-3</v>
      </c>
      <c r="Q30" s="15">
        <v>7.6008356783491245E-3</v>
      </c>
      <c r="R30" s="15">
        <v>7.5977056137164376E-3</v>
      </c>
      <c r="S30" s="15">
        <v>8.2389959207017516E-3</v>
      </c>
      <c r="T30" s="15"/>
    </row>
    <row r="31" spans="1:21" x14ac:dyDescent="0.25">
      <c r="A31" s="1">
        <v>202201</v>
      </c>
      <c r="B31" s="12">
        <v>10</v>
      </c>
      <c r="C31" s="15">
        <v>1.8458089426404565E-2</v>
      </c>
      <c r="D31" s="15">
        <v>1.9524257429516773E-2</v>
      </c>
      <c r="E31" s="15">
        <v>1.3490743641511175E-2</v>
      </c>
      <c r="F31" s="15">
        <v>2.5133569368866553E-2</v>
      </c>
      <c r="G31" s="15"/>
      <c r="H31" s="15">
        <v>2.461726817261619E-2</v>
      </c>
      <c r="I31" s="15"/>
      <c r="J31" s="15"/>
      <c r="K31" s="15">
        <v>1.7035954468091502E-2</v>
      </c>
      <c r="L31" s="15">
        <v>2.6380175513154986E-2</v>
      </c>
      <c r="M31" s="15">
        <v>9.1223791684168082E-3</v>
      </c>
      <c r="N31" s="15">
        <v>7.9595809170917471E-3</v>
      </c>
      <c r="O31" s="15">
        <v>8.4264013422728299E-3</v>
      </c>
      <c r="P31" s="15">
        <v>8.0754111806370741E-3</v>
      </c>
      <c r="Q31" s="15">
        <v>8.0678763973808815E-3</v>
      </c>
      <c r="R31" s="15">
        <v>8.286272365124147E-3</v>
      </c>
      <c r="S31" s="15">
        <v>8.6137033916601595E-3</v>
      </c>
      <c r="T31" s="15"/>
    </row>
    <row r="32" spans="1:21" x14ac:dyDescent="0.25">
      <c r="A32" s="1">
        <v>202202</v>
      </c>
      <c r="B32" s="12">
        <v>11</v>
      </c>
      <c r="C32" s="15">
        <v>2.2916295173561613E-2</v>
      </c>
      <c r="D32" s="15">
        <v>1.7294097090847952E-2</v>
      </c>
      <c r="E32" s="15">
        <v>1.8674504810695155E-2</v>
      </c>
      <c r="F32" s="15">
        <v>1.6073644293359286E-2</v>
      </c>
      <c r="G32" s="15"/>
      <c r="H32" s="15">
        <v>1.9085112254351222E-2</v>
      </c>
      <c r="I32" s="15"/>
      <c r="J32" s="15"/>
      <c r="K32" s="15">
        <v>1.5363300661669858E-2</v>
      </c>
      <c r="L32" s="15">
        <v>1.8853603981021479E-2</v>
      </c>
      <c r="M32" s="15">
        <v>8.5095710441744164E-3</v>
      </c>
      <c r="N32" s="15">
        <v>7.8920962459057935E-3</v>
      </c>
      <c r="O32" s="15">
        <v>7.8238448562961294E-3</v>
      </c>
      <c r="P32" s="15">
        <v>7.5286107561802536E-3</v>
      </c>
      <c r="Q32" s="15">
        <v>7.6759179678174286E-3</v>
      </c>
      <c r="R32" s="15">
        <v>8.1097959633965183E-3</v>
      </c>
      <c r="S32" s="15">
        <v>8.0773941539015511E-3</v>
      </c>
      <c r="T32" s="15"/>
    </row>
    <row r="33" spans="1:20" x14ac:dyDescent="0.25">
      <c r="A33" s="1">
        <v>202203</v>
      </c>
      <c r="B33" s="12">
        <v>12</v>
      </c>
      <c r="C33" s="15">
        <v>2.6939242221104949E-2</v>
      </c>
      <c r="D33" s="15">
        <v>2.4584674256580633E-2</v>
      </c>
      <c r="E33" s="15">
        <v>1.7378434607051459E-2</v>
      </c>
      <c r="F33" s="15">
        <v>2.088480214223859E-2</v>
      </c>
      <c r="G33" s="15"/>
      <c r="H33" s="15">
        <v>2.0753618149503508E-2</v>
      </c>
      <c r="I33" s="15"/>
      <c r="J33" s="15"/>
      <c r="K33" s="15">
        <v>1.78143211860547E-2</v>
      </c>
      <c r="L33" s="15">
        <v>2.5183278830752834E-2</v>
      </c>
      <c r="M33" s="15">
        <v>9.3659302853470166E-3</v>
      </c>
      <c r="N33" s="15">
        <v>8.7650495583702168E-3</v>
      </c>
      <c r="O33" s="15">
        <v>7.6301866357288486E-3</v>
      </c>
      <c r="P33" s="15">
        <v>8.3081360555148885E-3</v>
      </c>
      <c r="Q33" s="15">
        <v>7.5307654092442505E-3</v>
      </c>
      <c r="R33" s="15">
        <v>7.6914692544877688E-3</v>
      </c>
      <c r="S33" s="15">
        <v>9.5002941972104314E-3</v>
      </c>
      <c r="T33" s="15"/>
    </row>
    <row r="34" spans="1:20" x14ac:dyDescent="0.25">
      <c r="A34" s="2" t="s">
        <v>13</v>
      </c>
      <c r="B34" s="2"/>
      <c r="C34" s="15">
        <f>AVERAGE(C22:C33)</f>
        <v>2.4713614874155746E-2</v>
      </c>
      <c r="D34" s="15">
        <f t="shared" ref="D34:L34" si="3">AVERAGE(D22:D33)</f>
        <v>2.0893197487952101E-2</v>
      </c>
      <c r="E34" s="15">
        <f t="shared" si="3"/>
        <v>1.8121442946002621E-2</v>
      </c>
      <c r="F34" s="15">
        <f t="shared" si="3"/>
        <v>1.9359480755308085E-2</v>
      </c>
      <c r="G34" s="15"/>
      <c r="H34" s="15">
        <f t="shared" si="3"/>
        <v>1.9160212529658795E-2</v>
      </c>
      <c r="I34" s="15"/>
      <c r="J34" s="15"/>
      <c r="K34" s="15">
        <f t="shared" si="3"/>
        <v>1.9615801864184247E-2</v>
      </c>
      <c r="L34" s="15">
        <f t="shared" si="3"/>
        <v>2.3027144213373738E-2</v>
      </c>
      <c r="M34" s="15">
        <f>AVERAGE(M22:M33)</f>
        <v>1.0215649037242558E-2</v>
      </c>
      <c r="N34" s="15">
        <f>AVERAGE(N22:N33)</f>
        <v>8.8402664183922734E-3</v>
      </c>
      <c r="O34" s="15">
        <f>AVERAGE(O22:O33)</f>
        <v>8.5709544434166441E-3</v>
      </c>
      <c r="P34" s="15">
        <f>AVERAGE(P22:P33)</f>
        <v>8.56770928062244E-3</v>
      </c>
      <c r="Q34" s="15">
        <f>AVERAGE(Q22:Q33)</f>
        <v>8.5158227517960622E-3</v>
      </c>
      <c r="R34" s="15">
        <f>AVERAGE(R22:R33)</f>
        <v>8.8635395095552193E-3</v>
      </c>
      <c r="S34" s="15">
        <f>AVERAGE(S22:S33)</f>
        <v>9.9730176618960508E-3</v>
      </c>
    </row>
    <row r="35" spans="1:20" x14ac:dyDescent="0.25"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</row>
    <row r="36" spans="1:20" x14ac:dyDescent="0.25">
      <c r="A36" s="22" t="s">
        <v>12</v>
      </c>
      <c r="B36" s="2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</row>
    <row r="37" spans="1:20" x14ac:dyDescent="0.25">
      <c r="C37" s="18" t="s">
        <v>4</v>
      </c>
      <c r="D37" s="19"/>
      <c r="E37" s="19"/>
      <c r="F37" s="19"/>
      <c r="G37" s="19"/>
      <c r="H37" s="19"/>
      <c r="I37" s="19"/>
      <c r="J37" s="19"/>
      <c r="K37" s="19"/>
      <c r="L37" s="20"/>
      <c r="M37" s="18" t="s">
        <v>3</v>
      </c>
      <c r="N37" s="19"/>
      <c r="O37" s="19"/>
      <c r="P37" s="19"/>
      <c r="Q37" s="19"/>
      <c r="R37" s="19"/>
      <c r="S37" s="20"/>
    </row>
    <row r="38" spans="1:20" x14ac:dyDescent="0.25">
      <c r="C38" s="13" t="s">
        <v>20</v>
      </c>
      <c r="D38" s="13" t="s">
        <v>14</v>
      </c>
      <c r="E38" s="13" t="s">
        <v>15</v>
      </c>
      <c r="F38" s="13" t="s">
        <v>16</v>
      </c>
      <c r="G38" s="13"/>
      <c r="H38" s="13" t="s">
        <v>17</v>
      </c>
      <c r="I38" s="13"/>
      <c r="J38" s="13"/>
      <c r="K38" s="13" t="s">
        <v>18</v>
      </c>
      <c r="L38" s="13" t="s">
        <v>19</v>
      </c>
      <c r="M38" s="13" t="s">
        <v>20</v>
      </c>
      <c r="N38" s="13" t="s">
        <v>14</v>
      </c>
      <c r="O38" s="13" t="s">
        <v>15</v>
      </c>
      <c r="P38" s="13" t="s">
        <v>16</v>
      </c>
      <c r="Q38" s="13" t="s">
        <v>17</v>
      </c>
      <c r="R38" s="13" t="s">
        <v>18</v>
      </c>
      <c r="S38" s="13" t="s">
        <v>19</v>
      </c>
      <c r="T38" s="2" t="s">
        <v>9</v>
      </c>
    </row>
    <row r="39" spans="1:20" x14ac:dyDescent="0.25">
      <c r="A39" s="1">
        <v>202104</v>
      </c>
      <c r="B39" s="12">
        <v>1</v>
      </c>
      <c r="C39" s="7">
        <v>25196</v>
      </c>
      <c r="D39" s="7">
        <v>16030</v>
      </c>
      <c r="E39" s="7">
        <v>20377</v>
      </c>
      <c r="F39" s="7">
        <v>11991</v>
      </c>
      <c r="G39" s="7"/>
      <c r="H39" s="7">
        <v>12350</v>
      </c>
      <c r="I39" s="7"/>
      <c r="J39" s="7"/>
      <c r="K39" s="7">
        <v>22929</v>
      </c>
      <c r="L39" s="7">
        <v>27728</v>
      </c>
      <c r="M39" s="7">
        <v>25157</v>
      </c>
      <c r="N39" s="7">
        <v>27731</v>
      </c>
      <c r="O39" s="7">
        <v>31849</v>
      </c>
      <c r="P39" s="7">
        <v>25354</v>
      </c>
      <c r="Q39" s="7">
        <v>28086</v>
      </c>
      <c r="R39" s="7">
        <v>35795</v>
      </c>
      <c r="S39" s="7">
        <v>26657</v>
      </c>
      <c r="T39">
        <f t="shared" ref="T39:T50" si="4">SUM(C39:S39)</f>
        <v>337230</v>
      </c>
    </row>
    <row r="40" spans="1:20" x14ac:dyDescent="0.25">
      <c r="A40" s="1">
        <v>202105</v>
      </c>
      <c r="B40" s="12">
        <v>2</v>
      </c>
      <c r="C40" s="7">
        <v>62157</v>
      </c>
      <c r="D40" s="7">
        <v>34421</v>
      </c>
      <c r="E40" s="7">
        <v>18593</v>
      </c>
      <c r="F40" s="7">
        <v>23163</v>
      </c>
      <c r="G40" s="7"/>
      <c r="H40" s="7">
        <v>22846</v>
      </c>
      <c r="I40" s="7"/>
      <c r="J40" s="7"/>
      <c r="K40" s="7">
        <v>30429</v>
      </c>
      <c r="L40" s="7">
        <v>65307</v>
      </c>
      <c r="M40" s="7">
        <v>42105</v>
      </c>
      <c r="N40" s="7">
        <v>41580</v>
      </c>
      <c r="O40" s="7">
        <v>33418</v>
      </c>
      <c r="P40" s="7">
        <v>39433</v>
      </c>
      <c r="Q40" s="7">
        <v>35696</v>
      </c>
      <c r="R40" s="7">
        <v>35790</v>
      </c>
      <c r="S40" s="7">
        <v>46695</v>
      </c>
      <c r="T40">
        <f t="shared" si="4"/>
        <v>531633</v>
      </c>
    </row>
    <row r="41" spans="1:20" x14ac:dyDescent="0.25">
      <c r="A41" s="1">
        <v>202106</v>
      </c>
      <c r="B41" s="12">
        <v>3</v>
      </c>
      <c r="C41" s="7">
        <v>68928</v>
      </c>
      <c r="D41" s="7">
        <v>35081</v>
      </c>
      <c r="E41" s="7">
        <v>48073</v>
      </c>
      <c r="F41" s="7">
        <v>48673</v>
      </c>
      <c r="G41" s="7"/>
      <c r="H41" s="7">
        <v>41421</v>
      </c>
      <c r="I41" s="7"/>
      <c r="J41" s="7"/>
      <c r="K41" s="7">
        <v>52775</v>
      </c>
      <c r="L41" s="7">
        <v>75730</v>
      </c>
      <c r="M41" s="7">
        <v>44829</v>
      </c>
      <c r="N41" s="7">
        <v>43862</v>
      </c>
      <c r="O41" s="7">
        <v>61547</v>
      </c>
      <c r="P41" s="7">
        <v>64853</v>
      </c>
      <c r="Q41" s="7">
        <v>49375</v>
      </c>
      <c r="R41" s="7">
        <v>47867</v>
      </c>
      <c r="S41" s="7">
        <v>46581</v>
      </c>
      <c r="T41">
        <f t="shared" si="4"/>
        <v>729595</v>
      </c>
    </row>
    <row r="42" spans="1:20" x14ac:dyDescent="0.25">
      <c r="A42" s="1">
        <v>202107</v>
      </c>
      <c r="B42" s="12">
        <v>4</v>
      </c>
      <c r="C42" s="7">
        <v>69744</v>
      </c>
      <c r="D42" s="7">
        <v>48316</v>
      </c>
      <c r="E42" s="7">
        <v>45403</v>
      </c>
      <c r="F42" s="7">
        <v>46552</v>
      </c>
      <c r="G42" s="7"/>
      <c r="H42" s="7">
        <v>56846</v>
      </c>
      <c r="I42" s="7"/>
      <c r="J42" s="7"/>
      <c r="K42" s="7">
        <v>71968</v>
      </c>
      <c r="L42" s="7">
        <v>103227</v>
      </c>
      <c r="M42" s="7">
        <v>39746</v>
      </c>
      <c r="N42" s="7">
        <v>46503</v>
      </c>
      <c r="O42" s="7">
        <v>52383</v>
      </c>
      <c r="P42" s="7">
        <v>53540</v>
      </c>
      <c r="Q42" s="7">
        <v>64429</v>
      </c>
      <c r="R42" s="7">
        <v>64220</v>
      </c>
      <c r="S42" s="7">
        <v>59533</v>
      </c>
      <c r="T42">
        <f t="shared" si="4"/>
        <v>822410</v>
      </c>
    </row>
    <row r="43" spans="1:20" x14ac:dyDescent="0.25">
      <c r="A43" s="1">
        <v>202108</v>
      </c>
      <c r="B43" s="12">
        <v>5</v>
      </c>
      <c r="C43" s="7">
        <v>86333</v>
      </c>
      <c r="D43" s="7">
        <v>49834</v>
      </c>
      <c r="E43" s="7">
        <v>47312</v>
      </c>
      <c r="F43" s="7">
        <v>40026</v>
      </c>
      <c r="G43" s="7"/>
      <c r="H43" s="7">
        <v>46982</v>
      </c>
      <c r="I43" s="7"/>
      <c r="J43" s="7"/>
      <c r="K43" s="7">
        <v>58483</v>
      </c>
      <c r="L43" s="7">
        <v>83701</v>
      </c>
      <c r="M43" s="7">
        <v>56425</v>
      </c>
      <c r="N43" s="7">
        <v>60177</v>
      </c>
      <c r="O43" s="7">
        <v>63611</v>
      </c>
      <c r="P43" s="7">
        <v>52226</v>
      </c>
      <c r="Q43" s="7">
        <v>54685</v>
      </c>
      <c r="R43" s="7">
        <v>53203</v>
      </c>
      <c r="S43" s="7">
        <v>51354</v>
      </c>
      <c r="T43">
        <f t="shared" si="4"/>
        <v>804352</v>
      </c>
    </row>
    <row r="44" spans="1:20" x14ac:dyDescent="0.25">
      <c r="A44" s="1">
        <v>202109</v>
      </c>
      <c r="B44" s="12">
        <v>6</v>
      </c>
      <c r="C44" s="7">
        <v>68661</v>
      </c>
      <c r="D44" s="7">
        <v>43447</v>
      </c>
      <c r="E44" s="7">
        <v>31822</v>
      </c>
      <c r="F44" s="7">
        <v>45089</v>
      </c>
      <c r="G44" s="7"/>
      <c r="H44" s="7">
        <v>50634</v>
      </c>
      <c r="I44" s="7"/>
      <c r="J44" s="7"/>
      <c r="K44" s="7">
        <v>49902</v>
      </c>
      <c r="L44" s="7">
        <v>74335</v>
      </c>
      <c r="M44" s="7">
        <v>46641</v>
      </c>
      <c r="N44" s="7">
        <v>49180</v>
      </c>
      <c r="O44" s="7">
        <v>52000</v>
      </c>
      <c r="P44" s="7">
        <v>70055</v>
      </c>
      <c r="Q44" s="7">
        <v>71526</v>
      </c>
      <c r="R44" s="7">
        <v>53043</v>
      </c>
      <c r="S44" s="7">
        <v>49812</v>
      </c>
      <c r="T44">
        <f t="shared" si="4"/>
        <v>756147</v>
      </c>
    </row>
    <row r="45" spans="1:20" x14ac:dyDescent="0.25">
      <c r="A45" s="1">
        <v>202110</v>
      </c>
      <c r="B45" s="12">
        <v>7</v>
      </c>
      <c r="C45" s="7">
        <v>52642</v>
      </c>
      <c r="D45" s="7">
        <v>22052</v>
      </c>
      <c r="E45" s="7">
        <v>27082</v>
      </c>
      <c r="F45" s="7">
        <v>26859</v>
      </c>
      <c r="G45" s="7"/>
      <c r="H45" s="7">
        <v>22329</v>
      </c>
      <c r="I45" s="7"/>
      <c r="J45" s="7"/>
      <c r="K45" s="7">
        <v>39531</v>
      </c>
      <c r="L45" s="7">
        <v>66747</v>
      </c>
      <c r="M45" s="7">
        <v>48138</v>
      </c>
      <c r="N45" s="7">
        <v>41663</v>
      </c>
      <c r="O45" s="7">
        <v>57564</v>
      </c>
      <c r="P45" s="7">
        <v>57726</v>
      </c>
      <c r="Q45" s="7">
        <v>47121</v>
      </c>
      <c r="R45" s="7">
        <v>59796</v>
      </c>
      <c r="S45" s="7">
        <v>61976</v>
      </c>
      <c r="T45">
        <f t="shared" si="4"/>
        <v>631226</v>
      </c>
    </row>
    <row r="46" spans="1:20" x14ac:dyDescent="0.25">
      <c r="A46" s="1">
        <v>202111</v>
      </c>
      <c r="B46" s="12">
        <v>8</v>
      </c>
      <c r="C46" s="7">
        <v>17446</v>
      </c>
      <c r="D46" s="7">
        <v>14799</v>
      </c>
      <c r="E46" s="7">
        <v>16139</v>
      </c>
      <c r="F46" s="7">
        <v>13793</v>
      </c>
      <c r="G46" s="7"/>
      <c r="H46" s="7">
        <v>11192</v>
      </c>
      <c r="I46" s="7"/>
      <c r="J46" s="7"/>
      <c r="K46" s="7">
        <v>12998</v>
      </c>
      <c r="L46" s="7">
        <v>20562</v>
      </c>
      <c r="M46" s="7">
        <v>26557</v>
      </c>
      <c r="N46" s="7">
        <v>45056</v>
      </c>
      <c r="O46" s="7">
        <v>51160</v>
      </c>
      <c r="P46" s="7">
        <v>39360</v>
      </c>
      <c r="Q46" s="7">
        <v>31448</v>
      </c>
      <c r="R46" s="7">
        <v>30111</v>
      </c>
      <c r="S46" s="7">
        <v>29357</v>
      </c>
      <c r="T46">
        <f t="shared" si="4"/>
        <v>359978</v>
      </c>
    </row>
    <row r="47" spans="1:20" x14ac:dyDescent="0.25">
      <c r="A47" s="1">
        <v>202112</v>
      </c>
      <c r="B47" s="12">
        <v>9</v>
      </c>
      <c r="C47" s="7">
        <v>8437</v>
      </c>
      <c r="D47" s="7">
        <v>7733</v>
      </c>
      <c r="E47" s="7">
        <v>6239</v>
      </c>
      <c r="F47" s="7">
        <v>10704</v>
      </c>
      <c r="G47" s="7"/>
      <c r="H47" s="7">
        <v>12586</v>
      </c>
      <c r="I47" s="7"/>
      <c r="J47" s="7"/>
      <c r="K47" s="7">
        <v>12954</v>
      </c>
      <c r="L47" s="7">
        <v>11085</v>
      </c>
      <c r="M47" s="7">
        <v>15396</v>
      </c>
      <c r="N47" s="7">
        <v>22485</v>
      </c>
      <c r="O47" s="7">
        <v>22147</v>
      </c>
      <c r="P47" s="7">
        <v>34038</v>
      </c>
      <c r="Q47" s="7">
        <v>35181</v>
      </c>
      <c r="R47" s="7">
        <v>29484</v>
      </c>
      <c r="S47" s="7">
        <v>19071</v>
      </c>
      <c r="T47">
        <f t="shared" si="4"/>
        <v>247540</v>
      </c>
    </row>
    <row r="48" spans="1:20" x14ac:dyDescent="0.25">
      <c r="A48" s="1">
        <v>202201</v>
      </c>
      <c r="B48" s="12">
        <v>10</v>
      </c>
      <c r="C48" s="7">
        <v>2515</v>
      </c>
      <c r="D48" s="7">
        <v>2429</v>
      </c>
      <c r="E48" s="7">
        <v>2394</v>
      </c>
      <c r="F48" s="7">
        <v>2389</v>
      </c>
      <c r="G48" s="7"/>
      <c r="H48" s="7">
        <v>2543</v>
      </c>
      <c r="I48" s="7"/>
      <c r="J48" s="7"/>
      <c r="K48" s="7">
        <v>2459</v>
      </c>
      <c r="L48" s="7">
        <v>3791</v>
      </c>
      <c r="M48" s="7">
        <v>8994</v>
      </c>
      <c r="N48" s="7">
        <v>13374</v>
      </c>
      <c r="O48" s="7">
        <v>13755</v>
      </c>
      <c r="P48" s="7">
        <v>12785</v>
      </c>
      <c r="Q48" s="7">
        <v>14011</v>
      </c>
      <c r="R48" s="7">
        <v>11352</v>
      </c>
      <c r="S48" s="7">
        <v>10979</v>
      </c>
      <c r="T48">
        <f t="shared" si="4"/>
        <v>103770</v>
      </c>
    </row>
    <row r="49" spans="1:20" x14ac:dyDescent="0.25">
      <c r="A49" s="1">
        <v>202202</v>
      </c>
      <c r="B49" s="12">
        <v>11</v>
      </c>
      <c r="C49" s="7">
        <v>4206</v>
      </c>
      <c r="D49" s="7">
        <v>4405</v>
      </c>
      <c r="E49" s="7">
        <v>2787</v>
      </c>
      <c r="F49" s="7">
        <v>2623</v>
      </c>
      <c r="G49" s="7"/>
      <c r="H49" s="7">
        <v>1879</v>
      </c>
      <c r="I49" s="7"/>
      <c r="J49" s="7"/>
      <c r="K49" s="7">
        <v>2698</v>
      </c>
      <c r="L49" s="7">
        <v>2818</v>
      </c>
      <c r="M49" s="7">
        <v>11686</v>
      </c>
      <c r="N49" s="7">
        <v>18375</v>
      </c>
      <c r="O49" s="7">
        <v>16259</v>
      </c>
      <c r="P49" s="7">
        <v>14609</v>
      </c>
      <c r="Q49" s="7">
        <v>11635</v>
      </c>
      <c r="R49" s="7">
        <v>11960</v>
      </c>
      <c r="S49" s="7">
        <v>9669</v>
      </c>
      <c r="T49">
        <f t="shared" si="4"/>
        <v>115609</v>
      </c>
    </row>
    <row r="50" spans="1:20" x14ac:dyDescent="0.25">
      <c r="A50" s="1">
        <v>202203</v>
      </c>
      <c r="B50" s="12">
        <v>12</v>
      </c>
      <c r="C50" s="7">
        <v>16575</v>
      </c>
      <c r="D50" s="7">
        <v>14449</v>
      </c>
      <c r="E50" s="7">
        <v>10154</v>
      </c>
      <c r="F50" s="7">
        <v>14540</v>
      </c>
      <c r="G50" s="7"/>
      <c r="H50" s="7">
        <v>12024</v>
      </c>
      <c r="I50" s="7"/>
      <c r="J50" s="7"/>
      <c r="K50" s="7">
        <v>7156</v>
      </c>
      <c r="L50" s="7">
        <v>14984</v>
      </c>
      <c r="M50" s="7">
        <v>22068</v>
      </c>
      <c r="N50" s="7">
        <v>29449</v>
      </c>
      <c r="O50" s="7">
        <v>34406</v>
      </c>
      <c r="P50" s="7">
        <v>35957</v>
      </c>
      <c r="Q50" s="7">
        <v>32141</v>
      </c>
      <c r="R50" s="7">
        <v>20492</v>
      </c>
      <c r="S50" s="7">
        <v>19647</v>
      </c>
      <c r="T50">
        <f t="shared" si="4"/>
        <v>284042</v>
      </c>
    </row>
    <row r="51" spans="1:20" x14ac:dyDescent="0.25">
      <c r="A51" t="s">
        <v>13</v>
      </c>
      <c r="C51" s="17">
        <f>AVERAGE(C39:C50)</f>
        <v>40236.666666666664</v>
      </c>
      <c r="D51" s="17">
        <f t="shared" ref="D51:S51" si="5">AVERAGE(D39:D50)</f>
        <v>24416.333333333332</v>
      </c>
      <c r="E51" s="17">
        <f t="shared" si="5"/>
        <v>23031.25</v>
      </c>
      <c r="F51" s="17">
        <f t="shared" si="5"/>
        <v>23866.833333333332</v>
      </c>
      <c r="G51" s="17"/>
      <c r="H51" s="17">
        <f t="shared" si="5"/>
        <v>24469.333333333332</v>
      </c>
      <c r="I51" s="17"/>
      <c r="J51" s="17"/>
      <c r="K51" s="17">
        <f t="shared" si="5"/>
        <v>30356.833333333332</v>
      </c>
      <c r="L51" s="17">
        <f t="shared" si="5"/>
        <v>45834.583333333336</v>
      </c>
      <c r="M51" s="17">
        <f t="shared" si="5"/>
        <v>32311.833333333332</v>
      </c>
      <c r="N51" s="17">
        <f t="shared" si="5"/>
        <v>36619.583333333336</v>
      </c>
      <c r="O51" s="17">
        <f t="shared" si="5"/>
        <v>40841.583333333336</v>
      </c>
      <c r="P51" s="17">
        <f t="shared" si="5"/>
        <v>41661.333333333336</v>
      </c>
      <c r="Q51" s="17">
        <f t="shared" si="5"/>
        <v>39611.166666666664</v>
      </c>
      <c r="R51" s="17">
        <f t="shared" si="5"/>
        <v>37759.416666666664</v>
      </c>
      <c r="S51" s="17">
        <f t="shared" si="5"/>
        <v>35944.25</v>
      </c>
      <c r="T51">
        <f>SUM(T39:T50)</f>
        <v>5723532</v>
      </c>
    </row>
    <row r="53" spans="1:20" x14ac:dyDescent="0.25">
      <c r="A53" t="s">
        <v>21</v>
      </c>
      <c r="C53" s="9">
        <f>MAX(C51:L51)</f>
        <v>45834.583333333336</v>
      </c>
      <c r="D53" t="s">
        <v>23</v>
      </c>
    </row>
    <row r="54" spans="1:20" x14ac:dyDescent="0.25">
      <c r="A54" t="s">
        <v>22</v>
      </c>
      <c r="C54" s="9">
        <f>MIN(C51:L51)</f>
        <v>23031.25</v>
      </c>
      <c r="D54" t="s">
        <v>24</v>
      </c>
    </row>
    <row r="57" spans="1:20" x14ac:dyDescent="0.25">
      <c r="C57" s="9">
        <v>23031.25</v>
      </c>
      <c r="D57" t="s">
        <v>24</v>
      </c>
    </row>
    <row r="58" spans="1:20" x14ac:dyDescent="0.25">
      <c r="C58" s="9">
        <v>23866.833333333332</v>
      </c>
      <c r="D58" t="s">
        <v>25</v>
      </c>
    </row>
    <row r="59" spans="1:20" x14ac:dyDescent="0.25">
      <c r="C59" s="9">
        <v>24416.333333333332</v>
      </c>
      <c r="D59" t="s">
        <v>26</v>
      </c>
    </row>
    <row r="60" spans="1:20" x14ac:dyDescent="0.25">
      <c r="C60" s="9">
        <v>24469.333333333332</v>
      </c>
      <c r="D60" t="s">
        <v>27</v>
      </c>
    </row>
    <row r="61" spans="1:20" x14ac:dyDescent="0.25">
      <c r="C61" s="9">
        <v>30356.833333333332</v>
      </c>
      <c r="D61" t="s">
        <v>28</v>
      </c>
    </row>
    <row r="62" spans="1:20" x14ac:dyDescent="0.25">
      <c r="C62" s="9">
        <v>40236.666666666664</v>
      </c>
      <c r="D62" t="s">
        <v>29</v>
      </c>
    </row>
    <row r="63" spans="1:20" x14ac:dyDescent="0.25">
      <c r="C63" s="9">
        <v>45834.583333333336</v>
      </c>
      <c r="D63" t="s">
        <v>30</v>
      </c>
    </row>
  </sheetData>
  <autoFilter ref="C56:C63">
    <sortState ref="C57:C63">
      <sortCondition ref="C56:C63"/>
    </sortState>
  </autoFilter>
  <mergeCells count="7">
    <mergeCell ref="C20:L20"/>
    <mergeCell ref="M20:S20"/>
    <mergeCell ref="C37:L37"/>
    <mergeCell ref="M37:S37"/>
    <mergeCell ref="A3:T3"/>
    <mergeCell ref="A19:U19"/>
    <mergeCell ref="A36:T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1:J43"/>
  <sheetViews>
    <sheetView tabSelected="1" topLeftCell="A26" zoomScale="68" workbookViewId="0">
      <selection activeCell="J42" sqref="J42:J43"/>
    </sheetView>
  </sheetViews>
  <sheetFormatPr baseColWidth="10" defaultRowHeight="15" x14ac:dyDescent="0.25"/>
  <sheetData>
    <row r="41" spans="1:10" x14ac:dyDescent="0.25">
      <c r="C41" s="13" t="s">
        <v>20</v>
      </c>
      <c r="D41" s="13" t="s">
        <v>14</v>
      </c>
      <c r="E41" s="13" t="s">
        <v>15</v>
      </c>
      <c r="F41" s="13" t="s">
        <v>16</v>
      </c>
      <c r="G41" s="13" t="s">
        <v>17</v>
      </c>
      <c r="H41" s="13" t="s">
        <v>18</v>
      </c>
      <c r="I41" s="13" t="s">
        <v>19</v>
      </c>
    </row>
    <row r="42" spans="1:10" x14ac:dyDescent="0.25">
      <c r="A42" s="15" t="s">
        <v>13</v>
      </c>
      <c r="B42" s="15" t="s">
        <v>4</v>
      </c>
      <c r="C42" s="15">
        <v>2.4713614874155746E-2</v>
      </c>
      <c r="D42" s="15">
        <v>2.0893197487952101E-2</v>
      </c>
      <c r="E42" s="15">
        <v>1.8121442946002621E-2</v>
      </c>
      <c r="F42" s="15">
        <v>1.9359480755308085E-2</v>
      </c>
      <c r="G42" s="15">
        <v>1.9160212529658795E-2</v>
      </c>
      <c r="H42" s="15">
        <v>1.9615801864184247E-2</v>
      </c>
      <c r="I42" s="15">
        <v>2.3027144213373738E-2</v>
      </c>
      <c r="J42" s="15">
        <f>AVERAGE(C42:I42)</f>
        <v>2.0698699238662188E-2</v>
      </c>
    </row>
    <row r="43" spans="1:10" x14ac:dyDescent="0.25">
      <c r="B43" t="s">
        <v>3</v>
      </c>
      <c r="C43" s="15">
        <v>1.0215649037242558E-2</v>
      </c>
      <c r="D43" s="15">
        <v>8.8402664183922734E-3</v>
      </c>
      <c r="E43" s="15">
        <v>8.5709544434166441E-3</v>
      </c>
      <c r="F43" s="15">
        <v>8.56770928062244E-3</v>
      </c>
      <c r="G43" s="15">
        <v>8.5158227517960622E-3</v>
      </c>
      <c r="H43" s="15">
        <v>8.8635395095552193E-3</v>
      </c>
      <c r="I43" s="15">
        <v>9.9730176618960508E-3</v>
      </c>
      <c r="J43" s="15">
        <f>AVERAGE(C43:I43)</f>
        <v>9.0781370147030357E-3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Summary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2022-04-20T14:55:42Z</dcterms:created>
  <dcterms:modified xsi:type="dcterms:W3CDTF">2022-04-22T11:08:16Z</dcterms:modified>
</cp:coreProperties>
</file>