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 ContentType="application/vnd.ms-exce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24226"/>
  <mc:AlternateContent xmlns:mc="http://schemas.openxmlformats.org/markup-compatibility/2006">
    <mc:Choice Requires="x15">
      <x15ac:absPath xmlns:x15ac="http://schemas.microsoft.com/office/spreadsheetml/2010/11/ac" url="C:\Users\Channah\Documents\LUC\COMP300\Homework\"/>
    </mc:Choice>
  </mc:AlternateContent>
  <xr:revisionPtr revIDLastSave="0" documentId="8_{0EF4C6CF-D8AC-426C-AF56-1543384E8291}" xr6:coauthVersionLast="45" xr6:coauthVersionMax="45" xr10:uidLastSave="{00000000-0000-0000-0000-000000000000}"/>
  <bookViews>
    <workbookView xWindow="-110" yWindow="-110" windowWidth="19420" windowHeight="11620" activeTab="1" xr2:uid="{00000000-000D-0000-FFFF-FFFF00000000}"/>
  </bookViews>
  <sheets>
    <sheet name="HW Index" sheetId="38" r:id="rId1"/>
    <sheet name="Problem 2.2" sheetId="1" r:id="rId2"/>
    <sheet name="Problem 2.3" sheetId="13" r:id="rId3"/>
    <sheet name="Problem 2.6" sheetId="2" r:id="rId4"/>
    <sheet name="Problem 3.3" sheetId="3" r:id="rId5"/>
    <sheet name="Problem 3.7" sheetId="6" r:id="rId6"/>
    <sheet name="Problem 4.3" sheetId="43" r:id="rId7"/>
    <sheet name="Problem 4.4" sheetId="44" r:id="rId8"/>
    <sheet name="Problem 4.16" sheetId="21" r:id="rId9"/>
    <sheet name="Problem 6.6" sheetId="28" r:id="rId10"/>
    <sheet name="Problem 6.14c" sheetId="29" r:id="rId11"/>
    <sheet name="Problem 8.7 demo" sheetId="41" r:id="rId12"/>
    <sheet name="Problem 8.7 HW" sheetId="37" r:id="rId13"/>
    <sheet name="Problem 8.12 demo" sheetId="42" r:id="rId14"/>
    <sheet name="Problem 8.12  HW" sheetId="31" r:id="rId15"/>
    <sheet name="HW Problem 9.1" sheetId="34" r:id="rId16"/>
    <sheet name="HW Problem 9.4- 9.6" sheetId="35" r:id="rId17"/>
    <sheet name="HW, Chapter 10" sheetId="36" r:id="rId18"/>
  </sheets>
  <definedNames>
    <definedName name="_xlnm.Print_Area" localSheetId="6">'Problem 4.3'!$A$1:$M$26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4" i="42" l="1"/>
  <c r="I55" i="42"/>
  <c r="I56" i="42"/>
  <c r="I57" i="42"/>
  <c r="I58" i="42"/>
  <c r="I59" i="42"/>
  <c r="I60" i="42"/>
  <c r="I61" i="42"/>
  <c r="I62" i="42"/>
  <c r="I53" i="42"/>
  <c r="I9" i="42" l="1"/>
  <c r="I10" i="42"/>
  <c r="I11" i="42"/>
  <c r="I12" i="42"/>
  <c r="I13" i="42"/>
  <c r="I14" i="42"/>
  <c r="I15" i="42"/>
  <c r="I16" i="42"/>
  <c r="I17" i="42"/>
  <c r="I8" i="42"/>
  <c r="H62" i="42" l="1"/>
  <c r="H61" i="42"/>
  <c r="H60" i="42"/>
  <c r="H59" i="42"/>
  <c r="H58" i="42"/>
  <c r="H57" i="42"/>
  <c r="H56" i="42"/>
  <c r="H55" i="42"/>
  <c r="H54" i="42"/>
  <c r="H53" i="42"/>
  <c r="H17" i="42"/>
  <c r="T16" i="42"/>
  <c r="S16" i="42"/>
  <c r="H16" i="42"/>
  <c r="T15" i="42"/>
  <c r="S15" i="42"/>
  <c r="H15" i="42"/>
  <c r="T14" i="42"/>
  <c r="S14" i="42"/>
  <c r="H14" i="42"/>
  <c r="T13" i="42"/>
  <c r="S13" i="42"/>
  <c r="H13" i="42"/>
  <c r="T12" i="42"/>
  <c r="S12" i="42"/>
  <c r="H12" i="42"/>
  <c r="T11" i="42"/>
  <c r="S11" i="42"/>
  <c r="H11" i="42"/>
  <c r="T10" i="42"/>
  <c r="S10" i="42"/>
  <c r="H10" i="42"/>
  <c r="T9" i="42"/>
  <c r="S9" i="42"/>
  <c r="H9" i="42"/>
  <c r="T8" i="42"/>
  <c r="S8" i="42"/>
  <c r="H8" i="42"/>
  <c r="T7" i="42"/>
  <c r="S7" i="42"/>
  <c r="H50" i="41" l="1"/>
  <c r="H36" i="41"/>
  <c r="E36" i="41"/>
  <c r="E66" i="41" l="1"/>
  <c r="E65" i="41"/>
  <c r="E64" i="41"/>
  <c r="H52" i="41"/>
  <c r="E52" i="41"/>
  <c r="H51" i="41"/>
  <c r="E51" i="41"/>
  <c r="E50" i="41"/>
  <c r="H38" i="41"/>
  <c r="H37" i="41"/>
  <c r="E37" i="41"/>
  <c r="H25" i="41"/>
  <c r="H55" i="41" l="1"/>
  <c r="H41" i="41"/>
  <c r="D44" i="41" s="1"/>
  <c r="F65" i="41"/>
  <c r="G65" i="41" s="1"/>
  <c r="F64" i="41"/>
  <c r="G64" i="41" s="1"/>
  <c r="D58" i="41"/>
  <c r="F66" i="41"/>
  <c r="G66" i="41" s="1"/>
  <c r="G67" i="41" l="1"/>
  <c r="G68" i="41" s="1"/>
  <c r="F72" i="41" s="1"/>
  <c r="H37" i="2" l="1"/>
  <c r="H36" i="2"/>
  <c r="H35" i="2"/>
  <c r="H34" i="2"/>
  <c r="H27" i="2"/>
  <c r="H26" i="2"/>
  <c r="H25" i="2"/>
  <c r="H24" i="2"/>
  <c r="H16" i="2"/>
  <c r="H15" i="2"/>
  <c r="H14" i="2"/>
  <c r="H13" i="2"/>
  <c r="H17" i="2" l="1"/>
  <c r="H18" i="2" s="1"/>
  <c r="H28" i="2"/>
  <c r="H38" i="2"/>
  <c r="H39" i="2" s="1"/>
</calcChain>
</file>

<file path=xl/sharedStrings.xml><?xml version="1.0" encoding="utf-8"?>
<sst xmlns="http://schemas.openxmlformats.org/spreadsheetml/2006/main" count="582" uniqueCount="396">
  <si>
    <t>Mean</t>
  </si>
  <si>
    <t>Using the following tuples, compute the distances listed below:</t>
  </si>
  <si>
    <t>Tuples:</t>
  </si>
  <si>
    <t>Euclidean Distance:</t>
  </si>
  <si>
    <t>=SQRT( (5-10)^2 + …..(7-4)^2)</t>
  </si>
  <si>
    <t>(xi-xj)^2</t>
  </si>
  <si>
    <t>Tuple i</t>
  </si>
  <si>
    <t>Tuple j</t>
  </si>
  <si>
    <t>SUM =</t>
  </si>
  <si>
    <t>SQRT(SUM)=</t>
  </si>
  <si>
    <t>Manhattan Distance:</t>
  </si>
  <si>
    <t>= ABS(5-10) + …+ABS(7-4)</t>
  </si>
  <si>
    <t>ABS(xi - xj)</t>
  </si>
  <si>
    <t xml:space="preserve">Minkowski Distance (using h=3) </t>
  </si>
  <si>
    <t>= the h-root of (ABS (5-10)^h + …ABS(7-4)^h)</t>
  </si>
  <si>
    <t>ABS(xi - xj)^3</t>
  </si>
  <si>
    <t>h-root=</t>
  </si>
  <si>
    <t>Supremum Distance:  the maximum distance for one of the attributes:</t>
  </si>
  <si>
    <t>ABS(xi-xj)</t>
  </si>
  <si>
    <t>MAX =</t>
  </si>
  <si>
    <t>Smoothing by bin means, bin-depth of 3:</t>
  </si>
  <si>
    <t>Bin 1:</t>
  </si>
  <si>
    <t>Bin 2:</t>
  </si>
  <si>
    <t>Bin 3:</t>
  </si>
  <si>
    <t>Bin 4:</t>
  </si>
  <si>
    <t>Bin 5:</t>
  </si>
  <si>
    <t>Bin 6:</t>
  </si>
  <si>
    <t>Bin 7:</t>
  </si>
  <si>
    <t>Bin 8:</t>
  </si>
  <si>
    <t>New Bin</t>
  </si>
  <si>
    <t>a.</t>
  </si>
  <si>
    <t>v' =[ (v - minA)/(maxA-minA)]*(new_maxA - new_minA) +new_minA</t>
  </si>
  <si>
    <t>b.</t>
  </si>
  <si>
    <t>z = (x-µ)/σ</t>
  </si>
  <si>
    <t xml:space="preserve">z =  </t>
  </si>
  <si>
    <t>c.</t>
  </si>
  <si>
    <t xml:space="preserve">v' =  </t>
  </si>
  <si>
    <t xml:space="preserve">v' = </t>
  </si>
  <si>
    <t>d.</t>
  </si>
  <si>
    <t>Which of the normalization methods would be appropriate for the IRIS dataset?</t>
  </si>
  <si>
    <t>(Consider the limitations of the various methods.)</t>
  </si>
  <si>
    <t>•</t>
  </si>
  <si>
    <t>Discuss one of the numeric attributes, such as PetalWidth.</t>
  </si>
  <si>
    <t>Use this Data for Chapter 2, Problem 2</t>
  </si>
  <si>
    <t xml:space="preserve">For Problem 2.6, </t>
  </si>
  <si>
    <t>As an example, using the book's data:</t>
  </si>
  <si>
    <t>Sum of Bin</t>
  </si>
  <si>
    <t xml:space="preserve">v = </t>
  </si>
  <si>
    <t xml:space="preserve">minA = </t>
  </si>
  <si>
    <t xml:space="preserve">maxA = </t>
  </si>
  <si>
    <t>new_minA =</t>
  </si>
  <si>
    <t>new_maxA =</t>
  </si>
  <si>
    <t xml:space="preserve">x = </t>
  </si>
  <si>
    <t xml:space="preserve">µ = </t>
  </si>
  <si>
    <t xml:space="preserve">z = </t>
  </si>
  <si>
    <t>(Expalin how many decimal places you are using for the scaling.)</t>
  </si>
  <si>
    <t xml:space="preserve">decimal scaling:  </t>
  </si>
  <si>
    <t xml:space="preserve">min-max:  </t>
  </si>
  <si>
    <t xml:space="preserve">z-score: </t>
  </si>
  <si>
    <t>(Review pages 113-115.)</t>
  </si>
  <si>
    <t>Problem 3.7</t>
  </si>
  <si>
    <t>DATA</t>
  </si>
  <si>
    <t>Class</t>
  </si>
  <si>
    <t>width</t>
  </si>
  <si>
    <t>freq_median</t>
  </si>
  <si>
    <t>Σfreq_l</t>
  </si>
  <si>
    <t>n</t>
  </si>
  <si>
    <t>L_1</t>
  </si>
  <si>
    <t>Compute an approximate median.</t>
  </si>
  <si>
    <t>f.</t>
  </si>
  <si>
    <t>5 but less than 10</t>
  </si>
  <si>
    <t>In what class does the median occur?</t>
  </si>
  <si>
    <t>e.</t>
  </si>
  <si>
    <t>15 but less than 20?</t>
  </si>
  <si>
    <t>What is the cumulative frequency of sessions</t>
  </si>
  <si>
    <t>What is the relative frequency of sessions</t>
  </si>
  <si>
    <t>How many sessions in the sample?</t>
  </si>
  <si>
    <t>What is the width of each class?</t>
  </si>
  <si>
    <t>30 or more</t>
  </si>
  <si>
    <t>25 but less than 30</t>
  </si>
  <si>
    <t>20 but less than 25</t>
  </si>
  <si>
    <t>15 but less than 20</t>
  </si>
  <si>
    <t>10 but less than 15</t>
  </si>
  <si>
    <t>0 but less than 5</t>
  </si>
  <si>
    <t>Rel.  Freq.</t>
  </si>
  <si>
    <t>Freq.</t>
  </si>
  <si>
    <t>Time (in minutes)</t>
  </si>
  <si>
    <t>Problem 2.3  Use the following data:</t>
  </si>
  <si>
    <t>median:</t>
  </si>
  <si>
    <t>Problem 4.3</t>
  </si>
  <si>
    <t>Consider the following situation:</t>
  </si>
  <si>
    <t>Category Manager</t>
  </si>
  <si>
    <t>→</t>
  </si>
  <si>
    <t>Construct a star-schema and a snowflake schema for this data warehouse.</t>
  </si>
  <si>
    <t>Determine the keys, and construct new keys as you extract additional entities</t>
  </si>
  <si>
    <t>for the snowflake schema.</t>
  </si>
  <si>
    <t>Problem 4.4</t>
  </si>
  <si>
    <t xml:space="preserve">Refer to the problem in the text. </t>
  </si>
  <si>
    <t>Part-a (the snowflake schema) is completed below.</t>
  </si>
  <si>
    <t>to list the average grade for each student in the year 2012</t>
  </si>
  <si>
    <t>to list the average grade for all students in the year 2012</t>
  </si>
  <si>
    <t>to list the average grade of English courses for each student</t>
  </si>
  <si>
    <t>So for the purposes of this assignment, treat Fig 4.3 as a base cuboid.</t>
  </si>
  <si>
    <t>A data cube, C, has n dimensions, and each dimension has exactly p distinct values in the base cuboid.</t>
  </si>
  <si>
    <t>Assume that there are no concept hierarchies associated with the dimensions.</t>
  </si>
  <si>
    <t>What is the maximum number of cells possible in the base cuboid?</t>
  </si>
  <si>
    <t>(To visualize, the cuboid is pictured in Figure 4.3.)</t>
  </si>
  <si>
    <t>What is the minimum number of cells possible in the base cuboid?</t>
  </si>
  <si>
    <t xml:space="preserve">Give an example, listing those cells that constitute an example of a minimum number.  </t>
  </si>
  <si>
    <t>What is the maximum number of cells possible (including both base cells and aggregate cells) in</t>
  </si>
  <si>
    <t>the data cube, C?</t>
  </si>
  <si>
    <t>Again, using the example of Figure 4.3, what is the maximum number of cells?</t>
  </si>
  <si>
    <t>How many cells in the base cuboid?</t>
  </si>
  <si>
    <t>How many cells in the 3-D cuboids?</t>
  </si>
  <si>
    <t>How many cells in the 2-D cuboids?</t>
  </si>
  <si>
    <t>How many cells in the 1-D cuboids?</t>
  </si>
  <si>
    <t>How many cells in the Apex?</t>
  </si>
  <si>
    <t>What is the minimum number of cells possible in the data cube, C?</t>
  </si>
  <si>
    <t>T100</t>
  </si>
  <si>
    <t>min_sup = 60%</t>
  </si>
  <si>
    <t>T200</t>
  </si>
  <si>
    <t>60% of 5 transactions = 3</t>
  </si>
  <si>
    <t>T300</t>
  </si>
  <si>
    <t>T400</t>
  </si>
  <si>
    <t>T500</t>
  </si>
  <si>
    <t>Problem 6.6  Find frequent itemsets, using both apriori and FP-tree</t>
  </si>
  <si>
    <t>For apriori:  show each C_k an L_k, as demonstrated in class</t>
  </si>
  <si>
    <t>For FP:  show each tree iteration</t>
  </si>
  <si>
    <t xml:space="preserve">Compute the Chi-Square statistic.  </t>
  </si>
  <si>
    <t>2.  Create a new contingency table with the expected frequencies.</t>
  </si>
  <si>
    <t>3.  What is the chi-square critical value?</t>
  </si>
  <si>
    <t>3.  Compute the chi-square statistic.</t>
  </si>
  <si>
    <t>4.  What is your conclusion regarding indepenence?</t>
  </si>
  <si>
    <t xml:space="preserve">Compare several pattern evaluation measures.  Refer to Table 6.9 on page 269.  </t>
  </si>
  <si>
    <t>2.  Interpret your results.</t>
  </si>
  <si>
    <t>Problem 8.12</t>
  </si>
  <si>
    <t>Complete the following table, and then plot the ROC curve:</t>
  </si>
  <si>
    <t>TPR = TP/P</t>
  </si>
  <si>
    <t>Tuple #</t>
  </si>
  <si>
    <t>Prob.</t>
  </si>
  <si>
    <t>TP</t>
  </si>
  <si>
    <t>FP</t>
  </si>
  <si>
    <t>TN</t>
  </si>
  <si>
    <t>FN</t>
  </si>
  <si>
    <t>TPR</t>
  </si>
  <si>
    <t>FPR</t>
  </si>
  <si>
    <t>P</t>
  </si>
  <si>
    <t>N</t>
  </si>
  <si>
    <t>Step 1:  Start with equation 8.1, p. 337, to calculate Info(D):</t>
  </si>
  <si>
    <t>Step 5:  Calculate Gain Ratio (Equation 8.6, p. 341)</t>
  </si>
  <si>
    <t>Problem 8.7, revised</t>
  </si>
  <si>
    <t>*using Information Gain</t>
  </si>
  <si>
    <t>*using Gain Ratio</t>
  </si>
  <si>
    <t>*using Gini</t>
  </si>
  <si>
    <t>Your calculations should be for the first data split.</t>
  </si>
  <si>
    <t>Show your calculations.</t>
  </si>
  <si>
    <t xml:space="preserve">Discuss your results and comparison.  </t>
  </si>
  <si>
    <t>(you may find it helpful to write some basic variables here)</t>
  </si>
  <si>
    <t>x1</t>
  </si>
  <si>
    <t>x2</t>
  </si>
  <si>
    <t>x3</t>
  </si>
  <si>
    <t>w14</t>
  </si>
  <si>
    <t>w15</t>
  </si>
  <si>
    <t>w24</t>
  </si>
  <si>
    <t>w25</t>
  </si>
  <si>
    <t>w34</t>
  </si>
  <si>
    <t>w35</t>
  </si>
  <si>
    <t>w46</t>
  </si>
  <si>
    <t>w56</t>
  </si>
  <si>
    <t>θ4</t>
  </si>
  <si>
    <t>θ5</t>
  </si>
  <si>
    <t>θ6</t>
  </si>
  <si>
    <t>Table 9.2</t>
  </si>
  <si>
    <t>Net Input and Output Calculations</t>
  </si>
  <si>
    <t>Use equation 9.4 on p. 402 to compute Net Inputs</t>
  </si>
  <si>
    <t>Use equation 9.5 on p. 402 to compute Output</t>
  </si>
  <si>
    <t>Unit</t>
  </si>
  <si>
    <t>Net Input Formula</t>
  </si>
  <si>
    <t>Net Input</t>
  </si>
  <si>
    <t>Output</t>
  </si>
  <si>
    <t xml:space="preserve">Table 9.3 </t>
  </si>
  <si>
    <t>Calculation of error at each node</t>
  </si>
  <si>
    <t>Use equation 9.6 on page 403 for output layer error</t>
  </si>
  <si>
    <t>Use equation 9.7 on page 403 for hidden layer error</t>
  </si>
  <si>
    <t>The example in the book states that the known class label is "1".</t>
  </si>
  <si>
    <t>Error Formula</t>
  </si>
  <si>
    <t>Error</t>
  </si>
  <si>
    <t>Table 9.4</t>
  </si>
  <si>
    <t>Calculations for Weight and Bias Updating</t>
  </si>
  <si>
    <t>Use equations 9.8 an 9.9 on page 403</t>
  </si>
  <si>
    <t>L=</t>
  </si>
  <si>
    <t xml:space="preserve">This is the constant learning rate they chose for </t>
  </si>
  <si>
    <t>this specific model.</t>
  </si>
  <si>
    <t>item</t>
  </si>
  <si>
    <t>New weight formula</t>
  </si>
  <si>
    <t>New weight</t>
  </si>
  <si>
    <t>Homework Problem 9.1:</t>
  </si>
  <si>
    <t>Continuing Example 9.1 of your text (pp. 404-405), assume that the second training tuple</t>
  </si>
  <si>
    <t>show the backpropagation calculations that will be triggered by this training tuple.</t>
  </si>
  <si>
    <t>Assume that the known class label of this tuple is "1".</t>
  </si>
  <si>
    <t>Assume that the learning rate remains .9.</t>
  </si>
  <si>
    <t>Old_w</t>
  </si>
  <si>
    <t>You may use programming tool you wish (or none at all).  But your results</t>
  </si>
  <si>
    <t>should be presented in a format similar to the tables below,</t>
  </si>
  <si>
    <t>as demonstrate in class.</t>
  </si>
  <si>
    <t>Problem 9.6  as in the textbook, but add this question:</t>
  </si>
  <si>
    <t>HW Problems, Chapter 10</t>
  </si>
  <si>
    <t>as  in the textbook, no changes</t>
  </si>
  <si>
    <t>What kinds of applications might be appropriate for each of these classification methods?</t>
  </si>
  <si>
    <t>Then, give the values of those cells.  For instance, (Q1, home entertainment, Vancouver) (Fig. 4.3).</t>
  </si>
  <si>
    <t>Refer to pages 338- 341 for your calculations and to support your conclusions.</t>
  </si>
  <si>
    <t>Homework Index</t>
  </si>
  <si>
    <t>The following problems are based on problems from your textbook.</t>
  </si>
  <si>
    <r>
      <t xml:space="preserve">However </t>
    </r>
    <r>
      <rPr>
        <i/>
        <sz val="11"/>
        <color theme="1"/>
        <rFont val="Calibri"/>
        <family val="2"/>
        <scheme val="minor"/>
      </rPr>
      <t>most</t>
    </r>
    <r>
      <rPr>
        <sz val="11"/>
        <color theme="1"/>
        <rFont val="Calibri"/>
        <family val="2"/>
        <scheme val="minor"/>
      </rPr>
      <t xml:space="preserve"> of them are slightly revised.  </t>
    </r>
    <r>
      <rPr>
        <i/>
        <sz val="11"/>
        <color theme="1"/>
        <rFont val="Calibri"/>
        <family val="2"/>
        <scheme val="minor"/>
      </rPr>
      <t>Please check this spreadsheet</t>
    </r>
  </si>
  <si>
    <t xml:space="preserve">to see if the questions have been changed, or if you are required to use </t>
  </si>
  <si>
    <t>different data or examples.</t>
  </si>
  <si>
    <t>Chapter 2:</t>
  </si>
  <si>
    <t>Chapter 3:</t>
  </si>
  <si>
    <t>Chapter 4:</t>
  </si>
  <si>
    <t>Chapter 6:</t>
  </si>
  <si>
    <t>6.6, 6.14c</t>
  </si>
  <si>
    <t>7, 12</t>
  </si>
  <si>
    <t>Chapter 9:</t>
  </si>
  <si>
    <t>Chapter 10:</t>
  </si>
  <si>
    <t>1, 2, 6, 10, 16</t>
  </si>
  <si>
    <t>(6, 3, 20, 11) and (12, 0, 17, 9)</t>
  </si>
  <si>
    <t>Problem 3.3, Revised</t>
  </si>
  <si>
    <t>Transform the value 53 for this dataset onto the range [0.0, 1.0]</t>
  </si>
  <si>
    <t>(Recall that you have µ and σ from Problem 2.2--use 18.18 for σ.)</t>
  </si>
  <si>
    <t>σ = 18.18</t>
  </si>
  <si>
    <t>For each Chemist:</t>
  </si>
  <si>
    <t>A  chemical research company runs multiple projects.  Each project is headquartered in specific region.  Projects require chemists to work on them, and equipment must be assigned to those chemists for specific projects.  The company maintains many categories of equipment, much of it quite expensive.  Therefore, the company maintains records of the number of hours that a specific piece of equipment is checked out to a specific chemist for a specific project.  In addition, the charge to the project varies, depending upon the project, the chemist and the equipment.</t>
  </si>
  <si>
    <t>The following attributes are  stored in the data warehouse for each instance of equipment assignment:</t>
  </si>
  <si>
    <t>(hours used and amount charged)</t>
  </si>
  <si>
    <t>For each piece of Equipment:</t>
  </si>
  <si>
    <t>ChemistID</t>
  </si>
  <si>
    <t>equipment_serial#</t>
  </si>
  <si>
    <t>Chemist Name</t>
  </si>
  <si>
    <t>equipmentDescription</t>
  </si>
  <si>
    <t>Chemist Rank</t>
  </si>
  <si>
    <t>EquipmentCategory</t>
  </si>
  <si>
    <t>For each Project:</t>
  </si>
  <si>
    <t>ProjectID</t>
  </si>
  <si>
    <t>ProjectName</t>
  </si>
  <si>
    <t>HQ Region</t>
  </si>
  <si>
    <t>HQ City</t>
  </si>
  <si>
    <t>HQ State</t>
  </si>
  <si>
    <t>HQ Zip Code</t>
  </si>
  <si>
    <t>to list the average grade for all students in COMP 300</t>
  </si>
  <si>
    <t>to list the average grade for all of my students in COMP 300 (I am instructor #007)</t>
  </si>
  <si>
    <t>to list the average grade for  all students taking courses in the CS department</t>
  </si>
  <si>
    <t>to list the average grade for  all math majors in 2013</t>
  </si>
  <si>
    <t>to list the average grade for all students in 2013</t>
  </si>
  <si>
    <r>
      <rPr>
        <b/>
        <sz val="16"/>
        <color theme="1"/>
        <rFont val="Calibri"/>
        <family val="2"/>
        <scheme val="minor"/>
      </rPr>
      <t>Problem 4.16:</t>
    </r>
    <r>
      <rPr>
        <sz val="11"/>
        <color theme="1"/>
        <rFont val="Calibri"/>
        <family val="2"/>
        <scheme val="minor"/>
      </rPr>
      <t xml:space="preserve">  Answer the questions in the text, but use as an example the 3-D data cube shown in Figure 4.3 on p. 138.</t>
    </r>
  </si>
  <si>
    <t>That is the same as the left-most cuboid in Figure 4.4, but without the dimension of Supplier.</t>
  </si>
  <si>
    <t>Although the book states that Fig 4.3 is not a base cuboid (rather, they state it is a cuboid summarized</t>
  </si>
  <si>
    <t>by Supplier), it displays the same data as the first base cuboid in Figure 4.4.</t>
  </si>
  <si>
    <t>Modify it as follows:</t>
  </si>
  <si>
    <t>The company also does business in Los Angeles</t>
  </si>
  <si>
    <t>The company has recently expanded into wiring.</t>
  </si>
  <si>
    <t>The company has decided to track its sales data by the fifth of the year instead of by quarter.</t>
  </si>
  <si>
    <t>(It's a strange company.  They call them Q1, Q2, Q3, Q4, and Q5.)</t>
  </si>
  <si>
    <t>This means that instead of four distinct values for each dimension in the base cuboid, there are 5.</t>
  </si>
  <si>
    <t>For our example, n=3 and p=5</t>
  </si>
  <si>
    <t>For instance, cells (1,1,1) (1,1,2), (1,1,3) (1,1,4) and (1,1,5)   (This is an incorrect example.)</t>
  </si>
  <si>
    <t>To create association rules where min_sup = 60% and min_conf = 80%:</t>
  </si>
  <si>
    <t>For each set, L,  generate all non-empty sets.  For each non-empty subset, s:</t>
  </si>
  <si>
    <t>support_count is simply how often it appears in the list.</t>
  </si>
  <si>
    <t>support is support_count over total # of transactions.</t>
  </si>
  <si>
    <t>confidence = support_count(L) / support_count (s)</t>
  </si>
  <si>
    <t>BTW, this is P(Y and K)/ P(K).  It's conditional probability...</t>
  </si>
  <si>
    <t>More precisely, it's also P(Y U K)/P(K)</t>
  </si>
  <si>
    <t>Create the strong association rules that can be inferred from L_2.</t>
  </si>
  <si>
    <t>Create the strong assocation rules for set SOR.</t>
  </si>
  <si>
    <t>{H, O, A, R, D, S, E}</t>
  </si>
  <si>
    <t>{C, O, A, R, S, E}</t>
  </si>
  <si>
    <t>{E, C, A, R, D, S}</t>
  </si>
  <si>
    <t>{R, O, A, D, S}</t>
  </si>
  <si>
    <t>{H, O, U, S, E}</t>
  </si>
  <si>
    <t>hot dogs</t>
  </si>
  <si>
    <t>~hot dogs</t>
  </si>
  <si>
    <t>hamburgers</t>
  </si>
  <si>
    <t>~hamburgers</t>
  </si>
  <si>
    <t xml:space="preserve">  Use the data below:</t>
  </si>
  <si>
    <t>Problem 6.14 -revised</t>
  </si>
  <si>
    <t>1.  Add a totals row and column to your contingency table.</t>
  </si>
  <si>
    <t>1.  Using the data from this problem  complete one row of a table similar to the one on p. 269.</t>
  </si>
  <si>
    <t>It will help, if you complete the following statistics first:</t>
  </si>
  <si>
    <t>P(Hamburgers):</t>
  </si>
  <si>
    <t>P(Hot Dogs):</t>
  </si>
  <si>
    <t>P(HotDogs|Hamburgers):</t>
  </si>
  <si>
    <t>P(Hamburgers|HotDogs):</t>
  </si>
  <si>
    <t>Event A will be "Hamburgers" and Event B will be "Hot Dogs".</t>
  </si>
  <si>
    <t>When your book shows your formulae for P(A|B) and so forth:</t>
  </si>
  <si>
    <t>all_conf =  sup(Hamburgers U Hot Dogs)/Max(sup(Hamburgers), sup(Hot Dogs))</t>
  </si>
  <si>
    <t>all_conf = min[P(A|B,P(B|A)</t>
  </si>
  <si>
    <t>lift = P(Hamburgers U Hot Dogs)/P(hot dog) P(hamburgers)</t>
  </si>
  <si>
    <t>lift = P(B|A)/P(B)</t>
  </si>
  <si>
    <t xml:space="preserve">max_confidence = </t>
  </si>
  <si>
    <t>Kulczynski = sup(ab)/2 *  (1/sup(a) + 1/sup(b) )</t>
  </si>
  <si>
    <t>Kulczynski = 1/2[PA|B)+P(B|A)]</t>
  </si>
  <si>
    <t>cosine = sup(ab)/sqrt(sup(a) * sup(b))</t>
  </si>
  <si>
    <t>cosine = SQRT[P(A|B) * P(B|A)]</t>
  </si>
  <si>
    <t>It is probably easier to use the formulae that express the measurement in terms of conditional probabilites.</t>
  </si>
  <si>
    <t>max( sup(ab)/sup(a), sup(ab)/sup(b) )</t>
  </si>
  <si>
    <t>MAX[PA|B),P(B|A)]</t>
  </si>
  <si>
    <r>
      <t xml:space="preserve">These are </t>
    </r>
    <r>
      <rPr>
        <b/>
        <sz val="11"/>
        <color rgb="FF002060"/>
        <rFont val="Calibri"/>
        <family val="2"/>
        <scheme val="minor"/>
      </rPr>
      <t xml:space="preserve">bolded and blue </t>
    </r>
    <r>
      <rPr>
        <sz val="11"/>
        <color theme="1"/>
        <rFont val="Calibri"/>
        <family val="2"/>
        <scheme val="minor"/>
      </rPr>
      <t>below:</t>
    </r>
  </si>
  <si>
    <t>Problem 8.7 (revised) HW</t>
  </si>
  <si>
    <t>Part 1:</t>
  </si>
  <si>
    <t>Using the data in Table 8.1 on page 338 your text, construct a Decision Tree in RapdMiner.</t>
  </si>
  <si>
    <t xml:space="preserve">Create your decision tree three ways:  </t>
  </si>
  <si>
    <t>Compare your results.</t>
  </si>
  <si>
    <t xml:space="preserve">Part 2:  </t>
  </si>
  <si>
    <t>Consider the data for problem 8.7 on page 387.</t>
  </si>
  <si>
    <r>
      <t xml:space="preserve">Calculate (outside of RapidMiner) the Gain and the Gain Ratio for  the attribute </t>
    </r>
    <r>
      <rPr>
        <i/>
        <sz val="11"/>
        <color theme="1"/>
        <rFont val="Calibri"/>
        <family val="2"/>
        <scheme val="minor"/>
      </rPr>
      <t>department.</t>
    </r>
  </si>
  <si>
    <r>
      <t xml:space="preserve">NOTE:  The target (label) attribute is </t>
    </r>
    <r>
      <rPr>
        <i/>
        <sz val="11"/>
        <color theme="1"/>
        <rFont val="Calibri"/>
        <family val="2"/>
        <scheme val="minor"/>
      </rPr>
      <t>status</t>
    </r>
    <r>
      <rPr>
        <sz val="11"/>
        <color theme="1"/>
        <rFont val="Calibri"/>
        <family val="2"/>
        <scheme val="minor"/>
      </rPr>
      <t>.</t>
    </r>
  </si>
  <si>
    <t>NOTE:  These data have been aggregated already. For instance, there are 30 tuples represented by the first row.</t>
  </si>
  <si>
    <t xml:space="preserve">These counts must be considered in your calculations.  </t>
  </si>
  <si>
    <t>For example, if you review Example 8.1 of your text, they list 9 tuples of class "yes", 5 of class "no".</t>
  </si>
  <si>
    <t>In this problem, there are 30 tuples of class "senior" summarized in the first row alone!!</t>
  </si>
  <si>
    <t>The table summarized 165 tuples, 113 Juniors and 52 Seniors!!</t>
  </si>
  <si>
    <t>Step 2:  Calculate Info_Dept    Equation 8.2, page 337</t>
  </si>
  <si>
    <t>Step 3:   Calculate Gain_Dept     Equation 8.3, page 337</t>
  </si>
  <si>
    <t>Step 4:  Calculate SplitInfo_Dept (Equation 8.5, p. 340)</t>
  </si>
  <si>
    <t>P=5 (we know as we are looking at training data)</t>
  </si>
  <si>
    <t>Problem 9.4, as in the textbook.</t>
  </si>
  <si>
    <r>
      <t xml:space="preserve">is </t>
    </r>
    <r>
      <rPr>
        <b/>
        <sz val="11"/>
        <color theme="1"/>
        <rFont val="Calibri"/>
        <family val="2"/>
        <scheme val="minor"/>
      </rPr>
      <t>X = (1,1,0)</t>
    </r>
    <r>
      <rPr>
        <sz val="11"/>
        <color theme="1"/>
        <rFont val="Calibri"/>
        <family val="2"/>
        <scheme val="minor"/>
      </rPr>
      <t>.  Using the new weights and biases as your "Old" weights,</t>
    </r>
  </si>
  <si>
    <t xml:space="preserve">You might want to know:  The values for most problems have been changed from BOTH the values in the text, </t>
  </si>
  <si>
    <t xml:space="preserve">    and ALSO from the values of the last time that I taught the course.</t>
  </si>
  <si>
    <t>How many cuboids does this cube contain (including the base and apex cuboids)?</t>
  </si>
  <si>
    <t>(To make this caculation easier, you may ignore the area dimension of the snowflake.)</t>
  </si>
  <si>
    <t>Part I:  Demo the text example, which uses the variable AGE.</t>
  </si>
  <si>
    <t>Using the data in Table 8.1 on page 338 your text, complete parts b and c of Problem 8.7 (p. 387)</t>
  </si>
  <si>
    <t>Implement your solution on RapidMiner.</t>
  </si>
  <si>
    <t xml:space="preserve">Create your decision tree for part b three ways:  </t>
  </si>
  <si>
    <r>
      <t xml:space="preserve">In addition, calculate (outside of RapidMiner) the Gain and the Gain Ratio for  the attribute </t>
    </r>
    <r>
      <rPr>
        <i/>
        <sz val="11"/>
        <color theme="1"/>
        <rFont val="Calibri"/>
        <family val="2"/>
        <scheme val="minor"/>
      </rPr>
      <t>credit limit.</t>
    </r>
  </si>
  <si>
    <t>DEMO:</t>
  </si>
  <si>
    <t>|D| = 14</t>
  </si>
  <si>
    <t>m = 2, because there are two classes:  buy and don't buy</t>
  </si>
  <si>
    <t>C|yes| = 9</t>
  </si>
  <si>
    <t>C|no| = 5</t>
  </si>
  <si>
    <t xml:space="preserve">Info (D) = (-9/14) log_2 (9/14) - (5/14) log_2 (5/14) </t>
  </si>
  <si>
    <t>Step 2:  Calculate Info_Age      Equation 8.2, page 337</t>
  </si>
  <si>
    <t xml:space="preserve">Looking at Equation 8.2: </t>
  </si>
  <si>
    <t>v=3 number of distinct values for age</t>
  </si>
  <si>
    <t>value of age</t>
  </si>
  <si>
    <t>value of j</t>
  </si>
  <si>
    <t>|D_ j |</t>
  </si>
  <si>
    <t>|D|</t>
  </si>
  <si>
    <t>#yes_j</t>
  </si>
  <si>
    <t>#no_j</t>
  </si>
  <si>
    <t>Info(D_j)</t>
  </si>
  <si>
    <t>youth</t>
  </si>
  <si>
    <t>middle</t>
  </si>
  <si>
    <t>senior</t>
  </si>
  <si>
    <t>NOTE:  I fudged the value for "middle, #no_j", because it's really zero.</t>
  </si>
  <si>
    <t>Step 3:  Calculate Gain (Equation 8.3, p. 337, and demonstrated on p. 339.</t>
  </si>
  <si>
    <t>Gain_age= Info(D) - Info_age(D)  =</t>
  </si>
  <si>
    <t>Repeat this calculation for Income, in order to demonstrate gain ratio on p. 341.</t>
  </si>
  <si>
    <t>Step 2:  Calculate Info_Income      Equation 8.2, page 337</t>
  </si>
  <si>
    <t>v=3 number of distinct values for income</t>
  </si>
  <si>
    <t>value of income</t>
  </si>
  <si>
    <t>high</t>
  </si>
  <si>
    <t>medium</t>
  </si>
  <si>
    <t>low</t>
  </si>
  <si>
    <t>Gain_income= Info(D) - Info_income(D)  =</t>
  </si>
  <si>
    <t>Step 4:  Calculate SplitInfo_Income (Equation 8.5, p. 340)</t>
  </si>
  <si>
    <t>log_2 (|D_j|/|D|)</t>
  </si>
  <si>
    <t>E*F</t>
  </si>
  <si>
    <t>SplitInfo_Income =</t>
  </si>
  <si>
    <t>GainRatio_Income = Gain_Income / SplitInfo_Income =</t>
  </si>
  <si>
    <t>(|D_j |/ |D|)</t>
  </si>
  <si>
    <t>Demo Example 8.11 p. 375 from text</t>
  </si>
  <si>
    <t>P=</t>
  </si>
  <si>
    <t>To plot:</t>
  </si>
  <si>
    <t>Demo (empty):</t>
  </si>
  <si>
    <t xml:space="preserve">P = </t>
  </si>
  <si>
    <t>Use this table for homework:</t>
  </si>
  <si>
    <t>Once your contingency table is complete, and you have also computed the above conditional probabilities:</t>
  </si>
  <si>
    <t>Homework Problems 10.1, 10.2, 10.6, 10.10, 10.16</t>
  </si>
  <si>
    <t>Use normalization by decimal scaling to normalize the value 53, in a dataset that has ages in the range of 16 - 65.</t>
  </si>
  <si>
    <t xml:space="preserve">Transform the value 53 to a z-value. </t>
  </si>
  <si>
    <t>N=</t>
  </si>
  <si>
    <t>FPR = FP/N</t>
  </si>
  <si>
    <t xml:space="preserve">N = </t>
  </si>
  <si>
    <t>2, 3, 6</t>
  </si>
  <si>
    <t>3, 7</t>
  </si>
  <si>
    <t>Using this schema, starting with the base cuboid [student, course, semester, instructor], what specific</t>
  </si>
  <si>
    <t>OLAP operations (e.g., roll up from semester to year) should one perform in order to list the following:</t>
  </si>
  <si>
    <t>1, 4, 6</t>
  </si>
  <si>
    <t>1 is directly from the text.</t>
  </si>
  <si>
    <t>(directly from text)</t>
  </si>
  <si>
    <t>(4.3 and 4.16 are provided as sample problems.)</t>
  </si>
  <si>
    <t>4.4</t>
  </si>
  <si>
    <t>see slide 34 in the PPTs</t>
  </si>
  <si>
    <t>Chapter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</si>
</sst>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family val="2"/>
      <scheme val="minor"/>
    </font>
    <font>
      <i/>
      <sz val="11"/>
      <color theme="1"/>
      <name val="Calibri"/>
      <family val="2"/>
      <scheme val="minor"/>
    </font>
    <font>
      <b/>
      <sz val="11"/>
      <color theme="1"/>
      <name val="Calibri"/>
      <family val="2"/>
      <scheme val="minor"/>
    </font>
    <font>
      <sz val="11"/>
      <color theme="1"/>
      <name val="Calibri"/>
      <family val="2"/>
    </font>
    <font>
      <b/>
      <sz val="16"/>
      <color theme="1"/>
      <name val="Calibri"/>
      <family val="2"/>
      <scheme val="minor"/>
    </font>
    <font>
      <b/>
      <sz val="14"/>
      <color theme="1"/>
      <name val="Calibri"/>
      <family val="2"/>
      <scheme val="minor"/>
    </font>
    <font>
      <sz val="10"/>
      <name val="Verdana"/>
      <family val="2"/>
    </font>
    <font>
      <b/>
      <sz val="14"/>
      <color theme="1"/>
      <name val="Calibri"/>
      <family val="2"/>
    </font>
    <font>
      <sz val="14"/>
      <color theme="1"/>
      <name val="Calibri"/>
      <family val="2"/>
      <scheme val="minor"/>
    </font>
    <font>
      <b/>
      <i/>
      <sz val="11"/>
      <color theme="1"/>
      <name val="Calibri"/>
      <family val="2"/>
      <scheme val="minor"/>
    </font>
    <font>
      <sz val="10"/>
      <color theme="1"/>
      <name val="Calibri"/>
      <family val="2"/>
      <scheme val="minor"/>
    </font>
    <font>
      <b/>
      <sz val="11"/>
      <color theme="1"/>
      <name val="Calibri"/>
      <family val="2"/>
    </font>
    <font>
      <b/>
      <sz val="12"/>
      <color theme="1"/>
      <name val="Calibri"/>
      <family val="2"/>
      <scheme val="minor"/>
    </font>
    <font>
      <sz val="14"/>
      <color theme="1"/>
      <name val="Calibri"/>
      <family val="2"/>
    </font>
    <font>
      <b/>
      <sz val="11"/>
      <color rgb="FF002060"/>
      <name val="Calibri"/>
      <family val="2"/>
      <scheme val="minor"/>
    </font>
    <font>
      <b/>
      <sz val="12"/>
      <color rgb="FF002060"/>
      <name val="Calibri"/>
      <family val="2"/>
      <scheme val="minor"/>
    </font>
    <font>
      <sz val="8"/>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FF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right style="thin">
        <color auto="1"/>
      </right>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double">
        <color auto="1"/>
      </top>
      <bottom style="thin">
        <color auto="1"/>
      </bottom>
      <diagonal/>
    </border>
    <border>
      <left/>
      <right/>
      <top style="thin">
        <color auto="1"/>
      </top>
      <bottom/>
      <diagonal/>
    </border>
  </borders>
  <cellStyleXfs count="2">
    <xf numFmtId="0" fontId="0" fillId="0" borderId="0"/>
    <xf numFmtId="0" fontId="6" fillId="0" borderId="0"/>
  </cellStyleXfs>
  <cellXfs count="63">
    <xf numFmtId="0" fontId="0" fillId="0" borderId="0" xfId="0"/>
    <xf numFmtId="0" fontId="0" fillId="0" borderId="0" xfId="0" quotePrefix="1"/>
    <xf numFmtId="0" fontId="0" fillId="0" borderId="0" xfId="0" applyAlignment="1">
      <alignment horizontal="right"/>
    </xf>
    <xf numFmtId="0" fontId="2" fillId="0" borderId="0" xfId="0" applyFont="1" applyAlignment="1">
      <alignment horizontal="right"/>
    </xf>
    <xf numFmtId="0" fontId="2" fillId="0" borderId="0" xfId="0" applyFont="1"/>
    <xf numFmtId="0" fontId="0" fillId="0" borderId="0" xfId="0" applyAlignment="1">
      <alignment horizontal="center"/>
    </xf>
    <xf numFmtId="0" fontId="3" fillId="0" borderId="0" xfId="0" applyFont="1"/>
    <xf numFmtId="0" fontId="4" fillId="0" borderId="0" xfId="0" applyFont="1"/>
    <xf numFmtId="0" fontId="5" fillId="0" borderId="0" xfId="0" applyFont="1"/>
    <xf numFmtId="0" fontId="3" fillId="0" borderId="0" xfId="0" applyFont="1" applyAlignment="1">
      <alignment horizontal="center" vertical="center"/>
    </xf>
    <xf numFmtId="0" fontId="7" fillId="0" borderId="0" xfId="0" applyFon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right"/>
    </xf>
    <xf numFmtId="0" fontId="9" fillId="0" borderId="2" xfId="0" applyFont="1" applyBorder="1" applyAlignment="1">
      <alignment horizontal="center"/>
    </xf>
    <xf numFmtId="0" fontId="9" fillId="0" borderId="3" xfId="0" applyFont="1" applyBorder="1" applyAlignment="1">
      <alignment horizontal="right"/>
    </xf>
    <xf numFmtId="0" fontId="9" fillId="0" borderId="4" xfId="0" applyFont="1" applyBorder="1" applyAlignment="1">
      <alignment horizontal="right"/>
    </xf>
    <xf numFmtId="0" fontId="9" fillId="0" borderId="2" xfId="0" applyFont="1" applyBorder="1" applyAlignment="1">
      <alignment horizontal="right"/>
    </xf>
    <xf numFmtId="0" fontId="0" fillId="0" borderId="5" xfId="0" applyBorder="1" applyAlignment="1">
      <alignment horizontal="center"/>
    </xf>
    <xf numFmtId="2" fontId="0" fillId="0" borderId="6" xfId="0" applyNumberFormat="1" applyBorder="1"/>
    <xf numFmtId="0" fontId="0" fillId="0" borderId="7" xfId="0" applyBorder="1"/>
    <xf numFmtId="0" fontId="0" fillId="0" borderId="5" xfId="0" applyBorder="1"/>
    <xf numFmtId="2" fontId="0" fillId="0" borderId="8" xfId="0" applyNumberFormat="1" applyBorder="1"/>
    <xf numFmtId="0" fontId="0" fillId="0" borderId="9" xfId="0" applyBorder="1"/>
    <xf numFmtId="0" fontId="0" fillId="0" borderId="1" xfId="0" applyBorder="1"/>
    <xf numFmtId="0" fontId="0" fillId="0" borderId="0" xfId="0" applyFill="1"/>
    <xf numFmtId="0" fontId="2" fillId="0" borderId="1" xfId="0" applyFont="1" applyBorder="1"/>
    <xf numFmtId="0" fontId="2" fillId="0" borderId="0" xfId="0" applyFont="1" applyFill="1"/>
    <xf numFmtId="0" fontId="10" fillId="0" borderId="0" xfId="0" applyFont="1"/>
    <xf numFmtId="0" fontId="2" fillId="0" borderId="1" xfId="0" applyFont="1" applyBorder="1" applyAlignment="1">
      <alignment horizontal="right"/>
    </xf>
    <xf numFmtId="0" fontId="11" fillId="0" borderId="1" xfId="0" applyFont="1" applyBorder="1" applyAlignment="1">
      <alignment horizontal="right"/>
    </xf>
    <xf numFmtId="0" fontId="12" fillId="0" borderId="0" xfId="0" applyFont="1"/>
    <xf numFmtId="0" fontId="0" fillId="0" borderId="1" xfId="0" applyBorder="1" applyAlignment="1">
      <alignment horizontal="center"/>
    </xf>
    <xf numFmtId="0" fontId="1" fillId="0" borderId="0" xfId="0" applyFont="1"/>
    <xf numFmtId="0" fontId="0" fillId="0" borderId="0" xfId="0" applyBorder="1"/>
    <xf numFmtId="0" fontId="13" fillId="0" borderId="0" xfId="0" applyFont="1" applyAlignment="1">
      <alignment horizontal="center"/>
    </xf>
    <xf numFmtId="0" fontId="15" fillId="0" borderId="0" xfId="0" applyFont="1" applyAlignment="1">
      <alignment horizontal="left"/>
    </xf>
    <xf numFmtId="0" fontId="15" fillId="0" borderId="0" xfId="0" applyFont="1"/>
    <xf numFmtId="0" fontId="5" fillId="0" borderId="0" xfId="0" applyFont="1" applyFill="1"/>
    <xf numFmtId="0" fontId="8" fillId="0" borderId="0" xfId="0" applyFont="1" applyFill="1"/>
    <xf numFmtId="0" fontId="0" fillId="0" borderId="1" xfId="0" applyBorder="1" applyAlignment="1">
      <alignment horizontal="right"/>
    </xf>
    <xf numFmtId="0" fontId="0" fillId="2" borderId="0" xfId="0" applyFill="1"/>
    <xf numFmtId="0" fontId="0" fillId="0" borderId="0" xfId="0" applyFont="1"/>
    <xf numFmtId="0" fontId="0" fillId="0" borderId="1" xfId="0" applyFill="1" applyBorder="1" applyAlignment="1">
      <alignment horizontal="right"/>
    </xf>
    <xf numFmtId="0" fontId="0" fillId="0" borderId="1" xfId="0" applyFill="1" applyBorder="1"/>
    <xf numFmtId="0" fontId="0" fillId="0" borderId="0" xfId="0" applyFill="1" applyBorder="1"/>
    <xf numFmtId="0" fontId="10" fillId="2" borderId="0" xfId="0" applyFont="1" applyFill="1"/>
    <xf numFmtId="0" fontId="16" fillId="0" borderId="1" xfId="0" applyFont="1" applyBorder="1" applyAlignment="1">
      <alignment horizontal="right"/>
    </xf>
    <xf numFmtId="0" fontId="0" fillId="3" borderId="0" xfId="0" applyFill="1"/>
    <xf numFmtId="0" fontId="0" fillId="0" borderId="1" xfId="0" applyBorder="1" applyAlignment="1">
      <alignment horizontal="center"/>
    </xf>
    <xf numFmtId="0" fontId="5" fillId="0" borderId="0" xfId="0" applyFont="1" applyAlignment="1">
      <alignment horizontal="right"/>
    </xf>
    <xf numFmtId="0" fontId="2" fillId="0" borderId="2" xfId="0" applyFont="1" applyBorder="1" applyAlignment="1">
      <alignment horizontal="right"/>
    </xf>
    <xf numFmtId="0" fontId="9" fillId="0" borderId="10" xfId="0" applyFont="1" applyBorder="1" applyAlignment="1">
      <alignment horizontal="right"/>
    </xf>
    <xf numFmtId="0" fontId="0" fillId="0" borderId="11" xfId="0" applyBorder="1"/>
    <xf numFmtId="2" fontId="0" fillId="0" borderId="5" xfId="0" applyNumberFormat="1" applyBorder="1"/>
    <xf numFmtId="0" fontId="0" fillId="0" borderId="0" xfId="0" applyAlignment="1">
      <alignment horizontal="right"/>
    </xf>
    <xf numFmtId="0" fontId="5" fillId="0" borderId="0" xfId="0" applyFont="1" applyAlignment="1">
      <alignment horizontal="left"/>
    </xf>
    <xf numFmtId="0" fontId="0" fillId="0" borderId="0" xfId="0" applyAlignment="1">
      <alignment wrapText="1"/>
    </xf>
    <xf numFmtId="0" fontId="0" fillId="0" borderId="0" xfId="0" applyAlignment="1">
      <alignment horizontal="right"/>
    </xf>
    <xf numFmtId="0" fontId="0" fillId="3" borderId="0" xfId="0" applyFill="1" applyAlignment="1">
      <alignment horizontal="right"/>
    </xf>
    <xf numFmtId="0" fontId="2" fillId="0" borderId="1" xfId="0" applyFont="1" applyBorder="1" applyAlignment="1">
      <alignment horizontal="center"/>
    </xf>
    <xf numFmtId="0" fontId="0" fillId="0" borderId="1" xfId="0" applyBorder="1" applyAlignment="1">
      <alignment horizontal="center"/>
    </xf>
    <xf numFmtId="0" fontId="0" fillId="0" borderId="1" xfId="0" applyBorder="1" applyAlignment="1">
      <alignment horizontal="right"/>
    </xf>
  </cellXfs>
  <cellStyles count="2">
    <cellStyle name="Normal" xfId="0" builtinId="0"/>
    <cellStyle name="Normal 2" xfId="1" xr:uid="{00000000-0005-0000-0000-000001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'Problem 8.12 demo'!$B$22</c:f>
              <c:strCache>
                <c:ptCount val="1"/>
                <c:pt idx="0">
                  <c:v>TPR</c:v>
                </c:pt>
              </c:strCache>
            </c:strRef>
          </c:tx>
          <c:xVal>
            <c:numRef>
              <c:f>'Problem 8.12 demo'!$A$23:$A$32</c:f>
              <c:numCache>
                <c:formatCode>General</c:formatCode>
                <c:ptCount val="10"/>
                <c:pt idx="0">
                  <c:v>0</c:v>
                </c:pt>
                <c:pt idx="1">
                  <c:v>0.2</c:v>
                </c:pt>
                <c:pt idx="2">
                  <c:v>0.2</c:v>
                </c:pt>
                <c:pt idx="3">
                  <c:v>0.2</c:v>
                </c:pt>
                <c:pt idx="4">
                  <c:v>0.4</c:v>
                </c:pt>
                <c:pt idx="5">
                  <c:v>0.4</c:v>
                </c:pt>
                <c:pt idx="6">
                  <c:v>0.6</c:v>
                </c:pt>
                <c:pt idx="7">
                  <c:v>0.8</c:v>
                </c:pt>
                <c:pt idx="8">
                  <c:v>1</c:v>
                </c:pt>
                <c:pt idx="9">
                  <c:v>1</c:v>
                </c:pt>
              </c:numCache>
            </c:numRef>
          </c:xVal>
          <c:yVal>
            <c:numRef>
              <c:f>'Problem 8.12 demo'!$B$23:$B$32</c:f>
              <c:numCache>
                <c:formatCode>General</c:formatCode>
                <c:ptCount val="10"/>
                <c:pt idx="0">
                  <c:v>0.2</c:v>
                </c:pt>
                <c:pt idx="1">
                  <c:v>0.2</c:v>
                </c:pt>
                <c:pt idx="2">
                  <c:v>0.4</c:v>
                </c:pt>
                <c:pt idx="3">
                  <c:v>0.6</c:v>
                </c:pt>
                <c:pt idx="4">
                  <c:v>0.6</c:v>
                </c:pt>
                <c:pt idx="5">
                  <c:v>0.8</c:v>
                </c:pt>
                <c:pt idx="6">
                  <c:v>0.8</c:v>
                </c:pt>
                <c:pt idx="7">
                  <c:v>0.8</c:v>
                </c:pt>
                <c:pt idx="8">
                  <c:v>0.8</c:v>
                </c:pt>
                <c:pt idx="9">
                  <c:v>1</c:v>
                </c:pt>
              </c:numCache>
            </c:numRef>
          </c:yVal>
          <c:smooth val="0"/>
          <c:extLst>
            <c:ext xmlns:c16="http://schemas.microsoft.com/office/drawing/2014/chart" uri="{C3380CC4-5D6E-409C-BE32-E72D297353CC}">
              <c16:uniqueId val="{00000000-6A8E-4C23-A5F9-B9CC81D80C7D}"/>
            </c:ext>
          </c:extLst>
        </c:ser>
        <c:dLbls>
          <c:showLegendKey val="0"/>
          <c:showVal val="0"/>
          <c:showCatName val="0"/>
          <c:showSerName val="0"/>
          <c:showPercent val="0"/>
          <c:showBubbleSize val="0"/>
        </c:dLbls>
        <c:axId val="845367288"/>
        <c:axId val="329453312"/>
      </c:scatterChart>
      <c:valAx>
        <c:axId val="845367288"/>
        <c:scaling>
          <c:orientation val="minMax"/>
        </c:scaling>
        <c:delete val="0"/>
        <c:axPos val="b"/>
        <c:numFmt formatCode="General" sourceLinked="1"/>
        <c:majorTickMark val="out"/>
        <c:minorTickMark val="none"/>
        <c:tickLblPos val="nextTo"/>
        <c:crossAx val="329453312"/>
        <c:crosses val="autoZero"/>
        <c:crossBetween val="midCat"/>
      </c:valAx>
      <c:valAx>
        <c:axId val="329453312"/>
        <c:scaling>
          <c:orientation val="minMax"/>
        </c:scaling>
        <c:delete val="0"/>
        <c:axPos val="l"/>
        <c:majorGridlines/>
        <c:numFmt formatCode="General" sourceLinked="1"/>
        <c:majorTickMark val="out"/>
        <c:minorTickMark val="none"/>
        <c:tickLblPos val="nextTo"/>
        <c:crossAx val="845367288"/>
        <c:crosses val="autoZero"/>
        <c:crossBetween val="midCat"/>
      </c:valAx>
    </c:plotArea>
    <c:legend>
      <c:legendPos val="r"/>
      <c:overlay val="0"/>
    </c:legend>
    <c:plotVisOnly val="1"/>
    <c:dispBlanksAs val="gap"/>
    <c:showDLblsOverMax val="0"/>
  </c:chart>
  <c:printSettings>
    <c:headerFooter/>
    <c:pageMargins b="0.750000000000001" l="0.70000000000000095" r="0.70000000000000095" t="0.75000000000000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'Problem 8.12 demo'!$M$22</c:f>
              <c:strCache>
                <c:ptCount val="1"/>
                <c:pt idx="0">
                  <c:v>TPR</c:v>
                </c:pt>
              </c:strCache>
            </c:strRef>
          </c:tx>
          <c:xVal>
            <c:numRef>
              <c:f>'Problem 8.12 demo'!$L$23:$L$32</c:f>
              <c:numCache>
                <c:formatCode>General</c:formatCode>
                <c:ptCount val="10"/>
                <c:pt idx="0">
                  <c:v>0</c:v>
                </c:pt>
                <c:pt idx="1">
                  <c:v>0</c:v>
                </c:pt>
                <c:pt idx="2">
                  <c:v>0.2</c:v>
                </c:pt>
                <c:pt idx="3">
                  <c:v>0.2</c:v>
                </c:pt>
                <c:pt idx="4">
                  <c:v>0.2</c:v>
                </c:pt>
                <c:pt idx="5">
                  <c:v>0.4</c:v>
                </c:pt>
                <c:pt idx="6">
                  <c:v>0.6</c:v>
                </c:pt>
                <c:pt idx="7">
                  <c:v>0.8</c:v>
                </c:pt>
                <c:pt idx="8">
                  <c:v>0.8</c:v>
                </c:pt>
                <c:pt idx="9">
                  <c:v>1</c:v>
                </c:pt>
              </c:numCache>
            </c:numRef>
          </c:xVal>
          <c:yVal>
            <c:numRef>
              <c:f>'Problem 8.12 demo'!$M$23:$M$32</c:f>
              <c:numCache>
                <c:formatCode>General</c:formatCode>
                <c:ptCount val="10"/>
                <c:pt idx="0">
                  <c:v>0.2</c:v>
                </c:pt>
                <c:pt idx="1">
                  <c:v>0.4</c:v>
                </c:pt>
                <c:pt idx="2">
                  <c:v>0.4</c:v>
                </c:pt>
                <c:pt idx="3">
                  <c:v>0.6</c:v>
                </c:pt>
                <c:pt idx="4">
                  <c:v>0.8</c:v>
                </c:pt>
                <c:pt idx="5">
                  <c:v>0.8</c:v>
                </c:pt>
                <c:pt idx="6">
                  <c:v>0.8</c:v>
                </c:pt>
                <c:pt idx="7">
                  <c:v>0.8</c:v>
                </c:pt>
                <c:pt idx="8">
                  <c:v>1</c:v>
                </c:pt>
                <c:pt idx="9">
                  <c:v>1</c:v>
                </c:pt>
              </c:numCache>
            </c:numRef>
          </c:yVal>
          <c:smooth val="0"/>
          <c:extLst>
            <c:ext xmlns:c16="http://schemas.microsoft.com/office/drawing/2014/chart" uri="{C3380CC4-5D6E-409C-BE32-E72D297353CC}">
              <c16:uniqueId val="{00000000-4E9A-449D-9BBC-30075DC75724}"/>
            </c:ext>
          </c:extLst>
        </c:ser>
        <c:dLbls>
          <c:showLegendKey val="0"/>
          <c:showVal val="0"/>
          <c:showCatName val="0"/>
          <c:showSerName val="0"/>
          <c:showPercent val="0"/>
          <c:showBubbleSize val="0"/>
        </c:dLbls>
        <c:axId val="845364152"/>
        <c:axId val="845364936"/>
      </c:scatterChart>
      <c:valAx>
        <c:axId val="845364152"/>
        <c:scaling>
          <c:orientation val="minMax"/>
        </c:scaling>
        <c:delete val="0"/>
        <c:axPos val="b"/>
        <c:numFmt formatCode="General" sourceLinked="1"/>
        <c:majorTickMark val="out"/>
        <c:minorTickMark val="none"/>
        <c:tickLblPos val="nextTo"/>
        <c:crossAx val="845364936"/>
        <c:crosses val="autoZero"/>
        <c:crossBetween val="midCat"/>
      </c:valAx>
      <c:valAx>
        <c:axId val="845364936"/>
        <c:scaling>
          <c:orientation val="minMax"/>
        </c:scaling>
        <c:delete val="0"/>
        <c:axPos val="l"/>
        <c:majorGridlines/>
        <c:numFmt formatCode="General" sourceLinked="1"/>
        <c:majorTickMark val="out"/>
        <c:minorTickMark val="none"/>
        <c:tickLblPos val="nextTo"/>
        <c:crossAx val="845364152"/>
        <c:crosses val="autoZero"/>
        <c:crossBetween val="midCat"/>
      </c:valAx>
    </c:plotArea>
    <c:legend>
      <c:legendPos val="r"/>
      <c:overlay val="0"/>
    </c:legend>
    <c:plotVisOnly val="1"/>
    <c:dispBlanksAs val="gap"/>
    <c:showDLblsOverMax val="0"/>
  </c:chart>
  <c:printSettings>
    <c:headerFooter/>
    <c:pageMargins b="0.750000000000001" l="0.70000000000000095" r="0.70000000000000095" t="0.750000000000001"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lineMarker"/>
        <c:varyColors val="0"/>
        <c:ser>
          <c:idx val="0"/>
          <c:order val="0"/>
          <c:tx>
            <c:strRef>
              <c:f>'Problem 8.12 demo'!$B$67</c:f>
              <c:strCache>
                <c:ptCount val="1"/>
                <c:pt idx="0">
                  <c:v>TPR</c:v>
                </c:pt>
              </c:strCache>
            </c:strRef>
          </c:tx>
          <c:xVal>
            <c:numRef>
              <c:f>'Problem 8.12 demo'!$A$68:$A$77</c:f>
              <c:numCache>
                <c:formatCode>0.00</c:formatCode>
                <c:ptCount val="10"/>
                <c:pt idx="0">
                  <c:v>0</c:v>
                </c:pt>
                <c:pt idx="1">
                  <c:v>0.2</c:v>
                </c:pt>
                <c:pt idx="2">
                  <c:v>0.2</c:v>
                </c:pt>
                <c:pt idx="3">
                  <c:v>0.4</c:v>
                </c:pt>
                <c:pt idx="4">
                  <c:v>0.6</c:v>
                </c:pt>
                <c:pt idx="5">
                  <c:v>0.8</c:v>
                </c:pt>
                <c:pt idx="6">
                  <c:v>0.8</c:v>
                </c:pt>
                <c:pt idx="7">
                  <c:v>0.8</c:v>
                </c:pt>
                <c:pt idx="8">
                  <c:v>1</c:v>
                </c:pt>
                <c:pt idx="9">
                  <c:v>1</c:v>
                </c:pt>
              </c:numCache>
            </c:numRef>
          </c:xVal>
          <c:yVal>
            <c:numRef>
              <c:f>'Problem 8.12 demo'!$B$68:$B$77</c:f>
              <c:numCache>
                <c:formatCode>0.00</c:formatCode>
                <c:ptCount val="10"/>
                <c:pt idx="0">
                  <c:v>0.2</c:v>
                </c:pt>
                <c:pt idx="1">
                  <c:v>0.2</c:v>
                </c:pt>
                <c:pt idx="2">
                  <c:v>0.4</c:v>
                </c:pt>
                <c:pt idx="3">
                  <c:v>0.4</c:v>
                </c:pt>
                <c:pt idx="4">
                  <c:v>0.4</c:v>
                </c:pt>
                <c:pt idx="5">
                  <c:v>0.4</c:v>
                </c:pt>
                <c:pt idx="6">
                  <c:v>0.6</c:v>
                </c:pt>
                <c:pt idx="7">
                  <c:v>0.8</c:v>
                </c:pt>
                <c:pt idx="8">
                  <c:v>0.8</c:v>
                </c:pt>
                <c:pt idx="9">
                  <c:v>1</c:v>
                </c:pt>
              </c:numCache>
            </c:numRef>
          </c:yVal>
          <c:smooth val="0"/>
          <c:extLst>
            <c:ext xmlns:c16="http://schemas.microsoft.com/office/drawing/2014/chart" uri="{C3380CC4-5D6E-409C-BE32-E72D297353CC}">
              <c16:uniqueId val="{00000000-842A-49A4-8308-8BA1B9CFFD05}"/>
            </c:ext>
          </c:extLst>
        </c:ser>
        <c:dLbls>
          <c:showLegendKey val="0"/>
          <c:showVal val="0"/>
          <c:showCatName val="0"/>
          <c:showSerName val="0"/>
          <c:showPercent val="0"/>
          <c:showBubbleSize val="0"/>
        </c:dLbls>
        <c:axId val="329452528"/>
        <c:axId val="329452136"/>
      </c:scatterChart>
      <c:valAx>
        <c:axId val="329452528"/>
        <c:scaling>
          <c:orientation val="minMax"/>
        </c:scaling>
        <c:delete val="0"/>
        <c:axPos val="b"/>
        <c:numFmt formatCode="0.00" sourceLinked="1"/>
        <c:majorTickMark val="out"/>
        <c:minorTickMark val="none"/>
        <c:tickLblPos val="nextTo"/>
        <c:crossAx val="329452136"/>
        <c:crosses val="autoZero"/>
        <c:crossBetween val="midCat"/>
      </c:valAx>
      <c:valAx>
        <c:axId val="329452136"/>
        <c:scaling>
          <c:orientation val="minMax"/>
        </c:scaling>
        <c:delete val="0"/>
        <c:axPos val="l"/>
        <c:majorGridlines/>
        <c:numFmt formatCode="0.00" sourceLinked="1"/>
        <c:majorTickMark val="out"/>
        <c:minorTickMark val="none"/>
        <c:tickLblPos val="nextTo"/>
        <c:crossAx val="32945252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152400</xdr:rowOff>
    </xdr:from>
    <xdr:to>
      <xdr:col>9</xdr:col>
      <xdr:colOff>553406</xdr:colOff>
      <xdr:row>23</xdr:row>
      <xdr:rowOff>28575</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l="7908" t="21441" r="5781" b="12864"/>
        <a:stretch>
          <a:fillRect/>
        </a:stretch>
      </xdr:blipFill>
      <xdr:spPr bwMode="auto">
        <a:xfrm>
          <a:off x="0" y="1676400"/>
          <a:ext cx="5373056" cy="26384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50800</xdr:colOff>
          <xdr:row>1</xdr:row>
          <xdr:rowOff>114300</xdr:rowOff>
        </xdr:from>
        <xdr:to>
          <xdr:col>16</xdr:col>
          <xdr:colOff>69850</xdr:colOff>
          <xdr:row>22</xdr:row>
          <xdr:rowOff>63500</xdr:rowOff>
        </xdr:to>
        <xdr:sp macro="" textlink="">
          <xdr:nvSpPr>
            <xdr:cNvPr id="8194" name="Object 5" hidden="1">
              <a:extLst>
                <a:ext uri="{63B3BB69-23CF-44E3-9099-C40C66FF867C}">
                  <a14:compatExt spid="_x0000_s8194"/>
                </a:ext>
                <a:ext uri="{FF2B5EF4-FFF2-40B4-BE49-F238E27FC236}">
                  <a16:creationId xmlns:a16="http://schemas.microsoft.com/office/drawing/2014/main" id="{00000000-0008-0000-0B00-000002200000}"/>
                </a:ext>
              </a:extLst>
            </xdr:cNvPr>
            <xdr:cNvSpPr/>
          </xdr:nvSpPr>
          <xdr:spPr bwMode="auto">
            <a:xfrm>
              <a:off x="0" y="0"/>
              <a:ext cx="0" cy="0"/>
            </a:xfrm>
            <a:prstGeom prst="rect">
              <a:avLst/>
            </a:prstGeom>
            <a:noFill/>
            <a:effectLst/>
            <a:extLst>
              <a:ext uri="{909E8E84-426E-40DD-AFC4-6F175D3DCCD1}">
                <a14:hiddenFill>
                  <a:solidFill>
                    <a:srgbClr val="00E4A8"/>
                  </a:solidFill>
                </a14:hiddenFill>
              </a:ext>
              <a:ext uri="{AF507438-7753-43E0-B8FC-AC1667EBCBE1}">
                <a14:hiddenEffects>
                  <a:effectLst>
                    <a:outerShdw dist="38099" dir="2700000" algn="ctr" rotWithShape="0">
                      <a:srgbClr val="1C1C1C">
                        <a:alpha val="74997"/>
                      </a:srgbClr>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323851</xdr:colOff>
      <xdr:row>18</xdr:row>
      <xdr:rowOff>171450</xdr:rowOff>
    </xdr:from>
    <xdr:to>
      <xdr:col>7</xdr:col>
      <xdr:colOff>406401</xdr:colOff>
      <xdr:row>29</xdr:row>
      <xdr:rowOff>127000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18</xdr:row>
      <xdr:rowOff>123825</xdr:rowOff>
    </xdr:from>
    <xdr:to>
      <xdr:col>19</xdr:col>
      <xdr:colOff>279400</xdr:colOff>
      <xdr:row>33</xdr:row>
      <xdr:rowOff>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65</xdr:row>
      <xdr:rowOff>88900</xdr:rowOff>
    </xdr:from>
    <xdr:to>
      <xdr:col>8</xdr:col>
      <xdr:colOff>533400</xdr:colOff>
      <xdr:row>77</xdr:row>
      <xdr:rowOff>165100</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381000</xdr:colOff>
      <xdr:row>12</xdr:row>
      <xdr:rowOff>133350</xdr:rowOff>
    </xdr:from>
    <xdr:to>
      <xdr:col>9</xdr:col>
      <xdr:colOff>38100</xdr:colOff>
      <xdr:row>26</xdr:row>
      <xdr:rowOff>180975</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0" y="2038350"/>
          <a:ext cx="3619500" cy="27146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2.emf"/><Relationship Id="rId4" Type="http://schemas.openxmlformats.org/officeDocument/2006/relationships/oleObject" Target="../embeddings/Microsoft_Excel_97-2003_Worksheet.xls"/></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zoomScaleNormal="100" workbookViewId="0">
      <selection activeCell="A13" sqref="A13"/>
    </sheetView>
  </sheetViews>
  <sheetFormatPr defaultRowHeight="14.5" x14ac:dyDescent="0.35"/>
  <cols>
    <col min="1" max="1" width="12.08984375" customWidth="1"/>
  </cols>
  <sheetData>
    <row r="1" spans="1:4" ht="18.5" x14ac:dyDescent="0.45">
      <c r="A1" s="8" t="s">
        <v>211</v>
      </c>
    </row>
    <row r="2" spans="1:4" x14ac:dyDescent="0.35">
      <c r="A2" t="s">
        <v>212</v>
      </c>
    </row>
    <row r="3" spans="1:4" x14ac:dyDescent="0.35">
      <c r="A3" t="s">
        <v>213</v>
      </c>
    </row>
    <row r="4" spans="1:4" x14ac:dyDescent="0.35">
      <c r="A4" s="33" t="s">
        <v>214</v>
      </c>
    </row>
    <row r="5" spans="1:4" x14ac:dyDescent="0.35">
      <c r="A5" s="33" t="s">
        <v>215</v>
      </c>
    </row>
    <row r="9" spans="1:4" ht="20" customHeight="1" x14ac:dyDescent="0.35">
      <c r="A9" t="s">
        <v>216</v>
      </c>
      <c r="B9" t="s">
        <v>385</v>
      </c>
    </row>
    <row r="10" spans="1:4" ht="20" customHeight="1" x14ac:dyDescent="0.35">
      <c r="A10" t="s">
        <v>217</v>
      </c>
      <c r="B10" t="s">
        <v>386</v>
      </c>
    </row>
    <row r="11" spans="1:4" ht="20" customHeight="1" x14ac:dyDescent="0.35">
      <c r="A11" t="s">
        <v>218</v>
      </c>
      <c r="B11" s="1" t="s">
        <v>393</v>
      </c>
      <c r="D11" t="s">
        <v>392</v>
      </c>
    </row>
    <row r="12" spans="1:4" ht="20" customHeight="1" x14ac:dyDescent="0.35">
      <c r="A12" t="s">
        <v>219</v>
      </c>
      <c r="B12" t="s">
        <v>220</v>
      </c>
    </row>
    <row r="13" spans="1:4" ht="20" customHeight="1" x14ac:dyDescent="0.35">
      <c r="A13" t="s">
        <v>395</v>
      </c>
      <c r="B13" t="s">
        <v>221</v>
      </c>
    </row>
    <row r="14" spans="1:4" ht="20" customHeight="1" x14ac:dyDescent="0.35">
      <c r="A14" t="s">
        <v>222</v>
      </c>
      <c r="B14" t="s">
        <v>389</v>
      </c>
      <c r="D14" t="s">
        <v>390</v>
      </c>
    </row>
    <row r="15" spans="1:4" ht="20" customHeight="1" x14ac:dyDescent="0.35">
      <c r="A15" t="s">
        <v>223</v>
      </c>
      <c r="B15" t="s">
        <v>224</v>
      </c>
      <c r="D15" t="s">
        <v>391</v>
      </c>
    </row>
    <row r="18" spans="1:1" x14ac:dyDescent="0.35">
      <c r="A18" t="s">
        <v>327</v>
      </c>
    </row>
    <row r="19" spans="1:1" x14ac:dyDescent="0.35">
      <c r="A19"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22"/>
  <sheetViews>
    <sheetView topLeftCell="A10" workbookViewId="0">
      <selection activeCell="I21" sqref="I21"/>
    </sheetView>
  </sheetViews>
  <sheetFormatPr defaultRowHeight="14.5" x14ac:dyDescent="0.35"/>
  <sheetData>
    <row r="1" spans="1:6" ht="18.5" x14ac:dyDescent="0.45">
      <c r="A1" s="8" t="s">
        <v>125</v>
      </c>
    </row>
    <row r="2" spans="1:6" ht="18.5" x14ac:dyDescent="0.45">
      <c r="A2" s="8" t="s">
        <v>126</v>
      </c>
    </row>
    <row r="3" spans="1:6" ht="18.5" x14ac:dyDescent="0.45">
      <c r="A3" s="8" t="s">
        <v>127</v>
      </c>
    </row>
    <row r="4" spans="1:6" ht="18.5" x14ac:dyDescent="0.45">
      <c r="A4" s="8"/>
    </row>
    <row r="6" spans="1:6" x14ac:dyDescent="0.35">
      <c r="A6" t="s">
        <v>118</v>
      </c>
      <c r="B6" t="s">
        <v>274</v>
      </c>
      <c r="F6" t="s">
        <v>119</v>
      </c>
    </row>
    <row r="7" spans="1:6" x14ac:dyDescent="0.35">
      <c r="A7" t="s">
        <v>120</v>
      </c>
      <c r="B7" t="s">
        <v>275</v>
      </c>
      <c r="F7" t="s">
        <v>121</v>
      </c>
    </row>
    <row r="8" spans="1:6" x14ac:dyDescent="0.35">
      <c r="A8" t="s">
        <v>122</v>
      </c>
      <c r="B8" t="s">
        <v>276</v>
      </c>
    </row>
    <row r="9" spans="1:6" x14ac:dyDescent="0.35">
      <c r="A9" t="s">
        <v>123</v>
      </c>
      <c r="B9" t="s">
        <v>277</v>
      </c>
    </row>
    <row r="10" spans="1:6" x14ac:dyDescent="0.35">
      <c r="A10" t="s">
        <v>124</v>
      </c>
      <c r="B10" t="s">
        <v>278</v>
      </c>
    </row>
    <row r="11" spans="1:6" x14ac:dyDescent="0.35">
      <c r="B11" s="28"/>
    </row>
    <row r="12" spans="1:6" x14ac:dyDescent="0.35">
      <c r="A12" t="s">
        <v>272</v>
      </c>
    </row>
    <row r="13" spans="1:6" x14ac:dyDescent="0.35">
      <c r="A13" t="s">
        <v>273</v>
      </c>
    </row>
    <row r="14" spans="1:6" x14ac:dyDescent="0.35">
      <c r="A14" t="s">
        <v>265</v>
      </c>
    </row>
    <row r="16" spans="1:6" x14ac:dyDescent="0.35">
      <c r="A16" t="s">
        <v>266</v>
      </c>
    </row>
    <row r="18" spans="1:2" x14ac:dyDescent="0.35">
      <c r="A18" s="13" t="s">
        <v>41</v>
      </c>
      <c r="B18" t="s">
        <v>267</v>
      </c>
    </row>
    <row r="19" spans="1:2" x14ac:dyDescent="0.35">
      <c r="A19" s="13" t="s">
        <v>41</v>
      </c>
      <c r="B19" t="s">
        <v>268</v>
      </c>
    </row>
    <row r="20" spans="1:2" x14ac:dyDescent="0.35">
      <c r="A20" s="13" t="s">
        <v>41</v>
      </c>
      <c r="B20" t="s">
        <v>269</v>
      </c>
    </row>
    <row r="21" spans="1:2" x14ac:dyDescent="0.35">
      <c r="A21" s="13"/>
      <c r="B21" t="s">
        <v>270</v>
      </c>
    </row>
    <row r="22" spans="1:2" x14ac:dyDescent="0.35">
      <c r="A22" s="13"/>
      <c r="B22" t="s">
        <v>271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43"/>
  <sheetViews>
    <sheetView topLeftCell="A58" workbookViewId="0">
      <selection activeCell="B4" sqref="B4"/>
    </sheetView>
  </sheetViews>
  <sheetFormatPr defaultRowHeight="14.5" x14ac:dyDescent="0.35"/>
  <cols>
    <col min="1" max="1" width="5.1796875" customWidth="1"/>
    <col min="2" max="2" width="16.08984375" customWidth="1"/>
    <col min="3" max="3" width="13.90625" customWidth="1"/>
  </cols>
  <sheetData>
    <row r="1" spans="1:5" ht="18.5" x14ac:dyDescent="0.45">
      <c r="A1" s="8" t="s">
        <v>284</v>
      </c>
      <c r="D1" t="s">
        <v>283</v>
      </c>
    </row>
    <row r="4" spans="1:5" x14ac:dyDescent="0.35">
      <c r="D4" s="4" t="s">
        <v>279</v>
      </c>
      <c r="E4" s="4" t="s">
        <v>280</v>
      </c>
    </row>
    <row r="5" spans="1:5" x14ac:dyDescent="0.35">
      <c r="C5" s="4" t="s">
        <v>281</v>
      </c>
      <c r="D5" s="24">
        <v>1500</v>
      </c>
      <c r="E5" s="24">
        <v>1000</v>
      </c>
    </row>
    <row r="6" spans="1:5" x14ac:dyDescent="0.35">
      <c r="C6" s="4" t="s">
        <v>282</v>
      </c>
      <c r="D6" s="24">
        <v>2000</v>
      </c>
      <c r="E6" s="24">
        <v>500</v>
      </c>
    </row>
    <row r="10" spans="1:5" x14ac:dyDescent="0.35">
      <c r="A10" s="13" t="s">
        <v>41</v>
      </c>
      <c r="B10" t="s">
        <v>128</v>
      </c>
    </row>
    <row r="11" spans="1:5" x14ac:dyDescent="0.35">
      <c r="C11" t="s">
        <v>285</v>
      </c>
    </row>
    <row r="12" spans="1:5" x14ac:dyDescent="0.35">
      <c r="C12" t="s">
        <v>129</v>
      </c>
    </row>
    <row r="13" spans="1:5" x14ac:dyDescent="0.35">
      <c r="C13" t="s">
        <v>130</v>
      </c>
    </row>
    <row r="14" spans="1:5" x14ac:dyDescent="0.35">
      <c r="C14" t="s">
        <v>131</v>
      </c>
    </row>
    <row r="15" spans="1:5" x14ac:dyDescent="0.35">
      <c r="C15" t="s">
        <v>132</v>
      </c>
    </row>
    <row r="16" spans="1:5" x14ac:dyDescent="0.35">
      <c r="A16" s="13" t="s">
        <v>41</v>
      </c>
      <c r="B16" t="s">
        <v>133</v>
      </c>
    </row>
    <row r="17" spans="2:4" x14ac:dyDescent="0.35">
      <c r="C17" t="s">
        <v>286</v>
      </c>
    </row>
    <row r="18" spans="2:4" x14ac:dyDescent="0.35">
      <c r="C18" t="s">
        <v>134</v>
      </c>
    </row>
    <row r="20" spans="2:4" x14ac:dyDescent="0.35">
      <c r="B20" t="s">
        <v>287</v>
      </c>
    </row>
    <row r="22" spans="2:4" x14ac:dyDescent="0.35">
      <c r="D22" s="2" t="s">
        <v>288</v>
      </c>
    </row>
    <row r="23" spans="2:4" x14ac:dyDescent="0.35">
      <c r="D23" s="2" t="s">
        <v>289</v>
      </c>
    </row>
    <row r="24" spans="2:4" x14ac:dyDescent="0.35">
      <c r="D24" s="2" t="s">
        <v>291</v>
      </c>
    </row>
    <row r="25" spans="2:4" x14ac:dyDescent="0.35">
      <c r="D25" s="2" t="s">
        <v>290</v>
      </c>
    </row>
    <row r="27" spans="2:4" x14ac:dyDescent="0.35">
      <c r="B27" t="s">
        <v>293</v>
      </c>
    </row>
    <row r="28" spans="2:4" x14ac:dyDescent="0.35">
      <c r="C28" t="s">
        <v>292</v>
      </c>
    </row>
    <row r="30" spans="2:4" x14ac:dyDescent="0.35">
      <c r="B30" t="s">
        <v>378</v>
      </c>
    </row>
    <row r="31" spans="2:4" x14ac:dyDescent="0.35">
      <c r="B31" t="s">
        <v>303</v>
      </c>
    </row>
    <row r="32" spans="2:4" x14ac:dyDescent="0.35">
      <c r="B32" t="s">
        <v>306</v>
      </c>
    </row>
    <row r="34" spans="2:3" x14ac:dyDescent="0.35">
      <c r="B34" t="s">
        <v>294</v>
      </c>
    </row>
    <row r="35" spans="2:3" ht="15.5" x14ac:dyDescent="0.35">
      <c r="B35" s="36" t="s">
        <v>295</v>
      </c>
    </row>
    <row r="36" spans="2:3" x14ac:dyDescent="0.35">
      <c r="B36" t="s">
        <v>296</v>
      </c>
    </row>
    <row r="37" spans="2:3" ht="15.5" x14ac:dyDescent="0.35">
      <c r="B37" s="37" t="s">
        <v>297</v>
      </c>
    </row>
    <row r="38" spans="2:3" x14ac:dyDescent="0.35">
      <c r="B38" t="s">
        <v>298</v>
      </c>
      <c r="C38" t="s">
        <v>304</v>
      </c>
    </row>
    <row r="39" spans="2:3" ht="15.5" x14ac:dyDescent="0.35">
      <c r="B39" s="37" t="s">
        <v>298</v>
      </c>
      <c r="C39" s="37" t="s">
        <v>305</v>
      </c>
    </row>
    <row r="40" spans="2:3" x14ac:dyDescent="0.35">
      <c r="B40" t="s">
        <v>299</v>
      </c>
    </row>
    <row r="41" spans="2:3" ht="15.5" x14ac:dyDescent="0.35">
      <c r="B41" s="37" t="s">
        <v>300</v>
      </c>
    </row>
    <row r="42" spans="2:3" x14ac:dyDescent="0.35">
      <c r="B42" t="s">
        <v>301</v>
      </c>
    </row>
    <row r="43" spans="2:3" ht="15.5" x14ac:dyDescent="0.35">
      <c r="B43" s="37" t="s">
        <v>302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73"/>
  <sheetViews>
    <sheetView topLeftCell="A19" zoomScale="85" zoomScaleNormal="85" zoomScalePageLayoutView="85" workbookViewId="0">
      <selection activeCell="A25" sqref="A25"/>
    </sheetView>
  </sheetViews>
  <sheetFormatPr defaultColWidth="8.81640625" defaultRowHeight="14.5" x14ac:dyDescent="0.35"/>
  <cols>
    <col min="1" max="1" width="15.81640625" customWidth="1"/>
    <col min="3" max="3" width="6.453125" customWidth="1"/>
    <col min="4" max="4" width="8.6328125" customWidth="1"/>
    <col min="5" max="5" width="11.6328125" customWidth="1"/>
    <col min="6" max="6" width="12" customWidth="1"/>
    <col min="7" max="7" width="8.08984375" customWidth="1"/>
    <col min="8" max="8" width="13.08984375" customWidth="1"/>
  </cols>
  <sheetData>
    <row r="1" spans="1:2" ht="18.5" x14ac:dyDescent="0.45">
      <c r="A1" s="8" t="s">
        <v>150</v>
      </c>
    </row>
    <row r="2" spans="1:2" s="4" customFormat="1" x14ac:dyDescent="0.35">
      <c r="A2" s="4" t="s">
        <v>331</v>
      </c>
    </row>
    <row r="3" spans="1:2" x14ac:dyDescent="0.35">
      <c r="A3" t="s">
        <v>332</v>
      </c>
    </row>
    <row r="4" spans="1:2" x14ac:dyDescent="0.35">
      <c r="A4" t="s">
        <v>333</v>
      </c>
    </row>
    <row r="7" spans="1:2" x14ac:dyDescent="0.35">
      <c r="A7" t="s">
        <v>334</v>
      </c>
    </row>
    <row r="8" spans="1:2" x14ac:dyDescent="0.35">
      <c r="B8" t="s">
        <v>151</v>
      </c>
    </row>
    <row r="9" spans="1:2" x14ac:dyDescent="0.35">
      <c r="B9" t="s">
        <v>152</v>
      </c>
    </row>
    <row r="10" spans="1:2" x14ac:dyDescent="0.35">
      <c r="B10" t="s">
        <v>153</v>
      </c>
    </row>
    <row r="12" spans="1:2" x14ac:dyDescent="0.35">
      <c r="A12" t="s">
        <v>335</v>
      </c>
    </row>
    <row r="13" spans="1:2" x14ac:dyDescent="0.35">
      <c r="A13" t="s">
        <v>154</v>
      </c>
    </row>
    <row r="14" spans="1:2" x14ac:dyDescent="0.35">
      <c r="A14" t="s">
        <v>155</v>
      </c>
    </row>
    <row r="16" spans="1:2" x14ac:dyDescent="0.35">
      <c r="A16" t="s">
        <v>156</v>
      </c>
    </row>
    <row r="17" spans="1:8" x14ac:dyDescent="0.35">
      <c r="A17" t="s">
        <v>210</v>
      </c>
    </row>
    <row r="19" spans="1:8" x14ac:dyDescent="0.35">
      <c r="A19" t="s">
        <v>336</v>
      </c>
    </row>
    <row r="20" spans="1:8" x14ac:dyDescent="0.35">
      <c r="A20" s="4" t="s">
        <v>148</v>
      </c>
    </row>
    <row r="21" spans="1:8" x14ac:dyDescent="0.35">
      <c r="A21" t="s">
        <v>337</v>
      </c>
      <c r="C21" t="s">
        <v>338</v>
      </c>
    </row>
    <row r="22" spans="1:8" x14ac:dyDescent="0.35">
      <c r="A22" t="s">
        <v>339</v>
      </c>
    </row>
    <row r="23" spans="1:8" x14ac:dyDescent="0.35">
      <c r="A23" t="s">
        <v>340</v>
      </c>
    </row>
    <row r="25" spans="1:8" x14ac:dyDescent="0.35">
      <c r="A25" t="s">
        <v>341</v>
      </c>
      <c r="H25" s="41">
        <f>((-9/14) * LOG((9/14),2)) - ((5/14)*LOG((5/14),2))</f>
        <v>0.94028595867063092</v>
      </c>
    </row>
    <row r="29" spans="1:8" x14ac:dyDescent="0.35">
      <c r="A29" s="4" t="s">
        <v>342</v>
      </c>
    </row>
    <row r="31" spans="1:8" x14ac:dyDescent="0.35">
      <c r="A31" s="42"/>
    </row>
    <row r="32" spans="1:8" x14ac:dyDescent="0.35">
      <c r="A32" t="s">
        <v>343</v>
      </c>
    </row>
    <row r="34" spans="1:8" x14ac:dyDescent="0.35">
      <c r="A34" s="33" t="s">
        <v>344</v>
      </c>
    </row>
    <row r="35" spans="1:8" x14ac:dyDescent="0.35">
      <c r="A35" s="26" t="s">
        <v>345</v>
      </c>
      <c r="B35" s="26" t="s">
        <v>346</v>
      </c>
      <c r="C35" s="40" t="s">
        <v>347</v>
      </c>
      <c r="D35" s="40" t="s">
        <v>348</v>
      </c>
      <c r="E35" s="40" t="s">
        <v>371</v>
      </c>
      <c r="F35" s="40" t="s">
        <v>349</v>
      </c>
      <c r="G35" s="40" t="s">
        <v>350</v>
      </c>
      <c r="H35" s="43" t="s">
        <v>351</v>
      </c>
    </row>
    <row r="36" spans="1:8" x14ac:dyDescent="0.35">
      <c r="A36" s="24" t="s">
        <v>352</v>
      </c>
      <c r="B36" s="24">
        <v>1</v>
      </c>
      <c r="C36" s="24">
        <v>5</v>
      </c>
      <c r="D36" s="24">
        <v>14</v>
      </c>
      <c r="E36" s="24">
        <f>C36/D36</f>
        <v>0.35714285714285715</v>
      </c>
      <c r="F36" s="24">
        <v>2</v>
      </c>
      <c r="G36" s="24">
        <v>3</v>
      </c>
      <c r="H36">
        <f>(C36/D36)*(((-F36/C36) * LOG((F36/C36),2)) - ((G36/C36)*LOG((G36/C36),2)))</f>
        <v>0.34676806944809591</v>
      </c>
    </row>
    <row r="37" spans="1:8" x14ac:dyDescent="0.35">
      <c r="A37" s="24" t="s">
        <v>353</v>
      </c>
      <c r="B37" s="24">
        <v>2</v>
      </c>
      <c r="C37" s="24">
        <v>4</v>
      </c>
      <c r="D37" s="24">
        <v>14</v>
      </c>
      <c r="E37" s="24">
        <f>C37/D37</f>
        <v>0.2857142857142857</v>
      </c>
      <c r="F37" s="24">
        <v>4</v>
      </c>
      <c r="G37" s="24">
        <v>9.9999999999999995E-8</v>
      </c>
      <c r="H37">
        <f>(C37/D37)*(((-F37/C37) * LOG((F37/C37),2)) - ((G37/C37)*LOG((G37/C37),2)))</f>
        <v>1.8038211903008242E-7</v>
      </c>
    </row>
    <row r="38" spans="1:8" x14ac:dyDescent="0.35">
      <c r="A38" s="44" t="s">
        <v>354</v>
      </c>
      <c r="B38" s="24">
        <v>3</v>
      </c>
      <c r="C38" s="24">
        <v>5</v>
      </c>
      <c r="D38" s="24">
        <v>14</v>
      </c>
      <c r="E38" s="24"/>
      <c r="F38" s="24">
        <v>3</v>
      </c>
      <c r="G38" s="24">
        <v>2</v>
      </c>
      <c r="H38">
        <f>(C38/D38)*(((-F38/C38) * LOG((F38/C38),2)) - ((G38/C38)*LOG((G38/C38),2)))</f>
        <v>0.34676806944809591</v>
      </c>
    </row>
    <row r="39" spans="1:8" x14ac:dyDescent="0.35">
      <c r="A39" s="45" t="s">
        <v>355</v>
      </c>
      <c r="B39" s="34"/>
      <c r="C39" s="34"/>
      <c r="D39" s="34"/>
      <c r="E39" s="34"/>
      <c r="F39" s="34"/>
      <c r="G39" s="34"/>
    </row>
    <row r="40" spans="1:8" x14ac:dyDescent="0.35">
      <c r="A40" s="45"/>
      <c r="B40" s="34"/>
      <c r="C40" s="34"/>
      <c r="D40" s="34"/>
      <c r="E40" s="34"/>
      <c r="F40" s="34"/>
      <c r="G40" s="34"/>
    </row>
    <row r="41" spans="1:8" x14ac:dyDescent="0.35">
      <c r="A41" s="4"/>
      <c r="C41" s="34"/>
      <c r="D41" s="34"/>
      <c r="H41" s="41">
        <f>SUM(H36:H38)</f>
        <v>0.69353631927831083</v>
      </c>
    </row>
    <row r="42" spans="1:8" x14ac:dyDescent="0.35">
      <c r="A42" s="4"/>
      <c r="C42" s="34"/>
      <c r="D42" s="34"/>
    </row>
    <row r="43" spans="1:8" x14ac:dyDescent="0.35">
      <c r="A43" s="4" t="s">
        <v>356</v>
      </c>
      <c r="C43" s="34"/>
      <c r="D43" s="34"/>
    </row>
    <row r="44" spans="1:8" x14ac:dyDescent="0.35">
      <c r="A44" s="41" t="s">
        <v>357</v>
      </c>
      <c r="B44" s="41"/>
      <c r="C44" s="41"/>
      <c r="D44" s="41">
        <f>$H$25-H41</f>
        <v>0.24674963939232009</v>
      </c>
    </row>
    <row r="45" spans="1:8" x14ac:dyDescent="0.35">
      <c r="A45" s="25"/>
      <c r="B45" s="25"/>
      <c r="C45" s="25"/>
      <c r="D45" s="25"/>
    </row>
    <row r="46" spans="1:8" x14ac:dyDescent="0.35">
      <c r="A46" s="25" t="s">
        <v>358</v>
      </c>
      <c r="B46" s="25"/>
      <c r="C46" s="25"/>
      <c r="D46" s="25"/>
    </row>
    <row r="47" spans="1:8" x14ac:dyDescent="0.35">
      <c r="A47" s="4" t="s">
        <v>359</v>
      </c>
      <c r="B47" s="25"/>
      <c r="C47" s="25"/>
      <c r="D47" s="25"/>
    </row>
    <row r="48" spans="1:8" x14ac:dyDescent="0.35">
      <c r="A48" s="33" t="s">
        <v>360</v>
      </c>
    </row>
    <row r="49" spans="1:8" x14ac:dyDescent="0.35">
      <c r="A49" s="26" t="s">
        <v>361</v>
      </c>
      <c r="B49" s="26" t="s">
        <v>346</v>
      </c>
      <c r="C49" s="40" t="s">
        <v>347</v>
      </c>
      <c r="D49" s="40" t="s">
        <v>348</v>
      </c>
      <c r="E49" s="40" t="s">
        <v>371</v>
      </c>
      <c r="F49" s="40" t="s">
        <v>349</v>
      </c>
      <c r="G49" s="40" t="s">
        <v>350</v>
      </c>
      <c r="H49" s="43" t="s">
        <v>351</v>
      </c>
    </row>
    <row r="50" spans="1:8" x14ac:dyDescent="0.35">
      <c r="A50" s="24" t="s">
        <v>362</v>
      </c>
      <c r="B50" s="24">
        <v>1</v>
      </c>
      <c r="C50" s="24">
        <v>4</v>
      </c>
      <c r="D50" s="24">
        <v>14</v>
      </c>
      <c r="E50" s="24">
        <f>C50/D50</f>
        <v>0.2857142857142857</v>
      </c>
      <c r="F50" s="24">
        <v>2</v>
      </c>
      <c r="G50" s="24">
        <v>2</v>
      </c>
      <c r="H50">
        <f>(C50/D50)*(((-F50/C50) * LOG((F50/C50),2)) - ((G50/C50)*LOG((G50/C50),2)))</f>
        <v>0.2857142857142857</v>
      </c>
    </row>
    <row r="51" spans="1:8" x14ac:dyDescent="0.35">
      <c r="A51" s="24" t="s">
        <v>363</v>
      </c>
      <c r="B51" s="24">
        <v>2</v>
      </c>
      <c r="C51" s="24">
        <v>6</v>
      </c>
      <c r="D51" s="24">
        <v>14</v>
      </c>
      <c r="E51" s="24">
        <f>C51/D51</f>
        <v>0.42857142857142855</v>
      </c>
      <c r="F51" s="24">
        <v>4</v>
      </c>
      <c r="G51" s="24">
        <v>2</v>
      </c>
      <c r="H51">
        <f>(C51/D51)*(((-F51/C51) * LOG((F51/C51),2)) - ((G51/C51)*LOG((G51/C51),2)))</f>
        <v>0.39355535745192405</v>
      </c>
    </row>
    <row r="52" spans="1:8" x14ac:dyDescent="0.35">
      <c r="A52" s="44" t="s">
        <v>364</v>
      </c>
      <c r="B52" s="24">
        <v>3</v>
      </c>
      <c r="C52" s="24">
        <v>4</v>
      </c>
      <c r="D52" s="24">
        <v>14</v>
      </c>
      <c r="E52" s="24">
        <f>C52/D52</f>
        <v>0.2857142857142857</v>
      </c>
      <c r="F52" s="24">
        <v>3</v>
      </c>
      <c r="G52" s="24">
        <v>1</v>
      </c>
      <c r="H52">
        <f>(C52/D52)*(((-F52/C52) * LOG((F52/C52),2)) - ((G52/C52)*LOG((G52/C52),2)))</f>
        <v>0.23179374984546652</v>
      </c>
    </row>
    <row r="53" spans="1:8" x14ac:dyDescent="0.35">
      <c r="A53" s="45"/>
      <c r="B53" s="34"/>
      <c r="C53" s="34"/>
      <c r="D53" s="34"/>
      <c r="E53" s="34"/>
      <c r="F53" s="34"/>
      <c r="G53" s="34"/>
    </row>
    <row r="54" spans="1:8" x14ac:dyDescent="0.35">
      <c r="A54" s="45"/>
      <c r="B54" s="34"/>
      <c r="C54" s="34"/>
      <c r="D54" s="34"/>
      <c r="E54" s="34"/>
      <c r="F54" s="34"/>
      <c r="G54" s="34"/>
    </row>
    <row r="55" spans="1:8" x14ac:dyDescent="0.35">
      <c r="A55" s="4"/>
      <c r="C55" s="34"/>
      <c r="D55" s="34"/>
      <c r="H55" s="41">
        <f>SUM(H50:H52)</f>
        <v>0.91106339301167627</v>
      </c>
    </row>
    <row r="56" spans="1:8" x14ac:dyDescent="0.35">
      <c r="A56" s="4"/>
      <c r="C56" s="34"/>
      <c r="D56" s="34"/>
    </row>
    <row r="57" spans="1:8" x14ac:dyDescent="0.35">
      <c r="A57" s="4" t="s">
        <v>356</v>
      </c>
      <c r="C57" s="34"/>
      <c r="D57" s="34"/>
    </row>
    <row r="58" spans="1:8" x14ac:dyDescent="0.35">
      <c r="A58" s="46" t="s">
        <v>365</v>
      </c>
      <c r="B58" s="46"/>
      <c r="C58" s="46"/>
      <c r="D58" s="46">
        <f>$H$25-H55</f>
        <v>2.9222565658954647E-2</v>
      </c>
      <c r="E58" s="28"/>
      <c r="F58" s="28"/>
      <c r="G58" s="28"/>
      <c r="H58" s="28"/>
    </row>
    <row r="59" spans="1:8" x14ac:dyDescent="0.35">
      <c r="A59" s="25"/>
      <c r="B59" s="25"/>
      <c r="C59" s="25"/>
      <c r="D59" s="25"/>
    </row>
    <row r="60" spans="1:8" x14ac:dyDescent="0.35">
      <c r="A60" s="25"/>
      <c r="B60" s="25"/>
      <c r="C60" s="25"/>
      <c r="D60" s="25"/>
    </row>
    <row r="61" spans="1:8" x14ac:dyDescent="0.35">
      <c r="A61" s="27" t="s">
        <v>366</v>
      </c>
      <c r="B61" s="25"/>
      <c r="C61" s="25"/>
      <c r="D61" s="25"/>
    </row>
    <row r="62" spans="1:8" x14ac:dyDescent="0.35">
      <c r="A62" s="27"/>
      <c r="B62" s="25"/>
      <c r="C62" s="25"/>
      <c r="D62" s="25"/>
    </row>
    <row r="63" spans="1:8" x14ac:dyDescent="0.35">
      <c r="A63" s="26" t="s">
        <v>361</v>
      </c>
      <c r="B63" s="26" t="s">
        <v>346</v>
      </c>
      <c r="C63" s="40" t="s">
        <v>347</v>
      </c>
      <c r="D63" s="40" t="s">
        <v>348</v>
      </c>
      <c r="E63" s="40" t="s">
        <v>371</v>
      </c>
      <c r="F63" s="47" t="s">
        <v>367</v>
      </c>
      <c r="G63" s="40" t="s">
        <v>368</v>
      </c>
    </row>
    <row r="64" spans="1:8" x14ac:dyDescent="0.35">
      <c r="A64" s="24" t="s">
        <v>362</v>
      </c>
      <c r="B64" s="24">
        <v>1</v>
      </c>
      <c r="C64" s="24">
        <v>4</v>
      </c>
      <c r="D64" s="24">
        <v>14</v>
      </c>
      <c r="E64" s="24">
        <f>C64/D64</f>
        <v>0.2857142857142857</v>
      </c>
      <c r="F64" s="24">
        <f>LOG(E64,2)</f>
        <v>-1.8073549220576042</v>
      </c>
      <c r="G64" s="24">
        <f>E64*F64</f>
        <v>-0.51638712058788683</v>
      </c>
    </row>
    <row r="65" spans="1:7" x14ac:dyDescent="0.35">
      <c r="A65" s="24" t="s">
        <v>363</v>
      </c>
      <c r="B65" s="24">
        <v>2</v>
      </c>
      <c r="C65" s="24">
        <v>6</v>
      </c>
      <c r="D65" s="24">
        <v>14</v>
      </c>
      <c r="E65" s="24">
        <f>C65/D65</f>
        <v>0.42857142857142855</v>
      </c>
      <c r="F65" s="24">
        <f>LOG(E65,2)</f>
        <v>-1.2223924213364481</v>
      </c>
      <c r="G65" s="24">
        <f>E65*F65</f>
        <v>-0.52388246628704915</v>
      </c>
    </row>
    <row r="66" spans="1:7" x14ac:dyDescent="0.35">
      <c r="A66" s="44" t="s">
        <v>364</v>
      </c>
      <c r="B66" s="24">
        <v>3</v>
      </c>
      <c r="C66" s="24">
        <v>4</v>
      </c>
      <c r="D66" s="24">
        <v>14</v>
      </c>
      <c r="E66" s="24">
        <f>C66/D66</f>
        <v>0.2857142857142857</v>
      </c>
      <c r="F66" s="24">
        <f>LOG(E66,2)</f>
        <v>-1.8073549220576042</v>
      </c>
      <c r="G66" s="24">
        <f>E66*F66</f>
        <v>-0.51638712058788683</v>
      </c>
    </row>
    <row r="67" spans="1:7" x14ac:dyDescent="0.35">
      <c r="A67" s="25"/>
      <c r="B67" s="25"/>
      <c r="C67" s="25"/>
      <c r="D67" s="25"/>
      <c r="G67">
        <f>SUM(G64:G66)</f>
        <v>-1.5566567074628228</v>
      </c>
    </row>
    <row r="68" spans="1:7" x14ac:dyDescent="0.35">
      <c r="A68" s="25"/>
      <c r="B68" s="25"/>
      <c r="C68" s="25"/>
      <c r="D68" s="25"/>
      <c r="E68" s="58" t="s">
        <v>369</v>
      </c>
      <c r="F68" s="58"/>
      <c r="G68" s="48">
        <f>-G67</f>
        <v>1.5566567074628228</v>
      </c>
    </row>
    <row r="69" spans="1:7" x14ac:dyDescent="0.35">
      <c r="A69" s="25"/>
      <c r="B69" s="25"/>
      <c r="C69" s="25"/>
      <c r="D69" s="25"/>
    </row>
    <row r="70" spans="1:7" x14ac:dyDescent="0.35">
      <c r="A70" s="27" t="s">
        <v>149</v>
      </c>
      <c r="B70" s="25"/>
      <c r="C70" s="25"/>
      <c r="D70" s="25"/>
    </row>
    <row r="71" spans="1:7" x14ac:dyDescent="0.35">
      <c r="A71" s="25"/>
      <c r="B71" s="25"/>
      <c r="C71" s="25"/>
      <c r="D71" s="25"/>
    </row>
    <row r="72" spans="1:7" x14ac:dyDescent="0.35">
      <c r="A72" s="59" t="s">
        <v>370</v>
      </c>
      <c r="B72" s="58"/>
      <c r="C72" s="58"/>
      <c r="D72" s="58"/>
      <c r="E72" s="58"/>
      <c r="F72" s="48">
        <f>D58/G68</f>
        <v>1.8772646222418671E-2</v>
      </c>
    </row>
    <row r="73" spans="1:7" x14ac:dyDescent="0.35">
      <c r="A73" s="25"/>
      <c r="B73" s="25"/>
      <c r="C73" s="25"/>
      <c r="D73" s="25"/>
    </row>
  </sheetData>
  <mergeCells count="2">
    <mergeCell ref="E68:F68"/>
    <mergeCell ref="A72:E72"/>
  </mergeCells>
  <pageMargins left="0.7" right="0.7" top="0.75" bottom="0.75" header="0.3" footer="0.3"/>
  <pageSetup orientation="portrait" r:id="rId1"/>
  <drawing r:id="rId2"/>
  <legacyDrawing r:id="rId3"/>
  <oleObjects>
    <mc:AlternateContent xmlns:mc="http://schemas.openxmlformats.org/markup-compatibility/2006">
      <mc:Choice Requires="x14">
        <oleObject progId="Excel.Sheet.8" shapeId="8194" r:id="rId4">
          <objectPr defaultSize="0" autoPict="0" r:id="rId5">
            <anchor moveWithCells="1" sizeWithCells="1">
              <from>
                <xdr:col>9</xdr:col>
                <xdr:colOff>50800</xdr:colOff>
                <xdr:row>1</xdr:row>
                <xdr:rowOff>114300</xdr:rowOff>
              </from>
              <to>
                <xdr:col>16</xdr:col>
                <xdr:colOff>69850</xdr:colOff>
                <xdr:row>22</xdr:row>
                <xdr:rowOff>63500</xdr:rowOff>
              </to>
            </anchor>
          </objectPr>
        </oleObject>
      </mc:Choice>
      <mc:Fallback>
        <oleObject progId="Excel.Sheet.8" shapeId="8194"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D60"/>
  <sheetViews>
    <sheetView topLeftCell="A58" workbookViewId="0">
      <selection activeCell="G9" sqref="G9"/>
    </sheetView>
  </sheetViews>
  <sheetFormatPr defaultRowHeight="14.5" x14ac:dyDescent="0.35"/>
  <sheetData>
    <row r="1" spans="1:4" ht="18.5" x14ac:dyDescent="0.45">
      <c r="A1" s="8" t="s">
        <v>150</v>
      </c>
    </row>
    <row r="2" spans="1:4" s="8" customFormat="1" ht="18.5" x14ac:dyDescent="0.45">
      <c r="A2" s="38" t="s">
        <v>307</v>
      </c>
      <c r="B2" s="38"/>
      <c r="C2" s="38"/>
      <c r="D2" s="38"/>
    </row>
    <row r="3" spans="1:4" s="8" customFormat="1" ht="18.5" x14ac:dyDescent="0.45">
      <c r="A3" s="39" t="s">
        <v>308</v>
      </c>
      <c r="B3" s="38"/>
      <c r="C3" s="38"/>
      <c r="D3" s="38"/>
    </row>
    <row r="4" spans="1:4" x14ac:dyDescent="0.35">
      <c r="A4" t="s">
        <v>309</v>
      </c>
    </row>
    <row r="6" spans="1:4" x14ac:dyDescent="0.35">
      <c r="A6" t="s">
        <v>310</v>
      </c>
    </row>
    <row r="7" spans="1:4" x14ac:dyDescent="0.35">
      <c r="B7" t="s">
        <v>151</v>
      </c>
    </row>
    <row r="8" spans="1:4" x14ac:dyDescent="0.35">
      <c r="B8" t="s">
        <v>152</v>
      </c>
    </row>
    <row r="9" spans="1:4" x14ac:dyDescent="0.35">
      <c r="B9" t="s">
        <v>153</v>
      </c>
    </row>
    <row r="10" spans="1:4" x14ac:dyDescent="0.35">
      <c r="A10" t="s">
        <v>311</v>
      </c>
    </row>
    <row r="13" spans="1:4" ht="18.5" x14ac:dyDescent="0.45">
      <c r="A13" s="8" t="s">
        <v>312</v>
      </c>
    </row>
    <row r="14" spans="1:4" x14ac:dyDescent="0.35">
      <c r="A14" t="s">
        <v>313</v>
      </c>
    </row>
    <row r="15" spans="1:4" x14ac:dyDescent="0.35">
      <c r="A15" t="s">
        <v>314</v>
      </c>
    </row>
    <row r="17" spans="1:4" x14ac:dyDescent="0.35">
      <c r="A17" t="s">
        <v>315</v>
      </c>
    </row>
    <row r="18" spans="1:4" x14ac:dyDescent="0.35">
      <c r="A18" t="s">
        <v>316</v>
      </c>
    </row>
    <row r="19" spans="1:4" x14ac:dyDescent="0.35">
      <c r="A19" t="s">
        <v>317</v>
      </c>
    </row>
    <row r="20" spans="1:4" x14ac:dyDescent="0.35">
      <c r="A20" t="s">
        <v>318</v>
      </c>
    </row>
    <row r="21" spans="1:4" x14ac:dyDescent="0.35">
      <c r="A21" t="s">
        <v>319</v>
      </c>
    </row>
    <row r="22" spans="1:4" x14ac:dyDescent="0.35">
      <c r="A22" t="s">
        <v>320</v>
      </c>
    </row>
    <row r="24" spans="1:4" x14ac:dyDescent="0.35">
      <c r="A24" t="s">
        <v>154</v>
      </c>
    </row>
    <row r="25" spans="1:4" x14ac:dyDescent="0.35">
      <c r="A25" t="s">
        <v>155</v>
      </c>
    </row>
    <row r="27" spans="1:4" x14ac:dyDescent="0.35">
      <c r="A27" t="s">
        <v>156</v>
      </c>
    </row>
    <row r="28" spans="1:4" x14ac:dyDescent="0.35">
      <c r="A28" t="s">
        <v>210</v>
      </c>
    </row>
    <row r="31" spans="1:4" x14ac:dyDescent="0.35">
      <c r="A31" s="25"/>
      <c r="B31" s="25"/>
      <c r="C31" s="25"/>
      <c r="D31" s="25"/>
    </row>
    <row r="32" spans="1:4" x14ac:dyDescent="0.35">
      <c r="A32" s="25"/>
      <c r="B32" s="25"/>
      <c r="C32" s="25"/>
      <c r="D32" s="25"/>
    </row>
    <row r="33" spans="1:4" x14ac:dyDescent="0.35">
      <c r="A33" s="4" t="s">
        <v>148</v>
      </c>
    </row>
    <row r="34" spans="1:4" x14ac:dyDescent="0.35">
      <c r="A34" s="28" t="s">
        <v>157</v>
      </c>
    </row>
    <row r="41" spans="1:4" x14ac:dyDescent="0.35">
      <c r="A41" s="25"/>
      <c r="B41" s="25"/>
      <c r="C41" s="25"/>
      <c r="D41" s="25"/>
    </row>
    <row r="42" spans="1:4" x14ac:dyDescent="0.35">
      <c r="A42" s="4" t="s">
        <v>321</v>
      </c>
      <c r="B42" s="25"/>
      <c r="C42" s="25"/>
      <c r="D42" s="25"/>
    </row>
    <row r="49" spans="1:4" x14ac:dyDescent="0.35">
      <c r="A49" s="4" t="s">
        <v>322</v>
      </c>
    </row>
    <row r="52" spans="1:4" x14ac:dyDescent="0.35">
      <c r="A52" s="27" t="s">
        <v>323</v>
      </c>
    </row>
    <row r="60" spans="1:4" x14ac:dyDescent="0.35">
      <c r="A60" s="27" t="s">
        <v>149</v>
      </c>
      <c r="B60" s="25"/>
      <c r="C60" s="25"/>
      <c r="D60" s="25"/>
    </row>
  </sheetData>
  <pageMargins left="0.7" right="0.7" top="0.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T77"/>
  <sheetViews>
    <sheetView topLeftCell="A16" zoomScalePageLayoutView="85" workbookViewId="0">
      <selection activeCell="I86" sqref="I85:I86"/>
    </sheetView>
  </sheetViews>
  <sheetFormatPr defaultColWidth="8.81640625" defaultRowHeight="14.5" x14ac:dyDescent="0.35"/>
  <cols>
    <col min="10" max="10" width="2.81640625" customWidth="1"/>
    <col min="11" max="11" width="3.81640625" customWidth="1"/>
  </cols>
  <sheetData>
    <row r="1" spans="1:20" ht="18.5" x14ac:dyDescent="0.45">
      <c r="A1" s="8" t="s">
        <v>135</v>
      </c>
    </row>
    <row r="2" spans="1:20" x14ac:dyDescent="0.35">
      <c r="A2" t="s">
        <v>136</v>
      </c>
      <c r="K2" t="s">
        <v>372</v>
      </c>
    </row>
    <row r="3" spans="1:20" x14ac:dyDescent="0.35">
      <c r="E3" t="s">
        <v>137</v>
      </c>
    </row>
    <row r="4" spans="1:20" ht="18.5" x14ac:dyDescent="0.45">
      <c r="A4" s="50" t="s">
        <v>373</v>
      </c>
      <c r="B4" s="56">
        <v>5</v>
      </c>
      <c r="E4" t="s">
        <v>383</v>
      </c>
    </row>
    <row r="5" spans="1:20" ht="18.5" x14ac:dyDescent="0.45">
      <c r="A5" s="50" t="s">
        <v>382</v>
      </c>
      <c r="B5" s="56">
        <v>5</v>
      </c>
      <c r="E5" t="s">
        <v>324</v>
      </c>
    </row>
    <row r="6" spans="1:20" ht="15" thickBot="1" x14ac:dyDescent="0.4">
      <c r="L6" s="14" t="s">
        <v>138</v>
      </c>
      <c r="M6" s="14" t="s">
        <v>62</v>
      </c>
      <c r="N6" s="15" t="s">
        <v>139</v>
      </c>
      <c r="O6" s="16" t="s">
        <v>140</v>
      </c>
      <c r="P6" s="17" t="s">
        <v>141</v>
      </c>
      <c r="Q6" s="17" t="s">
        <v>142</v>
      </c>
      <c r="R6" s="17" t="s">
        <v>143</v>
      </c>
      <c r="S6" s="17" t="s">
        <v>144</v>
      </c>
      <c r="T6" s="17" t="s">
        <v>145</v>
      </c>
    </row>
    <row r="7" spans="1:20" ht="15.5" thickTop="1" thickBot="1" x14ac:dyDescent="0.4">
      <c r="A7" s="14" t="s">
        <v>138</v>
      </c>
      <c r="B7" s="14" t="s">
        <v>62</v>
      </c>
      <c r="C7" s="15" t="s">
        <v>139</v>
      </c>
      <c r="D7" s="16" t="s">
        <v>140</v>
      </c>
      <c r="E7" s="17" t="s">
        <v>141</v>
      </c>
      <c r="F7" s="17" t="s">
        <v>142</v>
      </c>
      <c r="G7" s="17" t="s">
        <v>143</v>
      </c>
      <c r="H7" s="17" t="s">
        <v>144</v>
      </c>
      <c r="I7" s="17" t="s">
        <v>145</v>
      </c>
      <c r="L7" s="18">
        <v>1</v>
      </c>
      <c r="M7" s="18" t="s">
        <v>146</v>
      </c>
      <c r="N7" s="19">
        <v>0.9</v>
      </c>
      <c r="O7" s="20">
        <v>1</v>
      </c>
      <c r="P7" s="21">
        <v>0</v>
      </c>
      <c r="Q7" s="21">
        <v>5</v>
      </c>
      <c r="R7" s="21">
        <v>4</v>
      </c>
      <c r="S7" s="21">
        <f>O7/5</f>
        <v>0.2</v>
      </c>
      <c r="T7" s="21">
        <f>P7/5</f>
        <v>0</v>
      </c>
    </row>
    <row r="8" spans="1:20" ht="15" thickTop="1" x14ac:dyDescent="0.35">
      <c r="A8" s="18">
        <v>1</v>
      </c>
      <c r="B8" s="18" t="s">
        <v>146</v>
      </c>
      <c r="C8" s="19">
        <v>0.95</v>
      </c>
      <c r="D8" s="20">
        <v>1</v>
      </c>
      <c r="E8" s="21">
        <v>0</v>
      </c>
      <c r="F8" s="21">
        <v>5</v>
      </c>
      <c r="G8" s="21">
        <v>4</v>
      </c>
      <c r="H8" s="21">
        <f t="shared" ref="H8:H17" si="0">D8/$B$4</f>
        <v>0.2</v>
      </c>
      <c r="I8" s="21">
        <f>E8/$B$5</f>
        <v>0</v>
      </c>
      <c r="L8" s="49">
        <v>2</v>
      </c>
      <c r="M8" s="49" t="s">
        <v>146</v>
      </c>
      <c r="N8" s="22">
        <v>0.8</v>
      </c>
      <c r="O8" s="23">
        <v>2</v>
      </c>
      <c r="P8" s="24">
        <v>0</v>
      </c>
      <c r="Q8" s="24">
        <v>5</v>
      </c>
      <c r="R8" s="24">
        <v>3</v>
      </c>
      <c r="S8" s="21">
        <f t="shared" ref="S8:T16" si="1">O8/5</f>
        <v>0.4</v>
      </c>
      <c r="T8" s="21">
        <f t="shared" si="1"/>
        <v>0</v>
      </c>
    </row>
    <row r="9" spans="1:20" x14ac:dyDescent="0.35">
      <c r="A9" s="49">
        <v>2</v>
      </c>
      <c r="B9" s="49" t="s">
        <v>147</v>
      </c>
      <c r="C9" s="22">
        <v>0.85</v>
      </c>
      <c r="D9" s="23">
        <v>1</v>
      </c>
      <c r="E9" s="24">
        <v>1</v>
      </c>
      <c r="F9" s="24">
        <v>4</v>
      </c>
      <c r="G9" s="24">
        <v>4</v>
      </c>
      <c r="H9" s="21">
        <f t="shared" si="0"/>
        <v>0.2</v>
      </c>
      <c r="I9" s="21">
        <f t="shared" ref="I9:I17" si="2">E9/$B$5</f>
        <v>0.2</v>
      </c>
      <c r="L9" s="49">
        <v>3</v>
      </c>
      <c r="M9" s="49" t="s">
        <v>147</v>
      </c>
      <c r="N9" s="22">
        <v>0.7</v>
      </c>
      <c r="O9" s="23">
        <v>2</v>
      </c>
      <c r="P9" s="24">
        <v>1</v>
      </c>
      <c r="Q9" s="24">
        <v>4</v>
      </c>
      <c r="R9" s="24">
        <v>3</v>
      </c>
      <c r="S9" s="21">
        <f t="shared" si="1"/>
        <v>0.4</v>
      </c>
      <c r="T9" s="21">
        <f t="shared" si="1"/>
        <v>0.2</v>
      </c>
    </row>
    <row r="10" spans="1:20" x14ac:dyDescent="0.35">
      <c r="A10" s="49">
        <v>3</v>
      </c>
      <c r="B10" s="49" t="s">
        <v>146</v>
      </c>
      <c r="C10" s="22">
        <v>0.78</v>
      </c>
      <c r="D10" s="23">
        <v>2</v>
      </c>
      <c r="E10" s="24">
        <v>1</v>
      </c>
      <c r="F10" s="24">
        <v>4</v>
      </c>
      <c r="G10" s="24">
        <v>3</v>
      </c>
      <c r="H10" s="21">
        <f t="shared" si="0"/>
        <v>0.4</v>
      </c>
      <c r="I10" s="21">
        <f t="shared" si="2"/>
        <v>0.2</v>
      </c>
      <c r="L10" s="49">
        <v>4</v>
      </c>
      <c r="M10" s="49" t="s">
        <v>146</v>
      </c>
      <c r="N10" s="22">
        <v>0.6</v>
      </c>
      <c r="O10" s="23">
        <v>3</v>
      </c>
      <c r="P10" s="24">
        <v>1</v>
      </c>
      <c r="Q10" s="24">
        <v>4</v>
      </c>
      <c r="R10" s="24">
        <v>2</v>
      </c>
      <c r="S10" s="21">
        <f t="shared" si="1"/>
        <v>0.6</v>
      </c>
      <c r="T10" s="21">
        <f t="shared" si="1"/>
        <v>0.2</v>
      </c>
    </row>
    <row r="11" spans="1:20" x14ac:dyDescent="0.35">
      <c r="A11" s="49">
        <v>4</v>
      </c>
      <c r="B11" s="49" t="s">
        <v>146</v>
      </c>
      <c r="C11" s="22">
        <v>0.66</v>
      </c>
      <c r="D11" s="23">
        <v>3</v>
      </c>
      <c r="E11" s="24">
        <v>1</v>
      </c>
      <c r="F11" s="24">
        <v>4</v>
      </c>
      <c r="G11" s="24">
        <v>2</v>
      </c>
      <c r="H11" s="21">
        <f t="shared" si="0"/>
        <v>0.6</v>
      </c>
      <c r="I11" s="21">
        <f t="shared" si="2"/>
        <v>0.2</v>
      </c>
      <c r="L11" s="49">
        <v>5</v>
      </c>
      <c r="M11" s="49" t="s">
        <v>146</v>
      </c>
      <c r="N11" s="22">
        <v>0.55000000000000004</v>
      </c>
      <c r="O11" s="23">
        <v>4</v>
      </c>
      <c r="P11" s="24">
        <v>1</v>
      </c>
      <c r="Q11" s="24">
        <v>4</v>
      </c>
      <c r="R11" s="24">
        <v>1</v>
      </c>
      <c r="S11" s="21">
        <f t="shared" si="1"/>
        <v>0.8</v>
      </c>
      <c r="T11" s="21">
        <f t="shared" si="1"/>
        <v>0.2</v>
      </c>
    </row>
    <row r="12" spans="1:20" x14ac:dyDescent="0.35">
      <c r="A12" s="49">
        <v>5</v>
      </c>
      <c r="B12" s="49" t="s">
        <v>147</v>
      </c>
      <c r="C12" s="22">
        <v>0.6</v>
      </c>
      <c r="D12" s="23">
        <v>3</v>
      </c>
      <c r="E12" s="24">
        <v>2</v>
      </c>
      <c r="F12" s="24">
        <v>3</v>
      </c>
      <c r="G12" s="24">
        <v>2</v>
      </c>
      <c r="H12" s="24">
        <f t="shared" si="0"/>
        <v>0.6</v>
      </c>
      <c r="I12" s="21">
        <f t="shared" si="2"/>
        <v>0.4</v>
      </c>
      <c r="L12" s="49">
        <v>6</v>
      </c>
      <c r="M12" s="49" t="s">
        <v>147</v>
      </c>
      <c r="N12" s="22">
        <v>0.54</v>
      </c>
      <c r="O12" s="23">
        <v>4</v>
      </c>
      <c r="P12" s="24">
        <v>2</v>
      </c>
      <c r="Q12" s="24">
        <v>3</v>
      </c>
      <c r="R12" s="24">
        <v>1</v>
      </c>
      <c r="S12" s="21">
        <f t="shared" si="1"/>
        <v>0.8</v>
      </c>
      <c r="T12" s="21">
        <f t="shared" si="1"/>
        <v>0.4</v>
      </c>
    </row>
    <row r="13" spans="1:20" x14ac:dyDescent="0.35">
      <c r="A13" s="49">
        <v>6</v>
      </c>
      <c r="B13" s="49" t="s">
        <v>146</v>
      </c>
      <c r="C13" s="22">
        <v>0.55000000000000004</v>
      </c>
      <c r="D13" s="23">
        <v>4</v>
      </c>
      <c r="E13" s="24">
        <v>2</v>
      </c>
      <c r="F13" s="24">
        <v>3</v>
      </c>
      <c r="G13" s="24">
        <v>1</v>
      </c>
      <c r="H13" s="24">
        <f t="shared" si="0"/>
        <v>0.8</v>
      </c>
      <c r="I13" s="21">
        <f t="shared" si="2"/>
        <v>0.4</v>
      </c>
      <c r="L13" s="49">
        <v>7</v>
      </c>
      <c r="M13" s="49" t="s">
        <v>147</v>
      </c>
      <c r="N13" s="22">
        <v>0.53</v>
      </c>
      <c r="O13" s="23">
        <v>4</v>
      </c>
      <c r="P13" s="24">
        <v>3</v>
      </c>
      <c r="Q13" s="24">
        <v>2</v>
      </c>
      <c r="R13" s="24">
        <v>1</v>
      </c>
      <c r="S13" s="21">
        <f t="shared" si="1"/>
        <v>0.8</v>
      </c>
      <c r="T13" s="21">
        <f t="shared" si="1"/>
        <v>0.6</v>
      </c>
    </row>
    <row r="14" spans="1:20" x14ac:dyDescent="0.35">
      <c r="A14" s="49">
        <v>7</v>
      </c>
      <c r="B14" s="49" t="s">
        <v>147</v>
      </c>
      <c r="C14" s="22">
        <v>0.53</v>
      </c>
      <c r="D14" s="23">
        <v>4</v>
      </c>
      <c r="E14" s="24">
        <v>3</v>
      </c>
      <c r="F14" s="24">
        <v>2</v>
      </c>
      <c r="G14" s="24">
        <v>1</v>
      </c>
      <c r="H14" s="24">
        <f t="shared" si="0"/>
        <v>0.8</v>
      </c>
      <c r="I14" s="21">
        <f t="shared" si="2"/>
        <v>0.6</v>
      </c>
      <c r="L14" s="49">
        <v>8</v>
      </c>
      <c r="M14" s="49" t="s">
        <v>147</v>
      </c>
      <c r="N14" s="22">
        <v>0.51</v>
      </c>
      <c r="O14" s="23">
        <v>4</v>
      </c>
      <c r="P14" s="24">
        <v>4</v>
      </c>
      <c r="Q14" s="24">
        <v>1</v>
      </c>
      <c r="R14" s="24">
        <v>1</v>
      </c>
      <c r="S14" s="21">
        <f t="shared" si="1"/>
        <v>0.8</v>
      </c>
      <c r="T14" s="21">
        <f t="shared" si="1"/>
        <v>0.8</v>
      </c>
    </row>
    <row r="15" spans="1:20" x14ac:dyDescent="0.35">
      <c r="A15" s="49">
        <v>8</v>
      </c>
      <c r="B15" s="49" t="s">
        <v>147</v>
      </c>
      <c r="C15" s="22">
        <v>0.52</v>
      </c>
      <c r="D15" s="23">
        <v>4</v>
      </c>
      <c r="E15" s="24">
        <v>4</v>
      </c>
      <c r="F15" s="24">
        <v>1</v>
      </c>
      <c r="G15" s="24">
        <v>1</v>
      </c>
      <c r="H15" s="24">
        <f t="shared" si="0"/>
        <v>0.8</v>
      </c>
      <c r="I15" s="21">
        <f t="shared" si="2"/>
        <v>0.8</v>
      </c>
      <c r="L15" s="49">
        <v>9</v>
      </c>
      <c r="M15" s="49" t="s">
        <v>146</v>
      </c>
      <c r="N15" s="22">
        <v>0.5</v>
      </c>
      <c r="O15" s="23">
        <v>5</v>
      </c>
      <c r="P15" s="24">
        <v>4</v>
      </c>
      <c r="Q15" s="24">
        <v>1</v>
      </c>
      <c r="R15" s="24">
        <v>0</v>
      </c>
      <c r="S15" s="21">
        <f t="shared" si="1"/>
        <v>1</v>
      </c>
      <c r="T15" s="21">
        <f t="shared" si="1"/>
        <v>0.8</v>
      </c>
    </row>
    <row r="16" spans="1:20" x14ac:dyDescent="0.35">
      <c r="A16" s="49">
        <v>9</v>
      </c>
      <c r="B16" s="49" t="s">
        <v>147</v>
      </c>
      <c r="C16" s="22">
        <v>0.51</v>
      </c>
      <c r="D16" s="23">
        <v>4</v>
      </c>
      <c r="E16" s="24">
        <v>5</v>
      </c>
      <c r="F16" s="24">
        <v>0</v>
      </c>
      <c r="G16" s="24">
        <v>1</v>
      </c>
      <c r="H16" s="24">
        <f t="shared" si="0"/>
        <v>0.8</v>
      </c>
      <c r="I16" s="21">
        <f t="shared" si="2"/>
        <v>1</v>
      </c>
      <c r="L16" s="49">
        <v>10</v>
      </c>
      <c r="M16" s="49" t="s">
        <v>147</v>
      </c>
      <c r="N16" s="22">
        <v>0.4</v>
      </c>
      <c r="O16" s="23">
        <v>5</v>
      </c>
      <c r="P16" s="24">
        <v>5</v>
      </c>
      <c r="Q16" s="24">
        <v>0</v>
      </c>
      <c r="R16" s="24">
        <v>0</v>
      </c>
      <c r="S16" s="21">
        <f t="shared" si="1"/>
        <v>1</v>
      </c>
      <c r="T16" s="21">
        <f t="shared" si="1"/>
        <v>1</v>
      </c>
    </row>
    <row r="17" spans="1:13" x14ac:dyDescent="0.35">
      <c r="A17" s="49">
        <v>10</v>
      </c>
      <c r="B17" s="49" t="s">
        <v>146</v>
      </c>
      <c r="C17" s="22">
        <v>0.4</v>
      </c>
      <c r="D17" s="23">
        <v>5</v>
      </c>
      <c r="E17" s="24">
        <v>5</v>
      </c>
      <c r="F17" s="24">
        <v>0</v>
      </c>
      <c r="G17" s="24">
        <v>0</v>
      </c>
      <c r="H17" s="24">
        <f t="shared" si="0"/>
        <v>1</v>
      </c>
      <c r="I17" s="21">
        <f t="shared" si="2"/>
        <v>1</v>
      </c>
    </row>
    <row r="20" spans="1:13" x14ac:dyDescent="0.35">
      <c r="A20" t="s">
        <v>374</v>
      </c>
    </row>
    <row r="22" spans="1:13" ht="15" thickBot="1" x14ac:dyDescent="0.4">
      <c r="A22" s="17" t="s">
        <v>145</v>
      </c>
      <c r="B22" s="17" t="s">
        <v>144</v>
      </c>
      <c r="L22" s="51" t="s">
        <v>145</v>
      </c>
      <c r="M22" s="51" t="s">
        <v>144</v>
      </c>
    </row>
    <row r="23" spans="1:13" ht="15" thickTop="1" x14ac:dyDescent="0.35">
      <c r="A23" s="52">
        <v>0</v>
      </c>
      <c r="B23" s="21">
        <v>0.2</v>
      </c>
      <c r="L23" s="21">
        <v>0</v>
      </c>
      <c r="M23" s="21">
        <v>0.2</v>
      </c>
    </row>
    <row r="24" spans="1:13" x14ac:dyDescent="0.35">
      <c r="A24" s="21">
        <v>0.2</v>
      </c>
      <c r="B24" s="21">
        <v>0.2</v>
      </c>
      <c r="L24" s="24">
        <v>0</v>
      </c>
      <c r="M24" s="24">
        <v>0.4</v>
      </c>
    </row>
    <row r="25" spans="1:13" x14ac:dyDescent="0.35">
      <c r="A25" s="21">
        <v>0.2</v>
      </c>
      <c r="B25" s="21">
        <v>0.4</v>
      </c>
      <c r="L25" s="24">
        <v>0.2</v>
      </c>
      <c r="M25" s="24">
        <v>0.4</v>
      </c>
    </row>
    <row r="26" spans="1:13" x14ac:dyDescent="0.35">
      <c r="A26" s="21">
        <v>0.2</v>
      </c>
      <c r="B26" s="21">
        <v>0.6</v>
      </c>
      <c r="L26" s="24">
        <v>0.2</v>
      </c>
      <c r="M26" s="24">
        <v>0.6</v>
      </c>
    </row>
    <row r="27" spans="1:13" x14ac:dyDescent="0.35">
      <c r="A27" s="21">
        <v>0.4</v>
      </c>
      <c r="B27" s="24">
        <v>0.6</v>
      </c>
      <c r="L27" s="24">
        <v>0.2</v>
      </c>
      <c r="M27" s="24">
        <v>0.8</v>
      </c>
    </row>
    <row r="28" spans="1:13" x14ac:dyDescent="0.35">
      <c r="A28" s="24">
        <v>0.4</v>
      </c>
      <c r="B28" s="24">
        <v>0.8</v>
      </c>
      <c r="L28" s="24">
        <v>0.4</v>
      </c>
      <c r="M28" s="24">
        <v>0.8</v>
      </c>
    </row>
    <row r="29" spans="1:13" x14ac:dyDescent="0.35">
      <c r="A29" s="24">
        <v>0.6</v>
      </c>
      <c r="B29" s="24">
        <v>0.8</v>
      </c>
      <c r="L29" s="24">
        <v>0.6</v>
      </c>
      <c r="M29" s="24">
        <v>0.8</v>
      </c>
    </row>
    <row r="30" spans="1:13" x14ac:dyDescent="0.35">
      <c r="A30" s="24">
        <v>0.8</v>
      </c>
      <c r="B30" s="24">
        <v>0.8</v>
      </c>
      <c r="L30" s="24">
        <v>0.8</v>
      </c>
      <c r="M30" s="24">
        <v>0.8</v>
      </c>
    </row>
    <row r="31" spans="1:13" x14ac:dyDescent="0.35">
      <c r="A31" s="24">
        <v>1</v>
      </c>
      <c r="B31" s="24">
        <v>0.8</v>
      </c>
      <c r="L31" s="24">
        <v>0.8</v>
      </c>
      <c r="M31" s="24">
        <v>1</v>
      </c>
    </row>
    <row r="32" spans="1:13" x14ac:dyDescent="0.35">
      <c r="A32" s="24">
        <v>1</v>
      </c>
      <c r="B32" s="24">
        <v>1</v>
      </c>
      <c r="L32" s="24">
        <v>1</v>
      </c>
      <c r="M32" s="24">
        <v>1</v>
      </c>
    </row>
    <row r="33" spans="1:9" x14ac:dyDescent="0.35">
      <c r="A33" s="53"/>
    </row>
    <row r="34" spans="1:9" x14ac:dyDescent="0.35">
      <c r="A34" t="s">
        <v>375</v>
      </c>
    </row>
    <row r="36" spans="1:9" ht="15" thickBot="1" x14ac:dyDescent="0.4">
      <c r="A36" s="14" t="s">
        <v>138</v>
      </c>
      <c r="B36" s="14" t="s">
        <v>62</v>
      </c>
      <c r="C36" s="15" t="s">
        <v>139</v>
      </c>
      <c r="D36" s="16" t="s">
        <v>140</v>
      </c>
      <c r="E36" s="17" t="s">
        <v>141</v>
      </c>
      <c r="F36" s="17" t="s">
        <v>142</v>
      </c>
      <c r="G36" s="17" t="s">
        <v>143</v>
      </c>
      <c r="H36" s="17" t="s">
        <v>144</v>
      </c>
      <c r="I36" s="17" t="s">
        <v>145</v>
      </c>
    </row>
    <row r="37" spans="1:9" ht="15" thickTop="1" x14ac:dyDescent="0.35">
      <c r="A37" s="18">
        <v>1</v>
      </c>
      <c r="B37" s="18" t="s">
        <v>146</v>
      </c>
      <c r="C37" s="19">
        <v>0.95</v>
      </c>
      <c r="D37" s="20"/>
      <c r="E37" s="21"/>
      <c r="F37" s="21"/>
      <c r="G37" s="21"/>
      <c r="H37" s="21"/>
      <c r="I37" s="21"/>
    </row>
    <row r="38" spans="1:9" x14ac:dyDescent="0.35">
      <c r="A38" s="49">
        <v>2</v>
      </c>
      <c r="B38" s="49" t="s">
        <v>147</v>
      </c>
      <c r="C38" s="22">
        <v>0.85</v>
      </c>
      <c r="D38" s="23"/>
      <c r="E38" s="24"/>
      <c r="F38" s="24"/>
      <c r="G38" s="24"/>
      <c r="H38" s="21"/>
      <c r="I38" s="21"/>
    </row>
    <row r="39" spans="1:9" x14ac:dyDescent="0.35">
      <c r="A39" s="49">
        <v>3</v>
      </c>
      <c r="B39" s="49" t="s">
        <v>146</v>
      </c>
      <c r="C39" s="22">
        <v>0.78</v>
      </c>
      <c r="D39" s="23"/>
      <c r="E39" s="24"/>
      <c r="F39" s="24"/>
      <c r="G39" s="24"/>
      <c r="H39" s="21"/>
      <c r="I39" s="21"/>
    </row>
    <row r="40" spans="1:9" x14ac:dyDescent="0.35">
      <c r="A40" s="49">
        <v>4</v>
      </c>
      <c r="B40" s="49" t="s">
        <v>146</v>
      </c>
      <c r="C40" s="22">
        <v>0.66</v>
      </c>
      <c r="D40" s="23"/>
      <c r="E40" s="24"/>
      <c r="F40" s="24"/>
      <c r="G40" s="24"/>
      <c r="H40" s="21"/>
      <c r="I40" s="21"/>
    </row>
    <row r="41" spans="1:9" x14ac:dyDescent="0.35">
      <c r="A41" s="49">
        <v>5</v>
      </c>
      <c r="B41" s="49" t="s">
        <v>147</v>
      </c>
      <c r="C41" s="22">
        <v>0.6</v>
      </c>
      <c r="D41" s="23"/>
      <c r="E41" s="24"/>
      <c r="F41" s="24"/>
      <c r="G41" s="24"/>
      <c r="H41" s="24"/>
      <c r="I41" s="24"/>
    </row>
    <row r="42" spans="1:9" x14ac:dyDescent="0.35">
      <c r="A42" s="49">
        <v>6</v>
      </c>
      <c r="B42" s="49" t="s">
        <v>146</v>
      </c>
      <c r="C42" s="22">
        <v>0.55000000000000004</v>
      </c>
      <c r="D42" s="23"/>
      <c r="E42" s="24"/>
      <c r="F42" s="24"/>
      <c r="G42" s="24"/>
      <c r="H42" s="24"/>
      <c r="I42" s="24"/>
    </row>
    <row r="43" spans="1:9" x14ac:dyDescent="0.35">
      <c r="A43" s="49">
        <v>7</v>
      </c>
      <c r="B43" s="49" t="s">
        <v>147</v>
      </c>
      <c r="C43" s="22">
        <v>0.53</v>
      </c>
      <c r="D43" s="23"/>
      <c r="E43" s="24"/>
      <c r="F43" s="24"/>
      <c r="G43" s="24"/>
      <c r="H43" s="24"/>
      <c r="I43" s="24"/>
    </row>
    <row r="44" spans="1:9" x14ac:dyDescent="0.35">
      <c r="A44" s="49">
        <v>8</v>
      </c>
      <c r="B44" s="49" t="s">
        <v>147</v>
      </c>
      <c r="C44" s="22">
        <v>0.52</v>
      </c>
      <c r="D44" s="23"/>
      <c r="E44" s="24"/>
      <c r="F44" s="24"/>
      <c r="G44" s="24"/>
      <c r="H44" s="24"/>
      <c r="I44" s="24"/>
    </row>
    <row r="45" spans="1:9" x14ac:dyDescent="0.35">
      <c r="A45" s="49">
        <v>9</v>
      </c>
      <c r="B45" s="49" t="s">
        <v>147</v>
      </c>
      <c r="C45" s="22">
        <v>0.51</v>
      </c>
      <c r="D45" s="23"/>
      <c r="E45" s="24"/>
      <c r="F45" s="24"/>
      <c r="G45" s="24"/>
      <c r="H45" s="24"/>
      <c r="I45" s="24"/>
    </row>
    <row r="46" spans="1:9" x14ac:dyDescent="0.35">
      <c r="A46" s="49">
        <v>10</v>
      </c>
      <c r="B46" s="49" t="s">
        <v>146</v>
      </c>
      <c r="C46" s="22">
        <v>0.4</v>
      </c>
      <c r="D46" s="23"/>
      <c r="E46" s="24"/>
      <c r="F46" s="24"/>
      <c r="G46" s="24"/>
      <c r="H46" s="24"/>
      <c r="I46" s="24"/>
    </row>
    <row r="49" spans="1:9" x14ac:dyDescent="0.35">
      <c r="A49" s="55" t="s">
        <v>376</v>
      </c>
      <c r="B49" s="11">
        <v>5</v>
      </c>
      <c r="D49" s="55" t="s">
        <v>384</v>
      </c>
      <c r="E49" s="11">
        <v>5</v>
      </c>
    </row>
    <row r="50" spans="1:9" x14ac:dyDescent="0.35">
      <c r="A50" t="s">
        <v>377</v>
      </c>
    </row>
    <row r="52" spans="1:9" ht="15" thickBot="1" x14ac:dyDescent="0.4">
      <c r="A52" s="14" t="s">
        <v>138</v>
      </c>
      <c r="B52" s="14" t="s">
        <v>62</v>
      </c>
      <c r="C52" s="15" t="s">
        <v>139</v>
      </c>
      <c r="D52" s="16" t="s">
        <v>140</v>
      </c>
      <c r="E52" s="17" t="s">
        <v>141</v>
      </c>
      <c r="F52" s="17" t="s">
        <v>142</v>
      </c>
      <c r="G52" s="17" t="s">
        <v>143</v>
      </c>
      <c r="H52" s="17" t="s">
        <v>144</v>
      </c>
      <c r="I52" s="17" t="s">
        <v>145</v>
      </c>
    </row>
    <row r="53" spans="1:9" ht="15" thickTop="1" x14ac:dyDescent="0.35">
      <c r="A53" s="18">
        <v>1</v>
      </c>
      <c r="B53" s="18" t="s">
        <v>146</v>
      </c>
      <c r="C53" s="19">
        <v>0.91</v>
      </c>
      <c r="D53" s="20">
        <v>1</v>
      </c>
      <c r="E53" s="21">
        <v>0</v>
      </c>
      <c r="F53" s="21">
        <v>5</v>
      </c>
      <c r="G53" s="21">
        <v>4</v>
      </c>
      <c r="H53" s="54">
        <f>D53/$B$49</f>
        <v>0.2</v>
      </c>
      <c r="I53" s="54">
        <f>E53/$E$49</f>
        <v>0</v>
      </c>
    </row>
    <row r="54" spans="1:9" x14ac:dyDescent="0.35">
      <c r="A54" s="49">
        <v>2</v>
      </c>
      <c r="B54" s="49" t="s">
        <v>147</v>
      </c>
      <c r="C54" s="22">
        <v>0.83</v>
      </c>
      <c r="D54" s="23">
        <v>1</v>
      </c>
      <c r="E54" s="24">
        <v>1</v>
      </c>
      <c r="F54" s="24">
        <v>4</v>
      </c>
      <c r="G54" s="24">
        <v>4</v>
      </c>
      <c r="H54" s="54">
        <f t="shared" ref="H54:H62" si="3">D54/$B$49</f>
        <v>0.2</v>
      </c>
      <c r="I54" s="54">
        <f t="shared" ref="I54:I62" si="4">E54/$E$49</f>
        <v>0.2</v>
      </c>
    </row>
    <row r="55" spans="1:9" x14ac:dyDescent="0.35">
      <c r="A55" s="49">
        <v>3</v>
      </c>
      <c r="B55" s="49" t="s">
        <v>146</v>
      </c>
      <c r="C55" s="22">
        <v>0.72</v>
      </c>
      <c r="D55" s="23">
        <v>2</v>
      </c>
      <c r="E55" s="24">
        <v>1</v>
      </c>
      <c r="F55" s="24">
        <v>4</v>
      </c>
      <c r="G55" s="24">
        <v>3</v>
      </c>
      <c r="H55" s="54">
        <f t="shared" si="3"/>
        <v>0.4</v>
      </c>
      <c r="I55" s="54">
        <f t="shared" si="4"/>
        <v>0.2</v>
      </c>
    </row>
    <row r="56" spans="1:9" x14ac:dyDescent="0.35">
      <c r="A56" s="49">
        <v>4</v>
      </c>
      <c r="B56" s="49" t="s">
        <v>147</v>
      </c>
      <c r="C56" s="22">
        <v>0.66</v>
      </c>
      <c r="D56" s="23">
        <v>2</v>
      </c>
      <c r="E56" s="24">
        <v>2</v>
      </c>
      <c r="F56" s="24">
        <v>3</v>
      </c>
      <c r="G56" s="24">
        <v>3</v>
      </c>
      <c r="H56" s="54">
        <f t="shared" si="3"/>
        <v>0.4</v>
      </c>
      <c r="I56" s="54">
        <f t="shared" si="4"/>
        <v>0.4</v>
      </c>
    </row>
    <row r="57" spans="1:9" x14ac:dyDescent="0.35">
      <c r="A57" s="49">
        <v>5</v>
      </c>
      <c r="B57" s="49" t="s">
        <v>147</v>
      </c>
      <c r="C57" s="22">
        <v>0.6</v>
      </c>
      <c r="D57" s="23">
        <v>2</v>
      </c>
      <c r="E57" s="24">
        <v>3</v>
      </c>
      <c r="F57" s="24">
        <v>2</v>
      </c>
      <c r="G57" s="24">
        <v>3</v>
      </c>
      <c r="H57" s="54">
        <f t="shared" si="3"/>
        <v>0.4</v>
      </c>
      <c r="I57" s="54">
        <f t="shared" si="4"/>
        <v>0.6</v>
      </c>
    </row>
    <row r="58" spans="1:9" x14ac:dyDescent="0.35">
      <c r="A58" s="49">
        <v>6</v>
      </c>
      <c r="B58" s="49" t="s">
        <v>147</v>
      </c>
      <c r="C58" s="22">
        <v>0.55000000000000004</v>
      </c>
      <c r="D58" s="23">
        <v>2</v>
      </c>
      <c r="E58" s="24">
        <v>4</v>
      </c>
      <c r="F58" s="24">
        <v>1</v>
      </c>
      <c r="G58" s="24">
        <v>3</v>
      </c>
      <c r="H58" s="54">
        <f t="shared" si="3"/>
        <v>0.4</v>
      </c>
      <c r="I58" s="54">
        <f t="shared" si="4"/>
        <v>0.8</v>
      </c>
    </row>
    <row r="59" spans="1:9" x14ac:dyDescent="0.35">
      <c r="A59" s="49">
        <v>7</v>
      </c>
      <c r="B59" s="49" t="s">
        <v>146</v>
      </c>
      <c r="C59" s="22">
        <v>0.53</v>
      </c>
      <c r="D59" s="23">
        <v>3</v>
      </c>
      <c r="E59" s="24">
        <v>4</v>
      </c>
      <c r="F59" s="24">
        <v>1</v>
      </c>
      <c r="G59" s="24">
        <v>2</v>
      </c>
      <c r="H59" s="54">
        <f t="shared" si="3"/>
        <v>0.6</v>
      </c>
      <c r="I59" s="54">
        <f t="shared" si="4"/>
        <v>0.8</v>
      </c>
    </row>
    <row r="60" spans="1:9" x14ac:dyDescent="0.35">
      <c r="A60" s="49">
        <v>8</v>
      </c>
      <c r="B60" s="49" t="s">
        <v>146</v>
      </c>
      <c r="C60" s="22">
        <v>0.52</v>
      </c>
      <c r="D60" s="23">
        <v>4</v>
      </c>
      <c r="E60" s="24">
        <v>4</v>
      </c>
      <c r="F60" s="24">
        <v>1</v>
      </c>
      <c r="G60" s="24">
        <v>1</v>
      </c>
      <c r="H60" s="54">
        <f t="shared" si="3"/>
        <v>0.8</v>
      </c>
      <c r="I60" s="54">
        <f t="shared" si="4"/>
        <v>0.8</v>
      </c>
    </row>
    <row r="61" spans="1:9" x14ac:dyDescent="0.35">
      <c r="A61" s="49">
        <v>9</v>
      </c>
      <c r="B61" s="49" t="s">
        <v>147</v>
      </c>
      <c r="C61" s="22">
        <v>0.45</v>
      </c>
      <c r="D61" s="23">
        <v>4</v>
      </c>
      <c r="E61" s="24">
        <v>5</v>
      </c>
      <c r="F61" s="24">
        <v>0</v>
      </c>
      <c r="G61" s="24">
        <v>1</v>
      </c>
      <c r="H61" s="54">
        <f t="shared" si="3"/>
        <v>0.8</v>
      </c>
      <c r="I61" s="54">
        <f t="shared" si="4"/>
        <v>1</v>
      </c>
    </row>
    <row r="62" spans="1:9" x14ac:dyDescent="0.35">
      <c r="A62" s="49">
        <v>10</v>
      </c>
      <c r="B62" s="49" t="s">
        <v>146</v>
      </c>
      <c r="C62" s="22">
        <v>0.37</v>
      </c>
      <c r="D62" s="23">
        <v>5</v>
      </c>
      <c r="E62" s="24">
        <v>5</v>
      </c>
      <c r="F62" s="24">
        <v>0</v>
      </c>
      <c r="G62" s="24">
        <v>0</v>
      </c>
      <c r="H62" s="54">
        <f t="shared" si="3"/>
        <v>1</v>
      </c>
      <c r="I62" s="54">
        <f t="shared" si="4"/>
        <v>1</v>
      </c>
    </row>
    <row r="67" spans="1:2" ht="15" thickBot="1" x14ac:dyDescent="0.4">
      <c r="A67" s="17" t="s">
        <v>145</v>
      </c>
      <c r="B67" s="17" t="s">
        <v>144</v>
      </c>
    </row>
    <row r="68" spans="1:2" ht="15" thickTop="1" x14ac:dyDescent="0.35">
      <c r="A68" s="54">
        <v>0</v>
      </c>
      <c r="B68" s="54">
        <v>0.2</v>
      </c>
    </row>
    <row r="69" spans="1:2" x14ac:dyDescent="0.35">
      <c r="A69" s="54">
        <v>0.2</v>
      </c>
      <c r="B69" s="54">
        <v>0.2</v>
      </c>
    </row>
    <row r="70" spans="1:2" x14ac:dyDescent="0.35">
      <c r="A70" s="54">
        <v>0.2</v>
      </c>
      <c r="B70" s="54">
        <v>0.4</v>
      </c>
    </row>
    <row r="71" spans="1:2" x14ac:dyDescent="0.35">
      <c r="A71" s="54">
        <v>0.4</v>
      </c>
      <c r="B71" s="54">
        <v>0.4</v>
      </c>
    </row>
    <row r="72" spans="1:2" x14ac:dyDescent="0.35">
      <c r="A72" s="54">
        <v>0.6</v>
      </c>
      <c r="B72" s="54">
        <v>0.4</v>
      </c>
    </row>
    <row r="73" spans="1:2" x14ac:dyDescent="0.35">
      <c r="A73" s="54">
        <v>0.8</v>
      </c>
      <c r="B73" s="54">
        <v>0.4</v>
      </c>
    </row>
    <row r="74" spans="1:2" x14ac:dyDescent="0.35">
      <c r="A74" s="54">
        <v>0.8</v>
      </c>
      <c r="B74" s="54">
        <v>0.6</v>
      </c>
    </row>
    <row r="75" spans="1:2" x14ac:dyDescent="0.35">
      <c r="A75" s="54">
        <v>0.8</v>
      </c>
      <c r="B75" s="54">
        <v>0.8</v>
      </c>
    </row>
    <row r="76" spans="1:2" x14ac:dyDescent="0.35">
      <c r="A76" s="54">
        <v>1</v>
      </c>
      <c r="B76" s="54">
        <v>0.8</v>
      </c>
    </row>
    <row r="77" spans="1:2" x14ac:dyDescent="0.35">
      <c r="A77" s="54">
        <v>1</v>
      </c>
      <c r="B77" s="54">
        <v>1</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17"/>
  <sheetViews>
    <sheetView zoomScaleNormal="100" workbookViewId="0">
      <selection activeCell="H4" sqref="H4"/>
    </sheetView>
  </sheetViews>
  <sheetFormatPr defaultRowHeight="14.5" x14ac:dyDescent="0.35"/>
  <sheetData>
    <row r="1" spans="1:9" ht="18.5" x14ac:dyDescent="0.45">
      <c r="A1" s="8" t="s">
        <v>135</v>
      </c>
    </row>
    <row r="2" spans="1:9" x14ac:dyDescent="0.35">
      <c r="A2" t="s">
        <v>136</v>
      </c>
    </row>
    <row r="3" spans="1:9" x14ac:dyDescent="0.35">
      <c r="A3" t="s">
        <v>137</v>
      </c>
    </row>
    <row r="4" spans="1:9" x14ac:dyDescent="0.35">
      <c r="A4" t="s">
        <v>383</v>
      </c>
    </row>
    <row r="5" spans="1:9" x14ac:dyDescent="0.35">
      <c r="A5" t="s">
        <v>324</v>
      </c>
    </row>
    <row r="7" spans="1:9" ht="15" thickBot="1" x14ac:dyDescent="0.4">
      <c r="A7" s="14" t="s">
        <v>138</v>
      </c>
      <c r="B7" s="14" t="s">
        <v>62</v>
      </c>
      <c r="C7" s="15" t="s">
        <v>139</v>
      </c>
      <c r="D7" s="16" t="s">
        <v>140</v>
      </c>
      <c r="E7" s="17" t="s">
        <v>141</v>
      </c>
      <c r="F7" s="17" t="s">
        <v>142</v>
      </c>
      <c r="G7" s="17" t="s">
        <v>143</v>
      </c>
      <c r="H7" s="17" t="s">
        <v>144</v>
      </c>
      <c r="I7" s="17" t="s">
        <v>145</v>
      </c>
    </row>
    <row r="8" spans="1:9" ht="15" thickTop="1" x14ac:dyDescent="0.35">
      <c r="A8" s="18">
        <v>1</v>
      </c>
      <c r="B8" s="18" t="s">
        <v>146</v>
      </c>
      <c r="C8" s="19">
        <v>0.91</v>
      </c>
      <c r="D8" s="20"/>
      <c r="E8" s="21"/>
      <c r="F8" s="21"/>
      <c r="G8" s="21"/>
      <c r="H8" s="21"/>
      <c r="I8" s="21"/>
    </row>
    <row r="9" spans="1:9" x14ac:dyDescent="0.35">
      <c r="A9" s="32">
        <v>2</v>
      </c>
      <c r="B9" s="32" t="s">
        <v>147</v>
      </c>
      <c r="C9" s="22">
        <v>0.83</v>
      </c>
      <c r="D9" s="23"/>
      <c r="E9" s="24"/>
      <c r="F9" s="24"/>
      <c r="G9" s="24"/>
      <c r="H9" s="21"/>
      <c r="I9" s="21"/>
    </row>
    <row r="10" spans="1:9" x14ac:dyDescent="0.35">
      <c r="A10" s="32">
        <v>3</v>
      </c>
      <c r="B10" s="32" t="s">
        <v>146</v>
      </c>
      <c r="C10" s="22">
        <v>0.72</v>
      </c>
      <c r="D10" s="23"/>
      <c r="E10" s="24"/>
      <c r="F10" s="24"/>
      <c r="G10" s="24"/>
      <c r="H10" s="21"/>
      <c r="I10" s="21"/>
    </row>
    <row r="11" spans="1:9" x14ac:dyDescent="0.35">
      <c r="A11" s="32">
        <v>4</v>
      </c>
      <c r="B11" s="32" t="s">
        <v>147</v>
      </c>
      <c r="C11" s="22">
        <v>0.66</v>
      </c>
      <c r="D11" s="23"/>
      <c r="E11" s="24"/>
      <c r="F11" s="24"/>
      <c r="G11" s="24"/>
      <c r="H11" s="21"/>
      <c r="I11" s="21"/>
    </row>
    <row r="12" spans="1:9" x14ac:dyDescent="0.35">
      <c r="A12" s="32">
        <v>5</v>
      </c>
      <c r="B12" s="32" t="s">
        <v>147</v>
      </c>
      <c r="C12" s="22">
        <v>0.6</v>
      </c>
      <c r="D12" s="23"/>
      <c r="E12" s="24"/>
      <c r="F12" s="24"/>
      <c r="G12" s="24"/>
      <c r="H12" s="24"/>
      <c r="I12" s="24"/>
    </row>
    <row r="13" spans="1:9" x14ac:dyDescent="0.35">
      <c r="A13" s="32">
        <v>6</v>
      </c>
      <c r="B13" s="32" t="s">
        <v>147</v>
      </c>
      <c r="C13" s="22">
        <v>0.55000000000000004</v>
      </c>
      <c r="D13" s="23"/>
      <c r="E13" s="24"/>
      <c r="F13" s="24"/>
      <c r="G13" s="24"/>
      <c r="H13" s="24"/>
      <c r="I13" s="24"/>
    </row>
    <row r="14" spans="1:9" x14ac:dyDescent="0.35">
      <c r="A14" s="32">
        <v>7</v>
      </c>
      <c r="B14" s="32" t="s">
        <v>146</v>
      </c>
      <c r="C14" s="22">
        <v>0.53</v>
      </c>
      <c r="D14" s="23"/>
      <c r="E14" s="24"/>
      <c r="F14" s="24"/>
      <c r="G14" s="24"/>
      <c r="H14" s="24"/>
      <c r="I14" s="24"/>
    </row>
    <row r="15" spans="1:9" x14ac:dyDescent="0.35">
      <c r="A15" s="32">
        <v>8</v>
      </c>
      <c r="B15" s="32" t="s">
        <v>146</v>
      </c>
      <c r="C15" s="22">
        <v>0.52</v>
      </c>
      <c r="D15" s="23"/>
      <c r="E15" s="24"/>
      <c r="F15" s="24"/>
      <c r="G15" s="24"/>
      <c r="H15" s="24"/>
      <c r="I15" s="24"/>
    </row>
    <row r="16" spans="1:9" x14ac:dyDescent="0.35">
      <c r="A16" s="32">
        <v>9</v>
      </c>
      <c r="B16" s="32" t="s">
        <v>147</v>
      </c>
      <c r="C16" s="22">
        <v>0.45</v>
      </c>
      <c r="D16" s="23"/>
      <c r="E16" s="24"/>
      <c r="F16" s="24"/>
      <c r="G16" s="24"/>
      <c r="H16" s="24"/>
      <c r="I16" s="24"/>
    </row>
    <row r="17" spans="1:9" x14ac:dyDescent="0.35">
      <c r="A17" s="32">
        <v>10</v>
      </c>
      <c r="B17" s="32" t="s">
        <v>146</v>
      </c>
      <c r="C17" s="22">
        <v>0.37</v>
      </c>
      <c r="D17" s="23"/>
      <c r="E17" s="24"/>
      <c r="F17" s="24"/>
      <c r="G17" s="24"/>
      <c r="H17" s="24"/>
      <c r="I17" s="2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88"/>
  <sheetViews>
    <sheetView topLeftCell="A43" zoomScaleNormal="100" workbookViewId="0">
      <selection activeCell="H11" sqref="H11"/>
    </sheetView>
  </sheetViews>
  <sheetFormatPr defaultRowHeight="14.5" x14ac:dyDescent="0.35"/>
  <cols>
    <col min="2" max="2" width="5.81640625" customWidth="1"/>
    <col min="3" max="3" width="6.453125" customWidth="1"/>
    <col min="4" max="4" width="7" customWidth="1"/>
    <col min="5" max="5" width="6.453125" customWidth="1"/>
    <col min="6" max="6" width="6.54296875" customWidth="1"/>
    <col min="7" max="7" width="6.81640625" customWidth="1"/>
    <col min="8" max="11" width="5.81640625" customWidth="1"/>
    <col min="12" max="12" width="6" customWidth="1"/>
    <col min="13" max="15" width="5.81640625" customWidth="1"/>
  </cols>
  <sheetData>
    <row r="1" spans="1:1" ht="18.5" x14ac:dyDescent="0.45">
      <c r="A1" s="8" t="s">
        <v>196</v>
      </c>
    </row>
    <row r="2" spans="1:1" x14ac:dyDescent="0.35">
      <c r="A2" t="s">
        <v>197</v>
      </c>
    </row>
    <row r="3" spans="1:1" x14ac:dyDescent="0.35">
      <c r="A3" t="s">
        <v>326</v>
      </c>
    </row>
    <row r="4" spans="1:1" x14ac:dyDescent="0.35">
      <c r="A4" t="s">
        <v>198</v>
      </c>
    </row>
    <row r="5" spans="1:1" x14ac:dyDescent="0.35">
      <c r="A5" t="s">
        <v>199</v>
      </c>
    </row>
    <row r="6" spans="1:1" x14ac:dyDescent="0.35">
      <c r="A6" t="s">
        <v>200</v>
      </c>
    </row>
    <row r="7" spans="1:1" ht="18.5" x14ac:dyDescent="0.45">
      <c r="A7" s="8"/>
    </row>
    <row r="8" spans="1:1" ht="18.5" x14ac:dyDescent="0.45">
      <c r="A8" s="8" t="s">
        <v>202</v>
      </c>
    </row>
    <row r="9" spans="1:1" ht="18.5" x14ac:dyDescent="0.45">
      <c r="A9" s="8" t="s">
        <v>203</v>
      </c>
    </row>
    <row r="10" spans="1:1" ht="18.5" x14ac:dyDescent="0.45">
      <c r="A10" s="8" t="s">
        <v>204</v>
      </c>
    </row>
    <row r="11" spans="1:1" ht="18.5" x14ac:dyDescent="0.45">
      <c r="A11" s="8"/>
    </row>
    <row r="12" spans="1:1" ht="18.5" x14ac:dyDescent="0.45">
      <c r="A12" s="8"/>
    </row>
    <row r="29" spans="2:3" x14ac:dyDescent="0.35">
      <c r="B29" s="26" t="s">
        <v>193</v>
      </c>
      <c r="C29" s="24" t="s">
        <v>201</v>
      </c>
    </row>
    <row r="30" spans="2:3" x14ac:dyDescent="0.35">
      <c r="B30" s="29" t="s">
        <v>158</v>
      </c>
      <c r="C30" s="24">
        <v>1</v>
      </c>
    </row>
    <row r="31" spans="2:3" x14ac:dyDescent="0.35">
      <c r="B31" s="29" t="s">
        <v>159</v>
      </c>
      <c r="C31" s="24">
        <v>1</v>
      </c>
    </row>
    <row r="32" spans="2:3" x14ac:dyDescent="0.35">
      <c r="B32" s="29" t="s">
        <v>160</v>
      </c>
      <c r="C32" s="24">
        <v>0</v>
      </c>
    </row>
    <row r="33" spans="1:3" x14ac:dyDescent="0.35">
      <c r="B33" s="29" t="s">
        <v>161</v>
      </c>
      <c r="C33" s="24">
        <v>0.19214789423111006</v>
      </c>
    </row>
    <row r="34" spans="1:3" x14ac:dyDescent="0.35">
      <c r="B34" s="29" t="s">
        <v>162</v>
      </c>
      <c r="C34" s="24">
        <v>-0.30588787655775207</v>
      </c>
    </row>
    <row r="35" spans="1:3" x14ac:dyDescent="0.35">
      <c r="B35" s="29" t="s">
        <v>163</v>
      </c>
      <c r="C35" s="24">
        <v>0.4</v>
      </c>
    </row>
    <row r="36" spans="1:3" x14ac:dyDescent="0.35">
      <c r="B36" s="29" t="s">
        <v>164</v>
      </c>
      <c r="C36" s="24">
        <v>0.1</v>
      </c>
    </row>
    <row r="37" spans="1:3" x14ac:dyDescent="0.35">
      <c r="B37" s="29" t="s">
        <v>165</v>
      </c>
      <c r="C37" s="24">
        <v>-0.50785210576888995</v>
      </c>
    </row>
    <row r="38" spans="1:3" x14ac:dyDescent="0.35">
      <c r="B38" s="29" t="s">
        <v>166</v>
      </c>
      <c r="C38" s="24">
        <v>0.19411212344224793</v>
      </c>
    </row>
    <row r="39" spans="1:3" x14ac:dyDescent="0.35">
      <c r="B39" s="29" t="s">
        <v>167</v>
      </c>
      <c r="C39" s="24">
        <v>-0.26082884634154524</v>
      </c>
    </row>
    <row r="40" spans="1:3" x14ac:dyDescent="0.35">
      <c r="B40" s="29" t="s">
        <v>168</v>
      </c>
      <c r="C40" s="24">
        <v>-0.13802506750700472</v>
      </c>
    </row>
    <row r="41" spans="1:3" x14ac:dyDescent="0.35">
      <c r="B41" s="30" t="s">
        <v>169</v>
      </c>
      <c r="C41" s="24">
        <v>-0.40785210576888997</v>
      </c>
    </row>
    <row r="42" spans="1:3" x14ac:dyDescent="0.35">
      <c r="B42" s="30" t="s">
        <v>170</v>
      </c>
      <c r="C42" s="24">
        <v>0.19411212344224793</v>
      </c>
    </row>
    <row r="43" spans="1:3" x14ac:dyDescent="0.35">
      <c r="B43" s="30" t="s">
        <v>171</v>
      </c>
      <c r="C43" s="24">
        <v>0.21805217039291008</v>
      </c>
    </row>
    <row r="46" spans="1:3" x14ac:dyDescent="0.35">
      <c r="A46" s="4" t="s">
        <v>172</v>
      </c>
      <c r="B46" s="4" t="s">
        <v>173</v>
      </c>
    </row>
    <row r="47" spans="1:3" x14ac:dyDescent="0.35">
      <c r="A47" t="s">
        <v>174</v>
      </c>
      <c r="B47" s="4"/>
    </row>
    <row r="48" spans="1:3" x14ac:dyDescent="0.35">
      <c r="A48" t="s">
        <v>175</v>
      </c>
      <c r="B48" s="4"/>
    </row>
    <row r="50" spans="1:11" x14ac:dyDescent="0.35">
      <c r="B50" s="26" t="s">
        <v>176</v>
      </c>
      <c r="C50" s="60" t="s">
        <v>177</v>
      </c>
      <c r="D50" s="60"/>
      <c r="E50" s="60"/>
      <c r="F50" s="60"/>
      <c r="G50" s="60"/>
      <c r="H50" s="26" t="s">
        <v>178</v>
      </c>
      <c r="I50" s="26"/>
      <c r="J50" s="60" t="s">
        <v>179</v>
      </c>
      <c r="K50" s="60"/>
    </row>
    <row r="51" spans="1:11" x14ac:dyDescent="0.35">
      <c r="B51" s="24">
        <v>4</v>
      </c>
      <c r="C51" s="61"/>
      <c r="D51" s="61"/>
      <c r="E51" s="61"/>
      <c r="F51" s="61"/>
      <c r="G51" s="61"/>
      <c r="H51" s="62"/>
      <c r="I51" s="62"/>
      <c r="J51" s="62"/>
      <c r="K51" s="62"/>
    </row>
    <row r="52" spans="1:11" x14ac:dyDescent="0.35">
      <c r="B52" s="24">
        <v>5</v>
      </c>
      <c r="C52" s="61"/>
      <c r="D52" s="61"/>
      <c r="E52" s="61"/>
      <c r="F52" s="61"/>
      <c r="G52" s="61"/>
      <c r="H52" s="62"/>
      <c r="I52" s="62"/>
      <c r="J52" s="62"/>
      <c r="K52" s="62"/>
    </row>
    <row r="53" spans="1:11" x14ac:dyDescent="0.35">
      <c r="B53" s="24">
        <v>6</v>
      </c>
      <c r="C53" s="61"/>
      <c r="D53" s="61"/>
      <c r="E53" s="61"/>
      <c r="F53" s="61"/>
      <c r="G53" s="61"/>
      <c r="H53" s="62"/>
      <c r="I53" s="62"/>
      <c r="J53" s="62"/>
      <c r="K53" s="62"/>
    </row>
    <row r="57" spans="1:11" x14ac:dyDescent="0.35">
      <c r="A57" s="4" t="s">
        <v>180</v>
      </c>
      <c r="B57" s="4" t="s">
        <v>181</v>
      </c>
    </row>
    <row r="58" spans="1:11" x14ac:dyDescent="0.35">
      <c r="A58" t="s">
        <v>182</v>
      </c>
    </row>
    <row r="59" spans="1:11" x14ac:dyDescent="0.35">
      <c r="A59" t="s">
        <v>183</v>
      </c>
    </row>
    <row r="60" spans="1:11" x14ac:dyDescent="0.35">
      <c r="A60" t="s">
        <v>184</v>
      </c>
    </row>
    <row r="61" spans="1:11" x14ac:dyDescent="0.35">
      <c r="B61" s="26" t="s">
        <v>176</v>
      </c>
      <c r="C61" s="60" t="s">
        <v>185</v>
      </c>
      <c r="D61" s="60"/>
      <c r="E61" s="60"/>
      <c r="F61" s="60"/>
      <c r="G61" s="60"/>
      <c r="H61" s="60"/>
      <c r="I61" s="60"/>
      <c r="J61" s="60" t="s">
        <v>186</v>
      </c>
      <c r="K61" s="60"/>
    </row>
    <row r="62" spans="1:11" x14ac:dyDescent="0.35">
      <c r="B62" s="24">
        <v>6</v>
      </c>
      <c r="C62" s="61"/>
      <c r="D62" s="61"/>
      <c r="E62" s="61"/>
      <c r="F62" s="61"/>
      <c r="G62" s="61"/>
      <c r="H62" s="61"/>
      <c r="I62" s="61"/>
      <c r="J62" s="61"/>
      <c r="K62" s="61"/>
    </row>
    <row r="63" spans="1:11" x14ac:dyDescent="0.35">
      <c r="B63" s="24">
        <v>5</v>
      </c>
      <c r="C63" s="61"/>
      <c r="D63" s="61"/>
      <c r="E63" s="61"/>
      <c r="F63" s="61"/>
      <c r="G63" s="61"/>
      <c r="H63" s="61"/>
      <c r="I63" s="61"/>
      <c r="J63" s="61"/>
      <c r="K63" s="61"/>
    </row>
    <row r="64" spans="1:11" x14ac:dyDescent="0.35">
      <c r="B64" s="24">
        <v>4</v>
      </c>
      <c r="C64" s="61"/>
      <c r="D64" s="61"/>
      <c r="E64" s="61"/>
      <c r="F64" s="61"/>
      <c r="G64" s="61"/>
      <c r="H64" s="61"/>
      <c r="I64" s="61"/>
      <c r="J64" s="61"/>
      <c r="K64" s="61"/>
    </row>
    <row r="66" spans="1:12" x14ac:dyDescent="0.35">
      <c r="A66" s="4" t="s">
        <v>187</v>
      </c>
      <c r="B66" s="4" t="s">
        <v>188</v>
      </c>
    </row>
    <row r="68" spans="1:12" x14ac:dyDescent="0.35">
      <c r="A68" t="s">
        <v>189</v>
      </c>
    </row>
    <row r="70" spans="1:12" x14ac:dyDescent="0.35">
      <c r="A70" s="3" t="s">
        <v>190</v>
      </c>
      <c r="B70" s="12">
        <v>0.9</v>
      </c>
      <c r="C70" t="s">
        <v>191</v>
      </c>
    </row>
    <row r="71" spans="1:12" x14ac:dyDescent="0.35">
      <c r="C71" t="s">
        <v>192</v>
      </c>
    </row>
    <row r="74" spans="1:12" x14ac:dyDescent="0.35">
      <c r="B74" s="26" t="s">
        <v>193</v>
      </c>
      <c r="C74" s="26" t="s">
        <v>201</v>
      </c>
      <c r="D74" s="60" t="s">
        <v>194</v>
      </c>
      <c r="E74" s="60"/>
      <c r="F74" s="60"/>
      <c r="G74" s="60"/>
      <c r="H74" s="60"/>
      <c r="I74" s="60"/>
      <c r="J74" s="60" t="s">
        <v>195</v>
      </c>
      <c r="K74" s="60"/>
      <c r="L74" s="60"/>
    </row>
    <row r="75" spans="1:12" x14ac:dyDescent="0.35">
      <c r="B75" s="29" t="s">
        <v>158</v>
      </c>
      <c r="C75" s="24">
        <v>1</v>
      </c>
      <c r="D75" s="61"/>
      <c r="E75" s="61"/>
      <c r="F75" s="61"/>
      <c r="G75" s="61"/>
      <c r="H75" s="61"/>
      <c r="I75" s="61"/>
      <c r="J75" s="61"/>
      <c r="K75" s="61"/>
      <c r="L75" s="61"/>
    </row>
    <row r="76" spans="1:12" x14ac:dyDescent="0.35">
      <c r="B76" s="29" t="s">
        <v>159</v>
      </c>
      <c r="C76" s="24">
        <v>1</v>
      </c>
      <c r="D76" s="61"/>
      <c r="E76" s="61"/>
      <c r="F76" s="61"/>
      <c r="G76" s="61"/>
      <c r="H76" s="61"/>
      <c r="I76" s="61"/>
      <c r="J76" s="61"/>
      <c r="K76" s="61"/>
      <c r="L76" s="61"/>
    </row>
    <row r="77" spans="1:12" x14ac:dyDescent="0.35">
      <c r="B77" s="29" t="s">
        <v>160</v>
      </c>
      <c r="C77" s="24">
        <v>0</v>
      </c>
      <c r="D77" s="61"/>
      <c r="E77" s="61"/>
      <c r="F77" s="61"/>
      <c r="G77" s="61"/>
      <c r="H77" s="61"/>
      <c r="I77" s="61"/>
      <c r="J77" s="61"/>
      <c r="K77" s="61"/>
      <c r="L77" s="61"/>
    </row>
    <row r="78" spans="1:12" x14ac:dyDescent="0.35">
      <c r="B78" s="29" t="s">
        <v>161</v>
      </c>
      <c r="C78" s="24">
        <v>0.19214789423111006</v>
      </c>
      <c r="D78" s="61"/>
      <c r="E78" s="61"/>
      <c r="F78" s="61"/>
      <c r="G78" s="61"/>
      <c r="H78" s="61"/>
      <c r="I78" s="61"/>
      <c r="J78" s="61"/>
      <c r="K78" s="61"/>
      <c r="L78" s="61"/>
    </row>
    <row r="79" spans="1:12" x14ac:dyDescent="0.35">
      <c r="B79" s="29" t="s">
        <v>162</v>
      </c>
      <c r="C79" s="24">
        <v>-0.30588787655775207</v>
      </c>
      <c r="D79" s="61"/>
      <c r="E79" s="61"/>
      <c r="F79" s="61"/>
      <c r="G79" s="61"/>
      <c r="H79" s="61"/>
      <c r="I79" s="61"/>
      <c r="J79" s="61"/>
      <c r="K79" s="61"/>
      <c r="L79" s="61"/>
    </row>
    <row r="80" spans="1:12" x14ac:dyDescent="0.35">
      <c r="B80" s="29" t="s">
        <v>163</v>
      </c>
      <c r="C80" s="24">
        <v>0.4</v>
      </c>
      <c r="D80" s="61"/>
      <c r="E80" s="61"/>
      <c r="F80" s="61"/>
      <c r="G80" s="61"/>
      <c r="H80" s="61"/>
      <c r="I80" s="61"/>
      <c r="J80" s="61"/>
      <c r="K80" s="61"/>
      <c r="L80" s="61"/>
    </row>
    <row r="81" spans="2:12" x14ac:dyDescent="0.35">
      <c r="B81" s="29" t="s">
        <v>164</v>
      </c>
      <c r="C81" s="24">
        <v>0.1</v>
      </c>
      <c r="D81" s="61"/>
      <c r="E81" s="61"/>
      <c r="F81" s="61"/>
      <c r="G81" s="61"/>
      <c r="H81" s="61"/>
      <c r="I81" s="61"/>
      <c r="J81" s="61"/>
      <c r="K81" s="61"/>
      <c r="L81" s="61"/>
    </row>
    <row r="82" spans="2:12" x14ac:dyDescent="0.35">
      <c r="B82" s="29" t="s">
        <v>165</v>
      </c>
      <c r="C82" s="24">
        <v>-0.50785210576888995</v>
      </c>
      <c r="D82" s="61"/>
      <c r="E82" s="61"/>
      <c r="F82" s="61"/>
      <c r="G82" s="61"/>
      <c r="H82" s="61"/>
      <c r="I82" s="61"/>
      <c r="J82" s="61"/>
      <c r="K82" s="61"/>
      <c r="L82" s="61"/>
    </row>
    <row r="83" spans="2:12" x14ac:dyDescent="0.35">
      <c r="B83" s="29" t="s">
        <v>166</v>
      </c>
      <c r="C83" s="24">
        <v>0.19411212344224793</v>
      </c>
      <c r="D83" s="61"/>
      <c r="E83" s="61"/>
      <c r="F83" s="61"/>
      <c r="G83" s="61"/>
      <c r="H83" s="61"/>
      <c r="I83" s="61"/>
      <c r="J83" s="61"/>
      <c r="K83" s="61"/>
      <c r="L83" s="61"/>
    </row>
    <row r="84" spans="2:12" x14ac:dyDescent="0.35">
      <c r="B84" s="29" t="s">
        <v>167</v>
      </c>
      <c r="C84" s="24">
        <v>-0.26082884634154524</v>
      </c>
      <c r="D84" s="61"/>
      <c r="E84" s="61"/>
      <c r="F84" s="61"/>
      <c r="G84" s="61"/>
      <c r="H84" s="61"/>
      <c r="I84" s="61"/>
      <c r="J84" s="61"/>
      <c r="K84" s="61"/>
      <c r="L84" s="61"/>
    </row>
    <row r="85" spans="2:12" x14ac:dyDescent="0.35">
      <c r="B85" s="29" t="s">
        <v>168</v>
      </c>
      <c r="C85" s="24">
        <v>-0.13802506750700472</v>
      </c>
      <c r="D85" s="61"/>
      <c r="E85" s="61"/>
      <c r="F85" s="61"/>
      <c r="G85" s="61"/>
      <c r="H85" s="61"/>
      <c r="I85" s="61"/>
      <c r="J85" s="61"/>
      <c r="K85" s="61"/>
      <c r="L85" s="61"/>
    </row>
    <row r="86" spans="2:12" x14ac:dyDescent="0.35">
      <c r="B86" s="30" t="s">
        <v>169</v>
      </c>
      <c r="C86" s="24">
        <v>-0.40785210576888997</v>
      </c>
      <c r="D86" s="61"/>
      <c r="E86" s="61"/>
      <c r="F86" s="61"/>
      <c r="G86" s="61"/>
      <c r="H86" s="61"/>
      <c r="I86" s="61"/>
      <c r="J86" s="61"/>
      <c r="K86" s="61"/>
      <c r="L86" s="61"/>
    </row>
    <row r="87" spans="2:12" x14ac:dyDescent="0.35">
      <c r="B87" s="30" t="s">
        <v>170</v>
      </c>
      <c r="C87" s="24">
        <v>0.19411212344224793</v>
      </c>
      <c r="D87" s="61"/>
      <c r="E87" s="61"/>
      <c r="F87" s="61"/>
      <c r="G87" s="61"/>
      <c r="H87" s="61"/>
      <c r="I87" s="61"/>
      <c r="J87" s="61"/>
      <c r="K87" s="61"/>
      <c r="L87" s="61"/>
    </row>
    <row r="88" spans="2:12" x14ac:dyDescent="0.35">
      <c r="B88" s="30" t="s">
        <v>171</v>
      </c>
      <c r="C88" s="24">
        <v>0.21805217039291008</v>
      </c>
      <c r="D88" s="61"/>
      <c r="E88" s="61"/>
      <c r="F88" s="61"/>
      <c r="G88" s="61"/>
      <c r="H88" s="61"/>
      <c r="I88" s="61"/>
      <c r="J88" s="61"/>
      <c r="K88" s="61"/>
      <c r="L88" s="61"/>
    </row>
  </sheetData>
  <mergeCells count="49">
    <mergeCell ref="D87:I87"/>
    <mergeCell ref="J87:L87"/>
    <mergeCell ref="D88:I88"/>
    <mergeCell ref="J88:L88"/>
    <mergeCell ref="D84:I84"/>
    <mergeCell ref="J84:L84"/>
    <mergeCell ref="D85:I85"/>
    <mergeCell ref="J85:L85"/>
    <mergeCell ref="D86:I86"/>
    <mergeCell ref="J86:L86"/>
    <mergeCell ref="D81:I81"/>
    <mergeCell ref="J81:L81"/>
    <mergeCell ref="D82:I82"/>
    <mergeCell ref="J82:L82"/>
    <mergeCell ref="D83:I83"/>
    <mergeCell ref="J83:L83"/>
    <mergeCell ref="D78:I78"/>
    <mergeCell ref="J78:L78"/>
    <mergeCell ref="D79:I79"/>
    <mergeCell ref="J79:L79"/>
    <mergeCell ref="D80:I80"/>
    <mergeCell ref="J80:L80"/>
    <mergeCell ref="D75:I75"/>
    <mergeCell ref="J75:L75"/>
    <mergeCell ref="D76:I76"/>
    <mergeCell ref="J76:L76"/>
    <mergeCell ref="D77:I77"/>
    <mergeCell ref="J77:L77"/>
    <mergeCell ref="C63:I63"/>
    <mergeCell ref="J63:K63"/>
    <mergeCell ref="C64:I64"/>
    <mergeCell ref="J64:K64"/>
    <mergeCell ref="D74:I74"/>
    <mergeCell ref="J74:L74"/>
    <mergeCell ref="C50:G50"/>
    <mergeCell ref="J50:K50"/>
    <mergeCell ref="C62:I62"/>
    <mergeCell ref="J62:K62"/>
    <mergeCell ref="C51:G51"/>
    <mergeCell ref="H51:I51"/>
    <mergeCell ref="J51:K51"/>
    <mergeCell ref="C52:G52"/>
    <mergeCell ref="H52:I52"/>
    <mergeCell ref="J52:K52"/>
    <mergeCell ref="C53:G53"/>
    <mergeCell ref="H53:I53"/>
    <mergeCell ref="J53:K53"/>
    <mergeCell ref="C61:I61"/>
    <mergeCell ref="J61:K61"/>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5"/>
  <sheetViews>
    <sheetView topLeftCell="A37" workbookViewId="0">
      <selection activeCell="C9" sqref="C9"/>
    </sheetView>
  </sheetViews>
  <sheetFormatPr defaultRowHeight="14.5" x14ac:dyDescent="0.35"/>
  <sheetData>
    <row r="1" spans="1:1" ht="18.5" x14ac:dyDescent="0.45">
      <c r="A1" s="8" t="s">
        <v>325</v>
      </c>
    </row>
    <row r="3" spans="1:1" ht="18.5" x14ac:dyDescent="0.45">
      <c r="A3" s="8" t="s">
        <v>205</v>
      </c>
    </row>
    <row r="5" spans="1:1" x14ac:dyDescent="0.35">
      <c r="A5" t="s">
        <v>208</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G4"/>
  <sheetViews>
    <sheetView workbookViewId="0">
      <selection activeCell="A4" sqref="A4"/>
    </sheetView>
  </sheetViews>
  <sheetFormatPr defaultRowHeight="14.5" x14ac:dyDescent="0.35"/>
  <sheetData>
    <row r="1" spans="1:7" ht="18.5" x14ac:dyDescent="0.45">
      <c r="A1" s="8" t="s">
        <v>206</v>
      </c>
    </row>
    <row r="4" spans="1:7" ht="15.5" x14ac:dyDescent="0.35">
      <c r="A4" s="31" t="s">
        <v>379</v>
      </c>
      <c r="G4" t="s">
        <v>207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5"/>
  <sheetViews>
    <sheetView tabSelected="1" zoomScaleNormal="100" workbookViewId="0">
      <selection activeCell="J18" sqref="J18"/>
    </sheetView>
  </sheetViews>
  <sheetFormatPr defaultRowHeight="14.5" x14ac:dyDescent="0.35"/>
  <sheetData>
    <row r="1" spans="1:3" x14ac:dyDescent="0.35">
      <c r="A1">
        <v>14</v>
      </c>
      <c r="C1" t="s">
        <v>43</v>
      </c>
    </row>
    <row r="2" spans="1:3" x14ac:dyDescent="0.35">
      <c r="A2">
        <v>17</v>
      </c>
    </row>
    <row r="3" spans="1:3" x14ac:dyDescent="0.35">
      <c r="A3">
        <v>19</v>
      </c>
    </row>
    <row r="4" spans="1:3" x14ac:dyDescent="0.35">
      <c r="A4">
        <v>19</v>
      </c>
    </row>
    <row r="5" spans="1:3" x14ac:dyDescent="0.35">
      <c r="A5">
        <v>23</v>
      </c>
    </row>
    <row r="6" spans="1:3" x14ac:dyDescent="0.35">
      <c r="A6">
        <v>25</v>
      </c>
    </row>
    <row r="7" spans="1:3" x14ac:dyDescent="0.35">
      <c r="A7">
        <v>27</v>
      </c>
    </row>
    <row r="8" spans="1:3" x14ac:dyDescent="0.35">
      <c r="A8">
        <v>31</v>
      </c>
    </row>
    <row r="9" spans="1:3" x14ac:dyDescent="0.35">
      <c r="A9">
        <v>31</v>
      </c>
    </row>
    <row r="10" spans="1:3" x14ac:dyDescent="0.35">
      <c r="A10">
        <v>32</v>
      </c>
    </row>
    <row r="11" spans="1:3" x14ac:dyDescent="0.35">
      <c r="A11">
        <v>33</v>
      </c>
    </row>
    <row r="12" spans="1:3" x14ac:dyDescent="0.35">
      <c r="A12">
        <v>37</v>
      </c>
    </row>
    <row r="13" spans="1:3" x14ac:dyDescent="0.35">
      <c r="A13">
        <v>37</v>
      </c>
    </row>
    <row r="14" spans="1:3" x14ac:dyDescent="0.35">
      <c r="A14">
        <v>37</v>
      </c>
    </row>
    <row r="15" spans="1:3" x14ac:dyDescent="0.35">
      <c r="A15">
        <v>37</v>
      </c>
    </row>
    <row r="16" spans="1:3" x14ac:dyDescent="0.35">
      <c r="A16">
        <v>45</v>
      </c>
    </row>
    <row r="17" spans="1:1" x14ac:dyDescent="0.35">
      <c r="A17">
        <v>45</v>
      </c>
    </row>
    <row r="18" spans="1:1" x14ac:dyDescent="0.35">
      <c r="A18">
        <v>48</v>
      </c>
    </row>
    <row r="19" spans="1:1" x14ac:dyDescent="0.35">
      <c r="A19">
        <v>48</v>
      </c>
    </row>
    <row r="20" spans="1:1" x14ac:dyDescent="0.35">
      <c r="A20">
        <v>49</v>
      </c>
    </row>
    <row r="21" spans="1:1" x14ac:dyDescent="0.35">
      <c r="A21">
        <v>49</v>
      </c>
    </row>
    <row r="22" spans="1:1" x14ac:dyDescent="0.35">
      <c r="A22">
        <v>53</v>
      </c>
    </row>
    <row r="23" spans="1:1" x14ac:dyDescent="0.35">
      <c r="A23">
        <v>75</v>
      </c>
    </row>
    <row r="24" spans="1:1" x14ac:dyDescent="0.35">
      <c r="A24">
        <v>79</v>
      </c>
    </row>
    <row r="25" spans="1:1" x14ac:dyDescent="0.35">
      <c r="A25">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topLeftCell="A19" zoomScale="85" zoomScaleNormal="85" workbookViewId="0">
      <selection activeCell="E10" sqref="E10"/>
    </sheetView>
  </sheetViews>
  <sheetFormatPr defaultRowHeight="14.5" x14ac:dyDescent="0.35"/>
  <cols>
    <col min="1" max="1" width="3.453125" customWidth="1"/>
    <col min="2" max="2" width="22" customWidth="1"/>
    <col min="3" max="3" width="12.90625" customWidth="1"/>
    <col min="4" max="4" width="11.54296875" customWidth="1"/>
  </cols>
  <sheetData>
    <row r="1" spans="1:4" ht="21" x14ac:dyDescent="0.5">
      <c r="B1" s="7" t="s">
        <v>87</v>
      </c>
    </row>
    <row r="3" spans="1:4" x14ac:dyDescent="0.35">
      <c r="B3" s="4" t="s">
        <v>86</v>
      </c>
      <c r="C3" s="3" t="s">
        <v>85</v>
      </c>
      <c r="D3" s="3" t="s">
        <v>84</v>
      </c>
    </row>
    <row r="4" spans="1:4" x14ac:dyDescent="0.35">
      <c r="B4" t="s">
        <v>83</v>
      </c>
      <c r="C4">
        <v>53</v>
      </c>
    </row>
    <row r="5" spans="1:4" x14ac:dyDescent="0.35">
      <c r="B5" t="s">
        <v>70</v>
      </c>
      <c r="C5">
        <v>37</v>
      </c>
    </row>
    <row r="6" spans="1:4" x14ac:dyDescent="0.35">
      <c r="B6" t="s">
        <v>82</v>
      </c>
      <c r="C6">
        <v>65</v>
      </c>
    </row>
    <row r="7" spans="1:4" x14ac:dyDescent="0.35">
      <c r="B7" t="s">
        <v>81</v>
      </c>
      <c r="C7">
        <v>18</v>
      </c>
    </row>
    <row r="8" spans="1:4" x14ac:dyDescent="0.35">
      <c r="B8" t="s">
        <v>80</v>
      </c>
      <c r="C8">
        <v>12</v>
      </c>
    </row>
    <row r="9" spans="1:4" x14ac:dyDescent="0.35">
      <c r="B9" t="s">
        <v>79</v>
      </c>
      <c r="C9">
        <v>13</v>
      </c>
    </row>
    <row r="10" spans="1:4" x14ac:dyDescent="0.35">
      <c r="B10" t="s">
        <v>78</v>
      </c>
      <c r="C10">
        <v>2</v>
      </c>
    </row>
    <row r="12" spans="1:4" x14ac:dyDescent="0.35">
      <c r="A12" t="s">
        <v>30</v>
      </c>
      <c r="B12" t="s">
        <v>77</v>
      </c>
    </row>
    <row r="13" spans="1:4" x14ac:dyDescent="0.35">
      <c r="A13" t="s">
        <v>32</v>
      </c>
      <c r="B13" t="s">
        <v>76</v>
      </c>
    </row>
    <row r="14" spans="1:4" x14ac:dyDescent="0.35">
      <c r="A14" t="s">
        <v>35</v>
      </c>
      <c r="B14" t="s">
        <v>75</v>
      </c>
    </row>
    <row r="15" spans="1:4" x14ac:dyDescent="0.35">
      <c r="B15" t="s">
        <v>73</v>
      </c>
    </row>
    <row r="16" spans="1:4" x14ac:dyDescent="0.35">
      <c r="A16" t="s">
        <v>38</v>
      </c>
      <c r="B16" t="s">
        <v>74</v>
      </c>
    </row>
    <row r="17" spans="1:3" x14ac:dyDescent="0.35">
      <c r="B17" t="s">
        <v>73</v>
      </c>
    </row>
    <row r="18" spans="1:3" x14ac:dyDescent="0.35">
      <c r="A18" t="s">
        <v>72</v>
      </c>
      <c r="B18" t="s">
        <v>71</v>
      </c>
    </row>
    <row r="19" spans="1:3" x14ac:dyDescent="0.35">
      <c r="A19" t="s">
        <v>69</v>
      </c>
      <c r="B19" t="s">
        <v>68</v>
      </c>
    </row>
    <row r="23" spans="1:3" x14ac:dyDescent="0.35">
      <c r="C23" t="s">
        <v>67</v>
      </c>
    </row>
    <row r="24" spans="1:3" x14ac:dyDescent="0.35">
      <c r="C24" t="s">
        <v>66</v>
      </c>
    </row>
    <row r="25" spans="1:3" x14ac:dyDescent="0.35">
      <c r="C25" t="s">
        <v>65</v>
      </c>
    </row>
    <row r="26" spans="1:3" x14ac:dyDescent="0.35">
      <c r="C26" t="s">
        <v>64</v>
      </c>
    </row>
    <row r="27" spans="1:3" x14ac:dyDescent="0.35">
      <c r="C27" t="s">
        <v>63</v>
      </c>
    </row>
    <row r="29" spans="1:3" x14ac:dyDescent="0.35">
      <c r="C29" t="s">
        <v>88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8"/>
  <sheetViews>
    <sheetView topLeftCell="A7" zoomScaleNormal="100" workbookViewId="0">
      <selection activeCell="C6" sqref="C6"/>
    </sheetView>
  </sheetViews>
  <sheetFormatPr defaultRowHeight="14.5" x14ac:dyDescent="0.35"/>
  <cols>
    <col min="3" max="3" width="10.1796875" customWidth="1"/>
    <col min="4" max="4" width="12.1796875" customWidth="1"/>
  </cols>
  <sheetData>
    <row r="1" spans="1:8" x14ac:dyDescent="0.35">
      <c r="A1" t="s">
        <v>44</v>
      </c>
    </row>
    <row r="2" spans="1:8" x14ac:dyDescent="0.35">
      <c r="A2" t="s">
        <v>1</v>
      </c>
    </row>
    <row r="3" spans="1:8" x14ac:dyDescent="0.35">
      <c r="A3" t="s">
        <v>2</v>
      </c>
      <c r="B3" t="s">
        <v>225</v>
      </c>
    </row>
    <row r="5" spans="1:8" x14ac:dyDescent="0.35">
      <c r="A5">
        <v>6</v>
      </c>
      <c r="B5">
        <v>12</v>
      </c>
    </row>
    <row r="6" spans="1:8" x14ac:dyDescent="0.35">
      <c r="A6">
        <v>3</v>
      </c>
      <c r="B6">
        <v>0</v>
      </c>
    </row>
    <row r="7" spans="1:8" x14ac:dyDescent="0.35">
      <c r="A7">
        <v>20</v>
      </c>
      <c r="B7">
        <v>17</v>
      </c>
    </row>
    <row r="8" spans="1:8" x14ac:dyDescent="0.35">
      <c r="A8">
        <v>11</v>
      </c>
      <c r="B8">
        <v>9</v>
      </c>
    </row>
    <row r="10" spans="1:8" x14ac:dyDescent="0.35">
      <c r="A10" t="s">
        <v>3</v>
      </c>
      <c r="C10" s="1" t="s">
        <v>4</v>
      </c>
      <c r="F10" t="s">
        <v>45</v>
      </c>
    </row>
    <row r="11" spans="1:8" x14ac:dyDescent="0.35">
      <c r="C11" s="1"/>
    </row>
    <row r="12" spans="1:8" s="3" customFormat="1" x14ac:dyDescent="0.35">
      <c r="B12" s="3" t="s">
        <v>6</v>
      </c>
      <c r="C12" s="3" t="s">
        <v>7</v>
      </c>
      <c r="D12" s="3" t="s">
        <v>5</v>
      </c>
      <c r="F12" s="3" t="s">
        <v>6</v>
      </c>
      <c r="G12" s="3" t="s">
        <v>7</v>
      </c>
      <c r="H12" s="3" t="s">
        <v>5</v>
      </c>
    </row>
    <row r="13" spans="1:8" x14ac:dyDescent="0.35">
      <c r="C13" s="2"/>
      <c r="F13">
        <v>22</v>
      </c>
      <c r="G13" s="2">
        <v>20</v>
      </c>
      <c r="H13">
        <f>(F13-G13)^2</f>
        <v>4</v>
      </c>
    </row>
    <row r="14" spans="1:8" x14ac:dyDescent="0.35">
      <c r="F14">
        <v>1</v>
      </c>
      <c r="G14">
        <v>0</v>
      </c>
      <c r="H14">
        <f>(F14-G14)^2</f>
        <v>1</v>
      </c>
    </row>
    <row r="15" spans="1:8" x14ac:dyDescent="0.35">
      <c r="F15">
        <v>42</v>
      </c>
      <c r="G15">
        <v>36</v>
      </c>
      <c r="H15">
        <f>(F15-G15)^2</f>
        <v>36</v>
      </c>
    </row>
    <row r="16" spans="1:8" x14ac:dyDescent="0.35">
      <c r="F16">
        <v>10</v>
      </c>
      <c r="G16">
        <v>8</v>
      </c>
      <c r="H16">
        <f>(F16-G16)^2</f>
        <v>4</v>
      </c>
    </row>
    <row r="17" spans="1:8" x14ac:dyDescent="0.35">
      <c r="C17" s="3" t="s">
        <v>8</v>
      </c>
      <c r="G17" s="3" t="s">
        <v>8</v>
      </c>
      <c r="H17">
        <f>SUM(H13:H16)</f>
        <v>45</v>
      </c>
    </row>
    <row r="18" spans="1:8" x14ac:dyDescent="0.35">
      <c r="C18" s="3" t="s">
        <v>9</v>
      </c>
      <c r="G18" s="3" t="s">
        <v>9</v>
      </c>
      <c r="H18">
        <f>SQRT(H17)</f>
        <v>6.7082039324993694</v>
      </c>
    </row>
    <row r="21" spans="1:8" x14ac:dyDescent="0.35">
      <c r="A21" t="s">
        <v>10</v>
      </c>
      <c r="C21" s="1" t="s">
        <v>11</v>
      </c>
    </row>
    <row r="23" spans="1:8" x14ac:dyDescent="0.35">
      <c r="B23" s="3" t="s">
        <v>6</v>
      </c>
      <c r="C23" s="3" t="s">
        <v>7</v>
      </c>
      <c r="D23" s="3" t="s">
        <v>12</v>
      </c>
      <c r="F23" s="3" t="s">
        <v>6</v>
      </c>
      <c r="G23" s="3" t="s">
        <v>7</v>
      </c>
      <c r="H23" s="3" t="s">
        <v>12</v>
      </c>
    </row>
    <row r="24" spans="1:8" x14ac:dyDescent="0.35">
      <c r="C24" s="2"/>
      <c r="F24">
        <v>22</v>
      </c>
      <c r="G24" s="2">
        <v>20</v>
      </c>
      <c r="H24">
        <f>ABS(F24-G24)</f>
        <v>2</v>
      </c>
    </row>
    <row r="25" spans="1:8" x14ac:dyDescent="0.35">
      <c r="F25">
        <v>1</v>
      </c>
      <c r="G25">
        <v>0</v>
      </c>
      <c r="H25">
        <f>ABS(F25-G25)</f>
        <v>1</v>
      </c>
    </row>
    <row r="26" spans="1:8" x14ac:dyDescent="0.35">
      <c r="F26">
        <v>42</v>
      </c>
      <c r="G26">
        <v>36</v>
      </c>
      <c r="H26">
        <f>ABS(F26-G26)</f>
        <v>6</v>
      </c>
    </row>
    <row r="27" spans="1:8" x14ac:dyDescent="0.35">
      <c r="F27">
        <v>10</v>
      </c>
      <c r="G27">
        <v>8</v>
      </c>
      <c r="H27">
        <f>ABS(F27-G27)</f>
        <v>2</v>
      </c>
    </row>
    <row r="28" spans="1:8" x14ac:dyDescent="0.35">
      <c r="C28" s="3" t="s">
        <v>8</v>
      </c>
      <c r="G28" s="3" t="s">
        <v>8</v>
      </c>
      <c r="H28">
        <f>SUM(H24:H27)</f>
        <v>11</v>
      </c>
    </row>
    <row r="29" spans="1:8" x14ac:dyDescent="0.35">
      <c r="C29" s="3"/>
    </row>
    <row r="31" spans="1:8" x14ac:dyDescent="0.35">
      <c r="A31" t="s">
        <v>13</v>
      </c>
      <c r="D31" s="1" t="s">
        <v>14</v>
      </c>
    </row>
    <row r="33" spans="1:8" x14ac:dyDescent="0.35">
      <c r="B33" s="3" t="s">
        <v>6</v>
      </c>
      <c r="C33" s="3" t="s">
        <v>7</v>
      </c>
      <c r="D33" s="3" t="s">
        <v>15</v>
      </c>
      <c r="F33" s="3" t="s">
        <v>6</v>
      </c>
      <c r="G33" s="3" t="s">
        <v>7</v>
      </c>
      <c r="H33" s="3" t="s">
        <v>15</v>
      </c>
    </row>
    <row r="34" spans="1:8" x14ac:dyDescent="0.35">
      <c r="C34" s="2"/>
      <c r="F34">
        <v>22</v>
      </c>
      <c r="G34" s="2">
        <v>20</v>
      </c>
      <c r="H34">
        <f>ABS(F34-G34)^3</f>
        <v>8</v>
      </c>
    </row>
    <row r="35" spans="1:8" x14ac:dyDescent="0.35">
      <c r="F35">
        <v>1</v>
      </c>
      <c r="G35">
        <v>0</v>
      </c>
      <c r="H35">
        <f>ABS(F35-G35)^3</f>
        <v>1</v>
      </c>
    </row>
    <row r="36" spans="1:8" x14ac:dyDescent="0.35">
      <c r="F36">
        <v>42</v>
      </c>
      <c r="G36">
        <v>36</v>
      </c>
      <c r="H36">
        <f>ABS(F36-G36)^3</f>
        <v>216</v>
      </c>
    </row>
    <row r="37" spans="1:8" x14ac:dyDescent="0.35">
      <c r="F37">
        <v>10</v>
      </c>
      <c r="G37">
        <v>8</v>
      </c>
      <c r="H37">
        <f>ABS(F37-G37)^3</f>
        <v>8</v>
      </c>
    </row>
    <row r="38" spans="1:8" x14ac:dyDescent="0.35">
      <c r="C38" s="3" t="s">
        <v>8</v>
      </c>
      <c r="G38" s="3" t="s">
        <v>8</v>
      </c>
      <c r="H38">
        <f>SUM(H34:H37)</f>
        <v>233</v>
      </c>
    </row>
    <row r="39" spans="1:8" x14ac:dyDescent="0.35">
      <c r="C39" s="3" t="s">
        <v>16</v>
      </c>
      <c r="G39" s="3" t="s">
        <v>16</v>
      </c>
      <c r="H39">
        <f>H38^(1/3)</f>
        <v>6.1534494936636817</v>
      </c>
    </row>
    <row r="41" spans="1:8" x14ac:dyDescent="0.35">
      <c r="A41" t="s">
        <v>17</v>
      </c>
    </row>
    <row r="43" spans="1:8" x14ac:dyDescent="0.35">
      <c r="B43" s="3" t="s">
        <v>6</v>
      </c>
      <c r="C43" s="3" t="s">
        <v>7</v>
      </c>
      <c r="D43" s="3" t="s">
        <v>18</v>
      </c>
    </row>
    <row r="44" spans="1:8" x14ac:dyDescent="0.35">
      <c r="C44" s="2"/>
    </row>
    <row r="48" spans="1:8" x14ac:dyDescent="0.35">
      <c r="C48" s="3" t="s">
        <v>19</v>
      </c>
    </row>
  </sheetData>
  <pageMargins left="0.7" right="0.7" top="0.75" bottom="0.75" header="0.3" footer="0.3"/>
  <pageSetup scale="9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5"/>
  <sheetViews>
    <sheetView zoomScaleNormal="100" workbookViewId="0">
      <selection activeCell="E8" sqref="E8"/>
    </sheetView>
  </sheetViews>
  <sheetFormatPr defaultRowHeight="14.5" x14ac:dyDescent="0.35"/>
  <cols>
    <col min="4" max="4" width="3.81640625" customWidth="1"/>
    <col min="5" max="5" width="4.08984375" customWidth="1"/>
    <col min="6" max="6" width="3.81640625" customWidth="1"/>
    <col min="7" max="7" width="6.54296875" customWidth="1"/>
    <col min="9" max="9" width="10.54296875" customWidth="1"/>
    <col min="10" max="10" width="22.54296875" style="5" customWidth="1"/>
  </cols>
  <sheetData>
    <row r="1" spans="1:10" x14ac:dyDescent="0.35">
      <c r="A1" s="4" t="s">
        <v>226</v>
      </c>
    </row>
    <row r="2" spans="1:10" x14ac:dyDescent="0.35">
      <c r="A2">
        <v>14</v>
      </c>
    </row>
    <row r="3" spans="1:10" x14ac:dyDescent="0.35">
      <c r="A3">
        <v>17</v>
      </c>
    </row>
    <row r="4" spans="1:10" x14ac:dyDescent="0.35">
      <c r="A4">
        <v>19</v>
      </c>
      <c r="C4" t="s">
        <v>20</v>
      </c>
    </row>
    <row r="5" spans="1:10" x14ac:dyDescent="0.35">
      <c r="A5">
        <v>19</v>
      </c>
    </row>
    <row r="6" spans="1:10" x14ac:dyDescent="0.35">
      <c r="A6">
        <v>23</v>
      </c>
      <c r="H6" s="2" t="s">
        <v>46</v>
      </c>
      <c r="I6" s="2" t="s">
        <v>0</v>
      </c>
      <c r="J6" s="5" t="s">
        <v>29</v>
      </c>
    </row>
    <row r="7" spans="1:10" x14ac:dyDescent="0.35">
      <c r="A7">
        <v>25</v>
      </c>
      <c r="C7" t="s">
        <v>21</v>
      </c>
    </row>
    <row r="8" spans="1:10" x14ac:dyDescent="0.35">
      <c r="A8">
        <v>27</v>
      </c>
      <c r="C8" t="s">
        <v>22</v>
      </c>
    </row>
    <row r="9" spans="1:10" x14ac:dyDescent="0.35">
      <c r="A9">
        <v>31</v>
      </c>
      <c r="C9" t="s">
        <v>23</v>
      </c>
    </row>
    <row r="10" spans="1:10" x14ac:dyDescent="0.35">
      <c r="A10">
        <v>31</v>
      </c>
      <c r="C10" t="s">
        <v>24</v>
      </c>
    </row>
    <row r="11" spans="1:10" x14ac:dyDescent="0.35">
      <c r="A11">
        <v>32</v>
      </c>
      <c r="C11" t="s">
        <v>25</v>
      </c>
    </row>
    <row r="12" spans="1:10" x14ac:dyDescent="0.35">
      <c r="A12">
        <v>33</v>
      </c>
      <c r="C12" t="s">
        <v>26</v>
      </c>
    </row>
    <row r="13" spans="1:10" x14ac:dyDescent="0.35">
      <c r="A13">
        <v>37</v>
      </c>
      <c r="C13" t="s">
        <v>27</v>
      </c>
    </row>
    <row r="14" spans="1:10" x14ac:dyDescent="0.35">
      <c r="A14">
        <v>37</v>
      </c>
      <c r="C14" t="s">
        <v>28</v>
      </c>
    </row>
    <row r="15" spans="1:10" x14ac:dyDescent="0.35">
      <c r="A15">
        <v>37</v>
      </c>
    </row>
    <row r="16" spans="1:10" x14ac:dyDescent="0.35">
      <c r="A16">
        <v>37</v>
      </c>
    </row>
    <row r="17" spans="1:1" x14ac:dyDescent="0.35">
      <c r="A17">
        <v>45</v>
      </c>
    </row>
    <row r="18" spans="1:1" x14ac:dyDescent="0.35">
      <c r="A18">
        <v>45</v>
      </c>
    </row>
    <row r="19" spans="1:1" x14ac:dyDescent="0.35">
      <c r="A19">
        <v>48</v>
      </c>
    </row>
    <row r="20" spans="1:1" x14ac:dyDescent="0.35">
      <c r="A20">
        <v>48</v>
      </c>
    </row>
    <row r="21" spans="1:1" x14ac:dyDescent="0.35">
      <c r="A21">
        <v>49</v>
      </c>
    </row>
    <row r="22" spans="1:1" x14ac:dyDescent="0.35">
      <c r="A22">
        <v>49</v>
      </c>
    </row>
    <row r="23" spans="1:1" x14ac:dyDescent="0.35">
      <c r="A23">
        <v>53</v>
      </c>
    </row>
    <row r="24" spans="1:1" x14ac:dyDescent="0.35">
      <c r="A24">
        <v>75</v>
      </c>
    </row>
    <row r="25" spans="1:1" x14ac:dyDescent="0.35">
      <c r="A25">
        <v>79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4"/>
  <sheetViews>
    <sheetView topLeftCell="B1" zoomScaleNormal="100" workbookViewId="0">
      <selection activeCell="I20" sqref="I20"/>
    </sheetView>
  </sheetViews>
  <sheetFormatPr defaultRowHeight="14.5" x14ac:dyDescent="0.35"/>
  <cols>
    <col min="3" max="3" width="4.1796875" customWidth="1"/>
    <col min="4" max="4" width="4" customWidth="1"/>
  </cols>
  <sheetData>
    <row r="1" spans="1:5" s="4" customFormat="1" ht="21" x14ac:dyDescent="0.5">
      <c r="A1" s="7" t="s">
        <v>60</v>
      </c>
    </row>
    <row r="2" spans="1:5" s="4" customFormat="1" x14ac:dyDescent="0.35">
      <c r="A2" s="3" t="s">
        <v>61</v>
      </c>
    </row>
    <row r="3" spans="1:5" x14ac:dyDescent="0.35">
      <c r="A3">
        <v>14</v>
      </c>
      <c r="C3" t="s">
        <v>30</v>
      </c>
      <c r="D3" t="s">
        <v>227</v>
      </c>
    </row>
    <row r="4" spans="1:5" x14ac:dyDescent="0.35">
      <c r="A4">
        <v>17</v>
      </c>
      <c r="D4" t="s">
        <v>31</v>
      </c>
    </row>
    <row r="5" spans="1:5" x14ac:dyDescent="0.35">
      <c r="A5">
        <v>19</v>
      </c>
      <c r="E5" t="s">
        <v>47</v>
      </c>
    </row>
    <row r="6" spans="1:5" x14ac:dyDescent="0.35">
      <c r="A6">
        <v>19</v>
      </c>
      <c r="E6" t="s">
        <v>48</v>
      </c>
    </row>
    <row r="7" spans="1:5" x14ac:dyDescent="0.35">
      <c r="A7">
        <v>23</v>
      </c>
      <c r="E7" t="s">
        <v>49</v>
      </c>
    </row>
    <row r="8" spans="1:5" x14ac:dyDescent="0.35">
      <c r="A8">
        <v>25</v>
      </c>
      <c r="E8" t="s">
        <v>50</v>
      </c>
    </row>
    <row r="9" spans="1:5" x14ac:dyDescent="0.35">
      <c r="A9">
        <v>27</v>
      </c>
      <c r="E9" t="s">
        <v>51</v>
      </c>
    </row>
    <row r="10" spans="1:5" x14ac:dyDescent="0.35">
      <c r="A10">
        <v>31</v>
      </c>
      <c r="E10" s="1"/>
    </row>
    <row r="11" spans="1:5" x14ac:dyDescent="0.35">
      <c r="A11">
        <v>31</v>
      </c>
      <c r="D11" s="4" t="s">
        <v>36</v>
      </c>
      <c r="E11" s="4"/>
    </row>
    <row r="12" spans="1:5" x14ac:dyDescent="0.35">
      <c r="A12">
        <v>32</v>
      </c>
    </row>
    <row r="13" spans="1:5" x14ac:dyDescent="0.35">
      <c r="A13">
        <v>33</v>
      </c>
      <c r="C13" t="s">
        <v>32</v>
      </c>
      <c r="D13" t="s">
        <v>381</v>
      </c>
    </row>
    <row r="14" spans="1:5" x14ac:dyDescent="0.35">
      <c r="A14">
        <v>37</v>
      </c>
      <c r="D14" t="s">
        <v>228</v>
      </c>
    </row>
    <row r="15" spans="1:5" x14ac:dyDescent="0.35">
      <c r="A15">
        <v>37</v>
      </c>
      <c r="D15" t="s">
        <v>33</v>
      </c>
    </row>
    <row r="16" spans="1:5" x14ac:dyDescent="0.35">
      <c r="A16">
        <v>37</v>
      </c>
      <c r="D16" t="s">
        <v>52</v>
      </c>
    </row>
    <row r="17" spans="1:5" x14ac:dyDescent="0.35">
      <c r="A17">
        <v>37</v>
      </c>
      <c r="D17" s="6" t="s">
        <v>53</v>
      </c>
    </row>
    <row r="18" spans="1:5" x14ac:dyDescent="0.35">
      <c r="A18">
        <v>45</v>
      </c>
      <c r="D18" t="s">
        <v>229</v>
      </c>
    </row>
    <row r="19" spans="1:5" x14ac:dyDescent="0.35">
      <c r="A19">
        <v>45</v>
      </c>
    </row>
    <row r="20" spans="1:5" x14ac:dyDescent="0.35">
      <c r="A20">
        <v>48</v>
      </c>
      <c r="D20" t="s">
        <v>54</v>
      </c>
    </row>
    <row r="21" spans="1:5" x14ac:dyDescent="0.35">
      <c r="A21">
        <v>48</v>
      </c>
      <c r="D21" t="s">
        <v>34</v>
      </c>
    </row>
    <row r="22" spans="1:5" x14ac:dyDescent="0.35">
      <c r="A22">
        <v>49</v>
      </c>
      <c r="D22" s="4" t="s">
        <v>37</v>
      </c>
      <c r="E22" s="4"/>
    </row>
    <row r="23" spans="1:5" x14ac:dyDescent="0.35">
      <c r="A23">
        <v>49</v>
      </c>
    </row>
    <row r="24" spans="1:5" x14ac:dyDescent="0.35">
      <c r="A24">
        <v>53</v>
      </c>
      <c r="C24" t="s">
        <v>35</v>
      </c>
      <c r="D24" t="s">
        <v>380</v>
      </c>
    </row>
    <row r="25" spans="1:5" x14ac:dyDescent="0.35">
      <c r="A25">
        <v>75</v>
      </c>
      <c r="D25" t="s">
        <v>55</v>
      </c>
    </row>
    <row r="26" spans="1:5" x14ac:dyDescent="0.35">
      <c r="A26">
        <v>79</v>
      </c>
      <c r="D26" s="4" t="s">
        <v>37</v>
      </c>
      <c r="E26" s="4"/>
    </row>
    <row r="27" spans="1:5" x14ac:dyDescent="0.35">
      <c r="A27">
        <v>80</v>
      </c>
    </row>
    <row r="28" spans="1:5" x14ac:dyDescent="0.35">
      <c r="C28" t="s">
        <v>38</v>
      </c>
      <c r="D28" t="s">
        <v>39</v>
      </c>
    </row>
    <row r="29" spans="1:5" x14ac:dyDescent="0.35">
      <c r="D29" t="s">
        <v>59</v>
      </c>
    </row>
    <row r="30" spans="1:5" x14ac:dyDescent="0.35">
      <c r="D30" t="s">
        <v>42</v>
      </c>
    </row>
    <row r="31" spans="1:5" x14ac:dyDescent="0.35">
      <c r="D31" t="s">
        <v>40</v>
      </c>
    </row>
    <row r="32" spans="1:5" x14ac:dyDescent="0.35">
      <c r="D32" s="6" t="s">
        <v>41</v>
      </c>
      <c r="E32" t="s">
        <v>56</v>
      </c>
    </row>
    <row r="33" spans="4:5" x14ac:dyDescent="0.35">
      <c r="D33" s="6" t="s">
        <v>41</v>
      </c>
      <c r="E33" t="s">
        <v>57</v>
      </c>
    </row>
    <row r="34" spans="4:5" x14ac:dyDescent="0.35">
      <c r="D34" s="6" t="s">
        <v>41</v>
      </c>
      <c r="E34" t="s">
        <v>58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730A-8100-48F4-8E66-D519E6FB08E9}">
  <dimension ref="A1:I26"/>
  <sheetViews>
    <sheetView topLeftCell="A10" zoomScaleNormal="100" workbookViewId="0">
      <selection activeCell="J11" sqref="J11"/>
    </sheetView>
  </sheetViews>
  <sheetFormatPr defaultColWidth="8.81640625" defaultRowHeight="14.5" x14ac:dyDescent="0.35"/>
  <cols>
    <col min="1" max="1" width="4.08984375" customWidth="1"/>
    <col min="2" max="2" width="3.453125" customWidth="1"/>
    <col min="3" max="3" width="4.453125" customWidth="1"/>
    <col min="4" max="4" width="17" customWidth="1"/>
    <col min="10" max="10" width="9.08984375" customWidth="1"/>
    <col min="11" max="12" width="4" customWidth="1"/>
    <col min="13" max="13" width="3.36328125" customWidth="1"/>
  </cols>
  <sheetData>
    <row r="1" spans="1:9" ht="18.5" x14ac:dyDescent="0.45">
      <c r="A1" s="8" t="s">
        <v>89</v>
      </c>
    </row>
    <row r="2" spans="1:9" x14ac:dyDescent="0.35">
      <c r="B2" t="s">
        <v>90</v>
      </c>
    </row>
    <row r="3" spans="1:9" ht="132.75" customHeight="1" x14ac:dyDescent="0.35">
      <c r="C3" s="57" t="s">
        <v>231</v>
      </c>
      <c r="D3" s="57"/>
      <c r="E3" s="57"/>
      <c r="F3" s="57"/>
      <c r="G3" s="57"/>
      <c r="H3" s="57"/>
      <c r="I3" s="57"/>
    </row>
    <row r="5" spans="1:9" x14ac:dyDescent="0.35">
      <c r="B5" t="s">
        <v>232</v>
      </c>
    </row>
    <row r="6" spans="1:9" x14ac:dyDescent="0.35">
      <c r="C6" t="s">
        <v>233</v>
      </c>
    </row>
    <row r="9" spans="1:9" x14ac:dyDescent="0.35">
      <c r="B9" s="4" t="s">
        <v>230</v>
      </c>
      <c r="E9" s="4" t="s">
        <v>234</v>
      </c>
    </row>
    <row r="10" spans="1:9" x14ac:dyDescent="0.35">
      <c r="C10" t="s">
        <v>235</v>
      </c>
      <c r="E10" t="s">
        <v>236</v>
      </c>
    </row>
    <row r="11" spans="1:9" x14ac:dyDescent="0.35">
      <c r="C11" t="s">
        <v>237</v>
      </c>
      <c r="E11" t="s">
        <v>238</v>
      </c>
    </row>
    <row r="12" spans="1:9" x14ac:dyDescent="0.35">
      <c r="C12" t="s">
        <v>239</v>
      </c>
      <c r="E12" t="s">
        <v>240</v>
      </c>
    </row>
    <row r="13" spans="1:9" x14ac:dyDescent="0.35">
      <c r="E13" t="s">
        <v>91</v>
      </c>
    </row>
    <row r="16" spans="1:9" x14ac:dyDescent="0.35">
      <c r="B16" s="4" t="s">
        <v>241</v>
      </c>
    </row>
    <row r="17" spans="1:3" x14ac:dyDescent="0.35">
      <c r="C17" t="s">
        <v>242</v>
      </c>
    </row>
    <row r="18" spans="1:3" x14ac:dyDescent="0.35">
      <c r="C18" t="s">
        <v>243</v>
      </c>
    </row>
    <row r="19" spans="1:3" x14ac:dyDescent="0.35">
      <c r="C19" t="s">
        <v>244</v>
      </c>
    </row>
    <row r="20" spans="1:3" x14ac:dyDescent="0.35">
      <c r="C20" t="s">
        <v>245</v>
      </c>
    </row>
    <row r="21" spans="1:3" x14ac:dyDescent="0.35">
      <c r="C21" t="s">
        <v>246</v>
      </c>
    </row>
    <row r="22" spans="1:3" x14ac:dyDescent="0.35">
      <c r="C22" t="s">
        <v>247</v>
      </c>
    </row>
    <row r="24" spans="1:3" ht="18.5" x14ac:dyDescent="0.45">
      <c r="A24" s="10" t="s">
        <v>92</v>
      </c>
      <c r="B24" t="s">
        <v>93</v>
      </c>
    </row>
    <row r="25" spans="1:3" x14ac:dyDescent="0.35">
      <c r="B25" t="s">
        <v>94</v>
      </c>
    </row>
    <row r="26" spans="1:3" x14ac:dyDescent="0.35">
      <c r="C26" t="s">
        <v>95</v>
      </c>
    </row>
  </sheetData>
  <mergeCells count="1">
    <mergeCell ref="C3:I3"/>
  </mergeCells>
  <pageMargins left="0.7" right="0.7" top="0.75" bottom="0.75" header="0.3" footer="0.3"/>
  <pageSetup scale="94"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BA2D1-388C-4218-8BE1-29873196265A}">
  <dimension ref="A1:B44"/>
  <sheetViews>
    <sheetView topLeftCell="A34" workbookViewId="0">
      <selection activeCell="B44" sqref="B44"/>
    </sheetView>
  </sheetViews>
  <sheetFormatPr defaultColWidth="8.81640625" defaultRowHeight="14.5" x14ac:dyDescent="0.35"/>
  <cols>
    <col min="1" max="1" width="2.81640625" customWidth="1"/>
    <col min="2" max="2" width="4.453125" customWidth="1"/>
  </cols>
  <sheetData>
    <row r="1" spans="1:1" ht="18.5" x14ac:dyDescent="0.45">
      <c r="A1" s="8" t="s">
        <v>96</v>
      </c>
    </row>
    <row r="3" spans="1:1" x14ac:dyDescent="0.35">
      <c r="A3" t="s">
        <v>97</v>
      </c>
    </row>
    <row r="5" spans="1:1" x14ac:dyDescent="0.35">
      <c r="A5" t="s">
        <v>98</v>
      </c>
    </row>
    <row r="30" spans="1:1" x14ac:dyDescent="0.35">
      <c r="A30" s="11" t="s">
        <v>387</v>
      </c>
    </row>
    <row r="31" spans="1:1" x14ac:dyDescent="0.35">
      <c r="A31" t="s">
        <v>388</v>
      </c>
    </row>
    <row r="33" spans="1:2" x14ac:dyDescent="0.35">
      <c r="A33" s="9" t="s">
        <v>41</v>
      </c>
      <c r="B33" t="s">
        <v>248</v>
      </c>
    </row>
    <row r="34" spans="1:2" x14ac:dyDescent="0.35">
      <c r="A34" s="9" t="s">
        <v>41</v>
      </c>
      <c r="B34" t="s">
        <v>249</v>
      </c>
    </row>
    <row r="35" spans="1:2" ht="18.5" x14ac:dyDescent="0.45">
      <c r="A35" s="35" t="s">
        <v>41</v>
      </c>
      <c r="B35" t="s">
        <v>250</v>
      </c>
    </row>
    <row r="36" spans="1:2" ht="18.5" x14ac:dyDescent="0.45">
      <c r="A36" s="35" t="s">
        <v>41</v>
      </c>
      <c r="B36" t="s">
        <v>251</v>
      </c>
    </row>
    <row r="37" spans="1:2" ht="18.5" x14ac:dyDescent="0.45">
      <c r="A37" s="35" t="s">
        <v>41</v>
      </c>
      <c r="B37" t="s">
        <v>252</v>
      </c>
    </row>
    <row r="38" spans="1:2" ht="18.5" x14ac:dyDescent="0.45">
      <c r="A38" s="35" t="s">
        <v>41</v>
      </c>
      <c r="B38" t="s">
        <v>101</v>
      </c>
    </row>
    <row r="39" spans="1:2" ht="18.5" x14ac:dyDescent="0.45">
      <c r="A39" s="35" t="s">
        <v>41</v>
      </c>
      <c r="B39" t="s">
        <v>99</v>
      </c>
    </row>
    <row r="40" spans="1:2" ht="18.5" x14ac:dyDescent="0.45">
      <c r="A40" s="35" t="s">
        <v>41</v>
      </c>
      <c r="B40" t="s">
        <v>100</v>
      </c>
    </row>
    <row r="42" spans="1:2" x14ac:dyDescent="0.35">
      <c r="A42" t="s">
        <v>329</v>
      </c>
    </row>
    <row r="43" spans="1:2" x14ac:dyDescent="0.35">
      <c r="B43" t="s">
        <v>330</v>
      </c>
    </row>
    <row r="44" spans="1:2" x14ac:dyDescent="0.35">
      <c r="B44" t="s">
        <v>394</v>
      </c>
    </row>
  </sheetData>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31"/>
  <sheetViews>
    <sheetView zoomScale="85" zoomScaleNormal="85" workbookViewId="0">
      <selection activeCell="A3" sqref="A3"/>
    </sheetView>
  </sheetViews>
  <sheetFormatPr defaultRowHeight="14.5" x14ac:dyDescent="0.35"/>
  <cols>
    <col min="1" max="1" width="5.08984375" customWidth="1"/>
  </cols>
  <sheetData>
    <row r="1" spans="1:5" ht="21" x14ac:dyDescent="0.5">
      <c r="A1" t="s">
        <v>253</v>
      </c>
    </row>
    <row r="2" spans="1:5" x14ac:dyDescent="0.35">
      <c r="C2" t="s">
        <v>254</v>
      </c>
    </row>
    <row r="3" spans="1:5" x14ac:dyDescent="0.35">
      <c r="C3" t="s">
        <v>255</v>
      </c>
    </row>
    <row r="4" spans="1:5" x14ac:dyDescent="0.35">
      <c r="C4" t="s">
        <v>256</v>
      </c>
    </row>
    <row r="5" spans="1:5" x14ac:dyDescent="0.35">
      <c r="C5" t="s">
        <v>102</v>
      </c>
    </row>
    <row r="6" spans="1:5" x14ac:dyDescent="0.35">
      <c r="C6" t="s">
        <v>257</v>
      </c>
    </row>
    <row r="7" spans="1:5" x14ac:dyDescent="0.35">
      <c r="D7" t="s">
        <v>258</v>
      </c>
    </row>
    <row r="8" spans="1:5" x14ac:dyDescent="0.35">
      <c r="D8" t="s">
        <v>259</v>
      </c>
    </row>
    <row r="9" spans="1:5" x14ac:dyDescent="0.35">
      <c r="D9" t="s">
        <v>260</v>
      </c>
    </row>
    <row r="10" spans="1:5" x14ac:dyDescent="0.35">
      <c r="E10" t="s">
        <v>261</v>
      </c>
    </row>
    <row r="11" spans="1:5" x14ac:dyDescent="0.35">
      <c r="D11" t="s">
        <v>262</v>
      </c>
    </row>
    <row r="14" spans="1:5" x14ac:dyDescent="0.35">
      <c r="A14" t="s">
        <v>103</v>
      </c>
    </row>
    <row r="15" spans="1:5" x14ac:dyDescent="0.35">
      <c r="A15" t="s">
        <v>104</v>
      </c>
    </row>
    <row r="16" spans="1:5" x14ac:dyDescent="0.35">
      <c r="B16" t="s">
        <v>263</v>
      </c>
    </row>
    <row r="17" spans="1:2" x14ac:dyDescent="0.35">
      <c r="A17" t="s">
        <v>30</v>
      </c>
      <c r="B17" t="s">
        <v>105</v>
      </c>
    </row>
    <row r="18" spans="1:2" x14ac:dyDescent="0.35">
      <c r="B18" t="s">
        <v>106</v>
      </c>
    </row>
    <row r="19" spans="1:2" x14ac:dyDescent="0.35">
      <c r="A19" t="s">
        <v>32</v>
      </c>
      <c r="B19" t="s">
        <v>107</v>
      </c>
    </row>
    <row r="20" spans="1:2" x14ac:dyDescent="0.35">
      <c r="B20" t="s">
        <v>108</v>
      </c>
    </row>
    <row r="21" spans="1:2" x14ac:dyDescent="0.35">
      <c r="B21" t="s">
        <v>264</v>
      </c>
    </row>
    <row r="22" spans="1:2" x14ac:dyDescent="0.35">
      <c r="B22" t="s">
        <v>209</v>
      </c>
    </row>
    <row r="23" spans="1:2" x14ac:dyDescent="0.35">
      <c r="A23" t="s">
        <v>35</v>
      </c>
      <c r="B23" t="s">
        <v>109</v>
      </c>
    </row>
    <row r="24" spans="1:2" x14ac:dyDescent="0.35">
      <c r="B24" t="s">
        <v>110</v>
      </c>
    </row>
    <row r="25" spans="1:2" x14ac:dyDescent="0.35">
      <c r="B25" t="s">
        <v>111</v>
      </c>
    </row>
    <row r="26" spans="1:2" x14ac:dyDescent="0.35">
      <c r="B26" t="s">
        <v>112</v>
      </c>
    </row>
    <row r="27" spans="1:2" x14ac:dyDescent="0.35">
      <c r="B27" t="s">
        <v>113</v>
      </c>
    </row>
    <row r="28" spans="1:2" x14ac:dyDescent="0.35">
      <c r="B28" t="s">
        <v>114</v>
      </c>
    </row>
    <row r="29" spans="1:2" x14ac:dyDescent="0.35">
      <c r="B29" t="s">
        <v>115</v>
      </c>
    </row>
    <row r="30" spans="1:2" x14ac:dyDescent="0.35">
      <c r="B30" t="s">
        <v>116</v>
      </c>
    </row>
    <row r="31" spans="1:2" x14ac:dyDescent="0.35">
      <c r="A31" t="s">
        <v>38</v>
      </c>
      <c r="B31"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HW Index</vt:lpstr>
      <vt:lpstr>Problem 2.2</vt:lpstr>
      <vt:lpstr>Problem 2.3</vt:lpstr>
      <vt:lpstr>Problem 2.6</vt:lpstr>
      <vt:lpstr>Problem 3.3</vt:lpstr>
      <vt:lpstr>Problem 3.7</vt:lpstr>
      <vt:lpstr>Problem 4.3</vt:lpstr>
      <vt:lpstr>Problem 4.4</vt:lpstr>
      <vt:lpstr>Problem 4.16</vt:lpstr>
      <vt:lpstr>Problem 6.6</vt:lpstr>
      <vt:lpstr>Problem 6.14c</vt:lpstr>
      <vt:lpstr>Problem 8.7 demo</vt:lpstr>
      <vt:lpstr>Problem 8.7 HW</vt:lpstr>
      <vt:lpstr>Problem 8.12 demo</vt:lpstr>
      <vt:lpstr>Problem 8.12  HW</vt:lpstr>
      <vt:lpstr>HW Problem 9.1</vt:lpstr>
      <vt:lpstr>HW Problem 9.4- 9.6</vt:lpstr>
      <vt:lpstr>HW, Chapter 10</vt:lpstr>
      <vt:lpstr>'Problem 4.3'!Print_Area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naiman</dc:creator>
  <cp:lastModifiedBy>Channah</cp:lastModifiedBy>
  <cp:lastPrinted>2013-12-17T07:18:23Z</cp:lastPrinted>
  <dcterms:created xsi:type="dcterms:W3CDTF">2013-05-19T08:21:10Z</dcterms:created>
  <dcterms:modified xsi:type="dcterms:W3CDTF">2020-01-12T21:46:12Z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6d44cf3a-763f-405b-9c7e-c4c5e4e86f92</vt:lpwstr>
  </property>
</Properties>
</file>